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21 KY Rate Case\Staff_1-55 Model and Workpapers\Relied Upons\"/>
    </mc:Choice>
  </mc:AlternateContent>
  <xr:revisionPtr revIDLastSave="0" documentId="13_ncr:1_{EFB591A7-6AE7-4A33-B113-42F9E8955257}" xr6:coauthVersionLast="47" xr6:coauthVersionMax="47" xr10:uidLastSave="{00000000-0000-0000-0000-000000000000}"/>
  <bookViews>
    <workbookView xWindow="6300" yWindow="3210" windowWidth="21600" windowHeight="11385" activeTab="1" xr2:uid="{00000000-000D-0000-FFFF-FFFF00000000}"/>
  </bookViews>
  <sheets>
    <sheet name="Base and Forecast Periods" sheetId="6" r:id="rId1"/>
    <sheet name="Div 9 gas cost" sheetId="5" r:id="rId2"/>
  </sheets>
  <externalReferences>
    <externalReference r:id="rId3"/>
  </externalReferences>
  <definedNames>
    <definedName name="EssAliasTable" localSheetId="1">"Default"</definedName>
    <definedName name="EssfHasNonUnique" localSheetId="1">FALSE</definedName>
    <definedName name="EssLatest" localSheetId="1">"Oct"</definedName>
    <definedName name="EssOptions" localSheetId="1">"A3100000000111000011001100020_01000"</definedName>
    <definedName name="EssSamplingValue" localSheetId="1">100</definedName>
    <definedName name="_xlnm.Print_Area" localSheetId="1">'Div 9 gas cost'!$C$1:$AY$53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3" i="6" l="1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T23" i="6"/>
  <c r="S23" i="6"/>
  <c r="R23" i="6"/>
  <c r="Q23" i="6"/>
  <c r="P23" i="6"/>
  <c r="O23" i="6"/>
  <c r="D7" i="6" l="1"/>
  <c r="E7" i="6"/>
  <c r="F7" i="6"/>
  <c r="G7" i="6"/>
  <c r="H7" i="6"/>
  <c r="I7" i="6"/>
  <c r="J7" i="6"/>
  <c r="K7" i="6"/>
  <c r="L7" i="6"/>
  <c r="M7" i="6"/>
  <c r="N7" i="6"/>
  <c r="D8" i="6"/>
  <c r="E8" i="6"/>
  <c r="F8" i="6"/>
  <c r="G8" i="6"/>
  <c r="H8" i="6"/>
  <c r="I8" i="6"/>
  <c r="J8" i="6"/>
  <c r="K8" i="6"/>
  <c r="L8" i="6"/>
  <c r="M8" i="6"/>
  <c r="N8" i="6"/>
  <c r="D9" i="6"/>
  <c r="E9" i="6"/>
  <c r="F9" i="6"/>
  <c r="G9" i="6"/>
  <c r="H9" i="6"/>
  <c r="I9" i="6"/>
  <c r="J9" i="6"/>
  <c r="K9" i="6"/>
  <c r="L9" i="6"/>
  <c r="M9" i="6"/>
  <c r="N9" i="6"/>
  <c r="D10" i="6"/>
  <c r="E10" i="6"/>
  <c r="F10" i="6"/>
  <c r="G10" i="6"/>
  <c r="H10" i="6"/>
  <c r="I10" i="6"/>
  <c r="J10" i="6"/>
  <c r="K10" i="6"/>
  <c r="L10" i="6"/>
  <c r="M10" i="6"/>
  <c r="N10" i="6"/>
  <c r="D11" i="6"/>
  <c r="E11" i="6"/>
  <c r="F11" i="6"/>
  <c r="G11" i="6"/>
  <c r="H11" i="6"/>
  <c r="I11" i="6"/>
  <c r="J11" i="6"/>
  <c r="K11" i="6"/>
  <c r="L11" i="6"/>
  <c r="M11" i="6"/>
  <c r="N11" i="6"/>
  <c r="D12" i="6"/>
  <c r="E12" i="6"/>
  <c r="F12" i="6"/>
  <c r="G12" i="6"/>
  <c r="H12" i="6"/>
  <c r="I12" i="6"/>
  <c r="J12" i="6"/>
  <c r="K12" i="6"/>
  <c r="L12" i="6"/>
  <c r="M12" i="6"/>
  <c r="N12" i="6"/>
  <c r="D13" i="6"/>
  <c r="E13" i="6"/>
  <c r="F13" i="6"/>
  <c r="G13" i="6"/>
  <c r="H13" i="6"/>
  <c r="I13" i="6"/>
  <c r="J13" i="6"/>
  <c r="K13" i="6"/>
  <c r="L13" i="6"/>
  <c r="M13" i="6"/>
  <c r="N13" i="6"/>
  <c r="D14" i="6"/>
  <c r="E14" i="6"/>
  <c r="F14" i="6"/>
  <c r="G14" i="6"/>
  <c r="H14" i="6"/>
  <c r="I14" i="6"/>
  <c r="J14" i="6"/>
  <c r="K14" i="6"/>
  <c r="L14" i="6"/>
  <c r="M14" i="6"/>
  <c r="N14" i="6"/>
  <c r="D15" i="6"/>
  <c r="E15" i="6"/>
  <c r="F15" i="6"/>
  <c r="G15" i="6"/>
  <c r="H15" i="6"/>
  <c r="I15" i="6"/>
  <c r="J15" i="6"/>
  <c r="K15" i="6"/>
  <c r="L15" i="6"/>
  <c r="M15" i="6"/>
  <c r="N15" i="6"/>
  <c r="D16" i="6"/>
  <c r="E16" i="6"/>
  <c r="F16" i="6"/>
  <c r="G16" i="6"/>
  <c r="H16" i="6"/>
  <c r="I16" i="6"/>
  <c r="J16" i="6"/>
  <c r="K16" i="6"/>
  <c r="L16" i="6"/>
  <c r="M16" i="6"/>
  <c r="N16" i="6"/>
  <c r="D17" i="6"/>
  <c r="E17" i="6"/>
  <c r="F17" i="6"/>
  <c r="G17" i="6"/>
  <c r="H17" i="6"/>
  <c r="I17" i="6"/>
  <c r="J17" i="6"/>
  <c r="K17" i="6"/>
  <c r="L17" i="6"/>
  <c r="M17" i="6"/>
  <c r="N17" i="6"/>
  <c r="D18" i="6"/>
  <c r="E18" i="6"/>
  <c r="F18" i="6"/>
  <c r="G18" i="6"/>
  <c r="H18" i="6"/>
  <c r="I18" i="6"/>
  <c r="J18" i="6"/>
  <c r="K18" i="6"/>
  <c r="L18" i="6"/>
  <c r="M18" i="6"/>
  <c r="N18" i="6"/>
  <c r="D19" i="6"/>
  <c r="E19" i="6"/>
  <c r="F19" i="6"/>
  <c r="G19" i="6"/>
  <c r="H19" i="6"/>
  <c r="I19" i="6"/>
  <c r="J19" i="6"/>
  <c r="K19" i="6"/>
  <c r="L19" i="6"/>
  <c r="M19" i="6"/>
  <c r="N19" i="6"/>
  <c r="D20" i="6"/>
  <c r="E20" i="6"/>
  <c r="F20" i="6"/>
  <c r="G20" i="6"/>
  <c r="H20" i="6"/>
  <c r="I20" i="6"/>
  <c r="J20" i="6"/>
  <c r="K20" i="6"/>
  <c r="L20" i="6"/>
  <c r="M20" i="6"/>
  <c r="N20" i="6"/>
  <c r="D21" i="6"/>
  <c r="E21" i="6"/>
  <c r="F21" i="6"/>
  <c r="G21" i="6"/>
  <c r="H21" i="6"/>
  <c r="I21" i="6"/>
  <c r="J21" i="6"/>
  <c r="K21" i="6"/>
  <c r="L21" i="6"/>
  <c r="M21" i="6"/>
  <c r="N21" i="6"/>
  <c r="D27" i="6"/>
  <c r="E27" i="6"/>
  <c r="F27" i="6"/>
  <c r="G27" i="6"/>
  <c r="H27" i="6"/>
  <c r="I27" i="6"/>
  <c r="J27" i="6"/>
  <c r="K27" i="6"/>
  <c r="L27" i="6"/>
  <c r="M27" i="6"/>
  <c r="N27" i="6"/>
  <c r="C2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7" i="6"/>
  <c r="X5" i="6"/>
  <c r="Y5" i="6" s="1"/>
  <c r="Z5" i="6" s="1"/>
  <c r="AA5" i="6" s="1"/>
  <c r="AB5" i="6" s="1"/>
  <c r="AC5" i="6" s="1"/>
  <c r="AD5" i="6" s="1"/>
  <c r="AE5" i="6" s="1"/>
  <c r="AF5" i="6" s="1"/>
  <c r="AG5" i="6" s="1"/>
  <c r="AH5" i="6" s="1"/>
  <c r="AI5" i="6" s="1"/>
  <c r="AJ5" i="6" s="1"/>
  <c r="W5" i="6"/>
  <c r="E5" i="6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D5" i="6"/>
  <c r="O7" i="6"/>
  <c r="V5" i="6" l="1"/>
  <c r="I23" i="6"/>
  <c r="V21" i="6" s="1"/>
  <c r="AH21" i="6" s="1"/>
  <c r="S20" i="6"/>
  <c r="AF20" i="6" s="1"/>
  <c r="W8" i="6"/>
  <c r="AI8" i="6" s="1"/>
  <c r="Q19" i="6"/>
  <c r="AD19" i="6" s="1"/>
  <c r="W16" i="6"/>
  <c r="AI16" i="6" s="1"/>
  <c r="Y18" i="6"/>
  <c r="Y20" i="6"/>
  <c r="G23" i="6"/>
  <c r="S13" i="6" s="1"/>
  <c r="AF13" i="6" s="1"/>
  <c r="H23" i="6"/>
  <c r="T20" i="6" s="1"/>
  <c r="AG20" i="6" s="1"/>
  <c r="Q13" i="6"/>
  <c r="AD13" i="6" s="1"/>
  <c r="W17" i="6"/>
  <c r="AI17" i="6" s="1"/>
  <c r="W19" i="6"/>
  <c r="AI19" i="6" s="1"/>
  <c r="J23" i="6"/>
  <c r="W20" i="6" s="1"/>
  <c r="AI20" i="6" s="1"/>
  <c r="P7" i="6"/>
  <c r="C23" i="6"/>
  <c r="O10" i="6" s="1"/>
  <c r="K23" i="6"/>
  <c r="X15" i="6" s="1"/>
  <c r="AJ15" i="6" s="1"/>
  <c r="E23" i="6"/>
  <c r="Q11" i="6" s="1"/>
  <c r="AD11" i="6" s="1"/>
  <c r="M23" i="6"/>
  <c r="Z21" i="6" s="1"/>
  <c r="AK23" i="6"/>
  <c r="D23" i="6"/>
  <c r="P21" i="6" s="1"/>
  <c r="AC21" i="6" s="1"/>
  <c r="L23" i="6"/>
  <c r="Y8" i="6" s="1"/>
  <c r="F23" i="6"/>
  <c r="N23" i="6"/>
  <c r="AA21" i="6" s="1"/>
  <c r="V11" i="6" l="1"/>
  <c r="AH11" i="6" s="1"/>
  <c r="P13" i="6"/>
  <c r="AC13" i="6" s="1"/>
  <c r="Y21" i="6"/>
  <c r="AA8" i="6"/>
  <c r="AA15" i="6"/>
  <c r="Y19" i="6"/>
  <c r="AA18" i="6"/>
  <c r="S7" i="6"/>
  <c r="AF7" i="6" s="1"/>
  <c r="X21" i="6"/>
  <c r="AJ21" i="6" s="1"/>
  <c r="P15" i="6"/>
  <c r="AC15" i="6" s="1"/>
  <c r="S14" i="6"/>
  <c r="AF14" i="6" s="1"/>
  <c r="AA14" i="6"/>
  <c r="AA7" i="6"/>
  <c r="X7" i="6"/>
  <c r="Y12" i="6"/>
  <c r="P16" i="6"/>
  <c r="AC16" i="6" s="1"/>
  <c r="Y10" i="6"/>
  <c r="O18" i="6"/>
  <c r="AB18" i="6" s="1"/>
  <c r="O16" i="6"/>
  <c r="AB16" i="6" s="1"/>
  <c r="O19" i="6"/>
  <c r="AB19" i="6" s="1"/>
  <c r="O8" i="6"/>
  <c r="AB8" i="6" s="1"/>
  <c r="O9" i="6"/>
  <c r="AB9" i="6" s="1"/>
  <c r="AB10" i="6"/>
  <c r="R19" i="6"/>
  <c r="AE19" i="6" s="1"/>
  <c r="R11" i="6"/>
  <c r="AE11" i="6" s="1"/>
  <c r="R12" i="6"/>
  <c r="AE12" i="6" s="1"/>
  <c r="R21" i="6"/>
  <c r="AE21" i="6" s="1"/>
  <c r="R13" i="6"/>
  <c r="AE13" i="6" s="1"/>
  <c r="R20" i="6"/>
  <c r="AE20" i="6" s="1"/>
  <c r="F28" i="6"/>
  <c r="R14" i="6"/>
  <c r="AE14" i="6" s="1"/>
  <c r="Z16" i="6"/>
  <c r="R10" i="6"/>
  <c r="AE10" i="6" s="1"/>
  <c r="T17" i="6"/>
  <c r="AG17" i="6" s="1"/>
  <c r="R9" i="6"/>
  <c r="AE9" i="6" s="1"/>
  <c r="X19" i="6"/>
  <c r="AJ19" i="6" s="1"/>
  <c r="Z9" i="6"/>
  <c r="V9" i="6"/>
  <c r="AH9" i="6" s="1"/>
  <c r="Z17" i="6"/>
  <c r="Z10" i="6"/>
  <c r="W9" i="6"/>
  <c r="AI9" i="6" s="1"/>
  <c r="J28" i="6"/>
  <c r="W21" i="6"/>
  <c r="AI21" i="6" s="1"/>
  <c r="W13" i="6"/>
  <c r="AI13" i="6" s="1"/>
  <c r="W15" i="6"/>
  <c r="AI15" i="6" s="1"/>
  <c r="W7" i="6"/>
  <c r="R18" i="6"/>
  <c r="AE18" i="6" s="1"/>
  <c r="Y13" i="6"/>
  <c r="S16" i="6"/>
  <c r="AF16" i="6" s="1"/>
  <c r="S8" i="6"/>
  <c r="AF8" i="6" s="1"/>
  <c r="S9" i="6"/>
  <c r="AF9" i="6" s="1"/>
  <c r="S18" i="6"/>
  <c r="AF18" i="6" s="1"/>
  <c r="S10" i="6"/>
  <c r="AF10" i="6" s="1"/>
  <c r="G28" i="6"/>
  <c r="S17" i="6"/>
  <c r="AF17" i="6" s="1"/>
  <c r="S19" i="6"/>
  <c r="AF19" i="6" s="1"/>
  <c r="S11" i="6"/>
  <c r="AF11" i="6" s="1"/>
  <c r="Y16" i="6"/>
  <c r="W14" i="6"/>
  <c r="AI14" i="6" s="1"/>
  <c r="X17" i="6"/>
  <c r="AJ17" i="6" s="1"/>
  <c r="X16" i="6"/>
  <c r="AJ16" i="6" s="1"/>
  <c r="AA12" i="6"/>
  <c r="O17" i="6"/>
  <c r="R17" i="6"/>
  <c r="AE17" i="6" s="1"/>
  <c r="V8" i="6"/>
  <c r="AH8" i="6" s="1"/>
  <c r="I28" i="6"/>
  <c r="V16" i="6"/>
  <c r="AH16" i="6" s="1"/>
  <c r="V18" i="6"/>
  <c r="AH18" i="6" s="1"/>
  <c r="V10" i="6"/>
  <c r="AH10" i="6" s="1"/>
  <c r="AC7" i="6"/>
  <c r="X11" i="6"/>
  <c r="AJ11" i="6" s="1"/>
  <c r="Q20" i="6"/>
  <c r="AD20" i="6" s="1"/>
  <c r="V13" i="6"/>
  <c r="AH13" i="6" s="1"/>
  <c r="Z15" i="6"/>
  <c r="L28" i="6"/>
  <c r="Y7" i="6"/>
  <c r="Y11" i="6"/>
  <c r="Y15" i="6"/>
  <c r="Y17" i="6"/>
  <c r="Y9" i="6"/>
  <c r="R7" i="6"/>
  <c r="AA16" i="6"/>
  <c r="O11" i="6"/>
  <c r="V19" i="6"/>
  <c r="AH19" i="6" s="1"/>
  <c r="W11" i="6"/>
  <c r="AI11" i="6" s="1"/>
  <c r="Y14" i="6"/>
  <c r="P8" i="6"/>
  <c r="AC8" i="6" s="1"/>
  <c r="T12" i="6"/>
  <c r="AG12" i="6" s="1"/>
  <c r="Q12" i="6"/>
  <c r="AD12" i="6" s="1"/>
  <c r="S15" i="6"/>
  <c r="AF15" i="6" s="1"/>
  <c r="R15" i="6"/>
  <c r="AE15" i="6" s="1"/>
  <c r="V14" i="6"/>
  <c r="AH14" i="6" s="1"/>
  <c r="W10" i="6"/>
  <c r="AI10" i="6" s="1"/>
  <c r="Z8" i="6"/>
  <c r="Z12" i="6"/>
  <c r="Z20" i="6"/>
  <c r="M28" i="6"/>
  <c r="Z14" i="6"/>
  <c r="Q14" i="6"/>
  <c r="AD14" i="6" s="1"/>
  <c r="Q8" i="6"/>
  <c r="AD8" i="6" s="1"/>
  <c r="Q16" i="6"/>
  <c r="AD16" i="6" s="1"/>
  <c r="Q15" i="6"/>
  <c r="AD15" i="6" s="1"/>
  <c r="E28" i="6"/>
  <c r="Q17" i="6"/>
  <c r="AD17" i="6" s="1"/>
  <c r="Q7" i="6"/>
  <c r="Q9" i="6"/>
  <c r="AD9" i="6" s="1"/>
  <c r="V15" i="6"/>
  <c r="AH15" i="6" s="1"/>
  <c r="Z7" i="6"/>
  <c r="Z11" i="6"/>
  <c r="D28" i="6"/>
  <c r="P17" i="6"/>
  <c r="AC17" i="6" s="1"/>
  <c r="P9" i="6"/>
  <c r="P19" i="6"/>
  <c r="P11" i="6"/>
  <c r="AC11" i="6" s="1"/>
  <c r="P18" i="6"/>
  <c r="P10" i="6"/>
  <c r="AC10" i="6" s="1"/>
  <c r="P20" i="6"/>
  <c r="AC20" i="6" s="1"/>
  <c r="P12" i="6"/>
  <c r="AC12" i="6" s="1"/>
  <c r="R16" i="6"/>
  <c r="AE16" i="6" s="1"/>
  <c r="T9" i="6"/>
  <c r="AG9" i="6" s="1"/>
  <c r="Z18" i="6"/>
  <c r="T10" i="6"/>
  <c r="AG10" i="6" s="1"/>
  <c r="P14" i="6"/>
  <c r="AC14" i="6" s="1"/>
  <c r="V12" i="6"/>
  <c r="AH12" i="6" s="1"/>
  <c r="Q10" i="6"/>
  <c r="AD10" i="6" s="1"/>
  <c r="Q21" i="6"/>
  <c r="AD21" i="6" s="1"/>
  <c r="S12" i="6"/>
  <c r="AF12" i="6" s="1"/>
  <c r="AJ7" i="6"/>
  <c r="K28" i="6"/>
  <c r="X14" i="6"/>
  <c r="AJ14" i="6" s="1"/>
  <c r="X10" i="6"/>
  <c r="AJ10" i="6" s="1"/>
  <c r="X18" i="6"/>
  <c r="AJ18" i="6" s="1"/>
  <c r="X20" i="6"/>
  <c r="AJ20" i="6" s="1"/>
  <c r="X12" i="6"/>
  <c r="AJ12" i="6" s="1"/>
  <c r="T21" i="6"/>
  <c r="AG21" i="6" s="1"/>
  <c r="T13" i="6"/>
  <c r="AG13" i="6" s="1"/>
  <c r="T14" i="6"/>
  <c r="AG14" i="6" s="1"/>
  <c r="T7" i="6"/>
  <c r="T15" i="6"/>
  <c r="AG15" i="6" s="1"/>
  <c r="H28" i="6"/>
  <c r="T16" i="6"/>
  <c r="AG16" i="6" s="1"/>
  <c r="T8" i="6"/>
  <c r="AG8" i="6" s="1"/>
  <c r="Q18" i="6"/>
  <c r="AD18" i="6" s="1"/>
  <c r="X13" i="6"/>
  <c r="AJ13" i="6" s="1"/>
  <c r="T11" i="6"/>
  <c r="AG11" i="6" s="1"/>
  <c r="X8" i="6"/>
  <c r="AJ8" i="6" s="1"/>
  <c r="V20" i="6"/>
  <c r="AH20" i="6" s="1"/>
  <c r="AA9" i="6"/>
  <c r="AA13" i="6"/>
  <c r="AA17" i="6"/>
  <c r="N28" i="6"/>
  <c r="AA19" i="6"/>
  <c r="AA11" i="6"/>
  <c r="O20" i="6"/>
  <c r="O12" i="6"/>
  <c r="C28" i="6"/>
  <c r="O14" i="6"/>
  <c r="O21" i="6"/>
  <c r="O13" i="6"/>
  <c r="O15" i="6"/>
  <c r="AA20" i="6"/>
  <c r="Z13" i="6"/>
  <c r="V17" i="6"/>
  <c r="AH17" i="6" s="1"/>
  <c r="R8" i="6"/>
  <c r="AE8" i="6" s="1"/>
  <c r="T19" i="6"/>
  <c r="AG19" i="6" s="1"/>
  <c r="W12" i="6"/>
  <c r="AI12" i="6" s="1"/>
  <c r="W18" i="6"/>
  <c r="AI18" i="6" s="1"/>
  <c r="S21" i="6"/>
  <c r="AF21" i="6" s="1"/>
  <c r="AA10" i="6"/>
  <c r="Z19" i="6"/>
  <c r="X9" i="6"/>
  <c r="AJ9" i="6" s="1"/>
  <c r="T18" i="6"/>
  <c r="AG18" i="6" s="1"/>
  <c r="V7" i="6"/>
  <c r="AK8" i="6" l="1"/>
  <c r="U16" i="6"/>
  <c r="AA27" i="6"/>
  <c r="AA28" i="6" s="1"/>
  <c r="AK10" i="6"/>
  <c r="AB14" i="6"/>
  <c r="AK14" i="6" s="1"/>
  <c r="U14" i="6"/>
  <c r="AF27" i="6"/>
  <c r="AF28" i="6" s="1"/>
  <c r="AB11" i="6"/>
  <c r="AK11" i="6" s="1"/>
  <c r="U11" i="6"/>
  <c r="AB13" i="6"/>
  <c r="AK13" i="6" s="1"/>
  <c r="U13" i="6"/>
  <c r="V27" i="6"/>
  <c r="V28" i="6" s="1"/>
  <c r="AH7" i="6"/>
  <c r="AH27" i="6" s="1"/>
  <c r="AH28" i="6" s="1"/>
  <c r="AB21" i="6"/>
  <c r="AK21" i="6" s="1"/>
  <c r="U21" i="6"/>
  <c r="T27" i="6"/>
  <c r="T28" i="6" s="1"/>
  <c r="AG7" i="6"/>
  <c r="AG27" i="6" s="1"/>
  <c r="AG28" i="6" s="1"/>
  <c r="AC18" i="6"/>
  <c r="AK18" i="6" s="1"/>
  <c r="U18" i="6"/>
  <c r="Z27" i="6"/>
  <c r="Z28" i="6" s="1"/>
  <c r="P27" i="6"/>
  <c r="P28" i="6" s="1"/>
  <c r="AB17" i="6"/>
  <c r="AK17" i="6" s="1"/>
  <c r="U17" i="6"/>
  <c r="S27" i="6"/>
  <c r="S28" i="6" s="1"/>
  <c r="X27" i="6"/>
  <c r="X28" i="6" s="1"/>
  <c r="AB12" i="6"/>
  <c r="AK12" i="6" s="1"/>
  <c r="U12" i="6"/>
  <c r="U8" i="6"/>
  <c r="AJ27" i="6"/>
  <c r="AJ28" i="6" s="1"/>
  <c r="AC9" i="6"/>
  <c r="U9" i="6"/>
  <c r="AD7" i="6"/>
  <c r="AD27" i="6" s="1"/>
  <c r="AD28" i="6" s="1"/>
  <c r="Q27" i="6"/>
  <c r="Q28" i="6" s="1"/>
  <c r="Y27" i="6"/>
  <c r="Y28" i="6" s="1"/>
  <c r="AI7" i="6"/>
  <c r="AI27" i="6" s="1"/>
  <c r="AI28" i="6" s="1"/>
  <c r="W27" i="6"/>
  <c r="W28" i="6" s="1"/>
  <c r="AB20" i="6"/>
  <c r="AK20" i="6" s="1"/>
  <c r="U20" i="6"/>
  <c r="R27" i="6"/>
  <c r="R28" i="6" s="1"/>
  <c r="AE7" i="6"/>
  <c r="AE27" i="6" s="1"/>
  <c r="AE28" i="6" s="1"/>
  <c r="AB7" i="6"/>
  <c r="O27" i="6"/>
  <c r="O28" i="6" s="1"/>
  <c r="U7" i="6"/>
  <c r="U10" i="6"/>
  <c r="AC19" i="6"/>
  <c r="AK19" i="6" s="1"/>
  <c r="U19" i="6"/>
  <c r="AB15" i="6"/>
  <c r="AK15" i="6" s="1"/>
  <c r="U15" i="6"/>
  <c r="AK16" i="6"/>
  <c r="AC27" i="6" l="1"/>
  <c r="AC28" i="6" s="1"/>
  <c r="U27" i="6"/>
  <c r="U23" i="6"/>
  <c r="AK9" i="6"/>
  <c r="AB27" i="6"/>
  <c r="AB28" i="6" s="1"/>
  <c r="AK7" i="6"/>
  <c r="U28" i="6" l="1"/>
  <c r="AY50" i="5" l="1"/>
  <c r="D8" i="5"/>
  <c r="D9" i="5"/>
  <c r="D10" i="5"/>
  <c r="G34" i="5" s="1"/>
  <c r="G50" i="5" s="1"/>
  <c r="G51" i="5" s="1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E34" i="5"/>
  <c r="H34" i="5"/>
  <c r="I34" i="5"/>
  <c r="L34" i="5"/>
  <c r="M34" i="5"/>
  <c r="N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AT38" i="5"/>
  <c r="AU38" i="5"/>
  <c r="AV38" i="5"/>
  <c r="AW38" i="5"/>
  <c r="AX38" i="5"/>
  <c r="AY38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T39" i="5"/>
  <c r="AU39" i="5"/>
  <c r="AV39" i="5"/>
  <c r="AW39" i="5"/>
  <c r="AX39" i="5"/>
  <c r="AY39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R41" i="5"/>
  <c r="AS41" i="5"/>
  <c r="AT41" i="5"/>
  <c r="AU41" i="5"/>
  <c r="AV41" i="5"/>
  <c r="AW41" i="5"/>
  <c r="AX41" i="5"/>
  <c r="AY41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AY43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V44" i="5"/>
  <c r="AW44" i="5"/>
  <c r="AX44" i="5"/>
  <c r="AY44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AT45" i="5"/>
  <c r="AU45" i="5"/>
  <c r="AV45" i="5"/>
  <c r="AW45" i="5"/>
  <c r="AX45" i="5"/>
  <c r="AY45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V46" i="5"/>
  <c r="AW46" i="5"/>
  <c r="AX46" i="5"/>
  <c r="AY46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H50" i="5" s="1"/>
  <c r="AH51" i="5" s="1"/>
  <c r="AI48" i="5"/>
  <c r="AJ48" i="5"/>
  <c r="AK48" i="5"/>
  <c r="AL48" i="5"/>
  <c r="AL50" i="5" s="1"/>
  <c r="AL51" i="5" s="1"/>
  <c r="AM48" i="5"/>
  <c r="AN48" i="5"/>
  <c r="AO48" i="5"/>
  <c r="AP48" i="5"/>
  <c r="AP50" i="5" s="1"/>
  <c r="AP51" i="5" s="1"/>
  <c r="AQ48" i="5"/>
  <c r="AR48" i="5"/>
  <c r="AS48" i="5"/>
  <c r="AT48" i="5"/>
  <c r="AT50" i="5" s="1"/>
  <c r="AT51" i="5" s="1"/>
  <c r="AU48" i="5"/>
  <c r="AV48" i="5"/>
  <c r="AW48" i="5"/>
  <c r="AX48" i="5"/>
  <c r="AX50" i="5" s="1"/>
  <c r="AX51" i="5" s="1"/>
  <c r="AY48" i="5"/>
  <c r="AY51" i="5" s="1"/>
  <c r="E50" i="5"/>
  <c r="H50" i="5"/>
  <c r="H51" i="5" s="1"/>
  <c r="I50" i="5"/>
  <c r="L50" i="5"/>
  <c r="L51" i="5" s="1"/>
  <c r="M50" i="5"/>
  <c r="N50" i="5"/>
  <c r="P50" i="5"/>
  <c r="P51" i="5" s="1"/>
  <c r="Q50" i="5"/>
  <c r="R50" i="5"/>
  <c r="S50" i="5"/>
  <c r="S51" i="5" s="1"/>
  <c r="T50" i="5"/>
  <c r="T51" i="5" s="1"/>
  <c r="U50" i="5"/>
  <c r="V50" i="5"/>
  <c r="W50" i="5"/>
  <c r="W51" i="5" s="1"/>
  <c r="X50" i="5"/>
  <c r="X51" i="5" s="1"/>
  <c r="Y50" i="5"/>
  <c r="Z50" i="5"/>
  <c r="AA50" i="5"/>
  <c r="AA51" i="5" s="1"/>
  <c r="AB50" i="5"/>
  <c r="AB51" i="5" s="1"/>
  <c r="AC50" i="5"/>
  <c r="AD50" i="5"/>
  <c r="AE50" i="5"/>
  <c r="AE51" i="5" s="1"/>
  <c r="AF50" i="5"/>
  <c r="AF51" i="5" s="1"/>
  <c r="AG50" i="5"/>
  <c r="AI50" i="5"/>
  <c r="AI51" i="5" s="1"/>
  <c r="AJ50" i="5"/>
  <c r="AJ51" i="5" s="1"/>
  <c r="AK50" i="5"/>
  <c r="AM50" i="5"/>
  <c r="AM51" i="5" s="1"/>
  <c r="AN50" i="5"/>
  <c r="AN51" i="5" s="1"/>
  <c r="AO50" i="5"/>
  <c r="AQ50" i="5"/>
  <c r="AR50" i="5"/>
  <c r="AR51" i="5" s="1"/>
  <c r="AS50" i="5"/>
  <c r="AU50" i="5"/>
  <c r="AU51" i="5" s="1"/>
  <c r="AV50" i="5"/>
  <c r="AV51" i="5" s="1"/>
  <c r="AW50" i="5"/>
  <c r="E51" i="5"/>
  <c r="I51" i="5"/>
  <c r="M51" i="5"/>
  <c r="N51" i="5"/>
  <c r="Q51" i="5"/>
  <c r="R51" i="5"/>
  <c r="U51" i="5"/>
  <c r="V51" i="5"/>
  <c r="Y51" i="5"/>
  <c r="Z51" i="5"/>
  <c r="AC51" i="5"/>
  <c r="AD51" i="5"/>
  <c r="AG51" i="5"/>
  <c r="AK51" i="5"/>
  <c r="AO51" i="5"/>
  <c r="AQ51" i="5"/>
  <c r="AS51" i="5"/>
  <c r="AW51" i="5"/>
  <c r="J34" i="5" l="1"/>
  <c r="J50" i="5" s="1"/>
  <c r="J51" i="5" s="1"/>
  <c r="F34" i="5"/>
  <c r="F50" i="5" s="1"/>
  <c r="F51" i="5" s="1"/>
  <c r="O34" i="5"/>
  <c r="O50" i="5" s="1"/>
  <c r="O51" i="5" s="1"/>
  <c r="K34" i="5"/>
  <c r="K50" i="5" s="1"/>
  <c r="K51" i="5" s="1"/>
</calcChain>
</file>

<file path=xl/sharedStrings.xml><?xml version="1.0" encoding="utf-8"?>
<sst xmlns="http://schemas.openxmlformats.org/spreadsheetml/2006/main" count="232" uniqueCount="120">
  <si>
    <t>Intercompany Gas Well-head Purchases</t>
  </si>
  <si>
    <t>PGA for Commercial</t>
  </si>
  <si>
    <t>PGA for Industrial</t>
  </si>
  <si>
    <t>PGA Offset to Unrecovered Gas Cost</t>
  </si>
  <si>
    <t>Transmission-Operation supervision and engineering</t>
  </si>
  <si>
    <t>Natural Gas City Gate Purchases</t>
  </si>
  <si>
    <t>Other Gas Purchases / Gas Cost Adjustments</t>
  </si>
  <si>
    <t>PGA for Public Authority</t>
  </si>
  <si>
    <t>Unbilled PGA Costs</t>
  </si>
  <si>
    <t>Exchange Gas</t>
  </si>
  <si>
    <t>Gas Withdrawn From Storage - Debit</t>
  </si>
  <si>
    <t>Gas Delivered to Storage</t>
  </si>
  <si>
    <t>Gas Used for Other Utility Operations</t>
  </si>
  <si>
    <t>Total</t>
  </si>
  <si>
    <t>Total Purchased Gas Cost</t>
  </si>
  <si>
    <t>Acct</t>
  </si>
  <si>
    <t>Description</t>
  </si>
  <si>
    <t>ATMOS ENERGY CORP., KENTUCKY/MID STATES DIVISION</t>
  </si>
  <si>
    <t>KENTUCKY JURISDICTION</t>
  </si>
  <si>
    <t>GAS COST BY FERC ACCOUNT</t>
  </si>
  <si>
    <t>Actual</t>
  </si>
  <si>
    <t>Forcasted</t>
  </si>
  <si>
    <t>Transmission and compression of gas by others</t>
  </si>
  <si>
    <t>Base Period</t>
  </si>
  <si>
    <t>Projection</t>
  </si>
  <si>
    <t>12- months</t>
  </si>
  <si>
    <t>Cost Center</t>
  </si>
  <si>
    <t>Company</t>
  </si>
  <si>
    <t>Kentucky Division - 009DIV</t>
  </si>
  <si>
    <t>Natural gas field line purchases</t>
  </si>
  <si>
    <t>8001</t>
  </si>
  <si>
    <t>8010</t>
  </si>
  <si>
    <t>8040</t>
  </si>
  <si>
    <t>8050</t>
  </si>
  <si>
    <t>8051</t>
  </si>
  <si>
    <t>8052</t>
  </si>
  <si>
    <t>8053</t>
  </si>
  <si>
    <t>8054</t>
  </si>
  <si>
    <t>8058</t>
  </si>
  <si>
    <t>8059</t>
  </si>
  <si>
    <t>8060</t>
  </si>
  <si>
    <t>8081</t>
  </si>
  <si>
    <t>8082</t>
  </si>
  <si>
    <t>8120</t>
  </si>
  <si>
    <t>8580</t>
  </si>
  <si>
    <t>View</t>
  </si>
  <si>
    <t>Type</t>
  </si>
  <si>
    <t>Operating Revenue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</si>
  <si>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</si>
  <si>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</si>
  <si>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</si>
  <si>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</si>
  <si>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</si>
  <si>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</si>
  <si>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</si>
  <si>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</si>
  <si>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</si>
  <si>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</si>
  <si>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</si>
  <si>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</si>
  <si>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Natural gas field line purchas - Gas Purchases 8010-04751</t>
  </si>
  <si>
    <t>Natural gas city gate purchase - Cashouts 8040-04740</t>
  </si>
  <si>
    <t>Natural gas city gate purchase - Gas Purchases 8040-04751</t>
  </si>
  <si>
    <t>Natural gas city gate purchase - Capacity Release 8040-04774</t>
  </si>
  <si>
    <t>Other purchases - Reimbursement for Gas Loss 8050-04800</t>
  </si>
  <si>
    <t>Exchange gas - Imbalances 8060-04776</t>
  </si>
  <si>
    <t>Gas withdrawn from storage-Deb - Storage Injection/Withdrawal 8081-04756</t>
  </si>
  <si>
    <t>Gas delivered to storage-Credi - Storage Injection/Withdrawal 8082-04756</t>
  </si>
  <si>
    <t>Gas used for other utility ope - Company Used Gas 8120-04801</t>
  </si>
  <si>
    <t>Gas used for other utility ope - PGA Recoverable Company Used Gas 8120-04802</t>
  </si>
  <si>
    <t>Transmission and compression o - Commodity-Transportation 8580-04772</t>
  </si>
  <si>
    <t>Transmission and compression o - Demand Charges-Transportation 8580-04771</t>
  </si>
  <si>
    <t>Transmission and compression o - Demand-Storage 8580-04773</t>
  </si>
  <si>
    <t>PGA Offset to Unrecovered Gas  - PGA Recoveries 8059-04775</t>
  </si>
  <si>
    <t>PGA for Residential - PGA Recoveries 8051-04775</t>
  </si>
  <si>
    <t>PGA for Commercial - PGA Recoveries 8052-04775</t>
  </si>
  <si>
    <t>PGA for Industrial - PGA Recoveries 8053-04775</t>
  </si>
  <si>
    <t>PGA for Public Authorities - PGA Recoveries 8054-04775</t>
  </si>
  <si>
    <t>Unbilled PGA Cost - Unbilled PGA-Res 8058-04819</t>
  </si>
  <si>
    <t>Unbilled PGA Cost - Unbilled PGA-Comm 8058-04820</t>
  </si>
  <si>
    <t>Unbilled PGA Cost - Unbilled PGA-Ind 8058-04821</t>
  </si>
  <si>
    <t>Unbilled PGA Cost - Unbilled PGA-PA 8058-04822</t>
  </si>
  <si>
    <t>Purchased Gas Cost</t>
  </si>
  <si>
    <t>FERC</t>
  </si>
  <si>
    <t xml:space="preserve"> Fiscal 2017 </t>
  </si>
  <si>
    <t xml:space="preserve"> Fiscal 2018 </t>
  </si>
  <si>
    <t>Fiscal 2019</t>
  </si>
  <si>
    <t>Fiscal 2020</t>
  </si>
  <si>
    <t>Fiscal 2021</t>
  </si>
  <si>
    <t>A8010-04751</t>
  </si>
  <si>
    <t>A8040-04740</t>
  </si>
  <si>
    <t>A8040-04751</t>
  </si>
  <si>
    <t>A8040-04774</t>
  </si>
  <si>
    <t>A8050-04800</t>
  </si>
  <si>
    <t>A8060-04776</t>
  </si>
  <si>
    <t>A8081-04756</t>
  </si>
  <si>
    <t>A8082-04756</t>
  </si>
  <si>
    <t>A8120-04801</t>
  </si>
  <si>
    <t>A8120-04802</t>
  </si>
  <si>
    <t>A8580-04772</t>
  </si>
  <si>
    <t>A8580-04771</t>
  </si>
  <si>
    <t>A8580-04773</t>
  </si>
  <si>
    <t>A8059-04775</t>
  </si>
  <si>
    <t>A8051-04775</t>
  </si>
  <si>
    <t>A8052-04775</t>
  </si>
  <si>
    <t>A8053-04775</t>
  </si>
  <si>
    <t>A8054-04775</t>
  </si>
  <si>
    <t>A8058-04819</t>
  </si>
  <si>
    <t>A8058-04820</t>
  </si>
  <si>
    <t>A8058-04821</t>
  </si>
  <si>
    <t>A8058-04822</t>
  </si>
  <si>
    <t>Base Year</t>
  </si>
  <si>
    <t>Test Year</t>
  </si>
  <si>
    <t>Actuals ==&gt;</t>
  </si>
  <si>
    <t>Forecast ==&gt;</t>
  </si>
  <si>
    <t>&lt;== Forecast</t>
  </si>
  <si>
    <t>.</t>
  </si>
  <si>
    <t>Data Sources:</t>
  </si>
  <si>
    <t>Worksheet "Div 9 gas cost" (Smart View data query)</t>
  </si>
  <si>
    <t>KY Revenue  Billing Unit Forecast TYE 12.31.2022.xlsx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</si>
</sst>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[$-409]mmm\-yy;@"/>
    <numFmt numFmtId="167" formatCode="#,##0.0"/>
    <numFmt numFmtId="168" formatCode="General;;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etica-Narrow"/>
      <family val="2"/>
    </font>
    <font>
      <sz val="12"/>
      <name val="Helvetica-Narrow"/>
    </font>
    <font>
      <b/>
      <sz val="1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sz val="18"/>
      <color indexed="62"/>
      <name val="Arial"/>
      <family val="2"/>
    </font>
    <font>
      <sz val="12"/>
      <color indexed="62"/>
      <name val="Arial"/>
      <family val="2"/>
    </font>
    <font>
      <b/>
      <sz val="10"/>
      <color rgb="FFFF0000"/>
      <name val="Arial"/>
      <family val="2"/>
    </font>
    <font>
      <sz val="10"/>
      <color indexed="18"/>
      <name val="Arial"/>
      <family val="2"/>
    </font>
    <font>
      <sz val="12"/>
      <name val="Tms Rmn"/>
    </font>
    <font>
      <sz val="9"/>
      <name val="Times New Roman"/>
      <family val="1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sz val="12"/>
      <color rgb="FF7030A0"/>
      <name val="Helvetica-Narrow"/>
      <family val="2"/>
    </font>
    <font>
      <sz val="12"/>
      <color rgb="FF0000FF"/>
      <name val="Helvetica-Narrow"/>
    </font>
    <font>
      <sz val="12"/>
      <color rgb="FF0000FF"/>
      <name val="Helvetica-Narrow"/>
      <family val="2"/>
    </font>
    <font>
      <sz val="12"/>
      <color rgb="FF008000"/>
      <name val="Helvetica-Narrow"/>
      <family val="2"/>
    </font>
    <font>
      <sz val="10"/>
      <color rgb="FF7030A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5" fillId="4" borderId="3">
      <alignment horizontal="center" vertical="center"/>
    </xf>
    <xf numFmtId="3" fontId="12" fillId="5" borderId="0" applyBorder="0">
      <alignment horizontal="right"/>
      <protection locked="0"/>
    </xf>
    <xf numFmtId="0" fontId="1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>
      <alignment horizontal="left" vertical="center" indent="1"/>
    </xf>
    <xf numFmtId="8" fontId="16" fillId="0" borderId="4">
      <protection locked="0"/>
    </xf>
    <xf numFmtId="0" fontId="13" fillId="0" borderId="0"/>
    <xf numFmtId="0" fontId="13" fillId="0" borderId="5"/>
    <xf numFmtId="6" fontId="17" fillId="0" borderId="0">
      <protection locked="0"/>
    </xf>
    <xf numFmtId="0" fontId="18" fillId="0" borderId="0" applyNumberFormat="0">
      <protection locked="0"/>
    </xf>
    <xf numFmtId="167" fontId="5" fillId="6" borderId="0" applyFill="0" applyBorder="0" applyProtection="0"/>
    <xf numFmtId="0" fontId="2" fillId="0" borderId="0">
      <protection locked="0"/>
    </xf>
    <xf numFmtId="38" fontId="18" fillId="7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Alignment="0" applyProtection="0">
      <alignment horizontal="left" vertical="center"/>
    </xf>
    <xf numFmtId="0" fontId="20" fillId="0" borderId="7">
      <alignment horizontal="left" vertical="center"/>
    </xf>
    <xf numFmtId="0" fontId="21" fillId="0" borderId="0">
      <alignment horizontal="center"/>
    </xf>
    <xf numFmtId="0" fontId="2" fillId="0" borderId="0">
      <protection locked="0"/>
    </xf>
    <xf numFmtId="0" fontId="2" fillId="0" borderId="0">
      <protection locked="0"/>
    </xf>
    <xf numFmtId="0" fontId="22" fillId="0" borderId="8" applyNumberFormat="0" applyFill="0" applyAlignment="0" applyProtection="0"/>
    <xf numFmtId="10" fontId="18" fillId="8" borderId="9" applyNumberFormat="0" applyBorder="0" applyAlignment="0" applyProtection="0"/>
    <xf numFmtId="0" fontId="23" fillId="9" borderId="5"/>
    <xf numFmtId="0" fontId="24" fillId="0" borderId="0" applyNumberFormat="0">
      <alignment horizontal="left"/>
    </xf>
    <xf numFmtId="37" fontId="25" fillId="0" borderId="0"/>
    <xf numFmtId="3" fontId="18" fillId="7" borderId="0" applyNumberForma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43" fontId="10" fillId="0" borderId="0"/>
    <xf numFmtId="4" fontId="26" fillId="10" borderId="0">
      <alignment horizontal="right"/>
    </xf>
    <xf numFmtId="0" fontId="27" fillId="10" borderId="0">
      <alignment horizontal="right"/>
    </xf>
    <xf numFmtId="0" fontId="28" fillId="10" borderId="10"/>
    <xf numFmtId="0" fontId="28" fillId="0" borderId="0" applyBorder="0">
      <alignment horizontal="centerContinuous"/>
    </xf>
    <xf numFmtId="0" fontId="29" fillId="0" borderId="0" applyBorder="0">
      <alignment horizontal="centerContinuous"/>
    </xf>
    <xf numFmtId="10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0" fontId="13" fillId="0" borderId="0"/>
    <xf numFmtId="0" fontId="31" fillId="0" borderId="0" applyNumberFormat="0">
      <alignment horizontal="left"/>
    </xf>
    <xf numFmtId="0" fontId="13" fillId="0" borderId="5"/>
    <xf numFmtId="0" fontId="32" fillId="11" borderId="0"/>
    <xf numFmtId="168" fontId="33" fillId="0" borderId="0">
      <alignment horizontal="center"/>
    </xf>
    <xf numFmtId="0" fontId="23" fillId="0" borderId="11"/>
    <xf numFmtId="0" fontId="23" fillId="0" borderId="5"/>
    <xf numFmtId="37" fontId="18" fillId="12" borderId="0" applyNumberFormat="0" applyBorder="0" applyAlignment="0" applyProtection="0"/>
    <xf numFmtId="37" fontId="18" fillId="0" borderId="0"/>
    <xf numFmtId="3" fontId="34" fillId="0" borderId="8" applyProtection="0"/>
    <xf numFmtId="0" fontId="35" fillId="0" borderId="0"/>
  </cellStyleXfs>
  <cellXfs count="67">
    <xf numFmtId="0" fontId="0" fillId="0" borderId="0" xfId="0"/>
    <xf numFmtId="0" fontId="2" fillId="0" borderId="0" xfId="2" quotePrefix="1"/>
    <xf numFmtId="0" fontId="2" fillId="0" borderId="0" xfId="2"/>
    <xf numFmtId="165" fontId="3" fillId="0" borderId="2" xfId="1" applyNumberFormat="1" applyFont="1" applyBorder="1" applyAlignment="1" applyProtection="1">
      <alignment horizontal="left"/>
      <protection locked="0"/>
    </xf>
    <xf numFmtId="165" fontId="4" fillId="0" borderId="2" xfId="1" applyNumberFormat="1" applyFont="1" applyBorder="1" applyAlignment="1" applyProtection="1">
      <alignment horizontal="left"/>
      <protection locked="0"/>
    </xf>
    <xf numFmtId="165" fontId="4" fillId="3" borderId="2" xfId="1" applyNumberFormat="1" applyFont="1" applyFill="1" applyBorder="1" applyAlignment="1" applyProtection="1">
      <alignment horizontal="left"/>
      <protection locked="0"/>
    </xf>
    <xf numFmtId="43" fontId="2" fillId="0" borderId="0" xfId="1" quotePrefix="1" applyFont="1"/>
    <xf numFmtId="0" fontId="9" fillId="0" borderId="0" xfId="2" applyFont="1"/>
    <xf numFmtId="0" fontId="2" fillId="0" borderId="0" xfId="2" applyFont="1"/>
    <xf numFmtId="0" fontId="5" fillId="0" borderId="0" xfId="2" quotePrefix="1" applyFont="1" applyBorder="1"/>
    <xf numFmtId="43" fontId="2" fillId="0" borderId="0" xfId="1" quotePrefix="1" applyFont="1" applyAlignment="1">
      <alignment horizontal="center"/>
    </xf>
    <xf numFmtId="0" fontId="2" fillId="0" borderId="0" xfId="2" quotePrefix="1" applyFont="1" applyAlignment="1">
      <alignment horizontal="center"/>
    </xf>
    <xf numFmtId="0" fontId="2" fillId="0" borderId="0" xfId="2" quotePrefix="1" applyFont="1" applyBorder="1"/>
    <xf numFmtId="0" fontId="5" fillId="2" borderId="0" xfId="2" quotePrefix="1" applyFont="1" applyFill="1" applyBorder="1"/>
    <xf numFmtId="43" fontId="8" fillId="0" borderId="0" xfId="1" quotePrefix="1" applyFont="1" applyAlignment="1">
      <alignment horizontal="left"/>
    </xf>
    <xf numFmtId="165" fontId="1" fillId="0" borderId="12" xfId="1" applyNumberFormat="1" applyFont="1" applyFill="1" applyBorder="1" applyProtection="1">
      <protection locked="0"/>
    </xf>
    <xf numFmtId="165" fontId="2" fillId="0" borderId="0" xfId="1" applyNumberFormat="1"/>
    <xf numFmtId="37" fontId="2" fillId="0" borderId="0" xfId="2" applyNumberFormat="1"/>
    <xf numFmtId="164" fontId="4" fillId="0" borderId="0" xfId="2" applyNumberFormat="1" applyFont="1" applyAlignment="1" applyProtection="1">
      <alignment horizontal="left"/>
      <protection locked="0"/>
    </xf>
    <xf numFmtId="0" fontId="4" fillId="0" borderId="0" xfId="2" applyFont="1" applyAlignment="1" applyProtection="1">
      <alignment horizontal="left"/>
      <protection locked="0"/>
    </xf>
    <xf numFmtId="164" fontId="3" fillId="0" borderId="0" xfId="2" applyNumberFormat="1" applyFont="1" applyAlignment="1" applyProtection="1">
      <alignment horizontal="left"/>
      <protection locked="0"/>
    </xf>
    <xf numFmtId="0" fontId="3" fillId="0" borderId="0" xfId="2" applyFont="1" applyAlignment="1" applyProtection="1">
      <alignment horizontal="left"/>
      <protection locked="0"/>
    </xf>
    <xf numFmtId="43" fontId="4" fillId="0" borderId="2" xfId="1" applyFont="1" applyBorder="1" applyAlignment="1" applyProtection="1">
      <alignment horizontal="left"/>
      <protection locked="0"/>
    </xf>
    <xf numFmtId="0" fontId="3" fillId="0" borderId="0" xfId="2" applyFont="1" applyAlignment="1" applyProtection="1">
      <alignment horizontal="left" indent="1"/>
      <protection locked="0"/>
    </xf>
    <xf numFmtId="0" fontId="2" fillId="0" borderId="0" xfId="2" applyProtection="1">
      <protection locked="0"/>
    </xf>
    <xf numFmtId="37" fontId="5" fillId="0" borderId="0" xfId="2" applyNumberFormat="1" applyFont="1" applyAlignment="1" applyProtection="1">
      <alignment horizontal="center"/>
      <protection locked="0"/>
    </xf>
    <xf numFmtId="37" fontId="2" fillId="0" borderId="0" xfId="2" applyNumberFormat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37" fontId="5" fillId="13" borderId="0" xfId="2" applyNumberFormat="1" applyFont="1" applyFill="1" applyProtection="1">
      <protection locked="0"/>
    </xf>
    <xf numFmtId="37" fontId="2" fillId="13" borderId="0" xfId="2" applyNumberFormat="1" applyFill="1" applyProtection="1">
      <protection locked="0"/>
    </xf>
    <xf numFmtId="37" fontId="5" fillId="14" borderId="0" xfId="2" applyNumberFormat="1" applyFont="1" applyFill="1" applyProtection="1">
      <protection locked="0"/>
    </xf>
    <xf numFmtId="37" fontId="2" fillId="14" borderId="0" xfId="2" applyNumberFormat="1" applyFill="1" applyProtection="1">
      <protection locked="0"/>
    </xf>
    <xf numFmtId="0" fontId="5" fillId="3" borderId="0" xfId="2" applyFont="1" applyFill="1" applyAlignment="1" applyProtection="1">
      <alignment horizontal="center"/>
      <protection locked="0"/>
    </xf>
    <xf numFmtId="37" fontId="5" fillId="14" borderId="0" xfId="2" applyNumberFormat="1" applyFont="1" applyFill="1" applyAlignment="1" applyProtection="1">
      <alignment horizontal="right"/>
      <protection locked="0"/>
    </xf>
    <xf numFmtId="0" fontId="5" fillId="15" borderId="0" xfId="2" applyFont="1" applyFill="1" applyProtection="1">
      <protection locked="0"/>
    </xf>
    <xf numFmtId="0" fontId="2" fillId="15" borderId="0" xfId="2" applyFill="1" applyProtection="1">
      <protection locked="0"/>
    </xf>
    <xf numFmtId="37" fontId="5" fillId="15" borderId="0" xfId="2" applyNumberFormat="1" applyFont="1" applyFill="1" applyAlignment="1" applyProtection="1">
      <alignment horizontal="right"/>
      <protection locked="0"/>
    </xf>
    <xf numFmtId="0" fontId="2" fillId="0" borderId="0" xfId="2" applyAlignment="1" applyProtection="1">
      <alignment horizontal="center"/>
      <protection locked="0"/>
    </xf>
    <xf numFmtId="0" fontId="2" fillId="3" borderId="0" xfId="2" applyFill="1" applyAlignment="1" applyProtection="1">
      <alignment horizontal="center"/>
      <protection locked="0"/>
    </xf>
    <xf numFmtId="0" fontId="2" fillId="0" borderId="1" xfId="2" applyBorder="1" applyProtection="1">
      <protection locked="0"/>
    </xf>
    <xf numFmtId="17" fontId="2" fillId="0" borderId="0" xfId="2" applyNumberFormat="1" applyAlignment="1" applyProtection="1">
      <alignment horizontal="center"/>
      <protection locked="0"/>
    </xf>
    <xf numFmtId="166" fontId="2" fillId="3" borderId="1" xfId="2" applyNumberFormat="1" applyFill="1" applyBorder="1" applyAlignment="1" applyProtection="1">
      <alignment horizontal="center"/>
      <protection locked="0"/>
    </xf>
    <xf numFmtId="0" fontId="2" fillId="3" borderId="0" xfId="2" applyFill="1" applyProtection="1">
      <protection locked="0"/>
    </xf>
    <xf numFmtId="0" fontId="7" fillId="0" borderId="0" xfId="2" applyFont="1" applyProtection="1">
      <protection locked="0"/>
    </xf>
    <xf numFmtId="0" fontId="11" fillId="0" borderId="0" xfId="2" applyFont="1" applyProtection="1">
      <protection locked="0"/>
    </xf>
    <xf numFmtId="0" fontId="6" fillId="0" borderId="0" xfId="2" applyFont="1" applyProtection="1">
      <protection locked="0"/>
    </xf>
    <xf numFmtId="17" fontId="5" fillId="0" borderId="0" xfId="2" applyNumberFormat="1" applyFont="1" applyAlignment="1" applyProtection="1">
      <alignment horizontal="center"/>
      <protection locked="0"/>
    </xf>
    <xf numFmtId="165" fontId="5" fillId="0" borderId="0" xfId="2" applyNumberFormat="1" applyFont="1" applyAlignment="1" applyProtection="1">
      <alignment horizontal="center"/>
      <protection locked="0"/>
    </xf>
    <xf numFmtId="0" fontId="8" fillId="0" borderId="0" xfId="2" applyFont="1" applyProtection="1">
      <protection locked="0"/>
    </xf>
    <xf numFmtId="0" fontId="3" fillId="0" borderId="0" xfId="0" applyFont="1" applyAlignment="1">
      <alignment horizontal="center"/>
    </xf>
    <xf numFmtId="0" fontId="2" fillId="0" borderId="0" xfId="2" applyFill="1" applyProtection="1">
      <protection locked="0"/>
    </xf>
    <xf numFmtId="17" fontId="6" fillId="0" borderId="0" xfId="2" applyNumberFormat="1" applyFont="1" applyAlignment="1" applyProtection="1">
      <alignment horizontal="center"/>
      <protection locked="0"/>
    </xf>
    <xf numFmtId="165" fontId="36" fillId="0" borderId="0" xfId="1" applyNumberFormat="1" applyFont="1" applyAlignment="1" applyProtection="1">
      <alignment horizontal="left"/>
      <protection locked="0"/>
    </xf>
    <xf numFmtId="165" fontId="37" fillId="0" borderId="0" xfId="1" applyNumberFormat="1" applyFont="1" applyAlignment="1" applyProtection="1">
      <alignment horizontal="left"/>
      <protection locked="0"/>
    </xf>
    <xf numFmtId="165" fontId="37" fillId="3" borderId="0" xfId="1" applyNumberFormat="1" applyFont="1" applyFill="1" applyAlignment="1" applyProtection="1">
      <alignment horizontal="left"/>
      <protection locked="0"/>
    </xf>
    <xf numFmtId="165" fontId="37" fillId="3" borderId="0" xfId="1" applyNumberFormat="1" applyFont="1" applyFill="1" applyBorder="1" applyAlignment="1" applyProtection="1">
      <alignment horizontal="left"/>
      <protection locked="0"/>
    </xf>
    <xf numFmtId="165" fontId="38" fillId="0" borderId="0" xfId="2" applyNumberFormat="1" applyFont="1" applyAlignment="1" applyProtection="1">
      <alignment horizontal="left" indent="1"/>
      <protection locked="0"/>
    </xf>
    <xf numFmtId="165" fontId="39" fillId="0" borderId="0" xfId="2" applyNumberFormat="1" applyFont="1" applyFill="1" applyAlignment="1" applyProtection="1">
      <alignment horizontal="left" indent="1"/>
      <protection locked="0"/>
    </xf>
    <xf numFmtId="165" fontId="38" fillId="3" borderId="0" xfId="2" applyNumberFormat="1" applyFont="1" applyFill="1" applyAlignment="1" applyProtection="1">
      <alignment horizontal="left" indent="1"/>
      <protection locked="0"/>
    </xf>
    <xf numFmtId="165" fontId="40" fillId="0" borderId="0" xfId="2" applyNumberFormat="1" applyFont="1" applyAlignment="1" applyProtection="1">
      <alignment horizontal="center"/>
      <protection locked="0"/>
    </xf>
    <xf numFmtId="165" fontId="6" fillId="0" borderId="0" xfId="2" applyNumberFormat="1" applyFont="1" applyAlignment="1" applyProtection="1">
      <alignment horizontal="center"/>
      <protection locked="0"/>
    </xf>
    <xf numFmtId="165" fontId="6" fillId="0" borderId="0" xfId="2" applyNumberFormat="1" applyFont="1" applyProtection="1">
      <protection locked="0"/>
    </xf>
    <xf numFmtId="0" fontId="6" fillId="2" borderId="0" xfId="2" quotePrefix="1" applyFont="1" applyFill="1" applyBorder="1"/>
    <xf numFmtId="37" fontId="6" fillId="0" borderId="0" xfId="2" applyNumberFormat="1" applyFont="1"/>
    <xf numFmtId="37" fontId="5" fillId="3" borderId="13" xfId="2" applyNumberFormat="1" applyFont="1" applyFill="1" applyBorder="1" applyAlignment="1" applyProtection="1">
      <alignment horizontal="center"/>
      <protection locked="0"/>
    </xf>
    <xf numFmtId="37" fontId="5" fillId="3" borderId="7" xfId="2" applyNumberFormat="1" applyFont="1" applyFill="1" applyBorder="1" applyAlignment="1" applyProtection="1">
      <alignment horizontal="center"/>
      <protection locked="0"/>
    </xf>
    <xf numFmtId="37" fontId="5" fillId="3" borderId="14" xfId="2" applyNumberFormat="1" applyFont="1" applyFill="1" applyBorder="1" applyAlignment="1" applyProtection="1">
      <alignment horizontal="center"/>
      <protection locked="0"/>
    </xf>
  </cellXfs>
  <cellStyles count="58">
    <cellStyle name="Actual Date" xfId="3" xr:uid="{00000000-0005-0000-0000-000000000000}"/>
    <cellStyle name="Affinity Input" xfId="4" xr:uid="{00000000-0005-0000-0000-000001000000}"/>
    <cellStyle name="Body" xfId="5" xr:uid="{00000000-0005-0000-0000-000002000000}"/>
    <cellStyle name="Comma" xfId="1" builtinId="3"/>
    <cellStyle name="Comma 2" xfId="6" xr:uid="{00000000-0005-0000-0000-000004000000}"/>
    <cellStyle name="Comma 3" xfId="7" xr:uid="{00000000-0005-0000-0000-000005000000}"/>
    <cellStyle name="ContentsHyperlink" xfId="8" xr:uid="{00000000-0005-0000-0000-000006000000}"/>
    <cellStyle name="Currency [2]" xfId="9" xr:uid="{00000000-0005-0000-0000-000007000000}"/>
    <cellStyle name="Custom - Style1" xfId="10" xr:uid="{00000000-0005-0000-0000-000008000000}"/>
    <cellStyle name="Data   - Style2" xfId="11" xr:uid="{00000000-0005-0000-0000-000009000000}"/>
    <cellStyle name="Date" xfId="12" xr:uid="{00000000-0005-0000-0000-00000A000000}"/>
    <cellStyle name="Edit" xfId="13" xr:uid="{00000000-0005-0000-0000-00000B000000}"/>
    <cellStyle name="Engine" xfId="14" xr:uid="{00000000-0005-0000-0000-00000C000000}"/>
    <cellStyle name="Fixed" xfId="15" xr:uid="{00000000-0005-0000-0000-00000D000000}"/>
    <cellStyle name="Grey" xfId="16" xr:uid="{00000000-0005-0000-0000-00000E000000}"/>
    <cellStyle name="HEADER" xfId="17" xr:uid="{00000000-0005-0000-0000-00000F000000}"/>
    <cellStyle name="Header1" xfId="18" xr:uid="{00000000-0005-0000-0000-000010000000}"/>
    <cellStyle name="Header2" xfId="19" xr:uid="{00000000-0005-0000-0000-000011000000}"/>
    <cellStyle name="heading" xfId="20" xr:uid="{00000000-0005-0000-0000-000012000000}"/>
    <cellStyle name="Heading1" xfId="21" xr:uid="{00000000-0005-0000-0000-000013000000}"/>
    <cellStyle name="Heading2" xfId="22" xr:uid="{00000000-0005-0000-0000-000014000000}"/>
    <cellStyle name="HIGHLIGHT" xfId="23" xr:uid="{00000000-0005-0000-0000-000015000000}"/>
    <cellStyle name="Input [yellow]" xfId="24" xr:uid="{00000000-0005-0000-0000-000016000000}"/>
    <cellStyle name="Labels - Style3" xfId="25" xr:uid="{00000000-0005-0000-0000-000017000000}"/>
    <cellStyle name="Large Page Heading" xfId="26" xr:uid="{00000000-0005-0000-0000-000018000000}"/>
    <cellStyle name="no dec" xfId="27" xr:uid="{00000000-0005-0000-0000-000019000000}"/>
    <cellStyle name="No Edit" xfId="28" xr:uid="{00000000-0005-0000-0000-00001A000000}"/>
    <cellStyle name="Normal" xfId="0" builtinId="0"/>
    <cellStyle name="Normal - Style1" xfId="29" xr:uid="{00000000-0005-0000-0000-00001C000000}"/>
    <cellStyle name="Normal - Style2" xfId="30" xr:uid="{00000000-0005-0000-0000-00001D000000}"/>
    <cellStyle name="Normal - Style3" xfId="31" xr:uid="{00000000-0005-0000-0000-00001E000000}"/>
    <cellStyle name="Normal - Style4" xfId="32" xr:uid="{00000000-0005-0000-0000-00001F000000}"/>
    <cellStyle name="Normal - Style5" xfId="33" xr:uid="{00000000-0005-0000-0000-000020000000}"/>
    <cellStyle name="Normal - Style6" xfId="34" xr:uid="{00000000-0005-0000-0000-000021000000}"/>
    <cellStyle name="Normal - Style7" xfId="35" xr:uid="{00000000-0005-0000-0000-000022000000}"/>
    <cellStyle name="Normal - Style8" xfId="36" xr:uid="{00000000-0005-0000-0000-000023000000}"/>
    <cellStyle name="Normal 2" xfId="2" xr:uid="{00000000-0005-0000-0000-000024000000}"/>
    <cellStyle name="Normal 3" xfId="37" xr:uid="{00000000-0005-0000-0000-000025000000}"/>
    <cellStyle name="nPlosion" xfId="38" xr:uid="{00000000-0005-0000-0000-000026000000}"/>
    <cellStyle name="Output Amounts" xfId="39" xr:uid="{00000000-0005-0000-0000-000027000000}"/>
    <cellStyle name="Output Column Headings" xfId="40" xr:uid="{00000000-0005-0000-0000-000028000000}"/>
    <cellStyle name="Output Line Items" xfId="41" xr:uid="{00000000-0005-0000-0000-000029000000}"/>
    <cellStyle name="Output Report Heading" xfId="42" xr:uid="{00000000-0005-0000-0000-00002A000000}"/>
    <cellStyle name="Output Report Title" xfId="43" xr:uid="{00000000-0005-0000-0000-00002B000000}"/>
    <cellStyle name="Percent [2]" xfId="44" xr:uid="{00000000-0005-0000-0000-00002C000000}"/>
    <cellStyle name="Percent 2" xfId="45" xr:uid="{00000000-0005-0000-0000-00002D000000}"/>
    <cellStyle name="PSChar" xfId="46" xr:uid="{00000000-0005-0000-0000-00002E000000}"/>
    <cellStyle name="Reset  - Style4" xfId="47" xr:uid="{00000000-0005-0000-0000-00002F000000}"/>
    <cellStyle name="Small Page Heading" xfId="48" xr:uid="{00000000-0005-0000-0000-000030000000}"/>
    <cellStyle name="Table  - Style5" xfId="49" xr:uid="{00000000-0005-0000-0000-000031000000}"/>
    <cellStyle name="Title  - Style6" xfId="50" xr:uid="{00000000-0005-0000-0000-000032000000}"/>
    <cellStyle name="title1" xfId="51" xr:uid="{00000000-0005-0000-0000-000033000000}"/>
    <cellStyle name="TotCol - Style7" xfId="52" xr:uid="{00000000-0005-0000-0000-000034000000}"/>
    <cellStyle name="TotRow - Style8" xfId="53" xr:uid="{00000000-0005-0000-0000-000035000000}"/>
    <cellStyle name="Unprot" xfId="54" xr:uid="{00000000-0005-0000-0000-000036000000}"/>
    <cellStyle name="Unprot$" xfId="55" xr:uid="{00000000-0005-0000-0000-000037000000}"/>
    <cellStyle name="Unprotect" xfId="56" xr:uid="{00000000-0005-0000-0000-000038000000}"/>
    <cellStyle name="一般_dept code" xfId="57" xr:uid="{00000000-0005-0000-0000-000039000000}"/>
  </cellStyles>
  <dxfs count="0"/>
  <tableStyles count="0" defaultTableStyle="TableStyleMedium2" defaultPivotStyle="PivotStyleLight16"/>
  <colors>
    <mruColors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Y%20Revenue%20%20Billing%20Unit%20Forecast%20TYE%2012.3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Summary of Rates"/>
      <sheetName val="Summary of Revenue"/>
      <sheetName val="Summary of Stats"/>
      <sheetName val="Bill Frequency"/>
      <sheetName val="Test Year Revenue Present"/>
      <sheetName val="Contract &amp; Vol Adj"/>
      <sheetName val="WNA Summary"/>
      <sheetName val="WNA"/>
      <sheetName val="Test Year Monthly - (Pres)"/>
      <sheetName val="Test Year Revenue Proposed"/>
      <sheetName val="Test Year Monthly - (Prop)"/>
      <sheetName val="Rate Design"/>
      <sheetName val="Monthly Forecast"/>
      <sheetName val="TBS Adjustments"/>
      <sheetName val="Peak Day Estimate"/>
      <sheetName val="Other Revenue"/>
      <sheetName val="HDDs"/>
      <sheetName val="Gas Cost Worksheet"/>
      <sheetName val="CCS Extract"/>
    </sheetNames>
    <sheetDataSet>
      <sheetData sheetId="0"/>
      <sheetData sheetId="1"/>
      <sheetData sheetId="2">
        <row r="25">
          <cell r="P25">
            <v>5878613.3824370559</v>
          </cell>
          <cell r="Q25">
            <v>3474833.5467815921</v>
          </cell>
          <cell r="R25">
            <v>1950530.6911850777</v>
          </cell>
          <cell r="S25">
            <v>1680037.3753553559</v>
          </cell>
          <cell r="T25">
            <v>1878143.3874947401</v>
          </cell>
          <cell r="U25">
            <v>2117671.897521446</v>
          </cell>
          <cell r="V25">
            <v>3077452.568825596</v>
          </cell>
          <cell r="W25">
            <v>7284028.5972003276</v>
          </cell>
          <cell r="X25">
            <v>11760835.963756181</v>
          </cell>
          <cell r="Z25">
            <v>14370385.919664992</v>
          </cell>
          <cell r="AA25">
            <v>14341146.448528411</v>
          </cell>
          <cell r="AB25">
            <v>10150182.008522445</v>
          </cell>
          <cell r="AC25">
            <v>6725299.6903740428</v>
          </cell>
          <cell r="AD25">
            <v>3596828.4976928383</v>
          </cell>
          <cell r="AE25">
            <v>2019132.093275087</v>
          </cell>
          <cell r="AF25">
            <v>1739568.7105946415</v>
          </cell>
          <cell r="AG25">
            <v>1753729.2236490427</v>
          </cell>
          <cell r="AH25">
            <v>1973364.7902629392</v>
          </cell>
          <cell r="AI25">
            <v>2874620.882348075</v>
          </cell>
          <cell r="AJ25">
            <v>7009235.3357143756</v>
          </cell>
          <cell r="AK25">
            <v>11317259.723004483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3A830-051D-42ED-857A-6DFADAB76E0D}">
  <sheetPr>
    <tabColor rgb="FFFFFF00"/>
  </sheetPr>
  <dimension ref="A1:AL36"/>
  <sheetViews>
    <sheetView zoomScale="80" zoomScaleNormal="80" zoomScaleSheetLayoutView="9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AG21" sqref="AG21"/>
    </sheetView>
  </sheetViews>
  <sheetFormatPr defaultRowHeight="12.75"/>
  <cols>
    <col min="1" max="1" width="9.140625" style="24"/>
    <col min="2" max="2" width="61.5703125" style="24" bestFit="1" customWidth="1"/>
    <col min="3" max="3" width="16.28515625" style="24" customWidth="1"/>
    <col min="4" max="5" width="16" style="24" bestFit="1" customWidth="1"/>
    <col min="6" max="6" width="17.42578125" style="24" customWidth="1"/>
    <col min="7" max="7" width="16" style="24" bestFit="1" customWidth="1"/>
    <col min="8" max="9" width="17.7109375" style="24" customWidth="1"/>
    <col min="10" max="11" width="17.28515625" style="24" bestFit="1" customWidth="1"/>
    <col min="12" max="12" width="16.28515625" style="24" bestFit="1" customWidth="1"/>
    <col min="13" max="13" width="15.85546875" style="24" customWidth="1"/>
    <col min="14" max="14" width="17.28515625" style="24" customWidth="1"/>
    <col min="15" max="20" width="16" style="24" bestFit="1" customWidth="1"/>
    <col min="21" max="21" width="17.28515625" style="24" bestFit="1" customWidth="1"/>
    <col min="22" max="29" width="16" style="24" bestFit="1" customWidth="1"/>
    <col min="30" max="30" width="15.5703125" style="24" customWidth="1"/>
    <col min="31" max="32" width="16" style="24" bestFit="1" customWidth="1"/>
    <col min="33" max="36" width="15.5703125" style="24" customWidth="1"/>
    <col min="37" max="37" width="17.28515625" style="24" bestFit="1" customWidth="1"/>
    <col min="38" max="38" width="11.28515625" style="24" bestFit="1" customWidth="1"/>
    <col min="39" max="16384" width="9.140625" style="24"/>
  </cols>
  <sheetData>
    <row r="1" spans="1:38">
      <c r="A1" s="24" t="s">
        <v>17</v>
      </c>
    </row>
    <row r="2" spans="1:38">
      <c r="A2" s="24" t="s">
        <v>18</v>
      </c>
      <c r="I2" s="64" t="s">
        <v>111</v>
      </c>
      <c r="J2" s="65"/>
      <c r="K2" s="65"/>
      <c r="L2" s="65"/>
      <c r="M2" s="65"/>
      <c r="N2" s="65"/>
      <c r="O2" s="65"/>
      <c r="P2" s="65"/>
      <c r="Q2" s="65"/>
      <c r="R2" s="65"/>
      <c r="S2" s="65"/>
      <c r="T2" s="66"/>
      <c r="U2" s="25"/>
      <c r="V2" s="26"/>
      <c r="W2" s="26"/>
      <c r="X2" s="26"/>
      <c r="Y2" s="64" t="s">
        <v>112</v>
      </c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6"/>
      <c r="AK2" s="27"/>
      <c r="AL2" s="27"/>
    </row>
    <row r="3" spans="1:38">
      <c r="A3" s="24" t="s">
        <v>19</v>
      </c>
      <c r="C3" s="28" t="s">
        <v>113</v>
      </c>
      <c r="D3" s="29"/>
      <c r="E3" s="29"/>
      <c r="F3" s="29"/>
      <c r="G3" s="29"/>
      <c r="H3" s="29"/>
      <c r="I3" s="28" t="s">
        <v>113</v>
      </c>
      <c r="J3" s="29"/>
      <c r="K3" s="29"/>
      <c r="L3" s="29"/>
      <c r="M3" s="29"/>
      <c r="N3" s="29"/>
      <c r="O3" s="30"/>
      <c r="P3" s="31"/>
      <c r="Q3" s="31"/>
      <c r="R3" s="31"/>
      <c r="S3" s="31"/>
      <c r="T3" s="31"/>
      <c r="U3" s="32" t="s">
        <v>23</v>
      </c>
      <c r="V3" s="33"/>
      <c r="W3" s="33"/>
      <c r="X3" s="33"/>
      <c r="Y3" s="34" t="s">
        <v>114</v>
      </c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6" t="s">
        <v>115</v>
      </c>
      <c r="AK3" s="32" t="s">
        <v>24</v>
      </c>
    </row>
    <row r="4" spans="1:38">
      <c r="C4" s="37" t="s">
        <v>20</v>
      </c>
      <c r="D4" s="37" t="s">
        <v>20</v>
      </c>
      <c r="E4" s="37" t="s">
        <v>20</v>
      </c>
      <c r="F4" s="37" t="s">
        <v>20</v>
      </c>
      <c r="G4" s="37" t="s">
        <v>20</v>
      </c>
      <c r="H4" s="37" t="s">
        <v>20</v>
      </c>
      <c r="I4" s="37" t="s">
        <v>20</v>
      </c>
      <c r="J4" s="37" t="s">
        <v>20</v>
      </c>
      <c r="K4" s="37" t="s">
        <v>20</v>
      </c>
      <c r="L4" s="37" t="s">
        <v>20</v>
      </c>
      <c r="M4" s="37" t="s">
        <v>20</v>
      </c>
      <c r="N4" s="37" t="s">
        <v>20</v>
      </c>
      <c r="O4" s="37" t="s">
        <v>21</v>
      </c>
      <c r="P4" s="37" t="s">
        <v>21</v>
      </c>
      <c r="Q4" s="37" t="s">
        <v>21</v>
      </c>
      <c r="R4" s="37" t="s">
        <v>21</v>
      </c>
      <c r="S4" s="37" t="s">
        <v>21</v>
      </c>
      <c r="T4" s="37" t="s">
        <v>21</v>
      </c>
      <c r="U4" s="38" t="s">
        <v>25</v>
      </c>
      <c r="V4" s="37" t="s">
        <v>21</v>
      </c>
      <c r="W4" s="37" t="s">
        <v>21</v>
      </c>
      <c r="X4" s="37" t="s">
        <v>21</v>
      </c>
      <c r="Y4" s="37" t="s">
        <v>21</v>
      </c>
      <c r="Z4" s="37" t="s">
        <v>21</v>
      </c>
      <c r="AA4" s="37" t="s">
        <v>21</v>
      </c>
      <c r="AB4" s="37" t="s">
        <v>21</v>
      </c>
      <c r="AC4" s="37" t="s">
        <v>21</v>
      </c>
      <c r="AD4" s="37" t="s">
        <v>21</v>
      </c>
      <c r="AE4" s="37" t="s">
        <v>21</v>
      </c>
      <c r="AF4" s="37" t="s">
        <v>21</v>
      </c>
      <c r="AG4" s="37" t="s">
        <v>21</v>
      </c>
      <c r="AH4" s="37" t="s">
        <v>21</v>
      </c>
      <c r="AI4" s="37" t="s">
        <v>21</v>
      </c>
      <c r="AJ4" s="37" t="s">
        <v>21</v>
      </c>
      <c r="AK4" s="38" t="s">
        <v>25</v>
      </c>
    </row>
    <row r="5" spans="1:38">
      <c r="A5" s="39" t="s">
        <v>15</v>
      </c>
      <c r="B5" s="39" t="s">
        <v>16</v>
      </c>
      <c r="C5" s="40">
        <v>43951</v>
      </c>
      <c r="D5" s="51">
        <f>EOMONTH(C5,1)</f>
        <v>43982</v>
      </c>
      <c r="E5" s="51">
        <f t="shared" ref="E5:T5" si="0">EOMONTH(D5,1)</f>
        <v>44012</v>
      </c>
      <c r="F5" s="51">
        <f t="shared" si="0"/>
        <v>44043</v>
      </c>
      <c r="G5" s="51">
        <f t="shared" si="0"/>
        <v>44074</v>
      </c>
      <c r="H5" s="51">
        <f t="shared" si="0"/>
        <v>44104</v>
      </c>
      <c r="I5" s="51">
        <f t="shared" si="0"/>
        <v>44135</v>
      </c>
      <c r="J5" s="51">
        <f t="shared" si="0"/>
        <v>44165</v>
      </c>
      <c r="K5" s="51">
        <f t="shared" si="0"/>
        <v>44196</v>
      </c>
      <c r="L5" s="51">
        <f t="shared" si="0"/>
        <v>44227</v>
      </c>
      <c r="M5" s="51">
        <f t="shared" si="0"/>
        <v>44255</v>
      </c>
      <c r="N5" s="51">
        <f t="shared" si="0"/>
        <v>44286</v>
      </c>
      <c r="O5" s="51">
        <f t="shared" si="0"/>
        <v>44316</v>
      </c>
      <c r="P5" s="51">
        <f t="shared" si="0"/>
        <v>44347</v>
      </c>
      <c r="Q5" s="51">
        <f t="shared" si="0"/>
        <v>44377</v>
      </c>
      <c r="R5" s="51">
        <f t="shared" si="0"/>
        <v>44408</v>
      </c>
      <c r="S5" s="51">
        <f t="shared" si="0"/>
        <v>44439</v>
      </c>
      <c r="T5" s="51">
        <f t="shared" si="0"/>
        <v>44469</v>
      </c>
      <c r="U5" s="41" t="s">
        <v>13</v>
      </c>
      <c r="V5" s="51">
        <f>EOMONTH(T5,1)</f>
        <v>44500</v>
      </c>
      <c r="W5" s="51">
        <f>EOMONTH(V5,1)</f>
        <v>44530</v>
      </c>
      <c r="X5" s="51">
        <f t="shared" ref="X5:AJ5" si="1">EOMONTH(W5,1)</f>
        <v>44561</v>
      </c>
      <c r="Y5" s="51">
        <f t="shared" si="1"/>
        <v>44592</v>
      </c>
      <c r="Z5" s="51">
        <f t="shared" si="1"/>
        <v>44620</v>
      </c>
      <c r="AA5" s="51">
        <f t="shared" si="1"/>
        <v>44651</v>
      </c>
      <c r="AB5" s="51">
        <f t="shared" si="1"/>
        <v>44681</v>
      </c>
      <c r="AC5" s="51">
        <f t="shared" si="1"/>
        <v>44712</v>
      </c>
      <c r="AD5" s="51">
        <f t="shared" si="1"/>
        <v>44742</v>
      </c>
      <c r="AE5" s="51">
        <f t="shared" si="1"/>
        <v>44773</v>
      </c>
      <c r="AF5" s="51">
        <f t="shared" si="1"/>
        <v>44804</v>
      </c>
      <c r="AG5" s="51">
        <f t="shared" si="1"/>
        <v>44834</v>
      </c>
      <c r="AH5" s="51">
        <f t="shared" si="1"/>
        <v>44865</v>
      </c>
      <c r="AI5" s="51">
        <f t="shared" si="1"/>
        <v>44895</v>
      </c>
      <c r="AJ5" s="51">
        <f t="shared" si="1"/>
        <v>44926</v>
      </c>
      <c r="AK5" s="41" t="s">
        <v>13</v>
      </c>
    </row>
    <row r="6" spans="1:38">
      <c r="C6" s="24" t="s">
        <v>116</v>
      </c>
      <c r="U6" s="42"/>
      <c r="AK6" s="42"/>
    </row>
    <row r="7" spans="1:38" ht="15">
      <c r="A7" s="18">
        <v>8001</v>
      </c>
      <c r="B7" s="19" t="s">
        <v>0</v>
      </c>
      <c r="C7" s="52">
        <f>'Div 9 gas cost'!AN34</f>
        <v>0</v>
      </c>
      <c r="D7" s="52">
        <f>'Div 9 gas cost'!AO34</f>
        <v>0</v>
      </c>
      <c r="E7" s="52">
        <f>'Div 9 gas cost'!AP34</f>
        <v>0</v>
      </c>
      <c r="F7" s="52">
        <f>'Div 9 gas cost'!AQ34</f>
        <v>0</v>
      </c>
      <c r="G7" s="52">
        <f>'Div 9 gas cost'!AR34</f>
        <v>0</v>
      </c>
      <c r="H7" s="52">
        <f>'Div 9 gas cost'!AS34</f>
        <v>0</v>
      </c>
      <c r="I7" s="52">
        <f>'Div 9 gas cost'!AT34</f>
        <v>0</v>
      </c>
      <c r="J7" s="52">
        <f>'Div 9 gas cost'!AU34</f>
        <v>0</v>
      </c>
      <c r="K7" s="52">
        <f>'Div 9 gas cost'!AV34</f>
        <v>0</v>
      </c>
      <c r="L7" s="52">
        <f>'Div 9 gas cost'!AW34</f>
        <v>0</v>
      </c>
      <c r="M7" s="52">
        <f>'Div 9 gas cost'!AX34</f>
        <v>0</v>
      </c>
      <c r="N7" s="52">
        <f>'Div 9 gas cost'!AY34</f>
        <v>0</v>
      </c>
      <c r="O7" s="53">
        <f>(C7/C$23)*O$23</f>
        <v>0</v>
      </c>
      <c r="P7" s="53">
        <f t="shared" ref="O7:T21" si="2">(D7/D$23)*P$23</f>
        <v>0</v>
      </c>
      <c r="Q7" s="53">
        <f t="shared" si="2"/>
        <v>0</v>
      </c>
      <c r="R7" s="53">
        <f t="shared" si="2"/>
        <v>0</v>
      </c>
      <c r="S7" s="53">
        <f t="shared" si="2"/>
        <v>0</v>
      </c>
      <c r="T7" s="53">
        <f t="shared" si="2"/>
        <v>0</v>
      </c>
      <c r="U7" s="54">
        <f>SUM(I7:T7)</f>
        <v>0</v>
      </c>
      <c r="V7" s="53">
        <f t="shared" ref="V7:AG21" si="3">(I7/I$23)*V$23</f>
        <v>0</v>
      </c>
      <c r="W7" s="53">
        <f t="shared" si="3"/>
        <v>0</v>
      </c>
      <c r="X7" s="53">
        <f t="shared" si="3"/>
        <v>0</v>
      </c>
      <c r="Y7" s="53">
        <f t="shared" si="3"/>
        <v>0</v>
      </c>
      <c r="Z7" s="53">
        <f t="shared" si="3"/>
        <v>0</v>
      </c>
      <c r="AA7" s="53">
        <f t="shared" si="3"/>
        <v>0</v>
      </c>
      <c r="AB7" s="53">
        <f t="shared" si="3"/>
        <v>0</v>
      </c>
      <c r="AC7" s="53">
        <f t="shared" si="3"/>
        <v>0</v>
      </c>
      <c r="AD7" s="53">
        <f t="shared" si="3"/>
        <v>0</v>
      </c>
      <c r="AE7" s="53">
        <f t="shared" si="3"/>
        <v>0</v>
      </c>
      <c r="AF7" s="53">
        <f t="shared" si="3"/>
        <v>0</v>
      </c>
      <c r="AG7" s="53">
        <f t="shared" si="3"/>
        <v>0</v>
      </c>
      <c r="AH7" s="53">
        <f t="shared" ref="AH7:AJ21" si="4">(V7/V$23)*AH$23</f>
        <v>0</v>
      </c>
      <c r="AI7" s="53">
        <f t="shared" si="4"/>
        <v>0</v>
      </c>
      <c r="AJ7" s="53">
        <f t="shared" si="4"/>
        <v>0</v>
      </c>
      <c r="AK7" s="54">
        <f>SUM(Y7:AJ7)</f>
        <v>0</v>
      </c>
      <c r="AL7" s="49"/>
    </row>
    <row r="8" spans="1:38" ht="15">
      <c r="A8" s="20">
        <v>8010</v>
      </c>
      <c r="B8" s="19" t="s">
        <v>29</v>
      </c>
      <c r="C8" s="52">
        <f>'Div 9 gas cost'!AN35</f>
        <v>3438.82</v>
      </c>
      <c r="D8" s="52">
        <f>'Div 9 gas cost'!AO35</f>
        <v>4320.95</v>
      </c>
      <c r="E8" s="52">
        <f>'Div 9 gas cost'!AP35</f>
        <v>7407.17</v>
      </c>
      <c r="F8" s="52">
        <f>'Div 9 gas cost'!AQ35</f>
        <v>6891.32</v>
      </c>
      <c r="G8" s="52">
        <f>'Div 9 gas cost'!AR35</f>
        <v>8850.92</v>
      </c>
      <c r="H8" s="52">
        <f>'Div 9 gas cost'!AS35</f>
        <v>9565.89</v>
      </c>
      <c r="I8" s="52">
        <f>'Div 9 gas cost'!AT35</f>
        <v>10553.98</v>
      </c>
      <c r="J8" s="52">
        <f>'Div 9 gas cost'!AU35</f>
        <v>5983.95</v>
      </c>
      <c r="K8" s="52">
        <f>'Div 9 gas cost'!AV35</f>
        <v>6871.59</v>
      </c>
      <c r="L8" s="52">
        <f>'Div 9 gas cost'!AW35</f>
        <v>1294.8900000000001</v>
      </c>
      <c r="M8" s="52">
        <f>'Div 9 gas cost'!AX35</f>
        <v>2851.03</v>
      </c>
      <c r="N8" s="52">
        <f>'Div 9 gas cost'!AY35</f>
        <v>5089.03</v>
      </c>
      <c r="O8" s="53">
        <f t="shared" si="2"/>
        <v>4995.4548701509439</v>
      </c>
      <c r="P8" s="53">
        <f t="shared" si="2"/>
        <v>8783.6070887910864</v>
      </c>
      <c r="Q8" s="53">
        <f t="shared" si="2"/>
        <v>11361.125608003686</v>
      </c>
      <c r="R8" s="53">
        <f t="shared" si="2"/>
        <v>9107.5890100127526</v>
      </c>
      <c r="S8" s="53">
        <f t="shared" si="2"/>
        <v>13077.842812081193</v>
      </c>
      <c r="T8" s="53">
        <f t="shared" si="2"/>
        <v>15463.3731789748</v>
      </c>
      <c r="U8" s="54">
        <f>SUM(I8:T8)</f>
        <v>95433.462568014453</v>
      </c>
      <c r="V8" s="53">
        <f t="shared" si="3"/>
        <v>10453.756361399801</v>
      </c>
      <c r="W8" s="53">
        <f t="shared" si="3"/>
        <v>7946.123852267322</v>
      </c>
      <c r="X8" s="53">
        <f t="shared" si="3"/>
        <v>7255.796185172997</v>
      </c>
      <c r="Y8" s="53">
        <f t="shared" si="3"/>
        <v>1466.7119060522393</v>
      </c>
      <c r="Z8" s="53">
        <f t="shared" si="3"/>
        <v>3206.8217251577671</v>
      </c>
      <c r="AA8" s="53">
        <f t="shared" si="3"/>
        <v>6346.9642817942704</v>
      </c>
      <c r="AB8" s="53">
        <f t="shared" si="3"/>
        <v>5714.9414166059705</v>
      </c>
      <c r="AC8" s="53">
        <f t="shared" si="3"/>
        <v>9091.9832170845475</v>
      </c>
      <c r="AD8" s="53">
        <f t="shared" si="3"/>
        <v>11760.70360467506</v>
      </c>
      <c r="AE8" s="53">
        <f t="shared" si="3"/>
        <v>9430.3121485155607</v>
      </c>
      <c r="AF8" s="53">
        <f t="shared" si="3"/>
        <v>12211.52510215336</v>
      </c>
      <c r="AG8" s="53">
        <f t="shared" si="3"/>
        <v>14409.633619731281</v>
      </c>
      <c r="AH8" s="53">
        <f t="shared" si="4"/>
        <v>9764.7601915524137</v>
      </c>
      <c r="AI8" s="53">
        <f t="shared" si="4"/>
        <v>7646.3527489008256</v>
      </c>
      <c r="AJ8" s="53">
        <f t="shared" si="4"/>
        <v>6982.133768198717</v>
      </c>
      <c r="AK8" s="54">
        <f>SUM(Y8:AJ8)</f>
        <v>98032.843730422013</v>
      </c>
      <c r="AL8" s="49"/>
    </row>
    <row r="9" spans="1:38" ht="15">
      <c r="A9" s="20">
        <v>8040</v>
      </c>
      <c r="B9" s="21" t="s">
        <v>5</v>
      </c>
      <c r="C9" s="52">
        <f>'Div 9 gas cost'!AN36</f>
        <v>558526.66999999993</v>
      </c>
      <c r="D9" s="52">
        <f>'Div 9 gas cost'!AO36</f>
        <v>2604004.29</v>
      </c>
      <c r="E9" s="52">
        <f>'Div 9 gas cost'!AP36</f>
        <v>3007698</v>
      </c>
      <c r="F9" s="52">
        <f>'Div 9 gas cost'!AQ36</f>
        <v>2387655.42</v>
      </c>
      <c r="G9" s="52">
        <f>'Div 9 gas cost'!AR36</f>
        <v>1882080.64</v>
      </c>
      <c r="H9" s="52">
        <f>'Div 9 gas cost'!AS36</f>
        <v>2734469.13</v>
      </c>
      <c r="I9" s="52">
        <f>'Div 9 gas cost'!AT36</f>
        <v>3672838.43</v>
      </c>
      <c r="J9" s="52">
        <f>'Div 9 gas cost'!AU36</f>
        <v>3793391.85</v>
      </c>
      <c r="K9" s="52">
        <f>'Div 9 gas cost'!AV36</f>
        <v>1093541.0900000001</v>
      </c>
      <c r="L9" s="52">
        <f>'Div 9 gas cost'!AW36</f>
        <v>3440149.8999999994</v>
      </c>
      <c r="M9" s="52">
        <f>'Div 9 gas cost'!AX36</f>
        <v>3090192.09</v>
      </c>
      <c r="N9" s="52">
        <f>'Div 9 gas cost'!AY36</f>
        <v>5724714.0800000001</v>
      </c>
      <c r="O9" s="53">
        <f t="shared" si="2"/>
        <v>811352.37487297645</v>
      </c>
      <c r="P9" s="53">
        <f t="shared" si="2"/>
        <v>5293407.8248733273</v>
      </c>
      <c r="Q9" s="53">
        <f>(E9/E$23)*Q$23</f>
        <v>4613210.5472051362</v>
      </c>
      <c r="R9" s="53">
        <f t="shared" si="2"/>
        <v>3155532.5050773122</v>
      </c>
      <c r="S9" s="53">
        <f t="shared" si="2"/>
        <v>2780903.5410534916</v>
      </c>
      <c r="T9" s="53">
        <f t="shared" si="2"/>
        <v>4420301.3628189908</v>
      </c>
      <c r="U9" s="54">
        <f>SUM(I9:T9)</f>
        <v>41889535.595901228</v>
      </c>
      <c r="V9" s="53">
        <f t="shared" si="3"/>
        <v>3637960.0967602893</v>
      </c>
      <c r="W9" s="53">
        <f t="shared" si="3"/>
        <v>5037268.2693340452</v>
      </c>
      <c r="X9" s="53">
        <f t="shared" si="3"/>
        <v>1154683.4530511748</v>
      </c>
      <c r="Y9" s="53">
        <f t="shared" si="3"/>
        <v>3896631.2327181613</v>
      </c>
      <c r="Z9" s="53">
        <f t="shared" si="3"/>
        <v>3475829.8331209021</v>
      </c>
      <c r="AA9" s="53">
        <f t="shared" si="3"/>
        <v>7139780.2310547875</v>
      </c>
      <c r="AB9" s="53">
        <f t="shared" si="3"/>
        <v>928210.0251429315</v>
      </c>
      <c r="AC9" s="53">
        <f t="shared" si="3"/>
        <v>5479249.5404705377</v>
      </c>
      <c r="AD9" s="53">
        <f t="shared" si="3"/>
        <v>4775460.0893963501</v>
      </c>
      <c r="AE9" s="53">
        <f t="shared" si="3"/>
        <v>3267347.317160577</v>
      </c>
      <c r="AF9" s="53">
        <f t="shared" si="3"/>
        <v>2596687.6866627266</v>
      </c>
      <c r="AG9" s="53">
        <f t="shared" si="3"/>
        <v>4119083.3584502176</v>
      </c>
      <c r="AH9" s="53">
        <f t="shared" si="4"/>
        <v>3398185.9441905208</v>
      </c>
      <c r="AI9" s="53">
        <f t="shared" si="4"/>
        <v>4847235.053753037</v>
      </c>
      <c r="AJ9" s="53">
        <f t="shared" si="4"/>
        <v>1111132.9650636655</v>
      </c>
      <c r="AK9" s="54">
        <f t="shared" ref="AK9:AK23" si="5">SUM(Y9:AJ9)</f>
        <v>45034833.277184419</v>
      </c>
      <c r="AL9" s="49"/>
    </row>
    <row r="10" spans="1:38" ht="15">
      <c r="A10" s="18">
        <v>8050</v>
      </c>
      <c r="B10" s="19" t="s">
        <v>4</v>
      </c>
      <c r="C10" s="52">
        <f>'Div 9 gas cost'!AN37</f>
        <v>-8282.56</v>
      </c>
      <c r="D10" s="52">
        <f>'Div 9 gas cost'!AO37</f>
        <v>-601.49</v>
      </c>
      <c r="E10" s="52">
        <f>'Div 9 gas cost'!AP37</f>
        <v>-1171.71</v>
      </c>
      <c r="F10" s="52">
        <f>'Div 9 gas cost'!AQ37</f>
        <v>-469.32</v>
      </c>
      <c r="G10" s="52">
        <f>'Div 9 gas cost'!AR37</f>
        <v>-1184.1400000000001</v>
      </c>
      <c r="H10" s="52">
        <f>'Div 9 gas cost'!AS37</f>
        <v>-3245.47</v>
      </c>
      <c r="I10" s="52">
        <f>'Div 9 gas cost'!AT37</f>
        <v>-458.43</v>
      </c>
      <c r="J10" s="52">
        <f>'Div 9 gas cost'!AU37</f>
        <v>-406.52</v>
      </c>
      <c r="K10" s="52">
        <f>'Div 9 gas cost'!AV37</f>
        <v>-327.06</v>
      </c>
      <c r="L10" s="52">
        <f>'Div 9 gas cost'!AW37</f>
        <v>-2980.99</v>
      </c>
      <c r="M10" s="52">
        <f>'Div 9 gas cost'!AX37</f>
        <v>-956.43</v>
      </c>
      <c r="N10" s="52">
        <f>'Div 9 gas cost'!AY37</f>
        <v>-1257.25</v>
      </c>
      <c r="O10" s="53">
        <f t="shared" si="2"/>
        <v>-12031.788430135162</v>
      </c>
      <c r="P10" s="53">
        <f t="shared" si="2"/>
        <v>-1222.706078023803</v>
      </c>
      <c r="Q10" s="53">
        <f t="shared" si="2"/>
        <v>-1797.170104932653</v>
      </c>
      <c r="R10" s="53">
        <f t="shared" si="2"/>
        <v>-620.25470797745345</v>
      </c>
      <c r="S10" s="53">
        <f t="shared" si="2"/>
        <v>-1749.6482611409688</v>
      </c>
      <c r="T10" s="53">
        <f t="shared" si="2"/>
        <v>-5246.3402517870627</v>
      </c>
      <c r="U10" s="54">
        <f t="shared" ref="U10:U21" si="6">SUM(I10:T10)</f>
        <v>-29054.587833997106</v>
      </c>
      <c r="V10" s="53">
        <f t="shared" si="3"/>
        <v>-454.07661647610769</v>
      </c>
      <c r="W10" s="53">
        <f t="shared" si="3"/>
        <v>-539.82039763429032</v>
      </c>
      <c r="X10" s="53">
        <f t="shared" si="3"/>
        <v>-345.34666653899325</v>
      </c>
      <c r="Y10" s="53">
        <f t="shared" si="3"/>
        <v>-3376.5443588433491</v>
      </c>
      <c r="Z10" s="53">
        <f t="shared" si="3"/>
        <v>-1075.7868218126932</v>
      </c>
      <c r="AA10" s="53">
        <f t="shared" si="3"/>
        <v>-1568.0239344798215</v>
      </c>
      <c r="AB10" s="53">
        <f t="shared" si="3"/>
        <v>-13764.705677972081</v>
      </c>
      <c r="AC10" s="53">
        <f t="shared" si="3"/>
        <v>-1265.6330171013749</v>
      </c>
      <c r="AD10" s="53">
        <f t="shared" si="3"/>
        <v>-1860.3777178914233</v>
      </c>
      <c r="AE10" s="53">
        <f t="shared" si="3"/>
        <v>-642.23314220516863</v>
      </c>
      <c r="AF10" s="53">
        <f t="shared" si="3"/>
        <v>-1633.7460212569856</v>
      </c>
      <c r="AG10" s="53">
        <f t="shared" si="3"/>
        <v>-4888.8324686808319</v>
      </c>
      <c r="AH10" s="53">
        <f t="shared" si="4"/>
        <v>-424.14890066243953</v>
      </c>
      <c r="AI10" s="53">
        <f t="shared" si="4"/>
        <v>-519.45542985539032</v>
      </c>
      <c r="AJ10" s="53">
        <f t="shared" si="4"/>
        <v>-332.32143801173709</v>
      </c>
      <c r="AK10" s="54">
        <f t="shared" si="5"/>
        <v>-31351.808928773298</v>
      </c>
      <c r="AL10" s="49"/>
    </row>
    <row r="11" spans="1:38" ht="15">
      <c r="A11" s="20">
        <v>8051</v>
      </c>
      <c r="B11" s="21" t="s">
        <v>6</v>
      </c>
      <c r="C11" s="52">
        <f>'Div 9 gas cost'!AN38</f>
        <v>3070783.97</v>
      </c>
      <c r="D11" s="52">
        <f>'Div 9 gas cost'!AO38</f>
        <v>1854932.08</v>
      </c>
      <c r="E11" s="52">
        <f>'Div 9 gas cost'!AP38</f>
        <v>823909.32</v>
      </c>
      <c r="F11" s="52">
        <f>'Div 9 gas cost'!AQ38</f>
        <v>619977.54</v>
      </c>
      <c r="G11" s="52">
        <f>'Div 9 gas cost'!AR38</f>
        <v>473029.24</v>
      </c>
      <c r="H11" s="52">
        <f>'Div 9 gas cost'!AS38</f>
        <v>483489.39</v>
      </c>
      <c r="I11" s="52">
        <f>'Div 9 gas cost'!AT38</f>
        <v>785364.79</v>
      </c>
      <c r="J11" s="52">
        <f>'Div 9 gas cost'!AU38</f>
        <v>2367181.64</v>
      </c>
      <c r="K11" s="52">
        <f>'Div 9 gas cost'!AV38</f>
        <v>5252343.66</v>
      </c>
      <c r="L11" s="52">
        <f>'Div 9 gas cost'!AW38</f>
        <v>7892606.5599999996</v>
      </c>
      <c r="M11" s="52">
        <f>'Div 9 gas cost'!AX38</f>
        <v>8190995.4900000002</v>
      </c>
      <c r="N11" s="52">
        <f>'Div 9 gas cost'!AY38</f>
        <v>6723286.71</v>
      </c>
      <c r="O11" s="53">
        <f t="shared" si="2"/>
        <v>4460821.6592080863</v>
      </c>
      <c r="P11" s="53">
        <f t="shared" si="2"/>
        <v>3770697.3158944207</v>
      </c>
      <c r="Q11" s="53">
        <f t="shared" si="2"/>
        <v>1263713.0340096017</v>
      </c>
      <c r="R11" s="53">
        <f t="shared" si="2"/>
        <v>819364.16096752754</v>
      </c>
      <c r="S11" s="53">
        <f t="shared" si="2"/>
        <v>698933.22346583521</v>
      </c>
      <c r="T11" s="53">
        <f t="shared" si="2"/>
        <v>781566.25945363031</v>
      </c>
      <c r="U11" s="54">
        <f>SUM(I11:T11)</f>
        <v>43006874.502999105</v>
      </c>
      <c r="V11" s="53">
        <f t="shared" si="3"/>
        <v>777906.73939896794</v>
      </c>
      <c r="W11" s="53">
        <f t="shared" si="3"/>
        <v>3143394.996992501</v>
      </c>
      <c r="X11" s="53">
        <f t="shared" si="3"/>
        <v>5546014.1090265252</v>
      </c>
      <c r="Y11" s="53">
        <f t="shared" si="3"/>
        <v>8939894.5171698034</v>
      </c>
      <c r="Z11" s="53">
        <f t="shared" si="3"/>
        <v>9213183.4066990837</v>
      </c>
      <c r="AA11" s="53">
        <f t="shared" si="3"/>
        <v>8385185.5077749807</v>
      </c>
      <c r="AB11" s="53">
        <f t="shared" si="3"/>
        <v>5103305.9280807683</v>
      </c>
      <c r="AC11" s="53">
        <f t="shared" si="3"/>
        <v>3903079.4941371074</v>
      </c>
      <c r="AD11" s="53">
        <f t="shared" si="3"/>
        <v>1308158.623286542</v>
      </c>
      <c r="AE11" s="53">
        <f t="shared" si="3"/>
        <v>848397.94513515453</v>
      </c>
      <c r="AF11" s="53">
        <f t="shared" si="3"/>
        <v>652633.67404885904</v>
      </c>
      <c r="AG11" s="53">
        <f t="shared" si="3"/>
        <v>728307.03352509486</v>
      </c>
      <c r="AH11" s="53">
        <f t="shared" si="4"/>
        <v>726635.71820667875</v>
      </c>
      <c r="AI11" s="53">
        <f t="shared" si="4"/>
        <v>3024809.0041129296</v>
      </c>
      <c r="AJ11" s="53">
        <f t="shared" si="4"/>
        <v>5336838.4945362629</v>
      </c>
      <c r="AK11" s="54">
        <f t="shared" si="5"/>
        <v>48170429.346713267</v>
      </c>
      <c r="AL11" s="49"/>
    </row>
    <row r="12" spans="1:38" ht="15">
      <c r="A12" s="20">
        <v>8052</v>
      </c>
      <c r="B12" s="21" t="s">
        <v>1</v>
      </c>
      <c r="C12" s="52">
        <f>'Div 9 gas cost'!AN39</f>
        <v>1408703.22</v>
      </c>
      <c r="D12" s="52">
        <f>'Div 9 gas cost'!AO39</f>
        <v>750595.18</v>
      </c>
      <c r="E12" s="52">
        <f>'Div 9 gas cost'!AP39</f>
        <v>498856</v>
      </c>
      <c r="F12" s="52">
        <f>'Div 9 gas cost'!AQ39</f>
        <v>493618.7</v>
      </c>
      <c r="G12" s="52">
        <f>'Div 9 gas cost'!AR39</f>
        <v>414666.2</v>
      </c>
      <c r="H12" s="52">
        <f>'Div 9 gas cost'!AS39</f>
        <v>588042.64</v>
      </c>
      <c r="I12" s="52">
        <f>'Div 9 gas cost'!AT39</f>
        <v>774806.07</v>
      </c>
      <c r="J12" s="52">
        <f>'Div 9 gas cost'!AU39</f>
        <v>1201507.26</v>
      </c>
      <c r="K12" s="52">
        <f>'Div 9 gas cost'!AV39</f>
        <v>2359181.58</v>
      </c>
      <c r="L12" s="52">
        <f>'Div 9 gas cost'!AW39</f>
        <v>3678735.62</v>
      </c>
      <c r="M12" s="52">
        <f>'Div 9 gas cost'!AX39</f>
        <v>3840724.61</v>
      </c>
      <c r="N12" s="52">
        <f>'Div 9 gas cost'!AY39</f>
        <v>3137167.78</v>
      </c>
      <c r="O12" s="53">
        <f t="shared" si="2"/>
        <v>2046374.4426711246</v>
      </c>
      <c r="P12" s="53">
        <f t="shared" si="2"/>
        <v>1525806.3953205715</v>
      </c>
      <c r="Q12" s="53">
        <f t="shared" si="2"/>
        <v>765145.88922709844</v>
      </c>
      <c r="R12" s="53">
        <f t="shared" si="2"/>
        <v>652367.94217316597</v>
      </c>
      <c r="S12" s="53">
        <f t="shared" si="2"/>
        <v>612697.81933211721</v>
      </c>
      <c r="T12" s="53">
        <f t="shared" si="2"/>
        <v>950577.81215020607</v>
      </c>
      <c r="U12" s="54">
        <f t="shared" si="6"/>
        <v>21545093.220874283</v>
      </c>
      <c r="V12" s="53">
        <f t="shared" si="3"/>
        <v>767448.28804997541</v>
      </c>
      <c r="W12" s="53">
        <f t="shared" si="3"/>
        <v>1595488.8488971924</v>
      </c>
      <c r="X12" s="53">
        <f t="shared" si="3"/>
        <v>2491088.7739656186</v>
      </c>
      <c r="Y12" s="53">
        <f t="shared" si="3"/>
        <v>4166875.4358072621</v>
      </c>
      <c r="Z12" s="53">
        <f t="shared" si="3"/>
        <v>4320024.3840633351</v>
      </c>
      <c r="AA12" s="53">
        <f t="shared" si="3"/>
        <v>3912630.0779629564</v>
      </c>
      <c r="AB12" s="53">
        <f t="shared" si="3"/>
        <v>2341110.1411775532</v>
      </c>
      <c r="AC12" s="53">
        <f t="shared" si="3"/>
        <v>1579374.6234935736</v>
      </c>
      <c r="AD12" s="53">
        <f t="shared" si="3"/>
        <v>792056.55566346948</v>
      </c>
      <c r="AE12" s="53">
        <f t="shared" si="3"/>
        <v>675484.29377020057</v>
      </c>
      <c r="AF12" s="53">
        <f t="shared" si="3"/>
        <v>572110.77609045675</v>
      </c>
      <c r="AG12" s="53">
        <f t="shared" si="3"/>
        <v>885801.42518673535</v>
      </c>
      <c r="AH12" s="53">
        <f t="shared" si="4"/>
        <v>716866.57246926508</v>
      </c>
      <c r="AI12" s="53">
        <f t="shared" si="4"/>
        <v>1535298.3130416027</v>
      </c>
      <c r="AJ12" s="53">
        <f t="shared" si="4"/>
        <v>2397133.9056943743</v>
      </c>
      <c r="AK12" s="54">
        <f t="shared" si="5"/>
        <v>23894766.504420783</v>
      </c>
      <c r="AL12" s="49"/>
    </row>
    <row r="13" spans="1:38" ht="15">
      <c r="A13" s="20">
        <v>8053</v>
      </c>
      <c r="B13" s="21" t="s">
        <v>2</v>
      </c>
      <c r="C13" s="52">
        <f>'Div 9 gas cost'!AN40</f>
        <v>361634.58</v>
      </c>
      <c r="D13" s="52">
        <f>'Div 9 gas cost'!AO40</f>
        <v>156920.66</v>
      </c>
      <c r="E13" s="52">
        <f>'Div 9 gas cost'!AP40</f>
        <v>99456.44</v>
      </c>
      <c r="F13" s="52">
        <f>'Div 9 gas cost'!AQ40</f>
        <v>88983.13</v>
      </c>
      <c r="G13" s="52">
        <f>'Div 9 gas cost'!AR40</f>
        <v>97288.78</v>
      </c>
      <c r="H13" s="52">
        <f>'Div 9 gas cost'!AS40</f>
        <v>309830.90999999997</v>
      </c>
      <c r="I13" s="52">
        <f>'Div 9 gas cost'!AT40</f>
        <v>109366.83</v>
      </c>
      <c r="J13" s="52">
        <f>'Div 9 gas cost'!AU40</f>
        <v>205761.44</v>
      </c>
      <c r="K13" s="52">
        <f>'Div 9 gas cost'!AV40</f>
        <v>376423.13</v>
      </c>
      <c r="L13" s="52">
        <f>'Div 9 gas cost'!AW40</f>
        <v>523837.66</v>
      </c>
      <c r="M13" s="52">
        <f>'Div 9 gas cost'!AX40</f>
        <v>601354.06000000006</v>
      </c>
      <c r="N13" s="52">
        <f>'Div 9 gas cost'!AY40</f>
        <v>405957.44</v>
      </c>
      <c r="O13" s="53">
        <f t="shared" si="2"/>
        <v>525334.04594482738</v>
      </c>
      <c r="P13" s="53">
        <f t="shared" si="2"/>
        <v>318987.58873714722</v>
      </c>
      <c r="Q13" s="53">
        <f t="shared" si="2"/>
        <v>152546.39860633441</v>
      </c>
      <c r="R13" s="53">
        <f t="shared" si="2"/>
        <v>117600.36928549773</v>
      </c>
      <c r="S13" s="53">
        <f t="shared" si="2"/>
        <v>143750.86117817677</v>
      </c>
      <c r="T13" s="53">
        <f t="shared" si="2"/>
        <v>500845.29340305558</v>
      </c>
      <c r="U13" s="54">
        <f t="shared" si="6"/>
        <v>3981765.1171550392</v>
      </c>
      <c r="V13" s="53">
        <f t="shared" si="3"/>
        <v>108328.25103312975</v>
      </c>
      <c r="W13" s="53">
        <f t="shared" si="3"/>
        <v>273231.87631261483</v>
      </c>
      <c r="X13" s="53">
        <f t="shared" si="3"/>
        <v>397469.80111806421</v>
      </c>
      <c r="Y13" s="53">
        <f t="shared" si="3"/>
        <v>593346.87329467747</v>
      </c>
      <c r="Z13" s="53">
        <f t="shared" si="3"/>
        <v>676399.49917041464</v>
      </c>
      <c r="AA13" s="53">
        <f t="shared" si="3"/>
        <v>506304.22135625861</v>
      </c>
      <c r="AB13" s="53">
        <f t="shared" si="3"/>
        <v>600996.98120835214</v>
      </c>
      <c r="AC13" s="53">
        <f t="shared" si="3"/>
        <v>330186.6504203545</v>
      </c>
      <c r="AD13" s="53">
        <f t="shared" si="3"/>
        <v>157911.5522414294</v>
      </c>
      <c r="AE13" s="53">
        <f t="shared" si="3"/>
        <v>121767.48313123461</v>
      </c>
      <c r="AF13" s="53">
        <f t="shared" si="3"/>
        <v>134228.349044831</v>
      </c>
      <c r="AG13" s="53">
        <f t="shared" si="3"/>
        <v>466715.57974929013</v>
      </c>
      <c r="AH13" s="53">
        <f t="shared" si="4"/>
        <v>101188.4490836898</v>
      </c>
      <c r="AI13" s="53">
        <f t="shared" si="4"/>
        <v>262924.08064268454</v>
      </c>
      <c r="AJ13" s="53">
        <f t="shared" si="4"/>
        <v>382478.67627493129</v>
      </c>
      <c r="AK13" s="54">
        <f t="shared" si="5"/>
        <v>4334448.3956181472</v>
      </c>
      <c r="AL13" s="49"/>
    </row>
    <row r="14" spans="1:38" ht="15">
      <c r="A14" s="20">
        <v>8054</v>
      </c>
      <c r="B14" s="21" t="s">
        <v>7</v>
      </c>
      <c r="C14" s="52">
        <f>'Div 9 gas cost'!AN41</f>
        <v>291262.96000000002</v>
      </c>
      <c r="D14" s="52">
        <f>'Div 9 gas cost'!AO41</f>
        <v>176157.49</v>
      </c>
      <c r="E14" s="52">
        <f>'Div 9 gas cost'!AP41</f>
        <v>99677.28</v>
      </c>
      <c r="F14" s="52">
        <f>'Div 9 gas cost'!AQ41</f>
        <v>70422.679999999993</v>
      </c>
      <c r="G14" s="52">
        <f>'Div 9 gas cost'!AR41</f>
        <v>66786.460000000006</v>
      </c>
      <c r="H14" s="52">
        <f>'Div 9 gas cost'!AS41</f>
        <v>73179.67</v>
      </c>
      <c r="I14" s="52">
        <f>'Div 9 gas cost'!AT41</f>
        <v>99023.33</v>
      </c>
      <c r="J14" s="52">
        <f>'Div 9 gas cost'!AU41</f>
        <v>213722.27</v>
      </c>
      <c r="K14" s="52">
        <f>'Div 9 gas cost'!AV41</f>
        <v>440031.49</v>
      </c>
      <c r="L14" s="52">
        <f>'Div 9 gas cost'!AW41</f>
        <v>645117.39</v>
      </c>
      <c r="M14" s="52">
        <f>'Div 9 gas cost'!AX41</f>
        <v>680664.42</v>
      </c>
      <c r="N14" s="52">
        <f>'Div 9 gas cost'!AY41</f>
        <v>604107.69999999995</v>
      </c>
      <c r="O14" s="53">
        <f t="shared" si="2"/>
        <v>423107.62762417918</v>
      </c>
      <c r="P14" s="53">
        <f t="shared" si="2"/>
        <v>358092.12740430812</v>
      </c>
      <c r="Q14" s="53">
        <f t="shared" si="2"/>
        <v>152885.1232446607</v>
      </c>
      <c r="R14" s="53">
        <f t="shared" si="2"/>
        <v>93070.823358027905</v>
      </c>
      <c r="S14" s="53">
        <f t="shared" si="2"/>
        <v>98681.586304626879</v>
      </c>
      <c r="T14" s="53">
        <f t="shared" si="2"/>
        <v>118295.79331606645</v>
      </c>
      <c r="U14" s="54">
        <f t="shared" si="6"/>
        <v>3926799.6812518686</v>
      </c>
      <c r="V14" s="53">
        <f t="shared" si="3"/>
        <v>98082.975892932518</v>
      </c>
      <c r="W14" s="53">
        <f t="shared" si="3"/>
        <v>283803.11122380977</v>
      </c>
      <c r="X14" s="53">
        <f t="shared" si="3"/>
        <v>464634.64882188692</v>
      </c>
      <c r="Y14" s="53">
        <f t="shared" si="3"/>
        <v>730719.48714898236</v>
      </c>
      <c r="Z14" s="53">
        <f t="shared" si="3"/>
        <v>765607.32422945776</v>
      </c>
      <c r="AA14" s="53">
        <f t="shared" si="3"/>
        <v>753434.34687099268</v>
      </c>
      <c r="AB14" s="53">
        <f t="shared" si="3"/>
        <v>484047.07231761143</v>
      </c>
      <c r="AC14" s="53">
        <f t="shared" si="3"/>
        <v>370664.07679879176</v>
      </c>
      <c r="AD14" s="53">
        <f t="shared" si="3"/>
        <v>158262.19004021847</v>
      </c>
      <c r="AE14" s="53">
        <f t="shared" si="3"/>
        <v>96368.744265978632</v>
      </c>
      <c r="AF14" s="53">
        <f t="shared" si="3"/>
        <v>92144.605619976384</v>
      </c>
      <c r="AG14" s="53">
        <f t="shared" si="3"/>
        <v>110234.61832749915</v>
      </c>
      <c r="AH14" s="53">
        <f t="shared" si="4"/>
        <v>91618.429333669206</v>
      </c>
      <c r="AI14" s="53">
        <f t="shared" si="4"/>
        <v>273096.51095276937</v>
      </c>
      <c r="AJ14" s="53">
        <f t="shared" si="4"/>
        <v>447110.30858939432</v>
      </c>
      <c r="AK14" s="54">
        <f t="shared" si="5"/>
        <v>4373307.7144953413</v>
      </c>
      <c r="AL14" s="49"/>
    </row>
    <row r="15" spans="1:38" ht="15">
      <c r="A15" s="20">
        <v>8058</v>
      </c>
      <c r="B15" s="21" t="s">
        <v>8</v>
      </c>
      <c r="C15" s="52">
        <f>'Div 9 gas cost'!AN42</f>
        <v>-1085772.69</v>
      </c>
      <c r="D15" s="52">
        <f>'Div 9 gas cost'!AO42</f>
        <v>-1228219.3</v>
      </c>
      <c r="E15" s="52">
        <f>'Div 9 gas cost'!AP42</f>
        <v>-250030.36</v>
      </c>
      <c r="F15" s="52">
        <f>'Div 9 gas cost'!AQ42</f>
        <v>-1464.5699999999997</v>
      </c>
      <c r="G15" s="52">
        <f>'Div 9 gas cost'!AR42</f>
        <v>217981.86</v>
      </c>
      <c r="H15" s="52">
        <f>'Div 9 gas cost'!AS42</f>
        <v>-141723.34</v>
      </c>
      <c r="I15" s="52">
        <f>'Div 9 gas cost'!AT42</f>
        <v>1338529.47</v>
      </c>
      <c r="J15" s="52">
        <f>'Div 9 gas cost'!AU42</f>
        <v>1497294.25</v>
      </c>
      <c r="K15" s="52">
        <f>'Div 9 gas cost'!AV42</f>
        <v>2710690.68</v>
      </c>
      <c r="L15" s="52">
        <f>'Div 9 gas cost'!AW42</f>
        <v>-52042.12</v>
      </c>
      <c r="M15" s="52">
        <f>'Div 9 gas cost'!AX42</f>
        <v>-562012.47</v>
      </c>
      <c r="N15" s="52">
        <f>'Div 9 gas cost'!AY42</f>
        <v>-2730165.76</v>
      </c>
      <c r="O15" s="53">
        <f t="shared" si="2"/>
        <v>-1577264.4314437485</v>
      </c>
      <c r="P15" s="53">
        <f t="shared" si="2"/>
        <v>-2496718.4878487433</v>
      </c>
      <c r="Q15" s="53">
        <f t="shared" si="2"/>
        <v>-383496.84505342529</v>
      </c>
      <c r="R15" s="53">
        <f t="shared" si="2"/>
        <v>-1935.5800683170098</v>
      </c>
      <c r="S15" s="53">
        <f t="shared" si="2"/>
        <v>322083.18468194141</v>
      </c>
      <c r="T15" s="53">
        <f t="shared" si="2"/>
        <v>-229097.43835552433</v>
      </c>
      <c r="U15" s="54">
        <f t="shared" si="6"/>
        <v>-2164135.5480878167</v>
      </c>
      <c r="V15" s="53">
        <f t="shared" si="3"/>
        <v>1325818.4080255604</v>
      </c>
      <c r="W15" s="53">
        <f t="shared" si="3"/>
        <v>1988266.2043947077</v>
      </c>
      <c r="X15" s="53">
        <f t="shared" si="3"/>
        <v>2862251.5451486479</v>
      </c>
      <c r="Y15" s="53">
        <f t="shared" si="3"/>
        <v>-58947.707542879602</v>
      </c>
      <c r="Z15" s="53">
        <f t="shared" si="3"/>
        <v>-632148.31082295789</v>
      </c>
      <c r="AA15" s="53">
        <f t="shared" si="3"/>
        <v>-3405023.0716065154</v>
      </c>
      <c r="AB15" s="53">
        <f t="shared" si="3"/>
        <v>-1804435.0431545344</v>
      </c>
      <c r="AC15" s="53">
        <f t="shared" si="3"/>
        <v>-2584373.6360058165</v>
      </c>
      <c r="AD15" s="53">
        <f t="shared" si="3"/>
        <v>-396984.6724363289</v>
      </c>
      <c r="AE15" s="53">
        <f t="shared" si="3"/>
        <v>-2004.1664388464669</v>
      </c>
      <c r="AF15" s="53">
        <f t="shared" si="3"/>
        <v>300747.37487222563</v>
      </c>
      <c r="AG15" s="53">
        <f t="shared" si="3"/>
        <v>-213485.77129410932</v>
      </c>
      <c r="AH15" s="53">
        <f t="shared" si="4"/>
        <v>1238435.1006800991</v>
      </c>
      <c r="AI15" s="53">
        <f t="shared" si="4"/>
        <v>1913257.965791977</v>
      </c>
      <c r="AJ15" s="53">
        <f t="shared" si="4"/>
        <v>2754297.7581563429</v>
      </c>
      <c r="AK15" s="54">
        <f t="shared" si="5"/>
        <v>-2890664.1798013425</v>
      </c>
      <c r="AL15" s="49"/>
    </row>
    <row r="16" spans="1:38" ht="15">
      <c r="A16" s="20">
        <v>8059</v>
      </c>
      <c r="B16" s="21" t="s">
        <v>3</v>
      </c>
      <c r="C16" s="52">
        <f>'Div 9 gas cost'!AN43</f>
        <v>-6386722.3399999999</v>
      </c>
      <c r="D16" s="52">
        <f>'Div 9 gas cost'!AO43</f>
        <v>-3023144.44</v>
      </c>
      <c r="E16" s="52">
        <f>'Div 9 gas cost'!AP43</f>
        <v>-1846292.04</v>
      </c>
      <c r="F16" s="52">
        <f>'Div 9 gas cost'!AQ43</f>
        <v>-2181832.66</v>
      </c>
      <c r="G16" s="52">
        <f>'Div 9 gas cost'!AR43</f>
        <v>-2747782.46</v>
      </c>
      <c r="H16" s="52">
        <f>'Div 9 gas cost'!AS43</f>
        <v>-2188485.5499999998</v>
      </c>
      <c r="I16" s="52">
        <f>'Div 9 gas cost'!AT43</f>
        <v>-2718510.54</v>
      </c>
      <c r="J16" s="52">
        <f>'Div 9 gas cost'!AU43</f>
        <v>-3725196.07</v>
      </c>
      <c r="K16" s="52">
        <f>'Div 9 gas cost'!AV43</f>
        <v>-5744194.96</v>
      </c>
      <c r="L16" s="52">
        <f>'Div 9 gas cost'!AW43</f>
        <v>-9808920.6999999993</v>
      </c>
      <c r="M16" s="52">
        <f>'Div 9 gas cost'!AX43</f>
        <v>-10496514.859999999</v>
      </c>
      <c r="N16" s="52">
        <f>'Div 9 gas cost'!AY43</f>
        <v>-13159396.210000001</v>
      </c>
      <c r="O16" s="53">
        <f t="shared" si="2"/>
        <v>-9277770.6357572749</v>
      </c>
      <c r="P16" s="53">
        <f t="shared" si="2"/>
        <v>-6145433.9748489019</v>
      </c>
      <c r="Q16" s="53">
        <f t="shared" si="2"/>
        <v>-2831844.7903176737</v>
      </c>
      <c r="R16" s="53">
        <f t="shared" si="2"/>
        <v>-2883516.5332480413</v>
      </c>
      <c r="S16" s="53">
        <f t="shared" si="2"/>
        <v>-4060037.4982119123</v>
      </c>
      <c r="T16" s="53">
        <f t="shared" si="2"/>
        <v>-3537712.513571023</v>
      </c>
      <c r="U16" s="54">
        <f t="shared" si="6"/>
        <v>-74389049.285954833</v>
      </c>
      <c r="V16" s="53">
        <f t="shared" si="3"/>
        <v>-2692694.7796999244</v>
      </c>
      <c r="W16" s="53">
        <f t="shared" si="3"/>
        <v>-4946710.6754233381</v>
      </c>
      <c r="X16" s="53">
        <f t="shared" si="3"/>
        <v>-6065365.9309792873</v>
      </c>
      <c r="Y16" s="53">
        <f t="shared" si="3"/>
        <v>-11110488.749015179</v>
      </c>
      <c r="Z16" s="53">
        <f t="shared" si="3"/>
        <v>-11806417.993317971</v>
      </c>
      <c r="AA16" s="53">
        <f t="shared" si="3"/>
        <v>-16412207.771392366</v>
      </c>
      <c r="AB16" s="53">
        <f t="shared" si="3"/>
        <v>-10614031.562346561</v>
      </c>
      <c r="AC16" s="53">
        <f t="shared" si="3"/>
        <v>-6361188.7458319273</v>
      </c>
      <c r="AD16" s="53">
        <f t="shared" si="3"/>
        <v>-2931442.5684992876</v>
      </c>
      <c r="AE16" s="53">
        <f t="shared" si="3"/>
        <v>-2985692.58714238</v>
      </c>
      <c r="AF16" s="53">
        <f t="shared" si="3"/>
        <v>-3791087.7609950956</v>
      </c>
      <c r="AG16" s="53">
        <f t="shared" si="3"/>
        <v>-3296637.8410765864</v>
      </c>
      <c r="AH16" s="53">
        <f t="shared" si="4"/>
        <v>-2515222.0774823963</v>
      </c>
      <c r="AI16" s="53">
        <f t="shared" si="4"/>
        <v>-4760093.785883747</v>
      </c>
      <c r="AJ16" s="53">
        <f t="shared" si="4"/>
        <v>-5836602.2421787214</v>
      </c>
      <c r="AK16" s="54">
        <f t="shared" si="5"/>
        <v>-82421113.685162231</v>
      </c>
      <c r="AL16" s="49"/>
    </row>
    <row r="17" spans="1:38" ht="15">
      <c r="A17" s="20">
        <v>8060</v>
      </c>
      <c r="B17" s="21" t="s">
        <v>9</v>
      </c>
      <c r="C17" s="52">
        <f>'Div 9 gas cost'!AN44</f>
        <v>1296993.1499999999</v>
      </c>
      <c r="D17" s="52">
        <f>'Div 9 gas cost'!AO44</f>
        <v>-1030282.92</v>
      </c>
      <c r="E17" s="52">
        <f>'Div 9 gas cost'!AP44</f>
        <v>-1514527.91</v>
      </c>
      <c r="F17" s="52">
        <f>'Div 9 gas cost'!AQ44</f>
        <v>-696863.36</v>
      </c>
      <c r="G17" s="52">
        <f>'Div 9 gas cost'!AR44</f>
        <v>122864.32000000001</v>
      </c>
      <c r="H17" s="52">
        <f>'Div 9 gas cost'!AS44</f>
        <v>-985919.25</v>
      </c>
      <c r="I17" s="52">
        <f>'Div 9 gas cost'!AT44</f>
        <v>-897205.21</v>
      </c>
      <c r="J17" s="52">
        <f>'Div 9 gas cost'!AU44</f>
        <v>-827832.38</v>
      </c>
      <c r="K17" s="52">
        <f>'Div 9 gas cost'!AV44</f>
        <v>1049234.8700000001</v>
      </c>
      <c r="L17" s="52">
        <f>'Div 9 gas cost'!AW44</f>
        <v>2112069.9700000002</v>
      </c>
      <c r="M17" s="52">
        <f>'Div 9 gas cost'!AX44</f>
        <v>2755130.25</v>
      </c>
      <c r="N17" s="52">
        <f>'Div 9 gas cost'!AY44</f>
        <v>1628394.29</v>
      </c>
      <c r="O17" s="53">
        <f t="shared" si="2"/>
        <v>1884097.0878731406</v>
      </c>
      <c r="P17" s="53">
        <f t="shared" si="2"/>
        <v>-2094354.3340173762</v>
      </c>
      <c r="Q17" s="53">
        <f t="shared" si="2"/>
        <v>-2322984.5976718906</v>
      </c>
      <c r="R17" s="53">
        <f t="shared" si="2"/>
        <v>-920976.68937396037</v>
      </c>
      <c r="S17" s="53">
        <f t="shared" si="2"/>
        <v>181540.47987929432</v>
      </c>
      <c r="T17" s="53">
        <f t="shared" si="2"/>
        <v>-1593750.010410422</v>
      </c>
      <c r="U17" s="54">
        <f t="shared" si="6"/>
        <v>953363.72627878655</v>
      </c>
      <c r="V17" s="53">
        <f t="shared" si="3"/>
        <v>-888685.0905078979</v>
      </c>
      <c r="W17" s="53">
        <f t="shared" si="3"/>
        <v>-1099283.6872629661</v>
      </c>
      <c r="X17" s="53">
        <f t="shared" si="3"/>
        <v>1107899.9717818564</v>
      </c>
      <c r="Y17" s="53">
        <f t="shared" si="3"/>
        <v>2392325.3491913569</v>
      </c>
      <c r="Z17" s="53">
        <f t="shared" si="3"/>
        <v>3098954.2520911214</v>
      </c>
      <c r="AA17" s="53">
        <f t="shared" si="3"/>
        <v>2030909.7009268447</v>
      </c>
      <c r="AB17" s="53">
        <f t="shared" si="3"/>
        <v>2155460.2654367606</v>
      </c>
      <c r="AC17" s="53">
        <f t="shared" si="3"/>
        <v>-2167883.224172662</v>
      </c>
      <c r="AD17" s="53">
        <f t="shared" si="3"/>
        <v>-2404685.4399882792</v>
      </c>
      <c r="AE17" s="53">
        <f t="shared" si="3"/>
        <v>-953611.06575567136</v>
      </c>
      <c r="AF17" s="53">
        <f t="shared" si="3"/>
        <v>169514.66376817363</v>
      </c>
      <c r="AG17" s="53">
        <f t="shared" si="3"/>
        <v>-1485145.1533668328</v>
      </c>
      <c r="AH17" s="53">
        <f t="shared" si="4"/>
        <v>-830112.78382765793</v>
      </c>
      <c r="AI17" s="53">
        <f t="shared" si="4"/>
        <v>-1057812.7147523146</v>
      </c>
      <c r="AJ17" s="53">
        <f t="shared" si="4"/>
        <v>1066113.9876795025</v>
      </c>
      <c r="AK17" s="54">
        <f t="shared" si="5"/>
        <v>2014027.8372303429</v>
      </c>
      <c r="AL17" s="49"/>
    </row>
    <row r="18" spans="1:38" ht="15">
      <c r="A18" s="20">
        <v>8081</v>
      </c>
      <c r="B18" s="21" t="s">
        <v>10</v>
      </c>
      <c r="C18" s="52">
        <f>'Div 9 gas cost'!AN45</f>
        <v>2184941.9500000002</v>
      </c>
      <c r="D18" s="52">
        <f>'Div 9 gas cost'!AO45</f>
        <v>39789.56</v>
      </c>
      <c r="E18" s="52">
        <f>'Div 9 gas cost'!AP45</f>
        <v>6040.1</v>
      </c>
      <c r="F18" s="52">
        <f>'Div 9 gas cost'!AQ45</f>
        <v>0</v>
      </c>
      <c r="G18" s="52">
        <f>'Div 9 gas cost'!AR45</f>
        <v>0</v>
      </c>
      <c r="H18" s="52">
        <f>'Div 9 gas cost'!AS45</f>
        <v>0</v>
      </c>
      <c r="I18" s="52">
        <f>'Div 9 gas cost'!AT45</f>
        <v>0</v>
      </c>
      <c r="J18" s="52">
        <f>'Div 9 gas cost'!AU45</f>
        <v>0</v>
      </c>
      <c r="K18" s="52">
        <f>'Div 9 gas cost'!AV45</f>
        <v>1309074.5900000001</v>
      </c>
      <c r="L18" s="52">
        <f>'Div 9 gas cost'!AW45</f>
        <v>1834304.85</v>
      </c>
      <c r="M18" s="52">
        <f>'Div 9 gas cost'!AX45</f>
        <v>2196946.1</v>
      </c>
      <c r="N18" s="52">
        <f>'Div 9 gas cost'!AY45</f>
        <v>3681460.82</v>
      </c>
      <c r="O18" s="53">
        <f t="shared" si="2"/>
        <v>3173989.5967583652</v>
      </c>
      <c r="P18" s="53">
        <f t="shared" si="2"/>
        <v>80884.032741845731</v>
      </c>
      <c r="Q18" s="53">
        <f t="shared" si="2"/>
        <v>9264.3121171652692</v>
      </c>
      <c r="R18" s="53">
        <f t="shared" si="2"/>
        <v>0</v>
      </c>
      <c r="S18" s="53">
        <f t="shared" si="2"/>
        <v>0</v>
      </c>
      <c r="T18" s="53">
        <f t="shared" si="2"/>
        <v>0</v>
      </c>
      <c r="U18" s="54">
        <f t="shared" si="6"/>
        <v>12285924.301617378</v>
      </c>
      <c r="V18" s="53">
        <f t="shared" si="3"/>
        <v>0</v>
      </c>
      <c r="W18" s="53">
        <f t="shared" si="3"/>
        <v>0</v>
      </c>
      <c r="X18" s="53">
        <f t="shared" si="3"/>
        <v>1382267.919976149</v>
      </c>
      <c r="Y18" s="53">
        <f t="shared" si="3"/>
        <v>2077702.9421992346</v>
      </c>
      <c r="Z18" s="53">
        <f t="shared" si="3"/>
        <v>2471112.0130200763</v>
      </c>
      <c r="AA18" s="53">
        <f t="shared" si="3"/>
        <v>4591464.4498784728</v>
      </c>
      <c r="AB18" s="53">
        <f t="shared" si="3"/>
        <v>3631133.715325261</v>
      </c>
      <c r="AC18" s="53">
        <f t="shared" si="3"/>
        <v>83723.720879709028</v>
      </c>
      <c r="AD18" s="53">
        <f t="shared" si="3"/>
        <v>9590.1438528611907</v>
      </c>
      <c r="AE18" s="53">
        <f t="shared" si="3"/>
        <v>0</v>
      </c>
      <c r="AF18" s="53">
        <f t="shared" si="3"/>
        <v>0</v>
      </c>
      <c r="AG18" s="53">
        <f t="shared" si="3"/>
        <v>0</v>
      </c>
      <c r="AH18" s="53">
        <f t="shared" si="4"/>
        <v>0</v>
      </c>
      <c r="AI18" s="53">
        <f t="shared" si="4"/>
        <v>0</v>
      </c>
      <c r="AJ18" s="53">
        <f t="shared" si="4"/>
        <v>1330133.7681569899</v>
      </c>
      <c r="AK18" s="54">
        <f t="shared" si="5"/>
        <v>14194860.753312605</v>
      </c>
      <c r="AL18" s="49"/>
    </row>
    <row r="19" spans="1:38" ht="15">
      <c r="A19" s="20">
        <v>8082</v>
      </c>
      <c r="B19" s="21" t="s">
        <v>11</v>
      </c>
      <c r="C19" s="52">
        <f>'Div 9 gas cost'!AN46</f>
        <v>-32607.69</v>
      </c>
      <c r="D19" s="52">
        <f>'Div 9 gas cost'!AO46</f>
        <v>-642509.23</v>
      </c>
      <c r="E19" s="52">
        <f>'Div 9 gas cost'!AP46</f>
        <v>-1326432.24</v>
      </c>
      <c r="F19" s="52">
        <f>'Div 9 gas cost'!AQ46</f>
        <v>-1114824.72</v>
      </c>
      <c r="G19" s="52">
        <f>'Div 9 gas cost'!AR46</f>
        <v>-907767.8</v>
      </c>
      <c r="H19" s="52">
        <f>'Div 9 gas cost'!AS46</f>
        <v>-1211542.03</v>
      </c>
      <c r="I19" s="52">
        <f>'Div 9 gas cost'!AT46</f>
        <v>-1677579.36</v>
      </c>
      <c r="J19" s="52">
        <f>'Div 9 gas cost'!AU46</f>
        <v>-1317709.6200000001</v>
      </c>
      <c r="K19" s="52">
        <f>'Div 9 gas cost'!AV46</f>
        <v>-24583.759999999998</v>
      </c>
      <c r="L19" s="52">
        <f>'Div 9 gas cost'!AW46</f>
        <v>-20191.810000000001</v>
      </c>
      <c r="M19" s="52">
        <f>'Div 9 gas cost'!AX46</f>
        <v>-2133.9299999999998</v>
      </c>
      <c r="N19" s="52">
        <f>'Div 9 gas cost'!AY46</f>
        <v>-134687.51999999999</v>
      </c>
      <c r="O19" s="53">
        <f t="shared" si="2"/>
        <v>-47368.063409795286</v>
      </c>
      <c r="P19" s="53">
        <f t="shared" si="2"/>
        <v>-1306089.7782297188</v>
      </c>
      <c r="Q19" s="53">
        <f t="shared" si="2"/>
        <v>-2034483.249222806</v>
      </c>
      <c r="R19" s="53">
        <f t="shared" si="2"/>
        <v>-1473355.6659627683</v>
      </c>
      <c r="S19" s="53">
        <f t="shared" si="2"/>
        <v>-1341289.3346983995</v>
      </c>
      <c r="T19" s="53">
        <f t="shared" si="2"/>
        <v>-1958471.8757901967</v>
      </c>
      <c r="U19" s="54">
        <f t="shared" si="6"/>
        <v>-11337943.967313686</v>
      </c>
      <c r="V19" s="53">
        <f t="shared" si="3"/>
        <v>-1661648.5824639623</v>
      </c>
      <c r="W19" s="53">
        <f t="shared" si="3"/>
        <v>-1749794.6743946907</v>
      </c>
      <c r="X19" s="53">
        <f t="shared" si="3"/>
        <v>-25958.293790113861</v>
      </c>
      <c r="Y19" s="53">
        <f t="shared" si="3"/>
        <v>-22871.107300036809</v>
      </c>
      <c r="Z19" s="53">
        <f t="shared" si="3"/>
        <v>-2400.2318754856715</v>
      </c>
      <c r="AA19" s="53">
        <f t="shared" si="3"/>
        <v>-167980.31818312159</v>
      </c>
      <c r="AB19" s="53">
        <f t="shared" si="3"/>
        <v>-54190.401963710916</v>
      </c>
      <c r="AC19" s="53">
        <f t="shared" si="3"/>
        <v>-1351944.164126388</v>
      </c>
      <c r="AD19" s="53">
        <f t="shared" si="3"/>
        <v>-2106037.3160498831</v>
      </c>
      <c r="AE19" s="53">
        <f t="shared" si="3"/>
        <v>-1525563.3319134011</v>
      </c>
      <c r="AF19" s="53">
        <f t="shared" si="3"/>
        <v>-1252438.082891556</v>
      </c>
      <c r="AG19" s="53">
        <f t="shared" si="3"/>
        <v>-1825013.3304068402</v>
      </c>
      <c r="AH19" s="53">
        <f t="shared" si="4"/>
        <v>-1552131.0588704906</v>
      </c>
      <c r="AI19" s="53">
        <f t="shared" si="4"/>
        <v>-1683782.8817319768</v>
      </c>
      <c r="AJ19" s="53">
        <f t="shared" si="4"/>
        <v>-24979.24073544738</v>
      </c>
      <c r="AK19" s="54">
        <f t="shared" si="5"/>
        <v>-11569331.466048336</v>
      </c>
      <c r="AL19" s="49"/>
    </row>
    <row r="20" spans="1:38" ht="15">
      <c r="A20" s="20">
        <v>8120</v>
      </c>
      <c r="B20" s="21" t="s">
        <v>12</v>
      </c>
      <c r="C20" s="52">
        <f>'Div 9 gas cost'!AN47</f>
        <v>165.24000000000024</v>
      </c>
      <c r="D20" s="52">
        <f>'Div 9 gas cost'!AO47</f>
        <v>-999.30999999999949</v>
      </c>
      <c r="E20" s="52">
        <f>'Div 9 gas cost'!AP47</f>
        <v>-171.40999999999985</v>
      </c>
      <c r="F20" s="52">
        <f>'Div 9 gas cost'!AQ47</f>
        <v>-325.61999999999989</v>
      </c>
      <c r="G20" s="52">
        <f>'Div 9 gas cost'!AR47</f>
        <v>1351.3500000000001</v>
      </c>
      <c r="H20" s="52">
        <f>'Div 9 gas cost'!AS47</f>
        <v>-2793.56</v>
      </c>
      <c r="I20" s="52">
        <f>'Div 9 gas cost'!AT47</f>
        <v>-133.35999999999996</v>
      </c>
      <c r="J20" s="52">
        <f>'Div 9 gas cost'!AU47</f>
        <v>-117.80999999999995</v>
      </c>
      <c r="K20" s="52">
        <f>'Div 9 gas cost'!AV47</f>
        <v>-589.93000000000029</v>
      </c>
      <c r="L20" s="52">
        <f>'Div 9 gas cost'!AW47</f>
        <v>-1326.6499999999996</v>
      </c>
      <c r="M20" s="52">
        <f>'Div 9 gas cost'!AX47</f>
        <v>-1706.8499999999985</v>
      </c>
      <c r="N20" s="52">
        <f>'Div 9 gas cost'!AY47</f>
        <v>-1883.5</v>
      </c>
      <c r="O20" s="53">
        <f t="shared" si="2"/>
        <v>240.03843258552152</v>
      </c>
      <c r="P20" s="53">
        <f t="shared" si="2"/>
        <v>-2031.3927261134284</v>
      </c>
      <c r="Q20" s="53">
        <f t="shared" si="2"/>
        <v>-262.90884919178444</v>
      </c>
      <c r="R20" s="53">
        <f t="shared" si="2"/>
        <v>-430.34036054636147</v>
      </c>
      <c r="S20" s="53">
        <f t="shared" si="2"/>
        <v>1996.7125320425359</v>
      </c>
      <c r="T20" s="53">
        <f t="shared" si="2"/>
        <v>-4515.8224459884905</v>
      </c>
      <c r="U20" s="54">
        <f t="shared" si="6"/>
        <v>-10761.813417212006</v>
      </c>
      <c r="V20" s="53">
        <f t="shared" si="3"/>
        <v>-132.09357496946905</v>
      </c>
      <c r="W20" s="53">
        <f t="shared" si="3"/>
        <v>-156.44062049910389</v>
      </c>
      <c r="X20" s="53">
        <f t="shared" si="3"/>
        <v>-622.9143245623078</v>
      </c>
      <c r="Y20" s="53">
        <f t="shared" si="3"/>
        <v>-1502.6862128553025</v>
      </c>
      <c r="Z20" s="53">
        <f t="shared" si="3"/>
        <v>-1919.854810922905</v>
      </c>
      <c r="AA20" s="53">
        <f t="shared" si="3"/>
        <v>-2349.0738362240954</v>
      </c>
      <c r="AB20" s="53">
        <f t="shared" si="3"/>
        <v>274.61074429018441</v>
      </c>
      <c r="AC20" s="53">
        <f t="shared" si="3"/>
        <v>-2102.7111511738754</v>
      </c>
      <c r="AD20" s="53">
        <f t="shared" si="3"/>
        <v>-272.15552024286603</v>
      </c>
      <c r="AE20" s="53">
        <f t="shared" si="3"/>
        <v>-445.58926908047169</v>
      </c>
      <c r="AF20" s="53">
        <f t="shared" si="3"/>
        <v>1864.4439726937928</v>
      </c>
      <c r="AG20" s="53">
        <f t="shared" si="3"/>
        <v>-4208.0952315713976</v>
      </c>
      <c r="AH20" s="53">
        <f t="shared" si="4"/>
        <v>-123.38742532631572</v>
      </c>
      <c r="AI20" s="53">
        <f t="shared" si="4"/>
        <v>-150.5388275884668</v>
      </c>
      <c r="AJ20" s="53">
        <f t="shared" si="4"/>
        <v>-599.42024682402052</v>
      </c>
      <c r="AK20" s="54">
        <f t="shared" si="5"/>
        <v>-11534.457814825739</v>
      </c>
      <c r="AL20" s="49"/>
    </row>
    <row r="21" spans="1:38" ht="15">
      <c r="A21" s="20">
        <v>8580</v>
      </c>
      <c r="B21" s="21" t="s">
        <v>22</v>
      </c>
      <c r="C21" s="52">
        <f>'Div 9 gas cost'!AN48</f>
        <v>2383712</v>
      </c>
      <c r="D21" s="52">
        <f>'Div 9 gas cost'!AO48</f>
        <v>2048423.2800000003</v>
      </c>
      <c r="E21" s="52">
        <f>'Div 9 gas cost'!AP48</f>
        <v>1667278.63</v>
      </c>
      <c r="F21" s="52">
        <f>'Div 9 gas cost'!AQ48</f>
        <v>1599443.3199999998</v>
      </c>
      <c r="G21" s="52">
        <f>'Div 9 gas cost'!AR48</f>
        <v>1642938.52</v>
      </c>
      <c r="H21" s="52">
        <f>'Div 9 gas cost'!AS48</f>
        <v>1645157.2799999998</v>
      </c>
      <c r="I21" s="52">
        <f>'Div 9 gas cost'!AT48</f>
        <v>1610361.13</v>
      </c>
      <c r="J21" s="52">
        <f>'Div 9 gas cost'!AU48</f>
        <v>2071768.79</v>
      </c>
      <c r="K21" s="52">
        <f>'Div 9 gas cost'!AV48</f>
        <v>2310383.64</v>
      </c>
      <c r="L21" s="52">
        <f>'Div 9 gas cost'!AW48</f>
        <v>2444273.8899999997</v>
      </c>
      <c r="M21" s="52">
        <f>'Div 9 gas cost'!AX48</f>
        <v>2454485.75</v>
      </c>
      <c r="N21" s="52">
        <f>'Div 9 gas cost'!AY48</f>
        <v>2255682.7599999998</v>
      </c>
      <c r="O21" s="53">
        <f t="shared" si="2"/>
        <v>3462735.9732225728</v>
      </c>
      <c r="P21" s="53">
        <f t="shared" si="2"/>
        <v>4164025.3284700569</v>
      </c>
      <c r="Q21" s="53">
        <f t="shared" si="2"/>
        <v>2557273.8223869978</v>
      </c>
      <c r="R21" s="53">
        <f t="shared" si="2"/>
        <v>2113829.0492054219</v>
      </c>
      <c r="S21" s="53">
        <f t="shared" si="2"/>
        <v>2427554.6174265854</v>
      </c>
      <c r="T21" s="53">
        <f t="shared" si="2"/>
        <v>2659416.004025463</v>
      </c>
      <c r="U21" s="55">
        <f t="shared" si="6"/>
        <v>30531790.754737098</v>
      </c>
      <c r="V21" s="53">
        <f t="shared" si="3"/>
        <v>1595068.6761665712</v>
      </c>
      <c r="W21" s="53">
        <f t="shared" si="3"/>
        <v>2751114.4642923167</v>
      </c>
      <c r="X21" s="53">
        <f t="shared" si="3"/>
        <v>2439562.4304415868</v>
      </c>
      <c r="Y21" s="53">
        <f t="shared" si="3"/>
        <v>2768610.1646592538</v>
      </c>
      <c r="Z21" s="53">
        <f t="shared" si="3"/>
        <v>2760791.0920580127</v>
      </c>
      <c r="AA21" s="53">
        <f t="shared" si="3"/>
        <v>2813254.7673680671</v>
      </c>
      <c r="AB21" s="53">
        <f t="shared" si="3"/>
        <v>3961467.7226666864</v>
      </c>
      <c r="AC21" s="53">
        <f t="shared" si="3"/>
        <v>4310216.5225807484</v>
      </c>
      <c r="AD21" s="53">
        <f t="shared" si="3"/>
        <v>2647214.7654014546</v>
      </c>
      <c r="AE21" s="53">
        <f t="shared" si="3"/>
        <v>2188731.5886445646</v>
      </c>
      <c r="AF21" s="53">
        <f t="shared" si="3"/>
        <v>2266745.7143748547</v>
      </c>
      <c r="AG21" s="53">
        <f t="shared" si="3"/>
        <v>2478192.165248991</v>
      </c>
      <c r="AH21" s="53">
        <f t="shared" si="4"/>
        <v>1489939.3646991337</v>
      </c>
      <c r="AI21" s="53">
        <f t="shared" si="4"/>
        <v>2647327.4312959565</v>
      </c>
      <c r="AJ21" s="53">
        <f t="shared" si="4"/>
        <v>2347550.9496838241</v>
      </c>
      <c r="AK21" s="55">
        <f t="shared" si="5"/>
        <v>32680042.248681545</v>
      </c>
      <c r="AL21" s="49"/>
    </row>
    <row r="22" spans="1:38" ht="1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  <c r="P22" s="4"/>
      <c r="Q22" s="4"/>
      <c r="R22" s="4"/>
      <c r="S22" s="4"/>
      <c r="T22" s="4"/>
      <c r="U22" s="5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22"/>
      <c r="AH22" s="22"/>
      <c r="AI22" s="22"/>
      <c r="AJ22" s="22"/>
      <c r="AK22" s="5"/>
    </row>
    <row r="23" spans="1:38" ht="15">
      <c r="B23" s="23" t="s">
        <v>14</v>
      </c>
      <c r="C23" s="56">
        <f t="shared" ref="C23:N23" si="7">SUM(C7:C21)</f>
        <v>4046777.2800000012</v>
      </c>
      <c r="D23" s="56">
        <f t="shared" si="7"/>
        <v>1709386.8000000007</v>
      </c>
      <c r="E23" s="56">
        <f t="shared" si="7"/>
        <v>1271697.2699999996</v>
      </c>
      <c r="F23" s="56">
        <f t="shared" si="7"/>
        <v>1271211.8600000001</v>
      </c>
      <c r="G23" s="56">
        <f t="shared" si="7"/>
        <v>1271103.8900000001</v>
      </c>
      <c r="H23" s="56">
        <f t="shared" si="7"/>
        <v>1310025.7100000002</v>
      </c>
      <c r="I23" s="56">
        <f t="shared" si="7"/>
        <v>3106957.1299999994</v>
      </c>
      <c r="J23" s="56">
        <f t="shared" si="7"/>
        <v>5485349.0500000007</v>
      </c>
      <c r="K23" s="56">
        <f t="shared" si="7"/>
        <v>11138080.610000001</v>
      </c>
      <c r="L23" s="56">
        <f t="shared" si="7"/>
        <v>12686928.460000001</v>
      </c>
      <c r="M23" s="56">
        <f t="shared" si="7"/>
        <v>12750019.26</v>
      </c>
      <c r="N23" s="56">
        <f t="shared" si="7"/>
        <v>8138470.3699999973</v>
      </c>
      <c r="O23" s="57">
        <f>'[1]Summary of Revenue'!P25</f>
        <v>5878613.3824370559</v>
      </c>
      <c r="P23" s="57">
        <f>'[1]Summary of Revenue'!Q25</f>
        <v>3474833.5467815921</v>
      </c>
      <c r="Q23" s="57">
        <f>'[1]Summary of Revenue'!R25</f>
        <v>1950530.6911850777</v>
      </c>
      <c r="R23" s="57">
        <f>'[1]Summary of Revenue'!S25</f>
        <v>1680037.3753553559</v>
      </c>
      <c r="S23" s="57">
        <f>'[1]Summary of Revenue'!T25</f>
        <v>1878143.3874947401</v>
      </c>
      <c r="T23" s="57">
        <f>'[1]Summary of Revenue'!U25</f>
        <v>2117671.897521446</v>
      </c>
      <c r="U23" s="58">
        <f>SUM(U7:U21)</f>
        <v>70285635.160775259</v>
      </c>
      <c r="V23" s="57">
        <f>'[1]Summary of Revenue'!V25</f>
        <v>3077452.568825596</v>
      </c>
      <c r="W23" s="57">
        <f>'[1]Summary of Revenue'!W25</f>
        <v>7284028.5972003276</v>
      </c>
      <c r="X23" s="57">
        <f>'[1]Summary of Revenue'!X25</f>
        <v>11760835.963756181</v>
      </c>
      <c r="Y23" s="57">
        <f>'[1]Summary of Revenue'!Z25</f>
        <v>14370385.919664992</v>
      </c>
      <c r="Z23" s="57">
        <f>'[1]Summary of Revenue'!AA25</f>
        <v>14341146.448528411</v>
      </c>
      <c r="AA23" s="57">
        <f>'[1]Summary of Revenue'!AB25</f>
        <v>10150182.008522445</v>
      </c>
      <c r="AB23" s="57">
        <f>'[1]Summary of Revenue'!AC25</f>
        <v>6725299.6903740428</v>
      </c>
      <c r="AC23" s="57">
        <f>'[1]Summary of Revenue'!AD25</f>
        <v>3596828.4976928383</v>
      </c>
      <c r="AD23" s="57">
        <f>'[1]Summary of Revenue'!AE25</f>
        <v>2019132.093275087</v>
      </c>
      <c r="AE23" s="57">
        <f>'[1]Summary of Revenue'!AF25</f>
        <v>1739568.7105946415</v>
      </c>
      <c r="AF23" s="57">
        <f>'[1]Summary of Revenue'!AG25</f>
        <v>1753729.2236490427</v>
      </c>
      <c r="AG23" s="57">
        <f>'[1]Summary of Revenue'!AH25</f>
        <v>1973364.7902629392</v>
      </c>
      <c r="AH23" s="57">
        <f>'[1]Summary of Revenue'!AI25</f>
        <v>2874620.882348075</v>
      </c>
      <c r="AI23" s="57">
        <f>'[1]Summary of Revenue'!AJ25</f>
        <v>7009235.3357143756</v>
      </c>
      <c r="AJ23" s="57">
        <f>'[1]Summary of Revenue'!AK25</f>
        <v>11317259.723004483</v>
      </c>
      <c r="AK23" s="58">
        <f t="shared" si="5"/>
        <v>77870753.323631361</v>
      </c>
    </row>
    <row r="24" spans="1:38">
      <c r="P24" s="43"/>
    </row>
    <row r="25" spans="1:38">
      <c r="W25" s="44"/>
    </row>
    <row r="26" spans="1:38">
      <c r="C26" s="43"/>
    </row>
    <row r="27" spans="1:38">
      <c r="C27" s="59">
        <f>'Div 9 gas cost'!AN50</f>
        <v>4046777.2800000012</v>
      </c>
      <c r="D27" s="59">
        <f>'Div 9 gas cost'!AO50</f>
        <v>1709386.8000000007</v>
      </c>
      <c r="E27" s="59">
        <f>'Div 9 gas cost'!AP50</f>
        <v>1271697.2699999996</v>
      </c>
      <c r="F27" s="59">
        <f>'Div 9 gas cost'!AQ50</f>
        <v>1271211.8600000001</v>
      </c>
      <c r="G27" s="59">
        <f>'Div 9 gas cost'!AR50</f>
        <v>1271103.8900000001</v>
      </c>
      <c r="H27" s="59">
        <f>'Div 9 gas cost'!AS50</f>
        <v>1310025.7100000002</v>
      </c>
      <c r="I27" s="59">
        <f>'Div 9 gas cost'!AT50</f>
        <v>3106957.1299999994</v>
      </c>
      <c r="J27" s="59">
        <f>'Div 9 gas cost'!AU50</f>
        <v>5485349.0500000007</v>
      </c>
      <c r="K27" s="59">
        <f>'Div 9 gas cost'!AV50</f>
        <v>11138080.610000001</v>
      </c>
      <c r="L27" s="59">
        <f>'Div 9 gas cost'!AW50</f>
        <v>12686928.460000001</v>
      </c>
      <c r="M27" s="59">
        <f>'Div 9 gas cost'!AX50</f>
        <v>12750019.26</v>
      </c>
      <c r="N27" s="59">
        <f>'Div 9 gas cost'!AY50</f>
        <v>8138470.3699999973</v>
      </c>
      <c r="O27" s="60">
        <f t="shared" ref="O27:AJ27" si="8">SUM(O7:O21)</f>
        <v>5878613.3824370559</v>
      </c>
      <c r="P27" s="60">
        <f t="shared" si="8"/>
        <v>3474833.5467815911</v>
      </c>
      <c r="Q27" s="60">
        <f t="shared" si="8"/>
        <v>1950530.691185079</v>
      </c>
      <c r="R27" s="60">
        <f t="shared" si="8"/>
        <v>1680037.3753553554</v>
      </c>
      <c r="S27" s="60">
        <f t="shared" si="8"/>
        <v>1878143.3874947394</v>
      </c>
      <c r="T27" s="60">
        <f t="shared" si="8"/>
        <v>2117671.897521446</v>
      </c>
      <c r="U27" s="60">
        <f t="shared" si="8"/>
        <v>70285635.160775259</v>
      </c>
      <c r="V27" s="60">
        <f t="shared" si="8"/>
        <v>3077452.568825596</v>
      </c>
      <c r="W27" s="60">
        <f t="shared" si="8"/>
        <v>7284028.5972003266</v>
      </c>
      <c r="X27" s="60">
        <f t="shared" si="8"/>
        <v>11760835.963756181</v>
      </c>
      <c r="Y27" s="60">
        <f t="shared" si="8"/>
        <v>14370385.919664986</v>
      </c>
      <c r="Z27" s="60">
        <f t="shared" si="8"/>
        <v>14341146.448528411</v>
      </c>
      <c r="AA27" s="60">
        <f t="shared" si="8"/>
        <v>10150182.008522447</v>
      </c>
      <c r="AB27" s="60">
        <f t="shared" si="8"/>
        <v>6725299.6903740428</v>
      </c>
      <c r="AC27" s="60">
        <f t="shared" si="8"/>
        <v>3596828.4976928374</v>
      </c>
      <c r="AD27" s="60">
        <f t="shared" si="8"/>
        <v>2019132.0932750877</v>
      </c>
      <c r="AE27" s="60">
        <f t="shared" si="8"/>
        <v>1739568.7105946401</v>
      </c>
      <c r="AF27" s="60">
        <f t="shared" si="8"/>
        <v>1753729.2236490422</v>
      </c>
      <c r="AG27" s="60">
        <f t="shared" si="8"/>
        <v>1973364.7902629382</v>
      </c>
      <c r="AH27" s="60">
        <f t="shared" si="8"/>
        <v>2874620.8823480746</v>
      </c>
      <c r="AI27" s="60">
        <f t="shared" si="8"/>
        <v>7009235.3357143756</v>
      </c>
      <c r="AJ27" s="60">
        <f t="shared" si="8"/>
        <v>11317259.723004483</v>
      </c>
    </row>
    <row r="28" spans="1:38">
      <c r="C28" s="61">
        <f t="shared" ref="C28:X28" si="9">C23-C27</f>
        <v>0</v>
      </c>
      <c r="D28" s="61">
        <f t="shared" si="9"/>
        <v>0</v>
      </c>
      <c r="E28" s="61">
        <f t="shared" si="9"/>
        <v>0</v>
      </c>
      <c r="F28" s="61">
        <f t="shared" si="9"/>
        <v>0</v>
      </c>
      <c r="G28" s="61">
        <f t="shared" si="9"/>
        <v>0</v>
      </c>
      <c r="H28" s="61">
        <f t="shared" si="9"/>
        <v>0</v>
      </c>
      <c r="I28" s="61">
        <f t="shared" si="9"/>
        <v>0</v>
      </c>
      <c r="J28" s="61">
        <f t="shared" si="9"/>
        <v>0</v>
      </c>
      <c r="K28" s="61">
        <f t="shared" si="9"/>
        <v>0</v>
      </c>
      <c r="L28" s="61">
        <f t="shared" si="9"/>
        <v>0</v>
      </c>
      <c r="M28" s="61">
        <f t="shared" si="9"/>
        <v>0</v>
      </c>
      <c r="N28" s="61">
        <f t="shared" si="9"/>
        <v>0</v>
      </c>
      <c r="O28" s="61">
        <f t="shared" si="9"/>
        <v>0</v>
      </c>
      <c r="P28" s="61">
        <f t="shared" si="9"/>
        <v>0</v>
      </c>
      <c r="Q28" s="61">
        <f t="shared" si="9"/>
        <v>0</v>
      </c>
      <c r="R28" s="61">
        <f t="shared" si="9"/>
        <v>0</v>
      </c>
      <c r="S28" s="61">
        <f t="shared" si="9"/>
        <v>0</v>
      </c>
      <c r="T28" s="61">
        <f t="shared" si="9"/>
        <v>0</v>
      </c>
      <c r="U28" s="61">
        <f t="shared" si="9"/>
        <v>0</v>
      </c>
      <c r="V28" s="61">
        <f t="shared" si="9"/>
        <v>0</v>
      </c>
      <c r="W28" s="61">
        <f t="shared" si="9"/>
        <v>0</v>
      </c>
      <c r="X28" s="61">
        <f t="shared" si="9"/>
        <v>0</v>
      </c>
      <c r="Y28" s="61">
        <f>Y23-Y27</f>
        <v>0</v>
      </c>
      <c r="Z28" s="61">
        <f t="shared" ref="Z28:AJ28" si="10">Z23-Z27</f>
        <v>0</v>
      </c>
      <c r="AA28" s="61">
        <f t="shared" si="10"/>
        <v>0</v>
      </c>
      <c r="AB28" s="61">
        <f t="shared" si="10"/>
        <v>0</v>
      </c>
      <c r="AC28" s="61">
        <f t="shared" si="10"/>
        <v>0</v>
      </c>
      <c r="AD28" s="61">
        <f t="shared" si="10"/>
        <v>0</v>
      </c>
      <c r="AE28" s="61">
        <f t="shared" si="10"/>
        <v>0</v>
      </c>
      <c r="AF28" s="61">
        <f t="shared" si="10"/>
        <v>0</v>
      </c>
      <c r="AG28" s="61">
        <f t="shared" si="10"/>
        <v>0</v>
      </c>
      <c r="AH28" s="61">
        <f t="shared" si="10"/>
        <v>0</v>
      </c>
      <c r="AI28" s="61">
        <f t="shared" si="10"/>
        <v>0</v>
      </c>
      <c r="AJ28" s="61">
        <f t="shared" si="10"/>
        <v>0</v>
      </c>
    </row>
    <row r="29" spans="1:38">
      <c r="N29" s="45"/>
    </row>
    <row r="30" spans="1:38">
      <c r="H30" s="26"/>
      <c r="I30" s="26"/>
      <c r="J30" s="26"/>
      <c r="K30" s="26"/>
      <c r="L30" s="26"/>
      <c r="M30" s="26"/>
      <c r="N30" s="26"/>
    </row>
    <row r="31" spans="1:38">
      <c r="A31" s="24" t="s">
        <v>117</v>
      </c>
      <c r="C31" s="46"/>
      <c r="D31" s="46"/>
      <c r="E31" s="46"/>
      <c r="F31" s="46"/>
      <c r="G31" s="46"/>
      <c r="H31" s="46"/>
      <c r="I31" s="47"/>
      <c r="J31" s="47"/>
      <c r="K31" s="47"/>
      <c r="L31" s="47"/>
      <c r="M31" s="47"/>
      <c r="N31" s="47"/>
      <c r="O31" s="46"/>
      <c r="P31" s="46"/>
      <c r="Q31" s="46"/>
      <c r="R31" s="46"/>
      <c r="S31" s="46"/>
      <c r="T31" s="46"/>
    </row>
    <row r="32" spans="1:38">
      <c r="B32" s="24" t="s">
        <v>118</v>
      </c>
      <c r="N32" s="45"/>
    </row>
    <row r="33" spans="2:16">
      <c r="B33" s="50" t="s">
        <v>119</v>
      </c>
      <c r="N33" s="45"/>
    </row>
    <row r="34" spans="2:16">
      <c r="N34" s="45"/>
      <c r="O34" s="48"/>
    </row>
    <row r="36" spans="2:16">
      <c r="P36" s="43"/>
    </row>
  </sheetData>
  <mergeCells count="2">
    <mergeCell ref="I2:T2"/>
    <mergeCell ref="Y2:AJ2"/>
  </mergeCells>
  <pageMargins left="0.75" right="0.75" top="1" bottom="1" header="0.5" footer="0.5"/>
  <pageSetup scale="37" orientation="portrait" r:id="rId1"/>
  <headerFooter alignWithMargins="0"/>
  <colBreaks count="1" manualBreakCount="1">
    <brk id="13" max="27" man="1"/>
  </colBreaks>
  <ignoredErrors>
    <ignoredError sqref="C5:AJ5 M27 C7:AJ22 C27:L27 N27:AJ27 C28:AJ28 C24:AJ26 C23:N23 U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57"/>
  <sheetViews>
    <sheetView showGridLines="0" tabSelected="1" zoomScale="88" zoomScaleNormal="88" zoomScaleSheetLayoutView="70" workbookViewId="0">
      <pane xSplit="4" ySplit="7" topLeftCell="AP8" activePane="bottomRight" state="frozen"/>
      <selection pane="topRight" activeCell="E1" sqref="E1"/>
      <selection pane="bottomLeft" activeCell="A8" sqref="A8"/>
      <selection pane="bottomRight" activeCell="AY57" sqref="AY57"/>
    </sheetView>
  </sheetViews>
  <sheetFormatPr defaultRowHeight="12.75"/>
  <cols>
    <col min="2" max="2" width="4" style="2" customWidth="1"/>
    <col min="3" max="3" width="76.42578125" style="2" bestFit="1" customWidth="1"/>
    <col min="4" max="4" width="6.85546875" style="2" customWidth="1"/>
    <col min="5" max="11" width="12.5703125" style="2" customWidth="1"/>
    <col min="12" max="12" width="15.42578125" style="2" bestFit="1" customWidth="1"/>
    <col min="13" max="13" width="16.28515625" style="2" bestFit="1" customWidth="1"/>
    <col min="14" max="14" width="16.85546875" style="2" bestFit="1" customWidth="1"/>
    <col min="15" max="16" width="16.140625" style="2" bestFit="1" customWidth="1"/>
    <col min="17" max="18" width="15.42578125" style="2" bestFit="1" customWidth="1"/>
    <col min="19" max="19" width="13" style="2" bestFit="1" customWidth="1"/>
    <col min="20" max="20" width="12.85546875" style="2" bestFit="1" customWidth="1"/>
    <col min="21" max="23" width="13" style="2" bestFit="1" customWidth="1"/>
    <col min="24" max="24" width="14" style="2" bestFit="1" customWidth="1"/>
    <col min="25" max="25" width="13.42578125" style="2" bestFit="1" customWidth="1"/>
    <col min="26" max="26" width="14" style="2" bestFit="1" customWidth="1"/>
    <col min="27" max="27" width="13.140625" style="2" bestFit="1" customWidth="1"/>
    <col min="28" max="31" width="13" style="2" bestFit="1" customWidth="1"/>
    <col min="32" max="32" width="12.5703125" style="2" bestFit="1" customWidth="1"/>
    <col min="33" max="33" width="13" style="2" bestFit="1" customWidth="1"/>
    <col min="34" max="34" width="12.5703125" style="2" bestFit="1" customWidth="1"/>
    <col min="35" max="35" width="13" style="2" bestFit="1" customWidth="1"/>
    <col min="36" max="37" width="13.140625" style="2" bestFit="1" customWidth="1"/>
    <col min="38" max="38" width="13" style="2" bestFit="1" customWidth="1"/>
    <col min="39" max="39" width="12.5703125" style="2" bestFit="1" customWidth="1"/>
    <col min="40" max="40" width="13" style="2" bestFit="1" customWidth="1"/>
    <col min="41" max="42" width="12.5703125" style="2" bestFit="1" customWidth="1"/>
    <col min="43" max="43" width="12.42578125" style="2" bestFit="1" customWidth="1"/>
    <col min="44" max="44" width="13" style="2" bestFit="1" customWidth="1"/>
    <col min="45" max="48" width="12.5703125" style="2" bestFit="1" customWidth="1"/>
    <col min="49" max="49" width="13.140625" style="2" bestFit="1" customWidth="1"/>
    <col min="50" max="51" width="13.42578125" style="2" bestFit="1" customWidth="1"/>
    <col min="52" max="16384" width="9.140625" style="2"/>
  </cols>
  <sheetData>
    <row r="1" spans="1:51" ht="12" customHeight="1">
      <c r="C1" s="6" t="s">
        <v>45</v>
      </c>
      <c r="D1" s="6"/>
    </row>
    <row r="2" spans="1:51" ht="12" customHeight="1">
      <c r="C2" s="6" t="s">
        <v>46</v>
      </c>
      <c r="D2" s="6"/>
    </row>
    <row r="3" spans="1:51" ht="12.75" customHeight="1">
      <c r="C3" s="6" t="s">
        <v>26</v>
      </c>
      <c r="D3" s="6"/>
    </row>
    <row r="4" spans="1:51" s="7" customFormat="1" ht="12.75" customHeight="1">
      <c r="A4"/>
      <c r="C4" s="6" t="s">
        <v>27</v>
      </c>
      <c r="D4" s="6"/>
      <c r="E4" s="14"/>
    </row>
    <row r="5" spans="1:51" s="7" customFormat="1" ht="12.75" customHeight="1">
      <c r="A5"/>
      <c r="C5" s="6" t="s">
        <v>28</v>
      </c>
      <c r="D5" s="6"/>
    </row>
    <row r="6" spans="1:51" s="8" customFormat="1">
      <c r="A6"/>
      <c r="C6" s="2"/>
      <c r="D6" s="2"/>
      <c r="E6" s="6" t="s">
        <v>84</v>
      </c>
      <c r="F6" s="6" t="s">
        <v>84</v>
      </c>
      <c r="G6" s="6" t="s">
        <v>84</v>
      </c>
      <c r="H6" s="6" t="s">
        <v>84</v>
      </c>
      <c r="I6" s="6" t="s">
        <v>84</v>
      </c>
      <c r="J6" s="6" t="s">
        <v>85</v>
      </c>
      <c r="K6" s="6" t="s">
        <v>85</v>
      </c>
      <c r="L6" s="6" t="s">
        <v>85</v>
      </c>
      <c r="M6" s="6" t="s">
        <v>85</v>
      </c>
      <c r="N6" s="6" t="s">
        <v>85</v>
      </c>
      <c r="O6" s="6" t="s">
        <v>85</v>
      </c>
      <c r="P6" s="6" t="s">
        <v>85</v>
      </c>
      <c r="Q6" s="6" t="s">
        <v>85</v>
      </c>
      <c r="R6" s="6" t="s">
        <v>85</v>
      </c>
      <c r="S6" s="6" t="s">
        <v>85</v>
      </c>
      <c r="T6" s="6" t="s">
        <v>85</v>
      </c>
      <c r="U6" s="6" t="s">
        <v>85</v>
      </c>
      <c r="V6" s="6" t="s">
        <v>86</v>
      </c>
      <c r="W6" s="6" t="s">
        <v>86</v>
      </c>
      <c r="X6" s="6" t="s">
        <v>86</v>
      </c>
      <c r="Y6" s="6" t="s">
        <v>86</v>
      </c>
      <c r="Z6" s="6" t="s">
        <v>86</v>
      </c>
      <c r="AA6" s="6" t="s">
        <v>86</v>
      </c>
      <c r="AB6" s="6" t="s">
        <v>86</v>
      </c>
      <c r="AC6" s="6" t="s">
        <v>86</v>
      </c>
      <c r="AD6" s="6" t="s">
        <v>86</v>
      </c>
      <c r="AE6" s="6" t="s">
        <v>86</v>
      </c>
      <c r="AF6" s="6" t="s">
        <v>86</v>
      </c>
      <c r="AG6" s="6" t="s">
        <v>86</v>
      </c>
      <c r="AH6" s="6" t="s">
        <v>87</v>
      </c>
      <c r="AI6" s="6" t="s">
        <v>87</v>
      </c>
      <c r="AJ6" s="6" t="s">
        <v>87</v>
      </c>
      <c r="AK6" s="6" t="s">
        <v>87</v>
      </c>
      <c r="AL6" s="6" t="s">
        <v>87</v>
      </c>
      <c r="AM6" s="6" t="s">
        <v>87</v>
      </c>
      <c r="AN6" s="6" t="s">
        <v>87</v>
      </c>
      <c r="AO6" s="6" t="s">
        <v>87</v>
      </c>
      <c r="AP6" s="6" t="s">
        <v>87</v>
      </c>
      <c r="AQ6" s="6" t="s">
        <v>87</v>
      </c>
      <c r="AR6" s="6" t="s">
        <v>87</v>
      </c>
      <c r="AS6" s="6" t="s">
        <v>87</v>
      </c>
      <c r="AT6" s="6" t="s">
        <v>88</v>
      </c>
      <c r="AU6" s="6" t="s">
        <v>88</v>
      </c>
      <c r="AV6" s="6" t="s">
        <v>88</v>
      </c>
      <c r="AW6" s="6" t="s">
        <v>88</v>
      </c>
      <c r="AX6" s="6" t="s">
        <v>88</v>
      </c>
      <c r="AY6" s="6" t="s">
        <v>88</v>
      </c>
    </row>
    <row r="7" spans="1:51" ht="12.75" customHeight="1">
      <c r="C7" s="9" t="s">
        <v>47</v>
      </c>
      <c r="D7" s="13" t="s">
        <v>83</v>
      </c>
      <c r="E7" s="10" t="s">
        <v>52</v>
      </c>
      <c r="F7" s="11" t="s">
        <v>53</v>
      </c>
      <c r="G7" s="10" t="s">
        <v>54</v>
      </c>
      <c r="H7" s="11" t="s">
        <v>55</v>
      </c>
      <c r="I7" s="10" t="s">
        <v>56</v>
      </c>
      <c r="J7" s="11" t="s">
        <v>57</v>
      </c>
      <c r="K7" s="10" t="s">
        <v>58</v>
      </c>
      <c r="L7" s="11" t="s">
        <v>59</v>
      </c>
      <c r="M7" s="10" t="s">
        <v>48</v>
      </c>
      <c r="N7" s="11" t="s">
        <v>49</v>
      </c>
      <c r="O7" s="10" t="s">
        <v>50</v>
      </c>
      <c r="P7" s="11" t="s">
        <v>51</v>
      </c>
      <c r="Q7" s="10" t="s">
        <v>52</v>
      </c>
      <c r="R7" s="11" t="s">
        <v>53</v>
      </c>
      <c r="S7" s="10" t="s">
        <v>54</v>
      </c>
      <c r="T7" s="11" t="s">
        <v>55</v>
      </c>
      <c r="U7" s="10" t="s">
        <v>56</v>
      </c>
      <c r="V7" s="11" t="s">
        <v>57</v>
      </c>
      <c r="W7" s="11" t="s">
        <v>58</v>
      </c>
      <c r="X7" s="11" t="s">
        <v>59</v>
      </c>
      <c r="Y7" s="11" t="s">
        <v>48</v>
      </c>
      <c r="Z7" s="11" t="s">
        <v>49</v>
      </c>
      <c r="AA7" s="11" t="s">
        <v>50</v>
      </c>
      <c r="AB7" s="11" t="s">
        <v>51</v>
      </c>
      <c r="AC7" s="11" t="s">
        <v>52</v>
      </c>
      <c r="AD7" s="11" t="s">
        <v>53</v>
      </c>
      <c r="AE7" s="11" t="s">
        <v>54</v>
      </c>
      <c r="AF7" s="11" t="s">
        <v>55</v>
      </c>
      <c r="AG7" s="11" t="s">
        <v>56</v>
      </c>
      <c r="AH7" s="11" t="s">
        <v>57</v>
      </c>
      <c r="AI7" s="11" t="s">
        <v>58</v>
      </c>
      <c r="AJ7" s="11" t="s">
        <v>59</v>
      </c>
      <c r="AK7" s="11" t="s">
        <v>48</v>
      </c>
      <c r="AL7" s="11" t="s">
        <v>49</v>
      </c>
      <c r="AM7" s="11" t="s">
        <v>50</v>
      </c>
      <c r="AN7" s="11" t="s">
        <v>51</v>
      </c>
      <c r="AO7" s="11" t="s">
        <v>52</v>
      </c>
      <c r="AP7" s="11" t="s">
        <v>53</v>
      </c>
      <c r="AQ7" s="11" t="s">
        <v>54</v>
      </c>
      <c r="AR7" s="11" t="s">
        <v>55</v>
      </c>
      <c r="AS7" s="11" t="s">
        <v>56</v>
      </c>
      <c r="AT7" s="11" t="s">
        <v>57</v>
      </c>
      <c r="AU7" s="11" t="s">
        <v>58</v>
      </c>
      <c r="AV7" s="11" t="s">
        <v>59</v>
      </c>
      <c r="AW7" s="11" t="s">
        <v>48</v>
      </c>
      <c r="AX7" s="11" t="s">
        <v>49</v>
      </c>
      <c r="AY7" s="11" t="s">
        <v>50</v>
      </c>
    </row>
    <row r="8" spans="1:51" ht="15">
      <c r="B8" s="1" t="s">
        <v>89</v>
      </c>
      <c r="C8" s="12" t="s">
        <v>60</v>
      </c>
      <c r="D8" s="62" t="str">
        <f t="shared" ref="D8:D29" si="0">LEFT(RIGHT(C8,10),4)</f>
        <v>8010</v>
      </c>
      <c r="E8" s="15">
        <v>5157.83</v>
      </c>
      <c r="F8" s="15">
        <v>8606.9</v>
      </c>
      <c r="G8" s="15">
        <v>6922.35</v>
      </c>
      <c r="H8" s="15">
        <v>7857.72</v>
      </c>
      <c r="I8" s="15">
        <v>7831.14</v>
      </c>
      <c r="J8" s="15">
        <v>5832.34</v>
      </c>
      <c r="K8" s="15">
        <v>10406.93</v>
      </c>
      <c r="L8" s="15">
        <v>7925.96</v>
      </c>
      <c r="M8" s="15">
        <v>9132.5</v>
      </c>
      <c r="N8" s="15">
        <v>3627.41</v>
      </c>
      <c r="O8" s="15">
        <v>3768.7</v>
      </c>
      <c r="P8" s="15">
        <v>4518.37</v>
      </c>
      <c r="Q8" s="15">
        <v>5157.83</v>
      </c>
      <c r="R8" s="15">
        <v>8606.9</v>
      </c>
      <c r="S8" s="15">
        <v>6922.35</v>
      </c>
      <c r="T8" s="15">
        <v>7857.72</v>
      </c>
      <c r="U8" s="15">
        <v>7831.14</v>
      </c>
      <c r="V8" s="15">
        <v>5832.34</v>
      </c>
      <c r="W8" s="15">
        <v>10406.93</v>
      </c>
      <c r="X8" s="15">
        <v>7925.96</v>
      </c>
      <c r="Y8" s="15">
        <v>9132.5</v>
      </c>
      <c r="Z8" s="15">
        <v>3627.41</v>
      </c>
      <c r="AA8" s="15">
        <v>3768.7</v>
      </c>
      <c r="AB8" s="15">
        <v>4518.37</v>
      </c>
      <c r="AC8" s="15">
        <v>5157.83</v>
      </c>
      <c r="AD8" s="15">
        <v>8606.9</v>
      </c>
      <c r="AE8" s="15">
        <v>6922.35</v>
      </c>
      <c r="AF8" s="15">
        <v>7857.72</v>
      </c>
      <c r="AG8" s="15">
        <v>7831.14</v>
      </c>
      <c r="AH8" s="15">
        <v>8542.73</v>
      </c>
      <c r="AI8" s="15">
        <v>6597.81</v>
      </c>
      <c r="AJ8" s="15">
        <v>4693.38</v>
      </c>
      <c r="AK8" s="15">
        <v>7857</v>
      </c>
      <c r="AL8" s="15">
        <v>6696.06</v>
      </c>
      <c r="AM8" s="15">
        <v>1379.4</v>
      </c>
      <c r="AN8" s="15">
        <v>3438.82</v>
      </c>
      <c r="AO8" s="15">
        <v>4320.95</v>
      </c>
      <c r="AP8" s="15">
        <v>7407.17</v>
      </c>
      <c r="AQ8" s="15">
        <v>6891.32</v>
      </c>
      <c r="AR8" s="15">
        <v>8850.92</v>
      </c>
      <c r="AS8" s="15">
        <v>9565.89</v>
      </c>
      <c r="AT8" s="15">
        <v>10553.98</v>
      </c>
      <c r="AU8" s="15">
        <v>5983.95</v>
      </c>
      <c r="AV8" s="15">
        <v>6871.59</v>
      </c>
      <c r="AW8" s="15">
        <v>1294.8900000000001</v>
      </c>
      <c r="AX8" s="15">
        <v>2851.03</v>
      </c>
      <c r="AY8" s="15">
        <v>5089.03</v>
      </c>
    </row>
    <row r="9" spans="1:51" ht="15">
      <c r="B9" s="1" t="s">
        <v>90</v>
      </c>
      <c r="C9" s="1" t="s">
        <v>61</v>
      </c>
      <c r="D9" s="62" t="str">
        <f t="shared" si="0"/>
        <v>8040</v>
      </c>
      <c r="E9" s="15">
        <v>5890.84</v>
      </c>
      <c r="F9" s="15">
        <v>-96306.27</v>
      </c>
      <c r="G9" s="15">
        <v>190710.55</v>
      </c>
      <c r="H9" s="15">
        <v>-93633.66</v>
      </c>
      <c r="I9" s="15">
        <v>-13048.17</v>
      </c>
      <c r="J9" s="15">
        <v>-322528.14</v>
      </c>
      <c r="K9" s="15">
        <v>-155043.07999999999</v>
      </c>
      <c r="L9" s="15">
        <v>-517961.17</v>
      </c>
      <c r="M9" s="15">
        <v>92763.05</v>
      </c>
      <c r="N9" s="15">
        <v>27320.82</v>
      </c>
      <c r="O9" s="15">
        <v>-4153.92</v>
      </c>
      <c r="P9" s="15">
        <v>-101321.14</v>
      </c>
      <c r="Q9" s="15">
        <v>5890.84</v>
      </c>
      <c r="R9" s="15">
        <v>-96306.27</v>
      </c>
      <c r="S9" s="15">
        <v>190710.55</v>
      </c>
      <c r="T9" s="15">
        <v>-93633.66</v>
      </c>
      <c r="U9" s="15">
        <v>-13048.17</v>
      </c>
      <c r="V9" s="15">
        <v>-322528.14</v>
      </c>
      <c r="W9" s="15">
        <v>-155043.07999999999</v>
      </c>
      <c r="X9" s="15">
        <v>-517961.17</v>
      </c>
      <c r="Y9" s="15">
        <v>92763.05</v>
      </c>
      <c r="Z9" s="15">
        <v>27320.82</v>
      </c>
      <c r="AA9" s="15">
        <v>-4153.92</v>
      </c>
      <c r="AB9" s="15">
        <v>-101321.14</v>
      </c>
      <c r="AC9" s="15">
        <v>5890.84</v>
      </c>
      <c r="AD9" s="15">
        <v>-96306.27</v>
      </c>
      <c r="AE9" s="15">
        <v>190710.55</v>
      </c>
      <c r="AF9" s="15">
        <v>-93633.66</v>
      </c>
      <c r="AG9" s="15">
        <v>-13048.17</v>
      </c>
      <c r="AH9" s="15">
        <v>-139909.16</v>
      </c>
      <c r="AI9" s="15">
        <v>-202976.3</v>
      </c>
      <c r="AJ9" s="15">
        <v>-211888.03</v>
      </c>
      <c r="AK9" s="15">
        <v>-8551.14</v>
      </c>
      <c r="AL9" s="15">
        <v>-76717.919999999998</v>
      </c>
      <c r="AM9" s="15">
        <v>-12665.99</v>
      </c>
      <c r="AN9" s="15">
        <v>47209.98</v>
      </c>
      <c r="AO9" s="15">
        <v>1935.93</v>
      </c>
      <c r="AP9" s="15">
        <v>8563.99</v>
      </c>
      <c r="AQ9" s="15">
        <v>52529.440000000002</v>
      </c>
      <c r="AR9" s="15">
        <v>-30106.02</v>
      </c>
      <c r="AS9" s="15">
        <v>-3219.62</v>
      </c>
      <c r="AT9" s="15">
        <v>-29055.55</v>
      </c>
      <c r="AU9" s="15">
        <v>-75025.440000000002</v>
      </c>
      <c r="AV9" s="15">
        <v>13374.27</v>
      </c>
      <c r="AW9" s="15">
        <v>-21762.720000000001</v>
      </c>
      <c r="AX9" s="15">
        <v>-73840.009999999995</v>
      </c>
      <c r="AY9" s="15">
        <v>-149150.59</v>
      </c>
    </row>
    <row r="10" spans="1:51" ht="15">
      <c r="B10" s="1" t="s">
        <v>91</v>
      </c>
      <c r="C10" s="1" t="s">
        <v>62</v>
      </c>
      <c r="D10" s="62" t="str">
        <f t="shared" si="0"/>
        <v>8040</v>
      </c>
      <c r="E10" s="15">
        <v>5810729.7000000002</v>
      </c>
      <c r="F10" s="15">
        <v>3764466.73</v>
      </c>
      <c r="G10" s="15">
        <v>3749126.43</v>
      </c>
      <c r="H10" s="15">
        <v>3338089.73</v>
      </c>
      <c r="I10" s="15">
        <v>3293922.89</v>
      </c>
      <c r="J10" s="15">
        <v>4814091.8499999996</v>
      </c>
      <c r="K10" s="15">
        <v>6427358.2699999996</v>
      </c>
      <c r="L10" s="15">
        <v>5885107.1399999997</v>
      </c>
      <c r="M10" s="15">
        <v>7764109.5300000003</v>
      </c>
      <c r="N10" s="15">
        <v>6537808.2000000002</v>
      </c>
      <c r="O10" s="15">
        <v>1958887.66</v>
      </c>
      <c r="P10" s="15">
        <v>1338436.6200000001</v>
      </c>
      <c r="Q10" s="15">
        <v>5810729.7000000002</v>
      </c>
      <c r="R10" s="15">
        <v>3764466.73</v>
      </c>
      <c r="S10" s="15">
        <v>3749126.43</v>
      </c>
      <c r="T10" s="15">
        <v>3338089.73</v>
      </c>
      <c r="U10" s="15">
        <v>3293922.89</v>
      </c>
      <c r="V10" s="15">
        <v>4814091.8499999996</v>
      </c>
      <c r="W10" s="15">
        <v>6427358.2699999996</v>
      </c>
      <c r="X10" s="15">
        <v>5885107.1399999997</v>
      </c>
      <c r="Y10" s="15">
        <v>7764109.5300000003</v>
      </c>
      <c r="Z10" s="15">
        <v>6537808.2000000002</v>
      </c>
      <c r="AA10" s="15">
        <v>1958887.66</v>
      </c>
      <c r="AB10" s="15">
        <v>1338436.6200000001</v>
      </c>
      <c r="AC10" s="15">
        <v>5810729.7000000002</v>
      </c>
      <c r="AD10" s="15">
        <v>3764466.73</v>
      </c>
      <c r="AE10" s="15">
        <v>3749126.43</v>
      </c>
      <c r="AF10" s="15">
        <v>3338089.73</v>
      </c>
      <c r="AG10" s="15">
        <v>3293922.89</v>
      </c>
      <c r="AH10" s="15">
        <v>3656543.7</v>
      </c>
      <c r="AI10" s="15">
        <v>5127623.1100000003</v>
      </c>
      <c r="AJ10" s="15">
        <v>3738385.02</v>
      </c>
      <c r="AK10" s="15">
        <v>3307042.33</v>
      </c>
      <c r="AL10" s="15">
        <v>2896474.4</v>
      </c>
      <c r="AM10" s="15">
        <v>386143.6</v>
      </c>
      <c r="AN10" s="15">
        <v>554566.68999999994</v>
      </c>
      <c r="AO10" s="15">
        <v>2641651.69</v>
      </c>
      <c r="AP10" s="15">
        <v>3038717.34</v>
      </c>
      <c r="AQ10" s="15">
        <v>2374709.31</v>
      </c>
      <c r="AR10" s="15">
        <v>1951769.99</v>
      </c>
      <c r="AS10" s="15">
        <v>2777272.08</v>
      </c>
      <c r="AT10" s="15">
        <v>3741477.31</v>
      </c>
      <c r="AU10" s="15">
        <v>3908000.62</v>
      </c>
      <c r="AV10" s="15">
        <v>1399534.75</v>
      </c>
      <c r="AW10" s="15">
        <v>3781280.55</v>
      </c>
      <c r="AX10" s="15">
        <v>3483400.03</v>
      </c>
      <c r="AY10" s="15">
        <v>6193232.5999999996</v>
      </c>
    </row>
    <row r="11" spans="1:51" ht="15">
      <c r="B11" s="1" t="s">
        <v>92</v>
      </c>
      <c r="C11" s="1" t="s">
        <v>63</v>
      </c>
      <c r="D11" s="62" t="str">
        <f t="shared" si="0"/>
        <v>8040</v>
      </c>
      <c r="E11" s="15">
        <v>-43250</v>
      </c>
      <c r="F11" s="15">
        <v>-43250</v>
      </c>
      <c r="G11" s="15">
        <v>-43250</v>
      </c>
      <c r="H11" s="15">
        <v>-43250</v>
      </c>
      <c r="I11" s="15">
        <v>-43250</v>
      </c>
      <c r="J11" s="15">
        <v>-34916.67</v>
      </c>
      <c r="K11" s="15">
        <v>-34916.67</v>
      </c>
      <c r="L11" s="15">
        <v>-34916.67</v>
      </c>
      <c r="M11" s="15">
        <v>-34916.67</v>
      </c>
      <c r="N11" s="15">
        <v>-34916.67</v>
      </c>
      <c r="O11" s="15">
        <v>-34916.67</v>
      </c>
      <c r="P11" s="15">
        <v>-34916.67</v>
      </c>
      <c r="Q11" s="15">
        <v>-43250</v>
      </c>
      <c r="R11" s="15">
        <v>-43250</v>
      </c>
      <c r="S11" s="15">
        <v>-43250</v>
      </c>
      <c r="T11" s="15">
        <v>-43250</v>
      </c>
      <c r="U11" s="15">
        <v>-43250</v>
      </c>
      <c r="V11" s="15">
        <v>-34916.67</v>
      </c>
      <c r="W11" s="15">
        <v>-34916.67</v>
      </c>
      <c r="X11" s="15">
        <v>-34916.67</v>
      </c>
      <c r="Y11" s="15">
        <v>-34916.67</v>
      </c>
      <c r="Z11" s="15">
        <v>-34916.67</v>
      </c>
      <c r="AA11" s="15">
        <v>-34916.67</v>
      </c>
      <c r="AB11" s="15">
        <v>-34916.67</v>
      </c>
      <c r="AC11" s="15">
        <v>-43250</v>
      </c>
      <c r="AD11" s="15">
        <v>-43250</v>
      </c>
      <c r="AE11" s="15">
        <v>-43250</v>
      </c>
      <c r="AF11" s="15">
        <v>-43250</v>
      </c>
      <c r="AG11" s="15">
        <v>-43250</v>
      </c>
      <c r="AH11" s="15">
        <v>-43250</v>
      </c>
      <c r="AI11" s="15">
        <v>-43250</v>
      </c>
      <c r="AJ11" s="15">
        <v>-43250</v>
      </c>
      <c r="AK11" s="15">
        <v>-43250</v>
      </c>
      <c r="AL11" s="15">
        <v>-43250</v>
      </c>
      <c r="AM11" s="15">
        <v>-43250</v>
      </c>
      <c r="AN11" s="15">
        <v>-43250</v>
      </c>
      <c r="AO11" s="15">
        <v>-39583.33</v>
      </c>
      <c r="AP11" s="15">
        <v>-39583.33</v>
      </c>
      <c r="AQ11" s="15">
        <v>-39583.33</v>
      </c>
      <c r="AR11" s="15">
        <v>-39583.33</v>
      </c>
      <c r="AS11" s="15">
        <v>-39583.33</v>
      </c>
      <c r="AT11" s="15">
        <v>-39583.33</v>
      </c>
      <c r="AU11" s="15">
        <v>-39583.33</v>
      </c>
      <c r="AV11" s="15">
        <v>-319367.93</v>
      </c>
      <c r="AW11" s="15">
        <v>-319367.93</v>
      </c>
      <c r="AX11" s="15">
        <v>-319367.93</v>
      </c>
      <c r="AY11" s="15">
        <v>-319367.93</v>
      </c>
    </row>
    <row r="12" spans="1:51" ht="15">
      <c r="B12" s="1" t="s">
        <v>93</v>
      </c>
      <c r="C12" s="1" t="s">
        <v>64</v>
      </c>
      <c r="D12" s="62" t="str">
        <f t="shared" si="0"/>
        <v>8050</v>
      </c>
      <c r="E12" s="15">
        <v>-258.98</v>
      </c>
      <c r="F12" s="15">
        <v>0</v>
      </c>
      <c r="G12" s="15">
        <v>-2264.89</v>
      </c>
      <c r="H12" s="15">
        <v>-2826.06</v>
      </c>
      <c r="I12" s="15">
        <v>-405.02</v>
      </c>
      <c r="J12" s="15">
        <v>-3139.04</v>
      </c>
      <c r="K12" s="15">
        <v>-404.19</v>
      </c>
      <c r="L12" s="15">
        <v>-2469.52</v>
      </c>
      <c r="M12" s="15">
        <v>-516.03</v>
      </c>
      <c r="N12" s="15">
        <v>-697.52</v>
      </c>
      <c r="O12" s="15">
        <v>-196.17</v>
      </c>
      <c r="P12" s="15">
        <v>-581</v>
      </c>
      <c r="Q12" s="15">
        <v>-258.98</v>
      </c>
      <c r="R12" s="15">
        <v>0</v>
      </c>
      <c r="S12" s="15">
        <v>-2264.89</v>
      </c>
      <c r="T12" s="15">
        <v>-2826.06</v>
      </c>
      <c r="U12" s="15">
        <v>-405.02</v>
      </c>
      <c r="V12" s="15">
        <v>-3139.04</v>
      </c>
      <c r="W12" s="15">
        <v>-404.19</v>
      </c>
      <c r="X12" s="15">
        <v>-2469.52</v>
      </c>
      <c r="Y12" s="15">
        <v>-516.03</v>
      </c>
      <c r="Z12" s="15">
        <v>-697.52</v>
      </c>
      <c r="AA12" s="15">
        <v>-196.17</v>
      </c>
      <c r="AB12" s="15">
        <v>-581</v>
      </c>
      <c r="AC12" s="15">
        <v>-258.98</v>
      </c>
      <c r="AD12" s="15">
        <v>0</v>
      </c>
      <c r="AE12" s="15">
        <v>-2264.89</v>
      </c>
      <c r="AF12" s="15">
        <v>-2826.06</v>
      </c>
      <c r="AG12" s="15">
        <v>-405.02</v>
      </c>
      <c r="AH12" s="15">
        <v>-581.5</v>
      </c>
      <c r="AI12" s="15">
        <v>-760.29</v>
      </c>
      <c r="AJ12" s="15">
        <v>-1240.95</v>
      </c>
      <c r="AK12" s="15">
        <v>-1066.4100000000001</v>
      </c>
      <c r="AL12" s="15">
        <v>-387.42</v>
      </c>
      <c r="AM12" s="15">
        <v>-761.53</v>
      </c>
      <c r="AN12" s="15">
        <v>-8282.56</v>
      </c>
      <c r="AO12" s="15">
        <v>-601.49</v>
      </c>
      <c r="AP12" s="15">
        <v>-1171.71</v>
      </c>
      <c r="AQ12" s="15">
        <v>-469.32</v>
      </c>
      <c r="AR12" s="15">
        <v>-1184.1400000000001</v>
      </c>
      <c r="AS12" s="15">
        <v>-3245.47</v>
      </c>
      <c r="AT12" s="15">
        <v>-458.43</v>
      </c>
      <c r="AU12" s="15">
        <v>-406.52</v>
      </c>
      <c r="AV12" s="15">
        <v>-327.06</v>
      </c>
      <c r="AW12" s="15">
        <v>-2980.99</v>
      </c>
      <c r="AX12" s="15">
        <v>-956.43</v>
      </c>
      <c r="AY12" s="15">
        <v>-1257.25</v>
      </c>
    </row>
    <row r="13" spans="1:51" ht="15">
      <c r="B13" s="1" t="s">
        <v>94</v>
      </c>
      <c r="C13" s="1" t="s">
        <v>65</v>
      </c>
      <c r="D13" s="62" t="str">
        <f t="shared" si="0"/>
        <v>8060</v>
      </c>
      <c r="E13" s="15">
        <v>-1323204.8899999999</v>
      </c>
      <c r="F13" s="15">
        <v>-1766053.69</v>
      </c>
      <c r="G13" s="15">
        <v>-1069559.5900000001</v>
      </c>
      <c r="H13" s="15">
        <v>-1076521.6399999999</v>
      </c>
      <c r="I13" s="15">
        <v>-558813.14</v>
      </c>
      <c r="J13" s="15">
        <v>-1329590.1299999999</v>
      </c>
      <c r="K13" s="15">
        <v>-1360977.52</v>
      </c>
      <c r="L13" s="15">
        <v>1305832.98</v>
      </c>
      <c r="M13" s="15">
        <v>1569309.15</v>
      </c>
      <c r="N13" s="15">
        <v>1573604.15</v>
      </c>
      <c r="O13" s="15">
        <v>2815050.33</v>
      </c>
      <c r="P13" s="15">
        <v>1107003.74</v>
      </c>
      <c r="Q13" s="15">
        <v>-1323204.8899999999</v>
      </c>
      <c r="R13" s="15">
        <v>-1766053.69</v>
      </c>
      <c r="S13" s="15">
        <v>-1069559.5900000001</v>
      </c>
      <c r="T13" s="15">
        <v>-1076521.6399999999</v>
      </c>
      <c r="U13" s="15">
        <v>-558813.14</v>
      </c>
      <c r="V13" s="15">
        <v>-1329590.1299999999</v>
      </c>
      <c r="W13" s="15">
        <v>-1360977.52</v>
      </c>
      <c r="X13" s="15">
        <v>1305832.98</v>
      </c>
      <c r="Y13" s="15">
        <v>1569309.15</v>
      </c>
      <c r="Z13" s="15">
        <v>1573604.15</v>
      </c>
      <c r="AA13" s="15">
        <v>2815050.33</v>
      </c>
      <c r="AB13" s="15">
        <v>1107003.74</v>
      </c>
      <c r="AC13" s="15">
        <v>-1323204.8899999999</v>
      </c>
      <c r="AD13" s="15">
        <v>-1766053.69</v>
      </c>
      <c r="AE13" s="15">
        <v>-1069559.5900000001</v>
      </c>
      <c r="AF13" s="15">
        <v>-1076521.6399999999</v>
      </c>
      <c r="AG13" s="15">
        <v>-558813.14</v>
      </c>
      <c r="AH13" s="15">
        <v>-1143746.94</v>
      </c>
      <c r="AI13" s="15">
        <v>-1519253.54</v>
      </c>
      <c r="AJ13" s="15">
        <v>994994.09</v>
      </c>
      <c r="AK13" s="15">
        <v>960498.19</v>
      </c>
      <c r="AL13" s="15">
        <v>1263305.55</v>
      </c>
      <c r="AM13" s="15">
        <v>1599999.76</v>
      </c>
      <c r="AN13" s="15">
        <v>1296993.1499999999</v>
      </c>
      <c r="AO13" s="15">
        <v>-1030282.92</v>
      </c>
      <c r="AP13" s="15">
        <v>-1514527.91</v>
      </c>
      <c r="AQ13" s="15">
        <v>-696863.36</v>
      </c>
      <c r="AR13" s="15">
        <v>122864.32000000001</v>
      </c>
      <c r="AS13" s="15">
        <v>-985919.25</v>
      </c>
      <c r="AT13" s="15">
        <v>-897205.21</v>
      </c>
      <c r="AU13" s="15">
        <v>-827832.38</v>
      </c>
      <c r="AV13" s="15">
        <v>1049234.8700000001</v>
      </c>
      <c r="AW13" s="15">
        <v>2112069.9700000002</v>
      </c>
      <c r="AX13" s="15">
        <v>2755130.25</v>
      </c>
      <c r="AY13" s="15">
        <v>1628394.29</v>
      </c>
    </row>
    <row r="14" spans="1:51" ht="15">
      <c r="B14" s="1" t="s">
        <v>95</v>
      </c>
      <c r="C14" s="1" t="s">
        <v>66</v>
      </c>
      <c r="D14" s="62" t="str">
        <f t="shared" si="0"/>
        <v>8081</v>
      </c>
      <c r="E14" s="15">
        <v>0</v>
      </c>
      <c r="F14" s="15">
        <v>1921.56</v>
      </c>
      <c r="G14" s="15">
        <v>0</v>
      </c>
      <c r="H14" s="15">
        <v>0</v>
      </c>
      <c r="I14" s="15">
        <v>0</v>
      </c>
      <c r="J14" s="15">
        <v>0</v>
      </c>
      <c r="K14" s="15">
        <v>27640.53</v>
      </c>
      <c r="L14" s="15">
        <v>1810882.62</v>
      </c>
      <c r="M14" s="15">
        <v>2085621.46</v>
      </c>
      <c r="N14" s="15">
        <v>3330114.42</v>
      </c>
      <c r="O14" s="15">
        <v>2632631.69</v>
      </c>
      <c r="P14" s="15">
        <v>3978339.86</v>
      </c>
      <c r="Q14" s="15">
        <v>0</v>
      </c>
      <c r="R14" s="15">
        <v>1921.56</v>
      </c>
      <c r="S14" s="15">
        <v>0</v>
      </c>
      <c r="T14" s="15">
        <v>0</v>
      </c>
      <c r="U14" s="15">
        <v>0</v>
      </c>
      <c r="V14" s="15">
        <v>0</v>
      </c>
      <c r="W14" s="15">
        <v>27640.53</v>
      </c>
      <c r="X14" s="15">
        <v>1810882.62</v>
      </c>
      <c r="Y14" s="15">
        <v>2085621.46</v>
      </c>
      <c r="Z14" s="15">
        <v>3330114.42</v>
      </c>
      <c r="AA14" s="15">
        <v>2632631.69</v>
      </c>
      <c r="AB14" s="15">
        <v>3978339.86</v>
      </c>
      <c r="AC14" s="15">
        <v>0</v>
      </c>
      <c r="AD14" s="15">
        <v>1921.56</v>
      </c>
      <c r="AE14" s="15">
        <v>0</v>
      </c>
      <c r="AF14" s="15">
        <v>0</v>
      </c>
      <c r="AG14" s="15">
        <v>0</v>
      </c>
      <c r="AH14" s="15">
        <v>0</v>
      </c>
      <c r="AI14" s="15">
        <v>8835.83</v>
      </c>
      <c r="AJ14" s="15">
        <v>1511465.12</v>
      </c>
      <c r="AK14" s="15">
        <v>1652634.91</v>
      </c>
      <c r="AL14" s="15">
        <v>2096522.82</v>
      </c>
      <c r="AM14" s="15">
        <v>4121728.44</v>
      </c>
      <c r="AN14" s="15">
        <v>2184941.9500000002</v>
      </c>
      <c r="AO14" s="15">
        <v>39789.56</v>
      </c>
      <c r="AP14" s="15">
        <v>6040.1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1309074.5900000001</v>
      </c>
      <c r="AW14" s="15">
        <v>1834304.85</v>
      </c>
      <c r="AX14" s="15">
        <v>2196946.1</v>
      </c>
      <c r="AY14" s="15">
        <v>3681460.82</v>
      </c>
    </row>
    <row r="15" spans="1:51" ht="15">
      <c r="B15" s="1" t="s">
        <v>96</v>
      </c>
      <c r="C15" s="1" t="s">
        <v>67</v>
      </c>
      <c r="D15" s="62" t="str">
        <f t="shared" si="0"/>
        <v>8082</v>
      </c>
      <c r="E15" s="15">
        <v>-1729259.92</v>
      </c>
      <c r="F15" s="15">
        <v>-1485597.39</v>
      </c>
      <c r="G15" s="15">
        <v>-1551027.33</v>
      </c>
      <c r="H15" s="15">
        <v>-1376158.54</v>
      </c>
      <c r="I15" s="15">
        <v>-1493181.51</v>
      </c>
      <c r="J15" s="15">
        <v>-2043541.56</v>
      </c>
      <c r="K15" s="15">
        <v>-2265047.88</v>
      </c>
      <c r="L15" s="15">
        <v>-26046.52</v>
      </c>
      <c r="M15" s="15">
        <v>-72559.25</v>
      </c>
      <c r="N15" s="15">
        <v>-12316.67</v>
      </c>
      <c r="O15" s="15">
        <v>-21960.02</v>
      </c>
      <c r="P15" s="15">
        <v>-12687.32</v>
      </c>
      <c r="Q15" s="15">
        <v>-1729259.92</v>
      </c>
      <c r="R15" s="15">
        <v>-1485597.39</v>
      </c>
      <c r="S15" s="15">
        <v>-1551027.33</v>
      </c>
      <c r="T15" s="15">
        <v>-1376158.54</v>
      </c>
      <c r="U15" s="15">
        <v>-1493181.51</v>
      </c>
      <c r="V15" s="15">
        <v>-2043541.56</v>
      </c>
      <c r="W15" s="15">
        <v>-2265047.88</v>
      </c>
      <c r="X15" s="15">
        <v>-26046.52</v>
      </c>
      <c r="Y15" s="15">
        <v>-72559.25</v>
      </c>
      <c r="Z15" s="15">
        <v>-12316.67</v>
      </c>
      <c r="AA15" s="15">
        <v>-21960.02</v>
      </c>
      <c r="AB15" s="15">
        <v>-12687.32</v>
      </c>
      <c r="AC15" s="15">
        <v>-1729259.92</v>
      </c>
      <c r="AD15" s="15">
        <v>-1485597.39</v>
      </c>
      <c r="AE15" s="15">
        <v>-1551027.33</v>
      </c>
      <c r="AF15" s="15">
        <v>-1376158.54</v>
      </c>
      <c r="AG15" s="15">
        <v>-1493181.51</v>
      </c>
      <c r="AH15" s="15">
        <v>-1599780.73</v>
      </c>
      <c r="AI15" s="15">
        <v>-1727739.19</v>
      </c>
      <c r="AJ15" s="15">
        <v>-12235.97</v>
      </c>
      <c r="AK15" s="15">
        <v>-33957.120000000003</v>
      </c>
      <c r="AL15" s="15">
        <v>-12174.62</v>
      </c>
      <c r="AM15" s="15">
        <v>-1582.76</v>
      </c>
      <c r="AN15" s="15">
        <v>-32607.69</v>
      </c>
      <c r="AO15" s="15">
        <v>-642509.23</v>
      </c>
      <c r="AP15" s="15">
        <v>-1326432.24</v>
      </c>
      <c r="AQ15" s="15">
        <v>-1114824.72</v>
      </c>
      <c r="AR15" s="15">
        <v>-907767.8</v>
      </c>
      <c r="AS15" s="15">
        <v>-1211542.03</v>
      </c>
      <c r="AT15" s="15">
        <v>-1677579.36</v>
      </c>
      <c r="AU15" s="15">
        <v>-1317709.6200000001</v>
      </c>
      <c r="AV15" s="15">
        <v>-24583.759999999998</v>
      </c>
      <c r="AW15" s="15">
        <v>-20191.810000000001</v>
      </c>
      <c r="AX15" s="15">
        <v>-2133.9299999999998</v>
      </c>
      <c r="AY15" s="15">
        <v>-134687.51999999999</v>
      </c>
    </row>
    <row r="16" spans="1:51" ht="15">
      <c r="B16" s="1" t="s">
        <v>97</v>
      </c>
      <c r="C16" s="1" t="s">
        <v>68</v>
      </c>
      <c r="D16" s="62" t="str">
        <f t="shared" si="0"/>
        <v>8120</v>
      </c>
      <c r="E16" s="15">
        <v>-24963.42</v>
      </c>
      <c r="F16" s="15">
        <v>-6534.81</v>
      </c>
      <c r="G16" s="15">
        <v>-4114.3900000000003</v>
      </c>
      <c r="H16" s="15">
        <v>-702.19</v>
      </c>
      <c r="I16" s="15">
        <v>-18778.669999999998</v>
      </c>
      <c r="J16" s="15">
        <v>-5792.96</v>
      </c>
      <c r="K16" s="15">
        <v>-8206.6200000000008</v>
      </c>
      <c r="L16" s="15">
        <v>-13760.27</v>
      </c>
      <c r="M16" s="15">
        <v>-23256.12</v>
      </c>
      <c r="N16" s="15">
        <v>-32130.29</v>
      </c>
      <c r="O16" s="15">
        <v>-23018.77</v>
      </c>
      <c r="P16" s="15">
        <v>-18634.48</v>
      </c>
      <c r="Q16" s="15">
        <v>-24963.42</v>
      </c>
      <c r="R16" s="15">
        <v>-6534.81</v>
      </c>
      <c r="S16" s="15">
        <v>-4114.3900000000003</v>
      </c>
      <c r="T16" s="15">
        <v>-702.19</v>
      </c>
      <c r="U16" s="15">
        <v>-18778.669999999998</v>
      </c>
      <c r="V16" s="15">
        <v>-5792.96</v>
      </c>
      <c r="W16" s="15">
        <v>-8206.6200000000008</v>
      </c>
      <c r="X16" s="15">
        <v>-13760.27</v>
      </c>
      <c r="Y16" s="15">
        <v>-23256.12</v>
      </c>
      <c r="Z16" s="15">
        <v>-32130.29</v>
      </c>
      <c r="AA16" s="15">
        <v>-23018.77</v>
      </c>
      <c r="AB16" s="15">
        <v>-18634.48</v>
      </c>
      <c r="AC16" s="15">
        <v>-24963.42</v>
      </c>
      <c r="AD16" s="15">
        <v>-6534.81</v>
      </c>
      <c r="AE16" s="15">
        <v>-4114.3900000000003</v>
      </c>
      <c r="AF16" s="15">
        <v>-702.19</v>
      </c>
      <c r="AG16" s="15">
        <v>-18778.669999999998</v>
      </c>
      <c r="AH16" s="15">
        <v>14862.61</v>
      </c>
      <c r="AI16" s="15">
        <v>-9853.2900000000009</v>
      </c>
      <c r="AJ16" s="15">
        <v>-16228.93</v>
      </c>
      <c r="AK16" s="15">
        <v>-17404.7</v>
      </c>
      <c r="AL16" s="15">
        <v>-17815.52</v>
      </c>
      <c r="AM16" s="15">
        <v>-15740.56</v>
      </c>
      <c r="AN16" s="15">
        <v>-3400.35</v>
      </c>
      <c r="AO16" s="15">
        <v>-9339.7999999999993</v>
      </c>
      <c r="AP16" s="15">
        <v>-3966.49</v>
      </c>
      <c r="AQ16" s="15">
        <v>-2286.2399999999998</v>
      </c>
      <c r="AR16" s="15">
        <v>-773.53</v>
      </c>
      <c r="AS16" s="15">
        <v>-3303.14</v>
      </c>
      <c r="AT16" s="15">
        <v>-589.52</v>
      </c>
      <c r="AU16" s="15">
        <v>-1824.28</v>
      </c>
      <c r="AV16" s="15">
        <v>-5438.17</v>
      </c>
      <c r="AW16" s="15">
        <v>-12076.19</v>
      </c>
      <c r="AX16" s="15">
        <v>-18137.43</v>
      </c>
      <c r="AY16" s="15">
        <v>-18760.87</v>
      </c>
    </row>
    <row r="17" spans="2:51" ht="15">
      <c r="B17" s="1" t="s">
        <v>98</v>
      </c>
      <c r="C17" s="1" t="s">
        <v>69</v>
      </c>
      <c r="D17" s="62" t="str">
        <f t="shared" si="0"/>
        <v>8120</v>
      </c>
      <c r="E17" s="15">
        <v>3088.35</v>
      </c>
      <c r="F17" s="15">
        <v>17885.189999999999</v>
      </c>
      <c r="G17" s="15">
        <v>3531.03</v>
      </c>
      <c r="H17" s="15">
        <v>521.1</v>
      </c>
      <c r="I17" s="15">
        <v>13111.52</v>
      </c>
      <c r="J17" s="15">
        <v>5595</v>
      </c>
      <c r="K17" s="15">
        <v>8459.51</v>
      </c>
      <c r="L17" s="15">
        <v>5531.27</v>
      </c>
      <c r="M17" s="15">
        <v>18932.21</v>
      </c>
      <c r="N17" s="15">
        <v>21413.85</v>
      </c>
      <c r="O17" s="15">
        <v>18503.259999999998</v>
      </c>
      <c r="P17" s="15">
        <v>10402.219999999999</v>
      </c>
      <c r="Q17" s="15">
        <v>3088.35</v>
      </c>
      <c r="R17" s="15">
        <v>17885.189999999999</v>
      </c>
      <c r="S17" s="15">
        <v>3531.03</v>
      </c>
      <c r="T17" s="15">
        <v>521.1</v>
      </c>
      <c r="U17" s="15">
        <v>13111.52</v>
      </c>
      <c r="V17" s="15">
        <v>5595</v>
      </c>
      <c r="W17" s="15">
        <v>8459.51</v>
      </c>
      <c r="X17" s="15">
        <v>5531.27</v>
      </c>
      <c r="Y17" s="15">
        <v>18932.21</v>
      </c>
      <c r="Z17" s="15">
        <v>21413.85</v>
      </c>
      <c r="AA17" s="15">
        <v>18503.259999999998</v>
      </c>
      <c r="AB17" s="15">
        <v>10402.219999999999</v>
      </c>
      <c r="AC17" s="15">
        <v>3088.35</v>
      </c>
      <c r="AD17" s="15">
        <v>17885.189999999999</v>
      </c>
      <c r="AE17" s="15">
        <v>3531.03</v>
      </c>
      <c r="AF17" s="15">
        <v>521.1</v>
      </c>
      <c r="AG17" s="15">
        <v>13111.52</v>
      </c>
      <c r="AH17" s="15">
        <v>15240.9</v>
      </c>
      <c r="AI17" s="15">
        <v>4155.84</v>
      </c>
      <c r="AJ17" s="15">
        <v>43816.57</v>
      </c>
      <c r="AK17" s="15">
        <v>19189.689999999999</v>
      </c>
      <c r="AL17" s="15">
        <v>12264.36</v>
      </c>
      <c r="AM17" s="15">
        <v>3965.97</v>
      </c>
      <c r="AN17" s="15">
        <v>3565.59</v>
      </c>
      <c r="AO17" s="15">
        <v>8340.49</v>
      </c>
      <c r="AP17" s="15">
        <v>3795.08</v>
      </c>
      <c r="AQ17" s="15">
        <v>1960.62</v>
      </c>
      <c r="AR17" s="15">
        <v>2124.88</v>
      </c>
      <c r="AS17" s="15">
        <v>509.58</v>
      </c>
      <c r="AT17" s="15">
        <v>456.16</v>
      </c>
      <c r="AU17" s="15">
        <v>1706.47</v>
      </c>
      <c r="AV17" s="15">
        <v>4848.24</v>
      </c>
      <c r="AW17" s="15">
        <v>10749.54</v>
      </c>
      <c r="AX17" s="15">
        <v>16430.580000000002</v>
      </c>
      <c r="AY17" s="15">
        <v>16877.37</v>
      </c>
    </row>
    <row r="18" spans="2:51" ht="15">
      <c r="B18" s="1" t="s">
        <v>99</v>
      </c>
      <c r="C18" s="1" t="s">
        <v>70</v>
      </c>
      <c r="D18" s="62" t="str">
        <f t="shared" si="0"/>
        <v>8580</v>
      </c>
      <c r="E18" s="15">
        <v>67858.67</v>
      </c>
      <c r="F18" s="15">
        <v>47868.79</v>
      </c>
      <c r="G18" s="15">
        <v>44141.09</v>
      </c>
      <c r="H18" s="15">
        <v>50438.84</v>
      </c>
      <c r="I18" s="15">
        <v>48418.09</v>
      </c>
      <c r="J18" s="15">
        <v>50587.49</v>
      </c>
      <c r="K18" s="15">
        <v>68553.19</v>
      </c>
      <c r="L18" s="15">
        <v>104624.31</v>
      </c>
      <c r="M18" s="15">
        <v>103237.27</v>
      </c>
      <c r="N18" s="15">
        <v>133891.89000000001</v>
      </c>
      <c r="O18" s="15">
        <v>96890.21</v>
      </c>
      <c r="P18" s="15">
        <v>73975.13</v>
      </c>
      <c r="Q18" s="15">
        <v>67858.67</v>
      </c>
      <c r="R18" s="15">
        <v>47868.79</v>
      </c>
      <c r="S18" s="15">
        <v>44141.09</v>
      </c>
      <c r="T18" s="15">
        <v>50438.84</v>
      </c>
      <c r="U18" s="15">
        <v>48418.09</v>
      </c>
      <c r="V18" s="15">
        <v>50587.49</v>
      </c>
      <c r="W18" s="15">
        <v>68553.19</v>
      </c>
      <c r="X18" s="15">
        <v>104624.31</v>
      </c>
      <c r="Y18" s="15">
        <v>103237.27</v>
      </c>
      <c r="Z18" s="15">
        <v>133891.89000000001</v>
      </c>
      <c r="AA18" s="15">
        <v>96890.21</v>
      </c>
      <c r="AB18" s="15">
        <v>73975.13</v>
      </c>
      <c r="AC18" s="15">
        <v>67858.67</v>
      </c>
      <c r="AD18" s="15">
        <v>47868.79</v>
      </c>
      <c r="AE18" s="15">
        <v>44141.09</v>
      </c>
      <c r="AF18" s="15">
        <v>50438.84</v>
      </c>
      <c r="AG18" s="15">
        <v>48418.09</v>
      </c>
      <c r="AH18" s="15">
        <v>51419.96</v>
      </c>
      <c r="AI18" s="15">
        <v>64659.06</v>
      </c>
      <c r="AJ18" s="15">
        <v>95237.23</v>
      </c>
      <c r="AK18" s="15">
        <v>101865.53</v>
      </c>
      <c r="AL18" s="15">
        <v>117135.67999999999</v>
      </c>
      <c r="AM18" s="15">
        <v>77213.039999999994</v>
      </c>
      <c r="AN18" s="15">
        <v>44882.17</v>
      </c>
      <c r="AO18" s="15">
        <v>60483.87</v>
      </c>
      <c r="AP18" s="15">
        <v>53383.199999999997</v>
      </c>
      <c r="AQ18" s="15">
        <v>35634.79</v>
      </c>
      <c r="AR18" s="15">
        <v>38597.19</v>
      </c>
      <c r="AS18" s="15">
        <v>40815.949999999997</v>
      </c>
      <c r="AT18" s="15">
        <v>46552.59</v>
      </c>
      <c r="AU18" s="15">
        <v>57299.82</v>
      </c>
      <c r="AV18" s="15">
        <v>43771.64</v>
      </c>
      <c r="AW18" s="15">
        <v>110847.93</v>
      </c>
      <c r="AX18" s="15">
        <v>121059.79</v>
      </c>
      <c r="AY18" s="15">
        <v>94591.98</v>
      </c>
    </row>
    <row r="19" spans="2:51" ht="15">
      <c r="B19" s="1" t="s">
        <v>100</v>
      </c>
      <c r="C19" s="1" t="s">
        <v>71</v>
      </c>
      <c r="D19" s="62" t="str">
        <f t="shared" si="0"/>
        <v>8580</v>
      </c>
      <c r="E19" s="15">
        <v>484831.82</v>
      </c>
      <c r="F19" s="15">
        <v>398630.98</v>
      </c>
      <c r="G19" s="15">
        <v>380381.78</v>
      </c>
      <c r="H19" s="15">
        <v>388202.44</v>
      </c>
      <c r="I19" s="15">
        <v>388186.99</v>
      </c>
      <c r="J19" s="15">
        <v>375887.6</v>
      </c>
      <c r="K19" s="15">
        <v>405031.29</v>
      </c>
      <c r="L19" s="15">
        <v>668690.25</v>
      </c>
      <c r="M19" s="15">
        <v>689416.71</v>
      </c>
      <c r="N19" s="15">
        <v>689416.4</v>
      </c>
      <c r="O19" s="15">
        <v>658553.43000000005</v>
      </c>
      <c r="P19" s="15">
        <v>678978.01</v>
      </c>
      <c r="Q19" s="15">
        <v>484831.82</v>
      </c>
      <c r="R19" s="15">
        <v>398630.98</v>
      </c>
      <c r="S19" s="15">
        <v>380381.78</v>
      </c>
      <c r="T19" s="15">
        <v>388202.44</v>
      </c>
      <c r="U19" s="15">
        <v>388186.99</v>
      </c>
      <c r="V19" s="15">
        <v>375887.6</v>
      </c>
      <c r="W19" s="15">
        <v>405031.29</v>
      </c>
      <c r="X19" s="15">
        <v>668690.25</v>
      </c>
      <c r="Y19" s="15">
        <v>689416.71</v>
      </c>
      <c r="Z19" s="15">
        <v>689416.4</v>
      </c>
      <c r="AA19" s="15">
        <v>658553.43000000005</v>
      </c>
      <c r="AB19" s="15">
        <v>678978.01</v>
      </c>
      <c r="AC19" s="15">
        <v>484831.82</v>
      </c>
      <c r="AD19" s="15">
        <v>398630.98</v>
      </c>
      <c r="AE19" s="15">
        <v>380381.78</v>
      </c>
      <c r="AF19" s="15">
        <v>388202.44</v>
      </c>
      <c r="AG19" s="15">
        <v>388186.99</v>
      </c>
      <c r="AH19" s="15">
        <v>380385.31</v>
      </c>
      <c r="AI19" s="15">
        <v>409110.32</v>
      </c>
      <c r="AJ19" s="15">
        <v>623914.65</v>
      </c>
      <c r="AK19" s="15">
        <v>642806.1</v>
      </c>
      <c r="AL19" s="15">
        <v>642546.11</v>
      </c>
      <c r="AM19" s="15">
        <v>623939.79</v>
      </c>
      <c r="AN19" s="15">
        <v>632992.01</v>
      </c>
      <c r="AO19" s="15">
        <v>474035.8</v>
      </c>
      <c r="AP19" s="15">
        <v>395866.79</v>
      </c>
      <c r="AQ19" s="15">
        <v>378494.8</v>
      </c>
      <c r="AR19" s="15">
        <v>386312.69</v>
      </c>
      <c r="AS19" s="15">
        <v>386312.69</v>
      </c>
      <c r="AT19" s="15">
        <v>378494.8</v>
      </c>
      <c r="AU19" s="15">
        <v>405420.89</v>
      </c>
      <c r="AV19" s="15">
        <v>619707.65</v>
      </c>
      <c r="AW19" s="15">
        <v>638379.71</v>
      </c>
      <c r="AX19" s="15">
        <v>638379.71</v>
      </c>
      <c r="AY19" s="15">
        <v>610470.23</v>
      </c>
    </row>
    <row r="20" spans="2:51" ht="15">
      <c r="B20" s="1" t="s">
        <v>101</v>
      </c>
      <c r="C20" s="1" t="s">
        <v>72</v>
      </c>
      <c r="D20" s="62" t="str">
        <f t="shared" si="0"/>
        <v>8580</v>
      </c>
      <c r="E20" s="15">
        <v>1519091.21</v>
      </c>
      <c r="F20" s="15">
        <v>1223216.1299999999</v>
      </c>
      <c r="G20" s="15">
        <v>1190501.22</v>
      </c>
      <c r="H20" s="15">
        <v>1223216.1299999999</v>
      </c>
      <c r="I20" s="15">
        <v>1223216.1299999999</v>
      </c>
      <c r="J20" s="15">
        <v>1205594.44</v>
      </c>
      <c r="K20" s="15">
        <v>1629328.78</v>
      </c>
      <c r="L20" s="15">
        <v>1676279.92</v>
      </c>
      <c r="M20" s="15">
        <v>1711025.66</v>
      </c>
      <c r="N20" s="15">
        <v>1711025.8</v>
      </c>
      <c r="O20" s="15">
        <v>1565673.24</v>
      </c>
      <c r="P20" s="15">
        <v>1711025.31</v>
      </c>
      <c r="Q20" s="15">
        <v>1519091.21</v>
      </c>
      <c r="R20" s="15">
        <v>1223216.1299999999</v>
      </c>
      <c r="S20" s="15">
        <v>1190501.22</v>
      </c>
      <c r="T20" s="15">
        <v>1223216.1299999999</v>
      </c>
      <c r="U20" s="15">
        <v>1223216.1299999999</v>
      </c>
      <c r="V20" s="15">
        <v>1205594.44</v>
      </c>
      <c r="W20" s="15">
        <v>1629328.78</v>
      </c>
      <c r="X20" s="15">
        <v>1676279.92</v>
      </c>
      <c r="Y20" s="15">
        <v>1711025.66</v>
      </c>
      <c r="Z20" s="15">
        <v>1711025.8</v>
      </c>
      <c r="AA20" s="15">
        <v>1565673.24</v>
      </c>
      <c r="AB20" s="15">
        <v>1711025.31</v>
      </c>
      <c r="AC20" s="15">
        <v>1519091.21</v>
      </c>
      <c r="AD20" s="15">
        <v>1223216.1299999999</v>
      </c>
      <c r="AE20" s="15">
        <v>1190501.22</v>
      </c>
      <c r="AF20" s="15">
        <v>1223216.1299999999</v>
      </c>
      <c r="AG20" s="15">
        <v>1223216.1299999999</v>
      </c>
      <c r="AH20" s="15">
        <v>1190501.22</v>
      </c>
      <c r="AI20" s="15">
        <v>1614235.56</v>
      </c>
      <c r="AJ20" s="15">
        <v>1657387.13</v>
      </c>
      <c r="AK20" s="15">
        <v>1705837.82</v>
      </c>
      <c r="AL20" s="15">
        <v>1705837.82</v>
      </c>
      <c r="AM20" s="15">
        <v>1608936.44</v>
      </c>
      <c r="AN20" s="15">
        <v>1705837.82</v>
      </c>
      <c r="AO20" s="15">
        <v>1513903.61</v>
      </c>
      <c r="AP20" s="15">
        <v>1218028.6399999999</v>
      </c>
      <c r="AQ20" s="15">
        <v>1185313.73</v>
      </c>
      <c r="AR20" s="15">
        <v>1218028.6399999999</v>
      </c>
      <c r="AS20" s="15">
        <v>1218028.6399999999</v>
      </c>
      <c r="AT20" s="15">
        <v>1185313.74</v>
      </c>
      <c r="AU20" s="15">
        <v>1609048.08</v>
      </c>
      <c r="AV20" s="15">
        <v>1646904.35</v>
      </c>
      <c r="AW20" s="15">
        <v>1695046.25</v>
      </c>
      <c r="AX20" s="15">
        <v>1695046.25</v>
      </c>
      <c r="AY20" s="15">
        <v>1550620.55</v>
      </c>
    </row>
    <row r="21" spans="2:51" ht="15">
      <c r="B21" s="1" t="s">
        <v>102</v>
      </c>
      <c r="C21" s="1" t="s">
        <v>73</v>
      </c>
      <c r="D21" s="62" t="str">
        <f t="shared" si="0"/>
        <v>8059</v>
      </c>
      <c r="E21" s="15">
        <v>-4797586.28</v>
      </c>
      <c r="F21" s="15">
        <v>-2053503.74</v>
      </c>
      <c r="G21" s="15">
        <v>-2895681.61</v>
      </c>
      <c r="H21" s="15">
        <v>-2415414.96</v>
      </c>
      <c r="I21" s="15">
        <v>-2852877.4</v>
      </c>
      <c r="J21" s="15">
        <v>-2718278.08</v>
      </c>
      <c r="K21" s="15">
        <v>-4751929.6500000004</v>
      </c>
      <c r="L21" s="15">
        <v>-10877949.300000001</v>
      </c>
      <c r="M21" s="15">
        <v>-13916623.380000001</v>
      </c>
      <c r="N21" s="15">
        <v>-13958878.23</v>
      </c>
      <c r="O21" s="15">
        <v>-9670228.4800000004</v>
      </c>
      <c r="P21" s="15">
        <v>-8742770.9100000001</v>
      </c>
      <c r="Q21" s="15">
        <v>-4797586.28</v>
      </c>
      <c r="R21" s="15">
        <v>-2053503.74</v>
      </c>
      <c r="S21" s="15">
        <v>-2895681.61</v>
      </c>
      <c r="T21" s="15">
        <v>-2415414.96</v>
      </c>
      <c r="U21" s="15">
        <v>-2852877.4</v>
      </c>
      <c r="V21" s="15">
        <v>-2718278.08</v>
      </c>
      <c r="W21" s="15">
        <v>-4751929.6500000004</v>
      </c>
      <c r="X21" s="15">
        <v>-10877949.300000001</v>
      </c>
      <c r="Y21" s="15">
        <v>-13916623.380000001</v>
      </c>
      <c r="Z21" s="15">
        <v>-13958878.23</v>
      </c>
      <c r="AA21" s="15">
        <v>-9670228.4800000004</v>
      </c>
      <c r="AB21" s="15">
        <v>-8742770.9100000001</v>
      </c>
      <c r="AC21" s="15">
        <v>-4797586.28</v>
      </c>
      <c r="AD21" s="15">
        <v>-2053503.74</v>
      </c>
      <c r="AE21" s="15">
        <v>-2895681.61</v>
      </c>
      <c r="AF21" s="15">
        <v>-2415414.96</v>
      </c>
      <c r="AG21" s="15">
        <v>-2852877.4</v>
      </c>
      <c r="AH21" s="15">
        <v>-2360124.59</v>
      </c>
      <c r="AI21" s="15">
        <v>-3737082.37</v>
      </c>
      <c r="AJ21" s="15">
        <v>-8357461.6699999999</v>
      </c>
      <c r="AK21" s="15">
        <v>-8291717.21</v>
      </c>
      <c r="AL21" s="15">
        <v>-8595988.4800000004</v>
      </c>
      <c r="AM21" s="15">
        <v>-8361080.1900000004</v>
      </c>
      <c r="AN21" s="15">
        <v>-6386722.3399999999</v>
      </c>
      <c r="AO21" s="15">
        <v>-3023144.44</v>
      </c>
      <c r="AP21" s="15">
        <v>-1846292.04</v>
      </c>
      <c r="AQ21" s="15">
        <v>-2181832.66</v>
      </c>
      <c r="AR21" s="15">
        <v>-2747782.46</v>
      </c>
      <c r="AS21" s="15">
        <v>-2188485.5499999998</v>
      </c>
      <c r="AT21" s="15">
        <v>-2718510.54</v>
      </c>
      <c r="AU21" s="15">
        <v>-3725196.07</v>
      </c>
      <c r="AV21" s="15">
        <v>-5744194.96</v>
      </c>
      <c r="AW21" s="15">
        <v>-9808920.6999999993</v>
      </c>
      <c r="AX21" s="15">
        <v>-10496514.859999999</v>
      </c>
      <c r="AY21" s="15">
        <v>-13159396.210000001</v>
      </c>
    </row>
    <row r="22" spans="2:51" ht="15">
      <c r="B22" s="1" t="s">
        <v>103</v>
      </c>
      <c r="C22" s="1" t="s">
        <v>74</v>
      </c>
      <c r="D22" s="62" t="str">
        <f t="shared" si="0"/>
        <v>8051</v>
      </c>
      <c r="E22" s="15">
        <v>2079624.24</v>
      </c>
      <c r="F22" s="15">
        <v>1083770.55</v>
      </c>
      <c r="G22" s="15">
        <v>809819.11</v>
      </c>
      <c r="H22" s="15">
        <v>652509.46</v>
      </c>
      <c r="I22" s="15">
        <v>591313.16</v>
      </c>
      <c r="J22" s="15">
        <v>994006.84</v>
      </c>
      <c r="K22" s="15">
        <v>3802366.93</v>
      </c>
      <c r="L22" s="15">
        <v>6612136.6699999999</v>
      </c>
      <c r="M22" s="15">
        <v>8746831.2100000009</v>
      </c>
      <c r="N22" s="15">
        <v>10232405.74</v>
      </c>
      <c r="O22" s="15">
        <v>9046318.0500000007</v>
      </c>
      <c r="P22" s="15">
        <v>4928585.58</v>
      </c>
      <c r="Q22" s="15">
        <v>2079624.24</v>
      </c>
      <c r="R22" s="15">
        <v>1083770.55</v>
      </c>
      <c r="S22" s="15">
        <v>809819.11</v>
      </c>
      <c r="T22" s="15">
        <v>652509.46</v>
      </c>
      <c r="U22" s="15">
        <v>591313.16</v>
      </c>
      <c r="V22" s="15">
        <v>994006.84</v>
      </c>
      <c r="W22" s="15">
        <v>3802366.93</v>
      </c>
      <c r="X22" s="15">
        <v>6612136.6699999999</v>
      </c>
      <c r="Y22" s="15">
        <v>8746831.2100000009</v>
      </c>
      <c r="Z22" s="15">
        <v>10232405.74</v>
      </c>
      <c r="AA22" s="15">
        <v>9046318.0500000007</v>
      </c>
      <c r="AB22" s="15">
        <v>4928585.58</v>
      </c>
      <c r="AC22" s="15">
        <v>2079624.24</v>
      </c>
      <c r="AD22" s="15">
        <v>1083770.55</v>
      </c>
      <c r="AE22" s="15">
        <v>809819.11</v>
      </c>
      <c r="AF22" s="15">
        <v>652509.46</v>
      </c>
      <c r="AG22" s="15">
        <v>591313.16</v>
      </c>
      <c r="AH22" s="15">
        <v>740399.84</v>
      </c>
      <c r="AI22" s="15">
        <v>3609153.48</v>
      </c>
      <c r="AJ22" s="15">
        <v>5997484.1399999997</v>
      </c>
      <c r="AK22" s="15">
        <v>6494464.8300000001</v>
      </c>
      <c r="AL22" s="15">
        <v>6764789.2400000002</v>
      </c>
      <c r="AM22" s="15">
        <v>5495645.21</v>
      </c>
      <c r="AN22" s="15">
        <v>3070783.97</v>
      </c>
      <c r="AO22" s="15">
        <v>1854932.08</v>
      </c>
      <c r="AP22" s="15">
        <v>823909.32</v>
      </c>
      <c r="AQ22" s="15">
        <v>619977.54</v>
      </c>
      <c r="AR22" s="15">
        <v>473029.24</v>
      </c>
      <c r="AS22" s="15">
        <v>483489.39</v>
      </c>
      <c r="AT22" s="15">
        <v>785364.79</v>
      </c>
      <c r="AU22" s="15">
        <v>2367181.64</v>
      </c>
      <c r="AV22" s="15">
        <v>5252343.66</v>
      </c>
      <c r="AW22" s="15">
        <v>7892606.5599999996</v>
      </c>
      <c r="AX22" s="15">
        <v>8190995.4900000002</v>
      </c>
      <c r="AY22" s="15">
        <v>6723286.71</v>
      </c>
    </row>
    <row r="23" spans="2:51" ht="15">
      <c r="B23" s="1" t="s">
        <v>104</v>
      </c>
      <c r="C23" s="1" t="s">
        <v>75</v>
      </c>
      <c r="D23" s="62" t="str">
        <f t="shared" si="0"/>
        <v>8052</v>
      </c>
      <c r="E23" s="15">
        <v>1172171.6599999999</v>
      </c>
      <c r="F23" s="15">
        <v>876913.83</v>
      </c>
      <c r="G23" s="15">
        <v>792485.06</v>
      </c>
      <c r="H23" s="15">
        <v>658274.49</v>
      </c>
      <c r="I23" s="15">
        <v>769824.55</v>
      </c>
      <c r="J23" s="15">
        <v>876031.19</v>
      </c>
      <c r="K23" s="15">
        <v>1804358.62</v>
      </c>
      <c r="L23" s="15">
        <v>2993968.15</v>
      </c>
      <c r="M23" s="15">
        <v>4006363.36</v>
      </c>
      <c r="N23" s="15">
        <v>4623073.0999999996</v>
      </c>
      <c r="O23" s="15">
        <v>4394451.3099999996</v>
      </c>
      <c r="P23" s="15">
        <v>2353330.92</v>
      </c>
      <c r="Q23" s="15">
        <v>1172171.6599999999</v>
      </c>
      <c r="R23" s="15">
        <v>876913.83</v>
      </c>
      <c r="S23" s="15">
        <v>792485.06</v>
      </c>
      <c r="T23" s="15">
        <v>658274.49</v>
      </c>
      <c r="U23" s="15">
        <v>769824.55</v>
      </c>
      <c r="V23" s="15">
        <v>876031.19</v>
      </c>
      <c r="W23" s="15">
        <v>1804358.62</v>
      </c>
      <c r="X23" s="15">
        <v>2993968.15</v>
      </c>
      <c r="Y23" s="15">
        <v>4006363.36</v>
      </c>
      <c r="Z23" s="15">
        <v>4623073.0999999996</v>
      </c>
      <c r="AA23" s="15">
        <v>4394451.3099999996</v>
      </c>
      <c r="AB23" s="15">
        <v>2353330.92</v>
      </c>
      <c r="AC23" s="15">
        <v>1172171.6599999999</v>
      </c>
      <c r="AD23" s="15">
        <v>876913.83</v>
      </c>
      <c r="AE23" s="15">
        <v>792485.06</v>
      </c>
      <c r="AF23" s="15">
        <v>658274.49</v>
      </c>
      <c r="AG23" s="15">
        <v>769824.55</v>
      </c>
      <c r="AH23" s="15">
        <v>688079.62</v>
      </c>
      <c r="AI23" s="15">
        <v>1746824.6</v>
      </c>
      <c r="AJ23" s="15">
        <v>2695167.4</v>
      </c>
      <c r="AK23" s="15">
        <v>3168236.52</v>
      </c>
      <c r="AL23" s="15">
        <v>3217063.18</v>
      </c>
      <c r="AM23" s="15">
        <v>2605345.61</v>
      </c>
      <c r="AN23" s="15">
        <v>1408703.22</v>
      </c>
      <c r="AO23" s="15">
        <v>750595.18</v>
      </c>
      <c r="AP23" s="15">
        <v>498856</v>
      </c>
      <c r="AQ23" s="15">
        <v>493618.7</v>
      </c>
      <c r="AR23" s="15">
        <v>414666.2</v>
      </c>
      <c r="AS23" s="15">
        <v>588042.64</v>
      </c>
      <c r="AT23" s="15">
        <v>774806.07</v>
      </c>
      <c r="AU23" s="15">
        <v>1201507.26</v>
      </c>
      <c r="AV23" s="15">
        <v>2359181.58</v>
      </c>
      <c r="AW23" s="15">
        <v>3678735.62</v>
      </c>
      <c r="AX23" s="15">
        <v>3840724.61</v>
      </c>
      <c r="AY23" s="15">
        <v>3137167.78</v>
      </c>
    </row>
    <row r="24" spans="2:51" ht="15">
      <c r="B24" s="1" t="s">
        <v>105</v>
      </c>
      <c r="C24" s="1" t="s">
        <v>76</v>
      </c>
      <c r="D24" s="62" t="str">
        <f t="shared" si="0"/>
        <v>8053</v>
      </c>
      <c r="E24" s="15">
        <v>813462.29</v>
      </c>
      <c r="F24" s="15">
        <v>541500.92000000004</v>
      </c>
      <c r="G24" s="15">
        <v>628844.07999999996</v>
      </c>
      <c r="H24" s="15">
        <v>624411.17000000004</v>
      </c>
      <c r="I24" s="15">
        <v>441247.25</v>
      </c>
      <c r="J24" s="15">
        <v>157848.16</v>
      </c>
      <c r="K24" s="15">
        <v>328593.25</v>
      </c>
      <c r="L24" s="15">
        <v>830165.5</v>
      </c>
      <c r="M24" s="15">
        <v>858047.1</v>
      </c>
      <c r="N24" s="15">
        <v>1247383.8</v>
      </c>
      <c r="O24" s="15">
        <v>1137962.73</v>
      </c>
      <c r="P24" s="15">
        <v>865886.94</v>
      </c>
      <c r="Q24" s="15">
        <v>813462.29</v>
      </c>
      <c r="R24" s="15">
        <v>541500.92000000004</v>
      </c>
      <c r="S24" s="15">
        <v>628844.07999999996</v>
      </c>
      <c r="T24" s="15">
        <v>624411.17000000004</v>
      </c>
      <c r="U24" s="15">
        <v>441247.25</v>
      </c>
      <c r="V24" s="15">
        <v>157848.16</v>
      </c>
      <c r="W24" s="15">
        <v>328593.25</v>
      </c>
      <c r="X24" s="15">
        <v>830165.5</v>
      </c>
      <c r="Y24" s="15">
        <v>858047.1</v>
      </c>
      <c r="Z24" s="15">
        <v>1247383.8</v>
      </c>
      <c r="AA24" s="15">
        <v>1137962.73</v>
      </c>
      <c r="AB24" s="15">
        <v>865886.94</v>
      </c>
      <c r="AC24" s="15">
        <v>813462.29</v>
      </c>
      <c r="AD24" s="15">
        <v>541500.92000000004</v>
      </c>
      <c r="AE24" s="15">
        <v>628844.07999999996</v>
      </c>
      <c r="AF24" s="15">
        <v>624411.17000000004</v>
      </c>
      <c r="AG24" s="15">
        <v>441247.25</v>
      </c>
      <c r="AH24" s="15">
        <v>269680.83</v>
      </c>
      <c r="AI24" s="15">
        <v>278603.43</v>
      </c>
      <c r="AJ24" s="15">
        <v>517492.96</v>
      </c>
      <c r="AK24" s="15">
        <v>627417.59</v>
      </c>
      <c r="AL24" s="15">
        <v>593018.82999999996</v>
      </c>
      <c r="AM24" s="15">
        <v>570030.59</v>
      </c>
      <c r="AN24" s="15">
        <v>361634.58</v>
      </c>
      <c r="AO24" s="15">
        <v>156920.66</v>
      </c>
      <c r="AP24" s="15">
        <v>99456.44</v>
      </c>
      <c r="AQ24" s="15">
        <v>88983.13</v>
      </c>
      <c r="AR24" s="15">
        <v>97288.78</v>
      </c>
      <c r="AS24" s="15">
        <v>309830.90999999997</v>
      </c>
      <c r="AT24" s="15">
        <v>109366.83</v>
      </c>
      <c r="AU24" s="15">
        <v>205761.44</v>
      </c>
      <c r="AV24" s="15">
        <v>376423.13</v>
      </c>
      <c r="AW24" s="15">
        <v>523837.66</v>
      </c>
      <c r="AX24" s="15">
        <v>601354.06000000006</v>
      </c>
      <c r="AY24" s="15">
        <v>405957.44</v>
      </c>
    </row>
    <row r="25" spans="2:51" ht="15">
      <c r="B25" s="1" t="s">
        <v>106</v>
      </c>
      <c r="C25" s="1" t="s">
        <v>77</v>
      </c>
      <c r="D25" s="62" t="str">
        <f t="shared" si="0"/>
        <v>8054</v>
      </c>
      <c r="E25" s="15">
        <v>261404.69</v>
      </c>
      <c r="F25" s="15">
        <v>145341.78</v>
      </c>
      <c r="G25" s="15">
        <v>116215.78</v>
      </c>
      <c r="H25" s="15">
        <v>156375.75</v>
      </c>
      <c r="I25" s="15">
        <v>123083.91</v>
      </c>
      <c r="J25" s="15">
        <v>148788.81</v>
      </c>
      <c r="K25" s="15">
        <v>359871.78</v>
      </c>
      <c r="L25" s="15">
        <v>603247.79</v>
      </c>
      <c r="M25" s="15">
        <v>706928</v>
      </c>
      <c r="N25" s="15">
        <v>923257.96</v>
      </c>
      <c r="O25" s="15">
        <v>778841.25</v>
      </c>
      <c r="P25" s="15">
        <v>446424.06</v>
      </c>
      <c r="Q25" s="15">
        <v>261404.69</v>
      </c>
      <c r="R25" s="15">
        <v>145341.78</v>
      </c>
      <c r="S25" s="15">
        <v>116215.78</v>
      </c>
      <c r="T25" s="15">
        <v>156375.75</v>
      </c>
      <c r="U25" s="15">
        <v>123083.91</v>
      </c>
      <c r="V25" s="15">
        <v>148788.81</v>
      </c>
      <c r="W25" s="15">
        <v>359871.78</v>
      </c>
      <c r="X25" s="15">
        <v>603247.79</v>
      </c>
      <c r="Y25" s="15">
        <v>706928</v>
      </c>
      <c r="Z25" s="15">
        <v>923257.96</v>
      </c>
      <c r="AA25" s="15">
        <v>778841.25</v>
      </c>
      <c r="AB25" s="15">
        <v>446424.06</v>
      </c>
      <c r="AC25" s="15">
        <v>261404.69</v>
      </c>
      <c r="AD25" s="15">
        <v>145341.78</v>
      </c>
      <c r="AE25" s="15">
        <v>116215.78</v>
      </c>
      <c r="AF25" s="15">
        <v>156375.75</v>
      </c>
      <c r="AG25" s="15">
        <v>123083.91</v>
      </c>
      <c r="AH25" s="15">
        <v>98300.14</v>
      </c>
      <c r="AI25" s="15">
        <v>343239.26</v>
      </c>
      <c r="AJ25" s="15">
        <v>530774.49</v>
      </c>
      <c r="AK25" s="15">
        <v>560256.69999999995</v>
      </c>
      <c r="AL25" s="15">
        <v>590736.30000000005</v>
      </c>
      <c r="AM25" s="15">
        <v>477527.91</v>
      </c>
      <c r="AN25" s="15">
        <v>291262.96000000002</v>
      </c>
      <c r="AO25" s="15">
        <v>176157.49</v>
      </c>
      <c r="AP25" s="15">
        <v>99677.28</v>
      </c>
      <c r="AQ25" s="15">
        <v>70422.679999999993</v>
      </c>
      <c r="AR25" s="15">
        <v>66786.460000000006</v>
      </c>
      <c r="AS25" s="15">
        <v>73179.67</v>
      </c>
      <c r="AT25" s="15">
        <v>99023.33</v>
      </c>
      <c r="AU25" s="15">
        <v>213722.27</v>
      </c>
      <c r="AV25" s="15">
        <v>440031.49</v>
      </c>
      <c r="AW25" s="15">
        <v>645117.39</v>
      </c>
      <c r="AX25" s="15">
        <v>680664.42</v>
      </c>
      <c r="AY25" s="15">
        <v>604107.69999999995</v>
      </c>
    </row>
    <row r="26" spans="2:51" ht="15">
      <c r="B26" s="1" t="s">
        <v>107</v>
      </c>
      <c r="C26" s="1" t="s">
        <v>78</v>
      </c>
      <c r="D26" s="62" t="str">
        <f t="shared" si="0"/>
        <v>8058</v>
      </c>
      <c r="E26" s="15">
        <v>-750573</v>
      </c>
      <c r="F26" s="15">
        <v>-28953</v>
      </c>
      <c r="G26" s="15">
        <v>-94776</v>
      </c>
      <c r="H26" s="15">
        <v>-2126</v>
      </c>
      <c r="I26" s="15">
        <v>-23402</v>
      </c>
      <c r="J26" s="15">
        <v>1077138</v>
      </c>
      <c r="K26" s="15">
        <v>1601134</v>
      </c>
      <c r="L26" s="15">
        <v>1406927</v>
      </c>
      <c r="M26" s="15">
        <v>1460813</v>
      </c>
      <c r="N26" s="15">
        <v>-1807454</v>
      </c>
      <c r="O26" s="15">
        <v>-615373</v>
      </c>
      <c r="P26" s="15">
        <v>-2332402</v>
      </c>
      <c r="Q26" s="15">
        <v>-750573</v>
      </c>
      <c r="R26" s="15">
        <v>-28953</v>
      </c>
      <c r="S26" s="15">
        <v>-94776</v>
      </c>
      <c r="T26" s="15">
        <v>-2126</v>
      </c>
      <c r="U26" s="15">
        <v>-23402</v>
      </c>
      <c r="V26" s="15">
        <v>1077138</v>
      </c>
      <c r="W26" s="15">
        <v>1601134</v>
      </c>
      <c r="X26" s="15">
        <v>1406927</v>
      </c>
      <c r="Y26" s="15">
        <v>1460813</v>
      </c>
      <c r="Z26" s="15">
        <v>-1807454</v>
      </c>
      <c r="AA26" s="15">
        <v>-615373</v>
      </c>
      <c r="AB26" s="15">
        <v>-2332402</v>
      </c>
      <c r="AC26" s="15">
        <v>-750573</v>
      </c>
      <c r="AD26" s="15">
        <v>-28953</v>
      </c>
      <c r="AE26" s="15">
        <v>-94776</v>
      </c>
      <c r="AF26" s="15">
        <v>-2126</v>
      </c>
      <c r="AG26" s="15">
        <v>-23402</v>
      </c>
      <c r="AH26" s="15">
        <v>827732</v>
      </c>
      <c r="AI26" s="15">
        <v>1239742</v>
      </c>
      <c r="AJ26" s="15">
        <v>642483</v>
      </c>
      <c r="AK26" s="15">
        <v>1100427</v>
      </c>
      <c r="AL26" s="15">
        <v>-832913</v>
      </c>
      <c r="AM26" s="15">
        <v>-1404860</v>
      </c>
      <c r="AN26" s="15">
        <v>-621850</v>
      </c>
      <c r="AO26" s="15">
        <v>-968443</v>
      </c>
      <c r="AP26" s="15">
        <v>-18121</v>
      </c>
      <c r="AQ26" s="15">
        <v>-15660</v>
      </c>
      <c r="AR26" s="15">
        <v>-516</v>
      </c>
      <c r="AS26" s="15">
        <v>65069</v>
      </c>
      <c r="AT26" s="15">
        <v>863915</v>
      </c>
      <c r="AU26" s="15">
        <v>1090586</v>
      </c>
      <c r="AV26" s="15">
        <v>1819222</v>
      </c>
      <c r="AW26" s="15">
        <v>-186374</v>
      </c>
      <c r="AX26" s="15">
        <v>-202942</v>
      </c>
      <c r="AY26" s="15">
        <v>-1930126</v>
      </c>
    </row>
    <row r="27" spans="2:51" ht="15">
      <c r="B27" s="1" t="s">
        <v>108</v>
      </c>
      <c r="C27" s="1" t="s">
        <v>79</v>
      </c>
      <c r="D27" s="62" t="str">
        <f t="shared" si="0"/>
        <v>8058</v>
      </c>
      <c r="E27" s="15">
        <v>-224177</v>
      </c>
      <c r="F27" s="15">
        <v>-30590</v>
      </c>
      <c r="G27" s="15">
        <v>-95459</v>
      </c>
      <c r="H27" s="15">
        <v>-3291</v>
      </c>
      <c r="I27" s="15">
        <v>-21288</v>
      </c>
      <c r="J27" s="15">
        <v>309426</v>
      </c>
      <c r="K27" s="15">
        <v>640973</v>
      </c>
      <c r="L27" s="15">
        <v>741326</v>
      </c>
      <c r="M27" s="15">
        <v>603426</v>
      </c>
      <c r="N27" s="15">
        <v>-866922</v>
      </c>
      <c r="O27" s="15">
        <v>-314937</v>
      </c>
      <c r="P27" s="15">
        <v>-798237</v>
      </c>
      <c r="Q27" s="15">
        <v>-224177</v>
      </c>
      <c r="R27" s="15">
        <v>-30590</v>
      </c>
      <c r="S27" s="15">
        <v>-95459</v>
      </c>
      <c r="T27" s="15">
        <v>-3291</v>
      </c>
      <c r="U27" s="15">
        <v>-21288</v>
      </c>
      <c r="V27" s="15">
        <v>309426</v>
      </c>
      <c r="W27" s="15">
        <v>640973</v>
      </c>
      <c r="X27" s="15">
        <v>741326</v>
      </c>
      <c r="Y27" s="15">
        <v>603426</v>
      </c>
      <c r="Z27" s="15">
        <v>-866922</v>
      </c>
      <c r="AA27" s="15">
        <v>-314937</v>
      </c>
      <c r="AB27" s="15">
        <v>-798237</v>
      </c>
      <c r="AC27" s="15">
        <v>-224177</v>
      </c>
      <c r="AD27" s="15">
        <v>-30590</v>
      </c>
      <c r="AE27" s="15">
        <v>-95459</v>
      </c>
      <c r="AF27" s="15">
        <v>-3291</v>
      </c>
      <c r="AG27" s="15">
        <v>-21288</v>
      </c>
      <c r="AH27" s="15">
        <v>287742</v>
      </c>
      <c r="AI27" s="15">
        <v>524463</v>
      </c>
      <c r="AJ27" s="15">
        <v>346755</v>
      </c>
      <c r="AK27" s="15">
        <v>453968</v>
      </c>
      <c r="AL27" s="15">
        <v>-363197</v>
      </c>
      <c r="AM27" s="15">
        <v>-650658</v>
      </c>
      <c r="AN27" s="15">
        <v>-298348</v>
      </c>
      <c r="AO27" s="15">
        <v>-365222</v>
      </c>
      <c r="AP27" s="15">
        <v>-16094</v>
      </c>
      <c r="AQ27" s="15">
        <v>10738</v>
      </c>
      <c r="AR27" s="15">
        <v>-2084</v>
      </c>
      <c r="AS27" s="15">
        <v>21488</v>
      </c>
      <c r="AT27" s="15">
        <v>394960</v>
      </c>
      <c r="AU27" s="15">
        <v>316994</v>
      </c>
      <c r="AV27" s="15">
        <v>741105</v>
      </c>
      <c r="AW27" s="15">
        <v>126666</v>
      </c>
      <c r="AX27" s="15">
        <v>-285323</v>
      </c>
      <c r="AY27" s="15">
        <v>-683173</v>
      </c>
    </row>
    <row r="28" spans="2:51" ht="15">
      <c r="B28" s="1" t="s">
        <v>109</v>
      </c>
      <c r="C28" s="1" t="s">
        <v>80</v>
      </c>
      <c r="D28" s="62" t="str">
        <f t="shared" si="0"/>
        <v>8058</v>
      </c>
      <c r="E28" s="15">
        <v>-219660.86</v>
      </c>
      <c r="F28" s="15">
        <v>-20943.2</v>
      </c>
      <c r="G28" s="15">
        <v>0</v>
      </c>
      <c r="H28" s="15">
        <v>-13203.81</v>
      </c>
      <c r="I28" s="15">
        <v>-181960.27</v>
      </c>
      <c r="J28" s="15">
        <v>56766.18</v>
      </c>
      <c r="K28" s="15">
        <v>376622.22</v>
      </c>
      <c r="L28" s="15">
        <v>-75410.83</v>
      </c>
      <c r="M28" s="15">
        <v>308152.36</v>
      </c>
      <c r="N28" s="15">
        <v>-138785.91</v>
      </c>
      <c r="O28" s="15">
        <v>-9289.0400000000009</v>
      </c>
      <c r="P28" s="15">
        <v>51919.79</v>
      </c>
      <c r="Q28" s="15">
        <v>-219660.86</v>
      </c>
      <c r="R28" s="15">
        <v>-20943.2</v>
      </c>
      <c r="S28" s="15">
        <v>0</v>
      </c>
      <c r="T28" s="15">
        <v>-13203.81</v>
      </c>
      <c r="U28" s="15">
        <v>-181960.27</v>
      </c>
      <c r="V28" s="15">
        <v>56766.18</v>
      </c>
      <c r="W28" s="15">
        <v>376622.22</v>
      </c>
      <c r="X28" s="15">
        <v>-75410.83</v>
      </c>
      <c r="Y28" s="15">
        <v>308152.36</v>
      </c>
      <c r="Z28" s="15">
        <v>-138785.91</v>
      </c>
      <c r="AA28" s="15">
        <v>-9289.0400000000009</v>
      </c>
      <c r="AB28" s="15">
        <v>51919.79</v>
      </c>
      <c r="AC28" s="15">
        <v>-219660.86</v>
      </c>
      <c r="AD28" s="15">
        <v>-20943.2</v>
      </c>
      <c r="AE28" s="15">
        <v>0</v>
      </c>
      <c r="AF28" s="15">
        <v>-13203.81</v>
      </c>
      <c r="AG28" s="15">
        <v>-181960.27</v>
      </c>
      <c r="AH28" s="15">
        <v>-125951.71</v>
      </c>
      <c r="AI28" s="15">
        <v>130626.03</v>
      </c>
      <c r="AJ28" s="15">
        <v>-32554.26</v>
      </c>
      <c r="AK28" s="15">
        <v>60706.75</v>
      </c>
      <c r="AL28" s="15">
        <v>-4250.8100000000004</v>
      </c>
      <c r="AM28" s="15">
        <v>-36282.959999999999</v>
      </c>
      <c r="AN28" s="15">
        <v>-130122.69</v>
      </c>
      <c r="AO28" s="15">
        <v>200441.7</v>
      </c>
      <c r="AP28" s="15">
        <v>-213142.36</v>
      </c>
      <c r="AQ28" s="15">
        <v>5885.43</v>
      </c>
      <c r="AR28" s="15">
        <v>220532.86</v>
      </c>
      <c r="AS28" s="15">
        <v>-232333.34</v>
      </c>
      <c r="AT28" s="15">
        <v>4891.47</v>
      </c>
      <c r="AU28" s="15">
        <v>3066.25</v>
      </c>
      <c r="AV28" s="15">
        <v>20083.68</v>
      </c>
      <c r="AW28" s="15">
        <v>-3430.12</v>
      </c>
      <c r="AX28" s="15">
        <v>-39427.47</v>
      </c>
      <c r="AY28" s="15">
        <v>29599.24</v>
      </c>
    </row>
    <row r="29" spans="2:51" ht="15">
      <c r="B29" s="1" t="s">
        <v>110</v>
      </c>
      <c r="C29" s="1" t="s">
        <v>81</v>
      </c>
      <c r="D29" s="62" t="str">
        <f t="shared" si="0"/>
        <v>8058</v>
      </c>
      <c r="E29" s="15">
        <v>-83275</v>
      </c>
      <c r="F29" s="15">
        <v>-4072</v>
      </c>
      <c r="G29" s="15">
        <v>-13128</v>
      </c>
      <c r="H29" s="15">
        <v>-184</v>
      </c>
      <c r="I29" s="15">
        <v>-3119</v>
      </c>
      <c r="J29" s="15">
        <v>91606</v>
      </c>
      <c r="K29" s="15">
        <v>124341</v>
      </c>
      <c r="L29" s="15">
        <v>125575</v>
      </c>
      <c r="M29" s="15">
        <v>135346</v>
      </c>
      <c r="N29" s="15">
        <v>-162961</v>
      </c>
      <c r="O29" s="15">
        <v>-48861</v>
      </c>
      <c r="P29" s="15">
        <v>-176983</v>
      </c>
      <c r="Q29" s="15">
        <v>-83275</v>
      </c>
      <c r="R29" s="15">
        <v>-4072</v>
      </c>
      <c r="S29" s="15">
        <v>-13128</v>
      </c>
      <c r="T29" s="15">
        <v>-184</v>
      </c>
      <c r="U29" s="15">
        <v>-3119</v>
      </c>
      <c r="V29" s="15">
        <v>91606</v>
      </c>
      <c r="W29" s="15">
        <v>124341</v>
      </c>
      <c r="X29" s="15">
        <v>125575</v>
      </c>
      <c r="Y29" s="15">
        <v>135346</v>
      </c>
      <c r="Z29" s="15">
        <v>-162961</v>
      </c>
      <c r="AA29" s="15">
        <v>-48861</v>
      </c>
      <c r="AB29" s="15">
        <v>-176983</v>
      </c>
      <c r="AC29" s="15">
        <v>-83275</v>
      </c>
      <c r="AD29" s="15">
        <v>-4072</v>
      </c>
      <c r="AE29" s="15">
        <v>-13128</v>
      </c>
      <c r="AF29" s="15">
        <v>-184</v>
      </c>
      <c r="AG29" s="15">
        <v>-3119</v>
      </c>
      <c r="AH29" s="15">
        <v>73726</v>
      </c>
      <c r="AI29" s="15">
        <v>98937</v>
      </c>
      <c r="AJ29" s="15">
        <v>44668</v>
      </c>
      <c r="AK29" s="15">
        <v>109968</v>
      </c>
      <c r="AL29" s="15">
        <v>-82445</v>
      </c>
      <c r="AM29" s="15">
        <v>-114356</v>
      </c>
      <c r="AN29" s="15">
        <v>-35452</v>
      </c>
      <c r="AO29" s="15">
        <v>-94996</v>
      </c>
      <c r="AP29" s="15">
        <v>-2673</v>
      </c>
      <c r="AQ29" s="15">
        <v>-2428</v>
      </c>
      <c r="AR29" s="15">
        <v>49</v>
      </c>
      <c r="AS29" s="15">
        <v>4053</v>
      </c>
      <c r="AT29" s="15">
        <v>74763</v>
      </c>
      <c r="AU29" s="15">
        <v>86648</v>
      </c>
      <c r="AV29" s="15">
        <v>130280</v>
      </c>
      <c r="AW29" s="15">
        <v>11096</v>
      </c>
      <c r="AX29" s="15">
        <v>-34320</v>
      </c>
      <c r="AY29" s="15">
        <v>-146466</v>
      </c>
    </row>
    <row r="30" spans="2:51">
      <c r="C30" s="1"/>
      <c r="D30" s="1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</row>
    <row r="31" spans="2:51" ht="15">
      <c r="B31" s="2" t="s">
        <v>82</v>
      </c>
      <c r="C31" s="1" t="s">
        <v>82</v>
      </c>
      <c r="D31" s="1"/>
      <c r="E31" s="15">
        <v>3027101.9499999997</v>
      </c>
      <c r="F31" s="15">
        <v>2574319.2599999993</v>
      </c>
      <c r="G31" s="15">
        <v>2143417.67</v>
      </c>
      <c r="H31" s="15">
        <v>2072584.9699999997</v>
      </c>
      <c r="I31" s="15">
        <v>1690032.45</v>
      </c>
      <c r="J31" s="15">
        <v>3711413.3199999994</v>
      </c>
      <c r="K31" s="15">
        <v>9038513.6900000013</v>
      </c>
      <c r="L31" s="15">
        <v>13229706.279999999</v>
      </c>
      <c r="M31" s="15">
        <v>16821583.119999997</v>
      </c>
      <c r="N31" s="15">
        <v>14039281.250000004</v>
      </c>
      <c r="O31" s="15">
        <v>14364597.789999999</v>
      </c>
      <c r="P31" s="15">
        <v>5330293.0299999984</v>
      </c>
      <c r="Q31" s="15">
        <v>3027101.9499999997</v>
      </c>
      <c r="R31" s="15">
        <v>2574319.2599999993</v>
      </c>
      <c r="S31" s="15">
        <v>2143417.67</v>
      </c>
      <c r="T31" s="15">
        <v>2072584.9699999997</v>
      </c>
      <c r="U31" s="15">
        <v>1690032.45</v>
      </c>
      <c r="V31" s="15">
        <v>3711413.3199999994</v>
      </c>
      <c r="W31" s="15">
        <v>9038513.6900000013</v>
      </c>
      <c r="X31" s="15">
        <v>13229706.279999999</v>
      </c>
      <c r="Y31" s="15">
        <v>16821583.119999997</v>
      </c>
      <c r="Z31" s="15">
        <v>14039281.250000004</v>
      </c>
      <c r="AA31" s="15">
        <v>14364597.789999999</v>
      </c>
      <c r="AB31" s="15">
        <v>5330293.0299999984</v>
      </c>
      <c r="AC31" s="15">
        <v>3027101.9499999997</v>
      </c>
      <c r="AD31" s="15">
        <v>2574319.2599999993</v>
      </c>
      <c r="AE31" s="15">
        <v>2143417.67</v>
      </c>
      <c r="AF31" s="15">
        <v>2072584.9699999997</v>
      </c>
      <c r="AG31" s="15">
        <v>1690032.45</v>
      </c>
      <c r="AH31" s="15">
        <v>2889812.23</v>
      </c>
      <c r="AI31" s="15">
        <v>7965891.3499999996</v>
      </c>
      <c r="AJ31" s="15">
        <v>10769858.370000001</v>
      </c>
      <c r="AK31" s="15">
        <v>12577230.379999999</v>
      </c>
      <c r="AL31" s="15">
        <v>9877250.5800000001</v>
      </c>
      <c r="AM31" s="15">
        <v>6930617.7699999996</v>
      </c>
      <c r="AN31" s="15">
        <v>4046777.2800000007</v>
      </c>
      <c r="AO31" s="15">
        <v>1709386.8</v>
      </c>
      <c r="AP31" s="15">
        <v>1271697.2699999996</v>
      </c>
      <c r="AQ31" s="15">
        <v>1271211.8599999999</v>
      </c>
      <c r="AR31" s="15">
        <v>1271103.8899999997</v>
      </c>
      <c r="AS31" s="15">
        <v>1310025.7099999993</v>
      </c>
      <c r="AT31" s="15">
        <v>3106957.13</v>
      </c>
      <c r="AU31" s="15">
        <v>5485349.0500000007</v>
      </c>
      <c r="AV31" s="15">
        <v>11138080.609999999</v>
      </c>
      <c r="AW31" s="15">
        <v>12686928.460000001</v>
      </c>
      <c r="AX31" s="15">
        <v>12750019.26</v>
      </c>
      <c r="AY31" s="15">
        <v>8138470.370000001</v>
      </c>
    </row>
    <row r="34" spans="3:51" ht="15">
      <c r="C34" s="18"/>
      <c r="D34" s="1" t="s">
        <v>30</v>
      </c>
      <c r="E34" s="63">
        <f t="shared" ref="E34:N48" si="1">SUMIF($D$8:$D$29,$D34,E$8:E$29)</f>
        <v>0</v>
      </c>
      <c r="F34" s="63">
        <f t="shared" si="1"/>
        <v>0</v>
      </c>
      <c r="G34" s="63">
        <f t="shared" si="1"/>
        <v>0</v>
      </c>
      <c r="H34" s="63">
        <f t="shared" si="1"/>
        <v>0</v>
      </c>
      <c r="I34" s="63">
        <f t="shared" si="1"/>
        <v>0</v>
      </c>
      <c r="J34" s="63">
        <f t="shared" si="1"/>
        <v>0</v>
      </c>
      <c r="K34" s="63">
        <f t="shared" si="1"/>
        <v>0</v>
      </c>
      <c r="L34" s="63">
        <f t="shared" si="1"/>
        <v>0</v>
      </c>
      <c r="M34" s="63">
        <f t="shared" si="1"/>
        <v>0</v>
      </c>
      <c r="N34" s="63">
        <f t="shared" si="1"/>
        <v>0</v>
      </c>
      <c r="O34" s="63">
        <f t="shared" ref="O34:X48" si="2">SUMIF($D$8:$D$29,$D34,O$8:O$29)</f>
        <v>0</v>
      </c>
      <c r="P34" s="63">
        <f t="shared" si="2"/>
        <v>0</v>
      </c>
      <c r="Q34" s="63">
        <f t="shared" si="2"/>
        <v>0</v>
      </c>
      <c r="R34" s="63">
        <f t="shared" si="2"/>
        <v>0</v>
      </c>
      <c r="S34" s="63">
        <f t="shared" si="2"/>
        <v>0</v>
      </c>
      <c r="T34" s="63">
        <f t="shared" si="2"/>
        <v>0</v>
      </c>
      <c r="U34" s="63">
        <f t="shared" si="2"/>
        <v>0</v>
      </c>
      <c r="V34" s="63">
        <f t="shared" si="2"/>
        <v>0</v>
      </c>
      <c r="W34" s="63">
        <f t="shared" si="2"/>
        <v>0</v>
      </c>
      <c r="X34" s="63">
        <f t="shared" si="2"/>
        <v>0</v>
      </c>
      <c r="Y34" s="63">
        <f t="shared" ref="Y34:AH48" si="3">SUMIF($D$8:$D$29,$D34,Y$8:Y$29)</f>
        <v>0</v>
      </c>
      <c r="Z34" s="63">
        <f t="shared" si="3"/>
        <v>0</v>
      </c>
      <c r="AA34" s="63">
        <f t="shared" si="3"/>
        <v>0</v>
      </c>
      <c r="AB34" s="63">
        <f t="shared" si="3"/>
        <v>0</v>
      </c>
      <c r="AC34" s="63">
        <f t="shared" si="3"/>
        <v>0</v>
      </c>
      <c r="AD34" s="63">
        <f t="shared" si="3"/>
        <v>0</v>
      </c>
      <c r="AE34" s="63">
        <f t="shared" si="3"/>
        <v>0</v>
      </c>
      <c r="AF34" s="63">
        <f t="shared" si="3"/>
        <v>0</v>
      </c>
      <c r="AG34" s="63">
        <f t="shared" si="3"/>
        <v>0</v>
      </c>
      <c r="AH34" s="63">
        <f t="shared" si="3"/>
        <v>0</v>
      </c>
      <c r="AI34" s="63">
        <f t="shared" ref="AI34:AR48" si="4">SUMIF($D$8:$D$29,$D34,AI$8:AI$29)</f>
        <v>0</v>
      </c>
      <c r="AJ34" s="63">
        <f t="shared" si="4"/>
        <v>0</v>
      </c>
      <c r="AK34" s="63">
        <f t="shared" si="4"/>
        <v>0</v>
      </c>
      <c r="AL34" s="63">
        <f t="shared" si="4"/>
        <v>0</v>
      </c>
      <c r="AM34" s="63">
        <f t="shared" si="4"/>
        <v>0</v>
      </c>
      <c r="AN34" s="63">
        <f t="shared" si="4"/>
        <v>0</v>
      </c>
      <c r="AO34" s="63">
        <f t="shared" si="4"/>
        <v>0</v>
      </c>
      <c r="AP34" s="63">
        <f t="shared" si="4"/>
        <v>0</v>
      </c>
      <c r="AQ34" s="63">
        <f t="shared" si="4"/>
        <v>0</v>
      </c>
      <c r="AR34" s="63">
        <f t="shared" si="4"/>
        <v>0</v>
      </c>
      <c r="AS34" s="63">
        <f t="shared" ref="AS34:AY48" si="5">SUMIF($D$8:$D$29,$D34,AS$8:AS$29)</f>
        <v>0</v>
      </c>
      <c r="AT34" s="63">
        <f t="shared" si="5"/>
        <v>0</v>
      </c>
      <c r="AU34" s="63">
        <f t="shared" si="5"/>
        <v>0</v>
      </c>
      <c r="AV34" s="63">
        <f t="shared" si="5"/>
        <v>0</v>
      </c>
      <c r="AW34" s="63">
        <f t="shared" si="5"/>
        <v>0</v>
      </c>
      <c r="AX34" s="63">
        <f t="shared" si="5"/>
        <v>0</v>
      </c>
      <c r="AY34" s="63">
        <f t="shared" si="5"/>
        <v>0</v>
      </c>
    </row>
    <row r="35" spans="3:51" ht="15">
      <c r="C35" s="20"/>
      <c r="D35" s="1" t="s">
        <v>31</v>
      </c>
      <c r="E35" s="63">
        <f t="shared" si="1"/>
        <v>5157.83</v>
      </c>
      <c r="F35" s="63">
        <f t="shared" si="1"/>
        <v>8606.9</v>
      </c>
      <c r="G35" s="63">
        <f t="shared" si="1"/>
        <v>6922.35</v>
      </c>
      <c r="H35" s="63">
        <f t="shared" si="1"/>
        <v>7857.72</v>
      </c>
      <c r="I35" s="63">
        <f t="shared" si="1"/>
        <v>7831.14</v>
      </c>
      <c r="J35" s="63">
        <f t="shared" si="1"/>
        <v>5832.34</v>
      </c>
      <c r="K35" s="63">
        <f t="shared" si="1"/>
        <v>10406.93</v>
      </c>
      <c r="L35" s="63">
        <f t="shared" si="1"/>
        <v>7925.96</v>
      </c>
      <c r="M35" s="63">
        <f t="shared" si="1"/>
        <v>9132.5</v>
      </c>
      <c r="N35" s="63">
        <f t="shared" si="1"/>
        <v>3627.41</v>
      </c>
      <c r="O35" s="63">
        <f t="shared" si="2"/>
        <v>3768.7</v>
      </c>
      <c r="P35" s="63">
        <f t="shared" si="2"/>
        <v>4518.37</v>
      </c>
      <c r="Q35" s="63">
        <f t="shared" si="2"/>
        <v>5157.83</v>
      </c>
      <c r="R35" s="63">
        <f t="shared" si="2"/>
        <v>8606.9</v>
      </c>
      <c r="S35" s="63">
        <f t="shared" si="2"/>
        <v>6922.35</v>
      </c>
      <c r="T35" s="63">
        <f t="shared" si="2"/>
        <v>7857.72</v>
      </c>
      <c r="U35" s="63">
        <f t="shared" si="2"/>
        <v>7831.14</v>
      </c>
      <c r="V35" s="63">
        <f t="shared" si="2"/>
        <v>5832.34</v>
      </c>
      <c r="W35" s="63">
        <f t="shared" si="2"/>
        <v>10406.93</v>
      </c>
      <c r="X35" s="63">
        <f t="shared" si="2"/>
        <v>7925.96</v>
      </c>
      <c r="Y35" s="63">
        <f t="shared" si="3"/>
        <v>9132.5</v>
      </c>
      <c r="Z35" s="63">
        <f t="shared" si="3"/>
        <v>3627.41</v>
      </c>
      <c r="AA35" s="63">
        <f t="shared" si="3"/>
        <v>3768.7</v>
      </c>
      <c r="AB35" s="63">
        <f t="shared" si="3"/>
        <v>4518.37</v>
      </c>
      <c r="AC35" s="63">
        <f t="shared" si="3"/>
        <v>5157.83</v>
      </c>
      <c r="AD35" s="63">
        <f t="shared" si="3"/>
        <v>8606.9</v>
      </c>
      <c r="AE35" s="63">
        <f t="shared" si="3"/>
        <v>6922.35</v>
      </c>
      <c r="AF35" s="63">
        <f t="shared" si="3"/>
        <v>7857.72</v>
      </c>
      <c r="AG35" s="63">
        <f t="shared" si="3"/>
        <v>7831.14</v>
      </c>
      <c r="AH35" s="63">
        <f t="shared" si="3"/>
        <v>8542.73</v>
      </c>
      <c r="AI35" s="63">
        <f t="shared" si="4"/>
        <v>6597.81</v>
      </c>
      <c r="AJ35" s="63">
        <f t="shared" si="4"/>
        <v>4693.38</v>
      </c>
      <c r="AK35" s="63">
        <f t="shared" si="4"/>
        <v>7857</v>
      </c>
      <c r="AL35" s="63">
        <f t="shared" si="4"/>
        <v>6696.06</v>
      </c>
      <c r="AM35" s="63">
        <f t="shared" si="4"/>
        <v>1379.4</v>
      </c>
      <c r="AN35" s="63">
        <f t="shared" si="4"/>
        <v>3438.82</v>
      </c>
      <c r="AO35" s="63">
        <f t="shared" si="4"/>
        <v>4320.95</v>
      </c>
      <c r="AP35" s="63">
        <f t="shared" si="4"/>
        <v>7407.17</v>
      </c>
      <c r="AQ35" s="63">
        <f t="shared" si="4"/>
        <v>6891.32</v>
      </c>
      <c r="AR35" s="63">
        <f t="shared" si="4"/>
        <v>8850.92</v>
      </c>
      <c r="AS35" s="63">
        <f t="shared" si="5"/>
        <v>9565.89</v>
      </c>
      <c r="AT35" s="63">
        <f t="shared" si="5"/>
        <v>10553.98</v>
      </c>
      <c r="AU35" s="63">
        <f t="shared" si="5"/>
        <v>5983.95</v>
      </c>
      <c r="AV35" s="63">
        <f t="shared" si="5"/>
        <v>6871.59</v>
      </c>
      <c r="AW35" s="63">
        <f t="shared" si="5"/>
        <v>1294.8900000000001</v>
      </c>
      <c r="AX35" s="63">
        <f t="shared" si="5"/>
        <v>2851.03</v>
      </c>
      <c r="AY35" s="63">
        <f t="shared" si="5"/>
        <v>5089.03</v>
      </c>
    </row>
    <row r="36" spans="3:51" ht="15">
      <c r="C36" s="20"/>
      <c r="D36" s="1" t="s">
        <v>32</v>
      </c>
      <c r="E36" s="63">
        <f t="shared" si="1"/>
        <v>5773370.54</v>
      </c>
      <c r="F36" s="63">
        <f t="shared" si="1"/>
        <v>3624910.46</v>
      </c>
      <c r="G36" s="63">
        <f t="shared" si="1"/>
        <v>3896586.98</v>
      </c>
      <c r="H36" s="63">
        <f t="shared" si="1"/>
        <v>3201206.07</v>
      </c>
      <c r="I36" s="63">
        <f t="shared" si="1"/>
        <v>3237624.72</v>
      </c>
      <c r="J36" s="63">
        <f t="shared" si="1"/>
        <v>4456647.04</v>
      </c>
      <c r="K36" s="63">
        <f t="shared" si="1"/>
        <v>6237398.5199999996</v>
      </c>
      <c r="L36" s="63">
        <f t="shared" si="1"/>
        <v>5332229.3</v>
      </c>
      <c r="M36" s="63">
        <f t="shared" si="1"/>
        <v>7821955.9100000001</v>
      </c>
      <c r="N36" s="63">
        <f t="shared" si="1"/>
        <v>6530212.3500000006</v>
      </c>
      <c r="O36" s="63">
        <f t="shared" si="2"/>
        <v>1919817.07</v>
      </c>
      <c r="P36" s="63">
        <f t="shared" si="2"/>
        <v>1202198.8100000003</v>
      </c>
      <c r="Q36" s="63">
        <f t="shared" si="2"/>
        <v>5773370.54</v>
      </c>
      <c r="R36" s="63">
        <f t="shared" si="2"/>
        <v>3624910.46</v>
      </c>
      <c r="S36" s="63">
        <f t="shared" si="2"/>
        <v>3896586.98</v>
      </c>
      <c r="T36" s="63">
        <f t="shared" si="2"/>
        <v>3201206.07</v>
      </c>
      <c r="U36" s="63">
        <f t="shared" si="2"/>
        <v>3237624.72</v>
      </c>
      <c r="V36" s="63">
        <f t="shared" si="2"/>
        <v>4456647.04</v>
      </c>
      <c r="W36" s="63">
        <f t="shared" si="2"/>
        <v>6237398.5199999996</v>
      </c>
      <c r="X36" s="63">
        <f t="shared" si="2"/>
        <v>5332229.3</v>
      </c>
      <c r="Y36" s="63">
        <f t="shared" si="3"/>
        <v>7821955.9100000001</v>
      </c>
      <c r="Z36" s="63">
        <f t="shared" si="3"/>
        <v>6530212.3500000006</v>
      </c>
      <c r="AA36" s="63">
        <f t="shared" si="3"/>
        <v>1919817.07</v>
      </c>
      <c r="AB36" s="63">
        <f t="shared" si="3"/>
        <v>1202198.8100000003</v>
      </c>
      <c r="AC36" s="63">
        <f t="shared" si="3"/>
        <v>5773370.54</v>
      </c>
      <c r="AD36" s="63">
        <f t="shared" si="3"/>
        <v>3624910.46</v>
      </c>
      <c r="AE36" s="63">
        <f t="shared" si="3"/>
        <v>3896586.98</v>
      </c>
      <c r="AF36" s="63">
        <f t="shared" si="3"/>
        <v>3201206.07</v>
      </c>
      <c r="AG36" s="63">
        <f t="shared" si="3"/>
        <v>3237624.72</v>
      </c>
      <c r="AH36" s="63">
        <f t="shared" si="3"/>
        <v>3473384.54</v>
      </c>
      <c r="AI36" s="63">
        <f t="shared" si="4"/>
        <v>4881396.8100000005</v>
      </c>
      <c r="AJ36" s="63">
        <f t="shared" si="4"/>
        <v>3483246.99</v>
      </c>
      <c r="AK36" s="63">
        <f t="shared" si="4"/>
        <v>3255241.19</v>
      </c>
      <c r="AL36" s="63">
        <f t="shared" si="4"/>
        <v>2776506.48</v>
      </c>
      <c r="AM36" s="63">
        <f t="shared" si="4"/>
        <v>330227.61</v>
      </c>
      <c r="AN36" s="63">
        <f t="shared" si="4"/>
        <v>558526.66999999993</v>
      </c>
      <c r="AO36" s="63">
        <f t="shared" si="4"/>
        <v>2604004.29</v>
      </c>
      <c r="AP36" s="63">
        <f t="shared" si="4"/>
        <v>3007698</v>
      </c>
      <c r="AQ36" s="63">
        <f t="shared" si="4"/>
        <v>2387655.42</v>
      </c>
      <c r="AR36" s="63">
        <f t="shared" si="4"/>
        <v>1882080.64</v>
      </c>
      <c r="AS36" s="63">
        <f t="shared" si="5"/>
        <v>2734469.13</v>
      </c>
      <c r="AT36" s="63">
        <f t="shared" si="5"/>
        <v>3672838.43</v>
      </c>
      <c r="AU36" s="63">
        <f t="shared" si="5"/>
        <v>3793391.85</v>
      </c>
      <c r="AV36" s="63">
        <f t="shared" si="5"/>
        <v>1093541.0900000001</v>
      </c>
      <c r="AW36" s="63">
        <f t="shared" si="5"/>
        <v>3440149.8999999994</v>
      </c>
      <c r="AX36" s="63">
        <f t="shared" si="5"/>
        <v>3090192.09</v>
      </c>
      <c r="AY36" s="63">
        <f t="shared" si="5"/>
        <v>5724714.0800000001</v>
      </c>
    </row>
    <row r="37" spans="3:51" ht="15">
      <c r="C37" s="18"/>
      <c r="D37" s="1" t="s">
        <v>33</v>
      </c>
      <c r="E37" s="63">
        <f t="shared" si="1"/>
        <v>-258.98</v>
      </c>
      <c r="F37" s="63">
        <f t="shared" si="1"/>
        <v>0</v>
      </c>
      <c r="G37" s="63">
        <f t="shared" si="1"/>
        <v>-2264.89</v>
      </c>
      <c r="H37" s="63">
        <f t="shared" si="1"/>
        <v>-2826.06</v>
      </c>
      <c r="I37" s="63">
        <f t="shared" si="1"/>
        <v>-405.02</v>
      </c>
      <c r="J37" s="63">
        <f t="shared" si="1"/>
        <v>-3139.04</v>
      </c>
      <c r="K37" s="63">
        <f t="shared" si="1"/>
        <v>-404.19</v>
      </c>
      <c r="L37" s="63">
        <f t="shared" si="1"/>
        <v>-2469.52</v>
      </c>
      <c r="M37" s="63">
        <f t="shared" si="1"/>
        <v>-516.03</v>
      </c>
      <c r="N37" s="63">
        <f t="shared" si="1"/>
        <v>-697.52</v>
      </c>
      <c r="O37" s="63">
        <f t="shared" si="2"/>
        <v>-196.17</v>
      </c>
      <c r="P37" s="63">
        <f t="shared" si="2"/>
        <v>-581</v>
      </c>
      <c r="Q37" s="63">
        <f t="shared" si="2"/>
        <v>-258.98</v>
      </c>
      <c r="R37" s="63">
        <f t="shared" si="2"/>
        <v>0</v>
      </c>
      <c r="S37" s="63">
        <f t="shared" si="2"/>
        <v>-2264.89</v>
      </c>
      <c r="T37" s="63">
        <f t="shared" si="2"/>
        <v>-2826.06</v>
      </c>
      <c r="U37" s="63">
        <f t="shared" si="2"/>
        <v>-405.02</v>
      </c>
      <c r="V37" s="63">
        <f t="shared" si="2"/>
        <v>-3139.04</v>
      </c>
      <c r="W37" s="63">
        <f t="shared" si="2"/>
        <v>-404.19</v>
      </c>
      <c r="X37" s="63">
        <f t="shared" si="2"/>
        <v>-2469.52</v>
      </c>
      <c r="Y37" s="63">
        <f t="shared" si="3"/>
        <v>-516.03</v>
      </c>
      <c r="Z37" s="63">
        <f t="shared" si="3"/>
        <v>-697.52</v>
      </c>
      <c r="AA37" s="63">
        <f t="shared" si="3"/>
        <v>-196.17</v>
      </c>
      <c r="AB37" s="63">
        <f t="shared" si="3"/>
        <v>-581</v>
      </c>
      <c r="AC37" s="63">
        <f t="shared" si="3"/>
        <v>-258.98</v>
      </c>
      <c r="AD37" s="63">
        <f t="shared" si="3"/>
        <v>0</v>
      </c>
      <c r="AE37" s="63">
        <f t="shared" si="3"/>
        <v>-2264.89</v>
      </c>
      <c r="AF37" s="63">
        <f t="shared" si="3"/>
        <v>-2826.06</v>
      </c>
      <c r="AG37" s="63">
        <f t="shared" si="3"/>
        <v>-405.02</v>
      </c>
      <c r="AH37" s="63">
        <f t="shared" si="3"/>
        <v>-581.5</v>
      </c>
      <c r="AI37" s="63">
        <f t="shared" si="4"/>
        <v>-760.29</v>
      </c>
      <c r="AJ37" s="63">
        <f t="shared" si="4"/>
        <v>-1240.95</v>
      </c>
      <c r="AK37" s="63">
        <f t="shared" si="4"/>
        <v>-1066.4100000000001</v>
      </c>
      <c r="AL37" s="63">
        <f t="shared" si="4"/>
        <v>-387.42</v>
      </c>
      <c r="AM37" s="63">
        <f t="shared" si="4"/>
        <v>-761.53</v>
      </c>
      <c r="AN37" s="63">
        <f t="shared" si="4"/>
        <v>-8282.56</v>
      </c>
      <c r="AO37" s="63">
        <f t="shared" si="4"/>
        <v>-601.49</v>
      </c>
      <c r="AP37" s="63">
        <f t="shared" si="4"/>
        <v>-1171.71</v>
      </c>
      <c r="AQ37" s="63">
        <f t="shared" si="4"/>
        <v>-469.32</v>
      </c>
      <c r="AR37" s="63">
        <f t="shared" si="4"/>
        <v>-1184.1400000000001</v>
      </c>
      <c r="AS37" s="63">
        <f t="shared" si="5"/>
        <v>-3245.47</v>
      </c>
      <c r="AT37" s="63">
        <f t="shared" si="5"/>
        <v>-458.43</v>
      </c>
      <c r="AU37" s="63">
        <f t="shared" si="5"/>
        <v>-406.52</v>
      </c>
      <c r="AV37" s="63">
        <f t="shared" si="5"/>
        <v>-327.06</v>
      </c>
      <c r="AW37" s="63">
        <f t="shared" si="5"/>
        <v>-2980.99</v>
      </c>
      <c r="AX37" s="63">
        <f t="shared" si="5"/>
        <v>-956.43</v>
      </c>
      <c r="AY37" s="63">
        <f t="shared" si="5"/>
        <v>-1257.25</v>
      </c>
    </row>
    <row r="38" spans="3:51" ht="15">
      <c r="C38" s="20"/>
      <c r="D38" s="1" t="s">
        <v>34</v>
      </c>
      <c r="E38" s="63">
        <f t="shared" si="1"/>
        <v>2079624.24</v>
      </c>
      <c r="F38" s="63">
        <f t="shared" si="1"/>
        <v>1083770.55</v>
      </c>
      <c r="G38" s="63">
        <f t="shared" si="1"/>
        <v>809819.11</v>
      </c>
      <c r="H38" s="63">
        <f t="shared" si="1"/>
        <v>652509.46</v>
      </c>
      <c r="I38" s="63">
        <f t="shared" si="1"/>
        <v>591313.16</v>
      </c>
      <c r="J38" s="63">
        <f t="shared" si="1"/>
        <v>994006.84</v>
      </c>
      <c r="K38" s="63">
        <f t="shared" si="1"/>
        <v>3802366.93</v>
      </c>
      <c r="L38" s="63">
        <f t="shared" si="1"/>
        <v>6612136.6699999999</v>
      </c>
      <c r="M38" s="63">
        <f t="shared" si="1"/>
        <v>8746831.2100000009</v>
      </c>
      <c r="N38" s="63">
        <f t="shared" si="1"/>
        <v>10232405.74</v>
      </c>
      <c r="O38" s="63">
        <f t="shared" si="2"/>
        <v>9046318.0500000007</v>
      </c>
      <c r="P38" s="63">
        <f t="shared" si="2"/>
        <v>4928585.58</v>
      </c>
      <c r="Q38" s="63">
        <f t="shared" si="2"/>
        <v>2079624.24</v>
      </c>
      <c r="R38" s="63">
        <f t="shared" si="2"/>
        <v>1083770.55</v>
      </c>
      <c r="S38" s="63">
        <f t="shared" si="2"/>
        <v>809819.11</v>
      </c>
      <c r="T38" s="63">
        <f t="shared" si="2"/>
        <v>652509.46</v>
      </c>
      <c r="U38" s="63">
        <f t="shared" si="2"/>
        <v>591313.16</v>
      </c>
      <c r="V38" s="63">
        <f t="shared" si="2"/>
        <v>994006.84</v>
      </c>
      <c r="W38" s="63">
        <f t="shared" si="2"/>
        <v>3802366.93</v>
      </c>
      <c r="X38" s="63">
        <f t="shared" si="2"/>
        <v>6612136.6699999999</v>
      </c>
      <c r="Y38" s="63">
        <f t="shared" si="3"/>
        <v>8746831.2100000009</v>
      </c>
      <c r="Z38" s="63">
        <f t="shared" si="3"/>
        <v>10232405.74</v>
      </c>
      <c r="AA38" s="63">
        <f t="shared" si="3"/>
        <v>9046318.0500000007</v>
      </c>
      <c r="AB38" s="63">
        <f t="shared" si="3"/>
        <v>4928585.58</v>
      </c>
      <c r="AC38" s="63">
        <f t="shared" si="3"/>
        <v>2079624.24</v>
      </c>
      <c r="AD38" s="63">
        <f t="shared" si="3"/>
        <v>1083770.55</v>
      </c>
      <c r="AE38" s="63">
        <f t="shared" si="3"/>
        <v>809819.11</v>
      </c>
      <c r="AF38" s="63">
        <f t="shared" si="3"/>
        <v>652509.46</v>
      </c>
      <c r="AG38" s="63">
        <f t="shared" si="3"/>
        <v>591313.16</v>
      </c>
      <c r="AH38" s="63">
        <f t="shared" si="3"/>
        <v>740399.84</v>
      </c>
      <c r="AI38" s="63">
        <f t="shared" si="4"/>
        <v>3609153.48</v>
      </c>
      <c r="AJ38" s="63">
        <f t="shared" si="4"/>
        <v>5997484.1399999997</v>
      </c>
      <c r="AK38" s="63">
        <f t="shared" si="4"/>
        <v>6494464.8300000001</v>
      </c>
      <c r="AL38" s="63">
        <f t="shared" si="4"/>
        <v>6764789.2400000002</v>
      </c>
      <c r="AM38" s="63">
        <f t="shared" si="4"/>
        <v>5495645.21</v>
      </c>
      <c r="AN38" s="63">
        <f t="shared" si="4"/>
        <v>3070783.97</v>
      </c>
      <c r="AO38" s="63">
        <f t="shared" si="4"/>
        <v>1854932.08</v>
      </c>
      <c r="AP38" s="63">
        <f t="shared" si="4"/>
        <v>823909.32</v>
      </c>
      <c r="AQ38" s="63">
        <f t="shared" si="4"/>
        <v>619977.54</v>
      </c>
      <c r="AR38" s="63">
        <f t="shared" si="4"/>
        <v>473029.24</v>
      </c>
      <c r="AS38" s="63">
        <f t="shared" si="5"/>
        <v>483489.39</v>
      </c>
      <c r="AT38" s="63">
        <f t="shared" si="5"/>
        <v>785364.79</v>
      </c>
      <c r="AU38" s="63">
        <f t="shared" si="5"/>
        <v>2367181.64</v>
      </c>
      <c r="AV38" s="63">
        <f t="shared" si="5"/>
        <v>5252343.66</v>
      </c>
      <c r="AW38" s="63">
        <f t="shared" si="5"/>
        <v>7892606.5599999996</v>
      </c>
      <c r="AX38" s="63">
        <f t="shared" si="5"/>
        <v>8190995.4900000002</v>
      </c>
      <c r="AY38" s="63">
        <f t="shared" si="5"/>
        <v>6723286.71</v>
      </c>
    </row>
    <row r="39" spans="3:51" ht="15">
      <c r="C39" s="20"/>
      <c r="D39" s="1" t="s">
        <v>35</v>
      </c>
      <c r="E39" s="63">
        <f t="shared" si="1"/>
        <v>1172171.6599999999</v>
      </c>
      <c r="F39" s="63">
        <f t="shared" si="1"/>
        <v>876913.83</v>
      </c>
      <c r="G39" s="63">
        <f t="shared" si="1"/>
        <v>792485.06</v>
      </c>
      <c r="H39" s="63">
        <f t="shared" si="1"/>
        <v>658274.49</v>
      </c>
      <c r="I39" s="63">
        <f t="shared" si="1"/>
        <v>769824.55</v>
      </c>
      <c r="J39" s="63">
        <f t="shared" si="1"/>
        <v>876031.19</v>
      </c>
      <c r="K39" s="63">
        <f t="shared" si="1"/>
        <v>1804358.62</v>
      </c>
      <c r="L39" s="63">
        <f t="shared" si="1"/>
        <v>2993968.15</v>
      </c>
      <c r="M39" s="63">
        <f t="shared" si="1"/>
        <v>4006363.36</v>
      </c>
      <c r="N39" s="63">
        <f t="shared" si="1"/>
        <v>4623073.0999999996</v>
      </c>
      <c r="O39" s="63">
        <f t="shared" si="2"/>
        <v>4394451.3099999996</v>
      </c>
      <c r="P39" s="63">
        <f t="shared" si="2"/>
        <v>2353330.92</v>
      </c>
      <c r="Q39" s="63">
        <f t="shared" si="2"/>
        <v>1172171.6599999999</v>
      </c>
      <c r="R39" s="63">
        <f t="shared" si="2"/>
        <v>876913.83</v>
      </c>
      <c r="S39" s="63">
        <f t="shared" si="2"/>
        <v>792485.06</v>
      </c>
      <c r="T39" s="63">
        <f t="shared" si="2"/>
        <v>658274.49</v>
      </c>
      <c r="U39" s="63">
        <f t="shared" si="2"/>
        <v>769824.55</v>
      </c>
      <c r="V39" s="63">
        <f t="shared" si="2"/>
        <v>876031.19</v>
      </c>
      <c r="W39" s="63">
        <f t="shared" si="2"/>
        <v>1804358.62</v>
      </c>
      <c r="X39" s="63">
        <f t="shared" si="2"/>
        <v>2993968.15</v>
      </c>
      <c r="Y39" s="63">
        <f t="shared" si="3"/>
        <v>4006363.36</v>
      </c>
      <c r="Z39" s="63">
        <f t="shared" si="3"/>
        <v>4623073.0999999996</v>
      </c>
      <c r="AA39" s="63">
        <f t="shared" si="3"/>
        <v>4394451.3099999996</v>
      </c>
      <c r="AB39" s="63">
        <f t="shared" si="3"/>
        <v>2353330.92</v>
      </c>
      <c r="AC39" s="63">
        <f t="shared" si="3"/>
        <v>1172171.6599999999</v>
      </c>
      <c r="AD39" s="63">
        <f t="shared" si="3"/>
        <v>876913.83</v>
      </c>
      <c r="AE39" s="63">
        <f t="shared" si="3"/>
        <v>792485.06</v>
      </c>
      <c r="AF39" s="63">
        <f t="shared" si="3"/>
        <v>658274.49</v>
      </c>
      <c r="AG39" s="63">
        <f t="shared" si="3"/>
        <v>769824.55</v>
      </c>
      <c r="AH39" s="63">
        <f t="shared" si="3"/>
        <v>688079.62</v>
      </c>
      <c r="AI39" s="63">
        <f t="shared" si="4"/>
        <v>1746824.6</v>
      </c>
      <c r="AJ39" s="63">
        <f t="shared" si="4"/>
        <v>2695167.4</v>
      </c>
      <c r="AK39" s="63">
        <f t="shared" si="4"/>
        <v>3168236.52</v>
      </c>
      <c r="AL39" s="63">
        <f t="shared" si="4"/>
        <v>3217063.18</v>
      </c>
      <c r="AM39" s="63">
        <f t="shared" si="4"/>
        <v>2605345.61</v>
      </c>
      <c r="AN39" s="63">
        <f t="shared" si="4"/>
        <v>1408703.22</v>
      </c>
      <c r="AO39" s="63">
        <f t="shared" si="4"/>
        <v>750595.18</v>
      </c>
      <c r="AP39" s="63">
        <f t="shared" si="4"/>
        <v>498856</v>
      </c>
      <c r="AQ39" s="63">
        <f t="shared" si="4"/>
        <v>493618.7</v>
      </c>
      <c r="AR39" s="63">
        <f t="shared" si="4"/>
        <v>414666.2</v>
      </c>
      <c r="AS39" s="63">
        <f t="shared" si="5"/>
        <v>588042.64</v>
      </c>
      <c r="AT39" s="63">
        <f t="shared" si="5"/>
        <v>774806.07</v>
      </c>
      <c r="AU39" s="63">
        <f t="shared" si="5"/>
        <v>1201507.26</v>
      </c>
      <c r="AV39" s="63">
        <f t="shared" si="5"/>
        <v>2359181.58</v>
      </c>
      <c r="AW39" s="63">
        <f t="shared" si="5"/>
        <v>3678735.62</v>
      </c>
      <c r="AX39" s="63">
        <f t="shared" si="5"/>
        <v>3840724.61</v>
      </c>
      <c r="AY39" s="63">
        <f t="shared" si="5"/>
        <v>3137167.78</v>
      </c>
    </row>
    <row r="40" spans="3:51" ht="15">
      <c r="C40" s="20"/>
      <c r="D40" s="1" t="s">
        <v>36</v>
      </c>
      <c r="E40" s="63">
        <f t="shared" si="1"/>
        <v>813462.29</v>
      </c>
      <c r="F40" s="63">
        <f t="shared" si="1"/>
        <v>541500.92000000004</v>
      </c>
      <c r="G40" s="63">
        <f t="shared" si="1"/>
        <v>628844.07999999996</v>
      </c>
      <c r="H40" s="63">
        <f t="shared" si="1"/>
        <v>624411.17000000004</v>
      </c>
      <c r="I40" s="63">
        <f t="shared" si="1"/>
        <v>441247.25</v>
      </c>
      <c r="J40" s="63">
        <f t="shared" si="1"/>
        <v>157848.16</v>
      </c>
      <c r="K40" s="63">
        <f t="shared" si="1"/>
        <v>328593.25</v>
      </c>
      <c r="L40" s="63">
        <f t="shared" si="1"/>
        <v>830165.5</v>
      </c>
      <c r="M40" s="63">
        <f t="shared" si="1"/>
        <v>858047.1</v>
      </c>
      <c r="N40" s="63">
        <f t="shared" si="1"/>
        <v>1247383.8</v>
      </c>
      <c r="O40" s="63">
        <f t="shared" si="2"/>
        <v>1137962.73</v>
      </c>
      <c r="P40" s="63">
        <f t="shared" si="2"/>
        <v>865886.94</v>
      </c>
      <c r="Q40" s="63">
        <f t="shared" si="2"/>
        <v>813462.29</v>
      </c>
      <c r="R40" s="63">
        <f t="shared" si="2"/>
        <v>541500.92000000004</v>
      </c>
      <c r="S40" s="63">
        <f t="shared" si="2"/>
        <v>628844.07999999996</v>
      </c>
      <c r="T40" s="63">
        <f t="shared" si="2"/>
        <v>624411.17000000004</v>
      </c>
      <c r="U40" s="63">
        <f t="shared" si="2"/>
        <v>441247.25</v>
      </c>
      <c r="V40" s="63">
        <f t="shared" si="2"/>
        <v>157848.16</v>
      </c>
      <c r="W40" s="63">
        <f t="shared" si="2"/>
        <v>328593.25</v>
      </c>
      <c r="X40" s="63">
        <f t="shared" si="2"/>
        <v>830165.5</v>
      </c>
      <c r="Y40" s="63">
        <f t="shared" si="3"/>
        <v>858047.1</v>
      </c>
      <c r="Z40" s="63">
        <f t="shared" si="3"/>
        <v>1247383.8</v>
      </c>
      <c r="AA40" s="63">
        <f t="shared" si="3"/>
        <v>1137962.73</v>
      </c>
      <c r="AB40" s="63">
        <f t="shared" si="3"/>
        <v>865886.94</v>
      </c>
      <c r="AC40" s="63">
        <f t="shared" si="3"/>
        <v>813462.29</v>
      </c>
      <c r="AD40" s="63">
        <f t="shared" si="3"/>
        <v>541500.92000000004</v>
      </c>
      <c r="AE40" s="63">
        <f t="shared" si="3"/>
        <v>628844.07999999996</v>
      </c>
      <c r="AF40" s="63">
        <f t="shared" si="3"/>
        <v>624411.17000000004</v>
      </c>
      <c r="AG40" s="63">
        <f t="shared" si="3"/>
        <v>441247.25</v>
      </c>
      <c r="AH40" s="63">
        <f t="shared" si="3"/>
        <v>269680.83</v>
      </c>
      <c r="AI40" s="63">
        <f t="shared" si="4"/>
        <v>278603.43</v>
      </c>
      <c r="AJ40" s="63">
        <f t="shared" si="4"/>
        <v>517492.96</v>
      </c>
      <c r="AK40" s="63">
        <f t="shared" si="4"/>
        <v>627417.59</v>
      </c>
      <c r="AL40" s="63">
        <f t="shared" si="4"/>
        <v>593018.82999999996</v>
      </c>
      <c r="AM40" s="63">
        <f t="shared" si="4"/>
        <v>570030.59</v>
      </c>
      <c r="AN40" s="63">
        <f t="shared" si="4"/>
        <v>361634.58</v>
      </c>
      <c r="AO40" s="63">
        <f t="shared" si="4"/>
        <v>156920.66</v>
      </c>
      <c r="AP40" s="63">
        <f t="shared" si="4"/>
        <v>99456.44</v>
      </c>
      <c r="AQ40" s="63">
        <f t="shared" si="4"/>
        <v>88983.13</v>
      </c>
      <c r="AR40" s="63">
        <f t="shared" si="4"/>
        <v>97288.78</v>
      </c>
      <c r="AS40" s="63">
        <f t="shared" si="5"/>
        <v>309830.90999999997</v>
      </c>
      <c r="AT40" s="63">
        <f t="shared" si="5"/>
        <v>109366.83</v>
      </c>
      <c r="AU40" s="63">
        <f t="shared" si="5"/>
        <v>205761.44</v>
      </c>
      <c r="AV40" s="63">
        <f t="shared" si="5"/>
        <v>376423.13</v>
      </c>
      <c r="AW40" s="63">
        <f t="shared" si="5"/>
        <v>523837.66</v>
      </c>
      <c r="AX40" s="63">
        <f t="shared" si="5"/>
        <v>601354.06000000006</v>
      </c>
      <c r="AY40" s="63">
        <f t="shared" si="5"/>
        <v>405957.44</v>
      </c>
    </row>
    <row r="41" spans="3:51" ht="15">
      <c r="C41" s="20"/>
      <c r="D41" s="1" t="s">
        <v>37</v>
      </c>
      <c r="E41" s="63">
        <f t="shared" si="1"/>
        <v>261404.69</v>
      </c>
      <c r="F41" s="63">
        <f t="shared" si="1"/>
        <v>145341.78</v>
      </c>
      <c r="G41" s="63">
        <f t="shared" si="1"/>
        <v>116215.78</v>
      </c>
      <c r="H41" s="63">
        <f t="shared" si="1"/>
        <v>156375.75</v>
      </c>
      <c r="I41" s="63">
        <f t="shared" si="1"/>
        <v>123083.91</v>
      </c>
      <c r="J41" s="63">
        <f t="shared" si="1"/>
        <v>148788.81</v>
      </c>
      <c r="K41" s="63">
        <f t="shared" si="1"/>
        <v>359871.78</v>
      </c>
      <c r="L41" s="63">
        <f t="shared" si="1"/>
        <v>603247.79</v>
      </c>
      <c r="M41" s="63">
        <f t="shared" si="1"/>
        <v>706928</v>
      </c>
      <c r="N41" s="63">
        <f t="shared" si="1"/>
        <v>923257.96</v>
      </c>
      <c r="O41" s="63">
        <f t="shared" si="2"/>
        <v>778841.25</v>
      </c>
      <c r="P41" s="63">
        <f t="shared" si="2"/>
        <v>446424.06</v>
      </c>
      <c r="Q41" s="63">
        <f t="shared" si="2"/>
        <v>261404.69</v>
      </c>
      <c r="R41" s="63">
        <f t="shared" si="2"/>
        <v>145341.78</v>
      </c>
      <c r="S41" s="63">
        <f t="shared" si="2"/>
        <v>116215.78</v>
      </c>
      <c r="T41" s="63">
        <f t="shared" si="2"/>
        <v>156375.75</v>
      </c>
      <c r="U41" s="63">
        <f t="shared" si="2"/>
        <v>123083.91</v>
      </c>
      <c r="V41" s="63">
        <f t="shared" si="2"/>
        <v>148788.81</v>
      </c>
      <c r="W41" s="63">
        <f t="shared" si="2"/>
        <v>359871.78</v>
      </c>
      <c r="X41" s="63">
        <f t="shared" si="2"/>
        <v>603247.79</v>
      </c>
      <c r="Y41" s="63">
        <f t="shared" si="3"/>
        <v>706928</v>
      </c>
      <c r="Z41" s="63">
        <f t="shared" si="3"/>
        <v>923257.96</v>
      </c>
      <c r="AA41" s="63">
        <f t="shared" si="3"/>
        <v>778841.25</v>
      </c>
      <c r="AB41" s="63">
        <f t="shared" si="3"/>
        <v>446424.06</v>
      </c>
      <c r="AC41" s="63">
        <f t="shared" si="3"/>
        <v>261404.69</v>
      </c>
      <c r="AD41" s="63">
        <f t="shared" si="3"/>
        <v>145341.78</v>
      </c>
      <c r="AE41" s="63">
        <f t="shared" si="3"/>
        <v>116215.78</v>
      </c>
      <c r="AF41" s="63">
        <f t="shared" si="3"/>
        <v>156375.75</v>
      </c>
      <c r="AG41" s="63">
        <f t="shared" si="3"/>
        <v>123083.91</v>
      </c>
      <c r="AH41" s="63">
        <f t="shared" si="3"/>
        <v>98300.14</v>
      </c>
      <c r="AI41" s="63">
        <f t="shared" si="4"/>
        <v>343239.26</v>
      </c>
      <c r="AJ41" s="63">
        <f t="shared" si="4"/>
        <v>530774.49</v>
      </c>
      <c r="AK41" s="63">
        <f t="shared" si="4"/>
        <v>560256.69999999995</v>
      </c>
      <c r="AL41" s="63">
        <f t="shared" si="4"/>
        <v>590736.30000000005</v>
      </c>
      <c r="AM41" s="63">
        <f t="shared" si="4"/>
        <v>477527.91</v>
      </c>
      <c r="AN41" s="63">
        <f t="shared" si="4"/>
        <v>291262.96000000002</v>
      </c>
      <c r="AO41" s="63">
        <f t="shared" si="4"/>
        <v>176157.49</v>
      </c>
      <c r="AP41" s="63">
        <f t="shared" si="4"/>
        <v>99677.28</v>
      </c>
      <c r="AQ41" s="63">
        <f t="shared" si="4"/>
        <v>70422.679999999993</v>
      </c>
      <c r="AR41" s="63">
        <f t="shared" si="4"/>
        <v>66786.460000000006</v>
      </c>
      <c r="AS41" s="63">
        <f t="shared" si="5"/>
        <v>73179.67</v>
      </c>
      <c r="AT41" s="63">
        <f t="shared" si="5"/>
        <v>99023.33</v>
      </c>
      <c r="AU41" s="63">
        <f t="shared" si="5"/>
        <v>213722.27</v>
      </c>
      <c r="AV41" s="63">
        <f t="shared" si="5"/>
        <v>440031.49</v>
      </c>
      <c r="AW41" s="63">
        <f t="shared" si="5"/>
        <v>645117.39</v>
      </c>
      <c r="AX41" s="63">
        <f t="shared" si="5"/>
        <v>680664.42</v>
      </c>
      <c r="AY41" s="63">
        <f t="shared" si="5"/>
        <v>604107.69999999995</v>
      </c>
    </row>
    <row r="42" spans="3:51" ht="15">
      <c r="C42" s="20"/>
      <c r="D42" s="1" t="s">
        <v>38</v>
      </c>
      <c r="E42" s="63">
        <f t="shared" si="1"/>
        <v>-1277685.8599999999</v>
      </c>
      <c r="F42" s="63">
        <f t="shared" si="1"/>
        <v>-84558.2</v>
      </c>
      <c r="G42" s="63">
        <f t="shared" si="1"/>
        <v>-203363</v>
      </c>
      <c r="H42" s="63">
        <f t="shared" si="1"/>
        <v>-18804.809999999998</v>
      </c>
      <c r="I42" s="63">
        <f t="shared" si="1"/>
        <v>-229769.27</v>
      </c>
      <c r="J42" s="63">
        <f t="shared" si="1"/>
        <v>1534936.18</v>
      </c>
      <c r="K42" s="63">
        <f t="shared" si="1"/>
        <v>2743070.2199999997</v>
      </c>
      <c r="L42" s="63">
        <f t="shared" si="1"/>
        <v>2198417.17</v>
      </c>
      <c r="M42" s="63">
        <f t="shared" si="1"/>
        <v>2507737.36</v>
      </c>
      <c r="N42" s="63">
        <f t="shared" si="1"/>
        <v>-2976122.91</v>
      </c>
      <c r="O42" s="63">
        <f t="shared" si="2"/>
        <v>-988460.04</v>
      </c>
      <c r="P42" s="63">
        <f t="shared" si="2"/>
        <v>-3255702.21</v>
      </c>
      <c r="Q42" s="63">
        <f t="shared" si="2"/>
        <v>-1277685.8599999999</v>
      </c>
      <c r="R42" s="63">
        <f t="shared" si="2"/>
        <v>-84558.2</v>
      </c>
      <c r="S42" s="63">
        <f t="shared" si="2"/>
        <v>-203363</v>
      </c>
      <c r="T42" s="63">
        <f t="shared" si="2"/>
        <v>-18804.809999999998</v>
      </c>
      <c r="U42" s="63">
        <f t="shared" si="2"/>
        <v>-229769.27</v>
      </c>
      <c r="V42" s="63">
        <f t="shared" si="2"/>
        <v>1534936.18</v>
      </c>
      <c r="W42" s="63">
        <f t="shared" si="2"/>
        <v>2743070.2199999997</v>
      </c>
      <c r="X42" s="63">
        <f t="shared" si="2"/>
        <v>2198417.17</v>
      </c>
      <c r="Y42" s="63">
        <f t="shared" si="3"/>
        <v>2507737.36</v>
      </c>
      <c r="Z42" s="63">
        <f t="shared" si="3"/>
        <v>-2976122.91</v>
      </c>
      <c r="AA42" s="63">
        <f t="shared" si="3"/>
        <v>-988460.04</v>
      </c>
      <c r="AB42" s="63">
        <f t="shared" si="3"/>
        <v>-3255702.21</v>
      </c>
      <c r="AC42" s="63">
        <f t="shared" si="3"/>
        <v>-1277685.8599999999</v>
      </c>
      <c r="AD42" s="63">
        <f t="shared" si="3"/>
        <v>-84558.2</v>
      </c>
      <c r="AE42" s="63">
        <f t="shared" si="3"/>
        <v>-203363</v>
      </c>
      <c r="AF42" s="63">
        <f t="shared" si="3"/>
        <v>-18804.809999999998</v>
      </c>
      <c r="AG42" s="63">
        <f t="shared" si="3"/>
        <v>-229769.27</v>
      </c>
      <c r="AH42" s="63">
        <f t="shared" si="3"/>
        <v>1063248.29</v>
      </c>
      <c r="AI42" s="63">
        <f t="shared" si="4"/>
        <v>1993768.03</v>
      </c>
      <c r="AJ42" s="63">
        <f t="shared" si="4"/>
        <v>1001351.74</v>
      </c>
      <c r="AK42" s="63">
        <f t="shared" si="4"/>
        <v>1725069.75</v>
      </c>
      <c r="AL42" s="63">
        <f t="shared" si="4"/>
        <v>-1282805.81</v>
      </c>
      <c r="AM42" s="63">
        <f t="shared" si="4"/>
        <v>-2206156.96</v>
      </c>
      <c r="AN42" s="63">
        <f t="shared" si="4"/>
        <v>-1085772.69</v>
      </c>
      <c r="AO42" s="63">
        <f t="shared" si="4"/>
        <v>-1228219.3</v>
      </c>
      <c r="AP42" s="63">
        <f t="shared" si="4"/>
        <v>-250030.36</v>
      </c>
      <c r="AQ42" s="63">
        <f t="shared" si="4"/>
        <v>-1464.5699999999997</v>
      </c>
      <c r="AR42" s="63">
        <f t="shared" si="4"/>
        <v>217981.86</v>
      </c>
      <c r="AS42" s="63">
        <f t="shared" si="5"/>
        <v>-141723.34</v>
      </c>
      <c r="AT42" s="63">
        <f t="shared" si="5"/>
        <v>1338529.47</v>
      </c>
      <c r="AU42" s="63">
        <f t="shared" si="5"/>
        <v>1497294.25</v>
      </c>
      <c r="AV42" s="63">
        <f t="shared" si="5"/>
        <v>2710690.68</v>
      </c>
      <c r="AW42" s="63">
        <f t="shared" si="5"/>
        <v>-52042.12</v>
      </c>
      <c r="AX42" s="63">
        <f t="shared" si="5"/>
        <v>-562012.47</v>
      </c>
      <c r="AY42" s="63">
        <f t="shared" si="5"/>
        <v>-2730165.76</v>
      </c>
    </row>
    <row r="43" spans="3:51" ht="15">
      <c r="C43" s="20"/>
      <c r="D43" s="1" t="s">
        <v>39</v>
      </c>
      <c r="E43" s="63">
        <f t="shared" si="1"/>
        <v>-4797586.28</v>
      </c>
      <c r="F43" s="63">
        <f t="shared" si="1"/>
        <v>-2053503.74</v>
      </c>
      <c r="G43" s="63">
        <f t="shared" si="1"/>
        <v>-2895681.61</v>
      </c>
      <c r="H43" s="63">
        <f t="shared" si="1"/>
        <v>-2415414.96</v>
      </c>
      <c r="I43" s="63">
        <f t="shared" si="1"/>
        <v>-2852877.4</v>
      </c>
      <c r="J43" s="63">
        <f t="shared" si="1"/>
        <v>-2718278.08</v>
      </c>
      <c r="K43" s="63">
        <f t="shared" si="1"/>
        <v>-4751929.6500000004</v>
      </c>
      <c r="L43" s="63">
        <f t="shared" si="1"/>
        <v>-10877949.300000001</v>
      </c>
      <c r="M43" s="63">
        <f t="shared" si="1"/>
        <v>-13916623.380000001</v>
      </c>
      <c r="N43" s="63">
        <f t="shared" si="1"/>
        <v>-13958878.23</v>
      </c>
      <c r="O43" s="63">
        <f t="shared" si="2"/>
        <v>-9670228.4800000004</v>
      </c>
      <c r="P43" s="63">
        <f t="shared" si="2"/>
        <v>-8742770.9100000001</v>
      </c>
      <c r="Q43" s="63">
        <f t="shared" si="2"/>
        <v>-4797586.28</v>
      </c>
      <c r="R43" s="63">
        <f t="shared" si="2"/>
        <v>-2053503.74</v>
      </c>
      <c r="S43" s="63">
        <f t="shared" si="2"/>
        <v>-2895681.61</v>
      </c>
      <c r="T43" s="63">
        <f t="shared" si="2"/>
        <v>-2415414.96</v>
      </c>
      <c r="U43" s="63">
        <f t="shared" si="2"/>
        <v>-2852877.4</v>
      </c>
      <c r="V43" s="63">
        <f t="shared" si="2"/>
        <v>-2718278.08</v>
      </c>
      <c r="W43" s="63">
        <f t="shared" si="2"/>
        <v>-4751929.6500000004</v>
      </c>
      <c r="X43" s="63">
        <f t="shared" si="2"/>
        <v>-10877949.300000001</v>
      </c>
      <c r="Y43" s="63">
        <f t="shared" si="3"/>
        <v>-13916623.380000001</v>
      </c>
      <c r="Z43" s="63">
        <f t="shared" si="3"/>
        <v>-13958878.23</v>
      </c>
      <c r="AA43" s="63">
        <f t="shared" si="3"/>
        <v>-9670228.4800000004</v>
      </c>
      <c r="AB43" s="63">
        <f t="shared" si="3"/>
        <v>-8742770.9100000001</v>
      </c>
      <c r="AC43" s="63">
        <f t="shared" si="3"/>
        <v>-4797586.28</v>
      </c>
      <c r="AD43" s="63">
        <f t="shared" si="3"/>
        <v>-2053503.74</v>
      </c>
      <c r="AE43" s="63">
        <f t="shared" si="3"/>
        <v>-2895681.61</v>
      </c>
      <c r="AF43" s="63">
        <f t="shared" si="3"/>
        <v>-2415414.96</v>
      </c>
      <c r="AG43" s="63">
        <f t="shared" si="3"/>
        <v>-2852877.4</v>
      </c>
      <c r="AH43" s="63">
        <f t="shared" si="3"/>
        <v>-2360124.59</v>
      </c>
      <c r="AI43" s="63">
        <f t="shared" si="4"/>
        <v>-3737082.37</v>
      </c>
      <c r="AJ43" s="63">
        <f t="shared" si="4"/>
        <v>-8357461.6699999999</v>
      </c>
      <c r="AK43" s="63">
        <f t="shared" si="4"/>
        <v>-8291717.21</v>
      </c>
      <c r="AL43" s="63">
        <f t="shared" si="4"/>
        <v>-8595988.4800000004</v>
      </c>
      <c r="AM43" s="63">
        <f t="shared" si="4"/>
        <v>-8361080.1900000004</v>
      </c>
      <c r="AN43" s="63">
        <f t="shared" si="4"/>
        <v>-6386722.3399999999</v>
      </c>
      <c r="AO43" s="63">
        <f t="shared" si="4"/>
        <v>-3023144.44</v>
      </c>
      <c r="AP43" s="63">
        <f t="shared" si="4"/>
        <v>-1846292.04</v>
      </c>
      <c r="AQ43" s="63">
        <f t="shared" si="4"/>
        <v>-2181832.66</v>
      </c>
      <c r="AR43" s="63">
        <f t="shared" si="4"/>
        <v>-2747782.46</v>
      </c>
      <c r="AS43" s="63">
        <f t="shared" si="5"/>
        <v>-2188485.5499999998</v>
      </c>
      <c r="AT43" s="63">
        <f t="shared" si="5"/>
        <v>-2718510.54</v>
      </c>
      <c r="AU43" s="63">
        <f t="shared" si="5"/>
        <v>-3725196.07</v>
      </c>
      <c r="AV43" s="63">
        <f t="shared" si="5"/>
        <v>-5744194.96</v>
      </c>
      <c r="AW43" s="63">
        <f t="shared" si="5"/>
        <v>-9808920.6999999993</v>
      </c>
      <c r="AX43" s="63">
        <f t="shared" si="5"/>
        <v>-10496514.859999999</v>
      </c>
      <c r="AY43" s="63">
        <f t="shared" si="5"/>
        <v>-13159396.210000001</v>
      </c>
    </row>
    <row r="44" spans="3:51" ht="15">
      <c r="C44" s="20"/>
      <c r="D44" s="1" t="s">
        <v>40</v>
      </c>
      <c r="E44" s="63">
        <f t="shared" si="1"/>
        <v>-1323204.8899999999</v>
      </c>
      <c r="F44" s="63">
        <f t="shared" si="1"/>
        <v>-1766053.69</v>
      </c>
      <c r="G44" s="63">
        <f t="shared" si="1"/>
        <v>-1069559.5900000001</v>
      </c>
      <c r="H44" s="63">
        <f t="shared" si="1"/>
        <v>-1076521.6399999999</v>
      </c>
      <c r="I44" s="63">
        <f t="shared" si="1"/>
        <v>-558813.14</v>
      </c>
      <c r="J44" s="63">
        <f t="shared" si="1"/>
        <v>-1329590.1299999999</v>
      </c>
      <c r="K44" s="63">
        <f t="shared" si="1"/>
        <v>-1360977.52</v>
      </c>
      <c r="L44" s="63">
        <f t="shared" si="1"/>
        <v>1305832.98</v>
      </c>
      <c r="M44" s="63">
        <f t="shared" si="1"/>
        <v>1569309.15</v>
      </c>
      <c r="N44" s="63">
        <f t="shared" si="1"/>
        <v>1573604.15</v>
      </c>
      <c r="O44" s="63">
        <f t="shared" si="2"/>
        <v>2815050.33</v>
      </c>
      <c r="P44" s="63">
        <f t="shared" si="2"/>
        <v>1107003.74</v>
      </c>
      <c r="Q44" s="63">
        <f t="shared" si="2"/>
        <v>-1323204.8899999999</v>
      </c>
      <c r="R44" s="63">
        <f t="shared" si="2"/>
        <v>-1766053.69</v>
      </c>
      <c r="S44" s="63">
        <f t="shared" si="2"/>
        <v>-1069559.5900000001</v>
      </c>
      <c r="T44" s="63">
        <f t="shared" si="2"/>
        <v>-1076521.6399999999</v>
      </c>
      <c r="U44" s="63">
        <f t="shared" si="2"/>
        <v>-558813.14</v>
      </c>
      <c r="V44" s="63">
        <f t="shared" si="2"/>
        <v>-1329590.1299999999</v>
      </c>
      <c r="W44" s="63">
        <f t="shared" si="2"/>
        <v>-1360977.52</v>
      </c>
      <c r="X44" s="63">
        <f t="shared" si="2"/>
        <v>1305832.98</v>
      </c>
      <c r="Y44" s="63">
        <f t="shared" si="3"/>
        <v>1569309.15</v>
      </c>
      <c r="Z44" s="63">
        <f t="shared" si="3"/>
        <v>1573604.15</v>
      </c>
      <c r="AA44" s="63">
        <f t="shared" si="3"/>
        <v>2815050.33</v>
      </c>
      <c r="AB44" s="63">
        <f t="shared" si="3"/>
        <v>1107003.74</v>
      </c>
      <c r="AC44" s="63">
        <f t="shared" si="3"/>
        <v>-1323204.8899999999</v>
      </c>
      <c r="AD44" s="63">
        <f t="shared" si="3"/>
        <v>-1766053.69</v>
      </c>
      <c r="AE44" s="63">
        <f t="shared" si="3"/>
        <v>-1069559.5900000001</v>
      </c>
      <c r="AF44" s="63">
        <f t="shared" si="3"/>
        <v>-1076521.6399999999</v>
      </c>
      <c r="AG44" s="63">
        <f t="shared" si="3"/>
        <v>-558813.14</v>
      </c>
      <c r="AH44" s="63">
        <f t="shared" si="3"/>
        <v>-1143746.94</v>
      </c>
      <c r="AI44" s="63">
        <f t="shared" si="4"/>
        <v>-1519253.54</v>
      </c>
      <c r="AJ44" s="63">
        <f t="shared" si="4"/>
        <v>994994.09</v>
      </c>
      <c r="AK44" s="63">
        <f t="shared" si="4"/>
        <v>960498.19</v>
      </c>
      <c r="AL44" s="63">
        <f t="shared" si="4"/>
        <v>1263305.55</v>
      </c>
      <c r="AM44" s="63">
        <f t="shared" si="4"/>
        <v>1599999.76</v>
      </c>
      <c r="AN44" s="63">
        <f t="shared" si="4"/>
        <v>1296993.1499999999</v>
      </c>
      <c r="AO44" s="63">
        <f t="shared" si="4"/>
        <v>-1030282.92</v>
      </c>
      <c r="AP44" s="63">
        <f t="shared" si="4"/>
        <v>-1514527.91</v>
      </c>
      <c r="AQ44" s="63">
        <f t="shared" si="4"/>
        <v>-696863.36</v>
      </c>
      <c r="AR44" s="63">
        <f t="shared" si="4"/>
        <v>122864.32000000001</v>
      </c>
      <c r="AS44" s="63">
        <f t="shared" si="5"/>
        <v>-985919.25</v>
      </c>
      <c r="AT44" s="63">
        <f t="shared" si="5"/>
        <v>-897205.21</v>
      </c>
      <c r="AU44" s="63">
        <f t="shared" si="5"/>
        <v>-827832.38</v>
      </c>
      <c r="AV44" s="63">
        <f t="shared" si="5"/>
        <v>1049234.8700000001</v>
      </c>
      <c r="AW44" s="63">
        <f t="shared" si="5"/>
        <v>2112069.9700000002</v>
      </c>
      <c r="AX44" s="63">
        <f t="shared" si="5"/>
        <v>2755130.25</v>
      </c>
      <c r="AY44" s="63">
        <f t="shared" si="5"/>
        <v>1628394.29</v>
      </c>
    </row>
    <row r="45" spans="3:51" ht="15">
      <c r="C45" s="20"/>
      <c r="D45" s="1" t="s">
        <v>41</v>
      </c>
      <c r="E45" s="63">
        <f t="shared" si="1"/>
        <v>0</v>
      </c>
      <c r="F45" s="63">
        <f t="shared" si="1"/>
        <v>1921.56</v>
      </c>
      <c r="G45" s="63">
        <f t="shared" si="1"/>
        <v>0</v>
      </c>
      <c r="H45" s="63">
        <f t="shared" si="1"/>
        <v>0</v>
      </c>
      <c r="I45" s="63">
        <f t="shared" si="1"/>
        <v>0</v>
      </c>
      <c r="J45" s="63">
        <f t="shared" si="1"/>
        <v>0</v>
      </c>
      <c r="K45" s="63">
        <f t="shared" si="1"/>
        <v>27640.53</v>
      </c>
      <c r="L45" s="63">
        <f t="shared" si="1"/>
        <v>1810882.62</v>
      </c>
      <c r="M45" s="63">
        <f t="shared" si="1"/>
        <v>2085621.46</v>
      </c>
      <c r="N45" s="63">
        <f t="shared" si="1"/>
        <v>3330114.42</v>
      </c>
      <c r="O45" s="63">
        <f t="shared" si="2"/>
        <v>2632631.69</v>
      </c>
      <c r="P45" s="63">
        <f t="shared" si="2"/>
        <v>3978339.86</v>
      </c>
      <c r="Q45" s="63">
        <f t="shared" si="2"/>
        <v>0</v>
      </c>
      <c r="R45" s="63">
        <f t="shared" si="2"/>
        <v>1921.56</v>
      </c>
      <c r="S45" s="63">
        <f t="shared" si="2"/>
        <v>0</v>
      </c>
      <c r="T45" s="63">
        <f t="shared" si="2"/>
        <v>0</v>
      </c>
      <c r="U45" s="63">
        <f t="shared" si="2"/>
        <v>0</v>
      </c>
      <c r="V45" s="63">
        <f t="shared" si="2"/>
        <v>0</v>
      </c>
      <c r="W45" s="63">
        <f t="shared" si="2"/>
        <v>27640.53</v>
      </c>
      <c r="X45" s="63">
        <f t="shared" si="2"/>
        <v>1810882.62</v>
      </c>
      <c r="Y45" s="63">
        <f t="shared" si="3"/>
        <v>2085621.46</v>
      </c>
      <c r="Z45" s="63">
        <f t="shared" si="3"/>
        <v>3330114.42</v>
      </c>
      <c r="AA45" s="63">
        <f t="shared" si="3"/>
        <v>2632631.69</v>
      </c>
      <c r="AB45" s="63">
        <f t="shared" si="3"/>
        <v>3978339.86</v>
      </c>
      <c r="AC45" s="63">
        <f t="shared" si="3"/>
        <v>0</v>
      </c>
      <c r="AD45" s="63">
        <f t="shared" si="3"/>
        <v>1921.56</v>
      </c>
      <c r="AE45" s="63">
        <f t="shared" si="3"/>
        <v>0</v>
      </c>
      <c r="AF45" s="63">
        <f t="shared" si="3"/>
        <v>0</v>
      </c>
      <c r="AG45" s="63">
        <f t="shared" si="3"/>
        <v>0</v>
      </c>
      <c r="AH45" s="63">
        <f t="shared" si="3"/>
        <v>0</v>
      </c>
      <c r="AI45" s="63">
        <f t="shared" si="4"/>
        <v>8835.83</v>
      </c>
      <c r="AJ45" s="63">
        <f t="shared" si="4"/>
        <v>1511465.12</v>
      </c>
      <c r="AK45" s="63">
        <f t="shared" si="4"/>
        <v>1652634.91</v>
      </c>
      <c r="AL45" s="63">
        <f t="shared" si="4"/>
        <v>2096522.82</v>
      </c>
      <c r="AM45" s="63">
        <f t="shared" si="4"/>
        <v>4121728.44</v>
      </c>
      <c r="AN45" s="63">
        <f t="shared" si="4"/>
        <v>2184941.9500000002</v>
      </c>
      <c r="AO45" s="63">
        <f t="shared" si="4"/>
        <v>39789.56</v>
      </c>
      <c r="AP45" s="63">
        <f t="shared" si="4"/>
        <v>6040.1</v>
      </c>
      <c r="AQ45" s="63">
        <f t="shared" si="4"/>
        <v>0</v>
      </c>
      <c r="AR45" s="63">
        <f t="shared" si="4"/>
        <v>0</v>
      </c>
      <c r="AS45" s="63">
        <f t="shared" si="5"/>
        <v>0</v>
      </c>
      <c r="AT45" s="63">
        <f t="shared" si="5"/>
        <v>0</v>
      </c>
      <c r="AU45" s="63">
        <f t="shared" si="5"/>
        <v>0</v>
      </c>
      <c r="AV45" s="63">
        <f t="shared" si="5"/>
        <v>1309074.5900000001</v>
      </c>
      <c r="AW45" s="63">
        <f t="shared" si="5"/>
        <v>1834304.85</v>
      </c>
      <c r="AX45" s="63">
        <f t="shared" si="5"/>
        <v>2196946.1</v>
      </c>
      <c r="AY45" s="63">
        <f t="shared" si="5"/>
        <v>3681460.82</v>
      </c>
    </row>
    <row r="46" spans="3:51" ht="15">
      <c r="C46" s="20"/>
      <c r="D46" s="1" t="s">
        <v>42</v>
      </c>
      <c r="E46" s="63">
        <f t="shared" si="1"/>
        <v>-1729259.92</v>
      </c>
      <c r="F46" s="63">
        <f t="shared" si="1"/>
        <v>-1485597.39</v>
      </c>
      <c r="G46" s="63">
        <f t="shared" si="1"/>
        <v>-1551027.33</v>
      </c>
      <c r="H46" s="63">
        <f t="shared" si="1"/>
        <v>-1376158.54</v>
      </c>
      <c r="I46" s="63">
        <f t="shared" si="1"/>
        <v>-1493181.51</v>
      </c>
      <c r="J46" s="63">
        <f t="shared" si="1"/>
        <v>-2043541.56</v>
      </c>
      <c r="K46" s="63">
        <f t="shared" si="1"/>
        <v>-2265047.88</v>
      </c>
      <c r="L46" s="63">
        <f t="shared" si="1"/>
        <v>-26046.52</v>
      </c>
      <c r="M46" s="63">
        <f t="shared" si="1"/>
        <v>-72559.25</v>
      </c>
      <c r="N46" s="63">
        <f t="shared" si="1"/>
        <v>-12316.67</v>
      </c>
      <c r="O46" s="63">
        <f t="shared" si="2"/>
        <v>-21960.02</v>
      </c>
      <c r="P46" s="63">
        <f t="shared" si="2"/>
        <v>-12687.32</v>
      </c>
      <c r="Q46" s="63">
        <f t="shared" si="2"/>
        <v>-1729259.92</v>
      </c>
      <c r="R46" s="63">
        <f t="shared" si="2"/>
        <v>-1485597.39</v>
      </c>
      <c r="S46" s="63">
        <f t="shared" si="2"/>
        <v>-1551027.33</v>
      </c>
      <c r="T46" s="63">
        <f t="shared" si="2"/>
        <v>-1376158.54</v>
      </c>
      <c r="U46" s="63">
        <f t="shared" si="2"/>
        <v>-1493181.51</v>
      </c>
      <c r="V46" s="63">
        <f t="shared" si="2"/>
        <v>-2043541.56</v>
      </c>
      <c r="W46" s="63">
        <f t="shared" si="2"/>
        <v>-2265047.88</v>
      </c>
      <c r="X46" s="63">
        <f t="shared" si="2"/>
        <v>-26046.52</v>
      </c>
      <c r="Y46" s="63">
        <f t="shared" si="3"/>
        <v>-72559.25</v>
      </c>
      <c r="Z46" s="63">
        <f t="shared" si="3"/>
        <v>-12316.67</v>
      </c>
      <c r="AA46" s="63">
        <f t="shared" si="3"/>
        <v>-21960.02</v>
      </c>
      <c r="AB46" s="63">
        <f t="shared" si="3"/>
        <v>-12687.32</v>
      </c>
      <c r="AC46" s="63">
        <f t="shared" si="3"/>
        <v>-1729259.92</v>
      </c>
      <c r="AD46" s="63">
        <f t="shared" si="3"/>
        <v>-1485597.39</v>
      </c>
      <c r="AE46" s="63">
        <f t="shared" si="3"/>
        <v>-1551027.33</v>
      </c>
      <c r="AF46" s="63">
        <f t="shared" si="3"/>
        <v>-1376158.54</v>
      </c>
      <c r="AG46" s="63">
        <f t="shared" si="3"/>
        <v>-1493181.51</v>
      </c>
      <c r="AH46" s="63">
        <f t="shared" si="3"/>
        <v>-1599780.73</v>
      </c>
      <c r="AI46" s="63">
        <f t="shared" si="4"/>
        <v>-1727739.19</v>
      </c>
      <c r="AJ46" s="63">
        <f t="shared" si="4"/>
        <v>-12235.97</v>
      </c>
      <c r="AK46" s="63">
        <f t="shared" si="4"/>
        <v>-33957.120000000003</v>
      </c>
      <c r="AL46" s="63">
        <f t="shared" si="4"/>
        <v>-12174.62</v>
      </c>
      <c r="AM46" s="63">
        <f t="shared" si="4"/>
        <v>-1582.76</v>
      </c>
      <c r="AN46" s="63">
        <f t="shared" si="4"/>
        <v>-32607.69</v>
      </c>
      <c r="AO46" s="63">
        <f t="shared" si="4"/>
        <v>-642509.23</v>
      </c>
      <c r="AP46" s="63">
        <f t="shared" si="4"/>
        <v>-1326432.24</v>
      </c>
      <c r="AQ46" s="63">
        <f t="shared" si="4"/>
        <v>-1114824.72</v>
      </c>
      <c r="AR46" s="63">
        <f t="shared" si="4"/>
        <v>-907767.8</v>
      </c>
      <c r="AS46" s="63">
        <f t="shared" si="5"/>
        <v>-1211542.03</v>
      </c>
      <c r="AT46" s="63">
        <f t="shared" si="5"/>
        <v>-1677579.36</v>
      </c>
      <c r="AU46" s="63">
        <f t="shared" si="5"/>
        <v>-1317709.6200000001</v>
      </c>
      <c r="AV46" s="63">
        <f t="shared" si="5"/>
        <v>-24583.759999999998</v>
      </c>
      <c r="AW46" s="63">
        <f t="shared" si="5"/>
        <v>-20191.810000000001</v>
      </c>
      <c r="AX46" s="63">
        <f t="shared" si="5"/>
        <v>-2133.9299999999998</v>
      </c>
      <c r="AY46" s="63">
        <f t="shared" si="5"/>
        <v>-134687.51999999999</v>
      </c>
    </row>
    <row r="47" spans="3:51" ht="15">
      <c r="C47" s="20"/>
      <c r="D47" s="1" t="s">
        <v>43</v>
      </c>
      <c r="E47" s="63">
        <f t="shared" si="1"/>
        <v>-21875.07</v>
      </c>
      <c r="F47" s="63">
        <f t="shared" si="1"/>
        <v>11350.379999999997</v>
      </c>
      <c r="G47" s="63">
        <f t="shared" si="1"/>
        <v>-583.36000000000013</v>
      </c>
      <c r="H47" s="63">
        <f t="shared" si="1"/>
        <v>-181.09000000000003</v>
      </c>
      <c r="I47" s="63">
        <f t="shared" si="1"/>
        <v>-5667.1499999999978</v>
      </c>
      <c r="J47" s="63">
        <f t="shared" si="1"/>
        <v>-197.96000000000004</v>
      </c>
      <c r="K47" s="63">
        <f t="shared" si="1"/>
        <v>252.88999999999942</v>
      </c>
      <c r="L47" s="63">
        <f t="shared" si="1"/>
        <v>-8229</v>
      </c>
      <c r="M47" s="63">
        <f t="shared" si="1"/>
        <v>-4323.91</v>
      </c>
      <c r="N47" s="63">
        <f t="shared" si="1"/>
        <v>-10716.440000000002</v>
      </c>
      <c r="O47" s="63">
        <f t="shared" si="2"/>
        <v>-4515.510000000002</v>
      </c>
      <c r="P47" s="63">
        <f t="shared" si="2"/>
        <v>-8232.26</v>
      </c>
      <c r="Q47" s="63">
        <f t="shared" si="2"/>
        <v>-21875.07</v>
      </c>
      <c r="R47" s="63">
        <f t="shared" si="2"/>
        <v>11350.379999999997</v>
      </c>
      <c r="S47" s="63">
        <f t="shared" si="2"/>
        <v>-583.36000000000013</v>
      </c>
      <c r="T47" s="63">
        <f t="shared" si="2"/>
        <v>-181.09000000000003</v>
      </c>
      <c r="U47" s="63">
        <f t="shared" si="2"/>
        <v>-5667.1499999999978</v>
      </c>
      <c r="V47" s="63">
        <f t="shared" si="2"/>
        <v>-197.96000000000004</v>
      </c>
      <c r="W47" s="63">
        <f t="shared" si="2"/>
        <v>252.88999999999942</v>
      </c>
      <c r="X47" s="63">
        <f t="shared" si="2"/>
        <v>-8229</v>
      </c>
      <c r="Y47" s="63">
        <f t="shared" si="3"/>
        <v>-4323.91</v>
      </c>
      <c r="Z47" s="63">
        <f t="shared" si="3"/>
        <v>-10716.440000000002</v>
      </c>
      <c r="AA47" s="63">
        <f t="shared" si="3"/>
        <v>-4515.510000000002</v>
      </c>
      <c r="AB47" s="63">
        <f t="shared" si="3"/>
        <v>-8232.26</v>
      </c>
      <c r="AC47" s="63">
        <f t="shared" si="3"/>
        <v>-21875.07</v>
      </c>
      <c r="AD47" s="63">
        <f t="shared" si="3"/>
        <v>11350.379999999997</v>
      </c>
      <c r="AE47" s="63">
        <f t="shared" si="3"/>
        <v>-583.36000000000013</v>
      </c>
      <c r="AF47" s="63">
        <f t="shared" si="3"/>
        <v>-181.09000000000003</v>
      </c>
      <c r="AG47" s="63">
        <f t="shared" si="3"/>
        <v>-5667.1499999999978</v>
      </c>
      <c r="AH47" s="63">
        <f t="shared" si="3"/>
        <v>30103.510000000002</v>
      </c>
      <c r="AI47" s="63">
        <f t="shared" si="4"/>
        <v>-5697.4500000000007</v>
      </c>
      <c r="AJ47" s="63">
        <f t="shared" si="4"/>
        <v>27587.64</v>
      </c>
      <c r="AK47" s="63">
        <f t="shared" si="4"/>
        <v>1784.989999999998</v>
      </c>
      <c r="AL47" s="63">
        <f t="shared" si="4"/>
        <v>-5551.16</v>
      </c>
      <c r="AM47" s="63">
        <f t="shared" si="4"/>
        <v>-11774.59</v>
      </c>
      <c r="AN47" s="63">
        <f t="shared" si="4"/>
        <v>165.24000000000024</v>
      </c>
      <c r="AO47" s="63">
        <f t="shared" si="4"/>
        <v>-999.30999999999949</v>
      </c>
      <c r="AP47" s="63">
        <f t="shared" si="4"/>
        <v>-171.40999999999985</v>
      </c>
      <c r="AQ47" s="63">
        <f t="shared" si="4"/>
        <v>-325.61999999999989</v>
      </c>
      <c r="AR47" s="63">
        <f t="shared" si="4"/>
        <v>1351.3500000000001</v>
      </c>
      <c r="AS47" s="63">
        <f t="shared" si="5"/>
        <v>-2793.56</v>
      </c>
      <c r="AT47" s="63">
        <f t="shared" si="5"/>
        <v>-133.35999999999996</v>
      </c>
      <c r="AU47" s="63">
        <f t="shared" si="5"/>
        <v>-117.80999999999995</v>
      </c>
      <c r="AV47" s="63">
        <f t="shared" si="5"/>
        <v>-589.93000000000029</v>
      </c>
      <c r="AW47" s="63">
        <f t="shared" si="5"/>
        <v>-1326.6499999999996</v>
      </c>
      <c r="AX47" s="63">
        <f t="shared" si="5"/>
        <v>-1706.8499999999985</v>
      </c>
      <c r="AY47" s="63">
        <f t="shared" si="5"/>
        <v>-1883.5</v>
      </c>
    </row>
    <row r="48" spans="3:51" ht="15">
      <c r="C48" s="20"/>
      <c r="D48" s="1" t="s">
        <v>44</v>
      </c>
      <c r="E48" s="63">
        <f t="shared" si="1"/>
        <v>2071781.7</v>
      </c>
      <c r="F48" s="63">
        <f t="shared" si="1"/>
        <v>1669715.9</v>
      </c>
      <c r="G48" s="63">
        <f t="shared" si="1"/>
        <v>1615024.0899999999</v>
      </c>
      <c r="H48" s="63">
        <f t="shared" si="1"/>
        <v>1661857.41</v>
      </c>
      <c r="I48" s="63">
        <f t="shared" si="1"/>
        <v>1659821.21</v>
      </c>
      <c r="J48" s="63">
        <f t="shared" si="1"/>
        <v>1632069.5299999998</v>
      </c>
      <c r="K48" s="63">
        <f t="shared" si="1"/>
        <v>2102913.2599999998</v>
      </c>
      <c r="L48" s="63">
        <f t="shared" si="1"/>
        <v>2449594.48</v>
      </c>
      <c r="M48" s="63">
        <f t="shared" si="1"/>
        <v>2503679.6399999997</v>
      </c>
      <c r="N48" s="63">
        <f t="shared" si="1"/>
        <v>2534334.09</v>
      </c>
      <c r="O48" s="63">
        <f t="shared" si="2"/>
        <v>2321116.88</v>
      </c>
      <c r="P48" s="63">
        <f t="shared" si="2"/>
        <v>2463978.4500000002</v>
      </c>
      <c r="Q48" s="63">
        <f t="shared" si="2"/>
        <v>2071781.7</v>
      </c>
      <c r="R48" s="63">
        <f t="shared" si="2"/>
        <v>1669715.9</v>
      </c>
      <c r="S48" s="63">
        <f t="shared" si="2"/>
        <v>1615024.0899999999</v>
      </c>
      <c r="T48" s="63">
        <f t="shared" si="2"/>
        <v>1661857.41</v>
      </c>
      <c r="U48" s="63">
        <f t="shared" si="2"/>
        <v>1659821.21</v>
      </c>
      <c r="V48" s="63">
        <f t="shared" si="2"/>
        <v>1632069.5299999998</v>
      </c>
      <c r="W48" s="63">
        <f t="shared" si="2"/>
        <v>2102913.2599999998</v>
      </c>
      <c r="X48" s="63">
        <f t="shared" si="2"/>
        <v>2449594.48</v>
      </c>
      <c r="Y48" s="63">
        <f t="shared" si="3"/>
        <v>2503679.6399999997</v>
      </c>
      <c r="Z48" s="63">
        <f t="shared" si="3"/>
        <v>2534334.09</v>
      </c>
      <c r="AA48" s="63">
        <f t="shared" si="3"/>
        <v>2321116.88</v>
      </c>
      <c r="AB48" s="63">
        <f t="shared" si="3"/>
        <v>2463978.4500000002</v>
      </c>
      <c r="AC48" s="63">
        <f t="shared" si="3"/>
        <v>2071781.7</v>
      </c>
      <c r="AD48" s="63">
        <f t="shared" si="3"/>
        <v>1669715.9</v>
      </c>
      <c r="AE48" s="63">
        <f t="shared" si="3"/>
        <v>1615024.0899999999</v>
      </c>
      <c r="AF48" s="63">
        <f t="shared" si="3"/>
        <v>1661857.41</v>
      </c>
      <c r="AG48" s="63">
        <f t="shared" si="3"/>
        <v>1659821.21</v>
      </c>
      <c r="AH48" s="63">
        <f t="shared" si="3"/>
        <v>1622306.49</v>
      </c>
      <c r="AI48" s="63">
        <f t="shared" si="4"/>
        <v>2088004.94</v>
      </c>
      <c r="AJ48" s="63">
        <f t="shared" si="4"/>
        <v>2376539.0099999998</v>
      </c>
      <c r="AK48" s="63">
        <f t="shared" si="4"/>
        <v>2450509.4500000002</v>
      </c>
      <c r="AL48" s="63">
        <f t="shared" si="4"/>
        <v>2465519.6100000003</v>
      </c>
      <c r="AM48" s="63">
        <f t="shared" si="4"/>
        <v>2310089.27</v>
      </c>
      <c r="AN48" s="63">
        <f t="shared" si="4"/>
        <v>2383712</v>
      </c>
      <c r="AO48" s="63">
        <f t="shared" si="4"/>
        <v>2048423.2800000003</v>
      </c>
      <c r="AP48" s="63">
        <f t="shared" si="4"/>
        <v>1667278.63</v>
      </c>
      <c r="AQ48" s="63">
        <f t="shared" si="4"/>
        <v>1599443.3199999998</v>
      </c>
      <c r="AR48" s="63">
        <f t="shared" si="4"/>
        <v>1642938.52</v>
      </c>
      <c r="AS48" s="63">
        <f t="shared" si="5"/>
        <v>1645157.2799999998</v>
      </c>
      <c r="AT48" s="63">
        <f t="shared" si="5"/>
        <v>1610361.13</v>
      </c>
      <c r="AU48" s="63">
        <f t="shared" si="5"/>
        <v>2071768.79</v>
      </c>
      <c r="AV48" s="63">
        <f t="shared" si="5"/>
        <v>2310383.64</v>
      </c>
      <c r="AW48" s="63">
        <f t="shared" si="5"/>
        <v>2444273.8899999997</v>
      </c>
      <c r="AX48" s="63">
        <f t="shared" si="5"/>
        <v>2454485.75</v>
      </c>
      <c r="AY48" s="63">
        <f t="shared" si="5"/>
        <v>2255682.7599999998</v>
      </c>
    </row>
    <row r="49" spans="4:51">
      <c r="D49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4:51">
      <c r="D50"/>
      <c r="E50" s="63">
        <f t="shared" ref="E50:AY50" si="6">SUM(E34:E48)</f>
        <v>3027101.9499999983</v>
      </c>
      <c r="F50" s="63">
        <f t="shared" si="6"/>
        <v>2574319.2600000002</v>
      </c>
      <c r="G50" s="63">
        <f t="shared" si="6"/>
        <v>2143417.6699999995</v>
      </c>
      <c r="H50" s="63">
        <f t="shared" si="6"/>
        <v>2072584.97</v>
      </c>
      <c r="I50" s="63">
        <f t="shared" si="6"/>
        <v>1690032.4500000014</v>
      </c>
      <c r="J50" s="63">
        <f t="shared" si="6"/>
        <v>3711413.3199999984</v>
      </c>
      <c r="K50" s="63">
        <f t="shared" si="6"/>
        <v>9038513.6899999976</v>
      </c>
      <c r="L50" s="63">
        <f t="shared" si="6"/>
        <v>13229706.280000005</v>
      </c>
      <c r="M50" s="63">
        <f t="shared" si="6"/>
        <v>16821583.120000001</v>
      </c>
      <c r="N50" s="63">
        <f t="shared" si="6"/>
        <v>14039281.25</v>
      </c>
      <c r="O50" s="63">
        <f t="shared" si="6"/>
        <v>14364597.790000003</v>
      </c>
      <c r="P50" s="63">
        <f t="shared" si="6"/>
        <v>5330293.0299999993</v>
      </c>
      <c r="Q50" s="63">
        <f t="shared" si="6"/>
        <v>3027101.9499999983</v>
      </c>
      <c r="R50" s="63">
        <f t="shared" si="6"/>
        <v>2574319.2600000002</v>
      </c>
      <c r="S50" s="63">
        <f t="shared" si="6"/>
        <v>2143417.6699999995</v>
      </c>
      <c r="T50" s="63">
        <f t="shared" si="6"/>
        <v>2072584.97</v>
      </c>
      <c r="U50" s="63">
        <f t="shared" si="6"/>
        <v>1690032.4500000014</v>
      </c>
      <c r="V50" s="63">
        <f t="shared" si="6"/>
        <v>3711413.3199999984</v>
      </c>
      <c r="W50" s="63">
        <f t="shared" si="6"/>
        <v>9038513.6899999976</v>
      </c>
      <c r="X50" s="63">
        <f t="shared" si="6"/>
        <v>13229706.280000005</v>
      </c>
      <c r="Y50" s="63">
        <f t="shared" si="6"/>
        <v>16821583.120000001</v>
      </c>
      <c r="Z50" s="63">
        <f t="shared" si="6"/>
        <v>14039281.25</v>
      </c>
      <c r="AA50" s="63">
        <f t="shared" si="6"/>
        <v>14364597.790000003</v>
      </c>
      <c r="AB50" s="63">
        <f t="shared" si="6"/>
        <v>5330293.0299999993</v>
      </c>
      <c r="AC50" s="63">
        <f t="shared" si="6"/>
        <v>3027101.9499999983</v>
      </c>
      <c r="AD50" s="63">
        <f t="shared" si="6"/>
        <v>2574319.2600000002</v>
      </c>
      <c r="AE50" s="63">
        <f t="shared" si="6"/>
        <v>2143417.6699999995</v>
      </c>
      <c r="AF50" s="63">
        <f t="shared" si="6"/>
        <v>2072584.97</v>
      </c>
      <c r="AG50" s="63">
        <f t="shared" si="6"/>
        <v>1690032.4500000014</v>
      </c>
      <c r="AH50" s="63">
        <f t="shared" si="6"/>
        <v>2889812.2300000004</v>
      </c>
      <c r="AI50" s="63">
        <f t="shared" si="6"/>
        <v>7965891.3499999978</v>
      </c>
      <c r="AJ50" s="63">
        <f t="shared" si="6"/>
        <v>10769858.370000001</v>
      </c>
      <c r="AK50" s="63">
        <f t="shared" si="6"/>
        <v>12577230.379999999</v>
      </c>
      <c r="AL50" s="63">
        <f t="shared" si="6"/>
        <v>9877250.5799999982</v>
      </c>
      <c r="AM50" s="63">
        <f t="shared" si="6"/>
        <v>6930617.7699999996</v>
      </c>
      <c r="AN50" s="63">
        <f t="shared" si="6"/>
        <v>4046777.2800000012</v>
      </c>
      <c r="AO50" s="63">
        <f t="shared" si="6"/>
        <v>1709386.8000000007</v>
      </c>
      <c r="AP50" s="63">
        <f t="shared" si="6"/>
        <v>1271697.2699999996</v>
      </c>
      <c r="AQ50" s="63">
        <f t="shared" si="6"/>
        <v>1271211.8600000001</v>
      </c>
      <c r="AR50" s="63">
        <f t="shared" si="6"/>
        <v>1271103.8900000001</v>
      </c>
      <c r="AS50" s="63">
        <f t="shared" si="6"/>
        <v>1310025.7100000002</v>
      </c>
      <c r="AT50" s="63">
        <f t="shared" si="6"/>
        <v>3106957.1299999994</v>
      </c>
      <c r="AU50" s="63">
        <f t="shared" si="6"/>
        <v>5485349.0500000007</v>
      </c>
      <c r="AV50" s="63">
        <f t="shared" si="6"/>
        <v>11138080.610000001</v>
      </c>
      <c r="AW50" s="63">
        <f t="shared" si="6"/>
        <v>12686928.460000001</v>
      </c>
      <c r="AX50" s="63">
        <f t="shared" si="6"/>
        <v>12750019.26</v>
      </c>
      <c r="AY50" s="63">
        <f t="shared" si="6"/>
        <v>8138470.3699999973</v>
      </c>
    </row>
    <row r="51" spans="4:51">
      <c r="D51"/>
      <c r="E51" s="63">
        <f t="shared" ref="E51:AY51" si="7">E31-E50</f>
        <v>0</v>
      </c>
      <c r="F51" s="63">
        <f t="shared" si="7"/>
        <v>0</v>
      </c>
      <c r="G51" s="63">
        <f t="shared" si="7"/>
        <v>0</v>
      </c>
      <c r="H51" s="63">
        <f t="shared" si="7"/>
        <v>0</v>
      </c>
      <c r="I51" s="63">
        <f t="shared" si="7"/>
        <v>0</v>
      </c>
      <c r="J51" s="63">
        <f t="shared" si="7"/>
        <v>0</v>
      </c>
      <c r="K51" s="63">
        <f t="shared" si="7"/>
        <v>0</v>
      </c>
      <c r="L51" s="63">
        <f t="shared" si="7"/>
        <v>0</v>
      </c>
      <c r="M51" s="63">
        <f t="shared" si="7"/>
        <v>0</v>
      </c>
      <c r="N51" s="63">
        <f t="shared" si="7"/>
        <v>0</v>
      </c>
      <c r="O51" s="63">
        <f t="shared" si="7"/>
        <v>0</v>
      </c>
      <c r="P51" s="63">
        <f t="shared" si="7"/>
        <v>0</v>
      </c>
      <c r="Q51" s="63">
        <f t="shared" si="7"/>
        <v>0</v>
      </c>
      <c r="R51" s="63">
        <f t="shared" si="7"/>
        <v>0</v>
      </c>
      <c r="S51" s="63">
        <f t="shared" si="7"/>
        <v>0</v>
      </c>
      <c r="T51" s="63">
        <f t="shared" si="7"/>
        <v>0</v>
      </c>
      <c r="U51" s="63">
        <f t="shared" si="7"/>
        <v>0</v>
      </c>
      <c r="V51" s="63">
        <f t="shared" si="7"/>
        <v>0</v>
      </c>
      <c r="W51" s="63">
        <f t="shared" si="7"/>
        <v>0</v>
      </c>
      <c r="X51" s="63">
        <f t="shared" si="7"/>
        <v>0</v>
      </c>
      <c r="Y51" s="63">
        <f t="shared" si="7"/>
        <v>0</v>
      </c>
      <c r="Z51" s="63">
        <f t="shared" si="7"/>
        <v>0</v>
      </c>
      <c r="AA51" s="63">
        <f t="shared" si="7"/>
        <v>0</v>
      </c>
      <c r="AB51" s="63">
        <f t="shared" si="7"/>
        <v>0</v>
      </c>
      <c r="AC51" s="63">
        <f t="shared" si="7"/>
        <v>0</v>
      </c>
      <c r="AD51" s="63">
        <f t="shared" si="7"/>
        <v>0</v>
      </c>
      <c r="AE51" s="63">
        <f t="shared" si="7"/>
        <v>0</v>
      </c>
      <c r="AF51" s="63">
        <f t="shared" si="7"/>
        <v>0</v>
      </c>
      <c r="AG51" s="63">
        <f t="shared" si="7"/>
        <v>0</v>
      </c>
      <c r="AH51" s="63">
        <f t="shared" si="7"/>
        <v>0</v>
      </c>
      <c r="AI51" s="63">
        <f t="shared" si="7"/>
        <v>0</v>
      </c>
      <c r="AJ51" s="63">
        <f t="shared" si="7"/>
        <v>0</v>
      </c>
      <c r="AK51" s="63">
        <f t="shared" si="7"/>
        <v>0</v>
      </c>
      <c r="AL51" s="63">
        <f t="shared" si="7"/>
        <v>0</v>
      </c>
      <c r="AM51" s="63">
        <f t="shared" si="7"/>
        <v>0</v>
      </c>
      <c r="AN51" s="63">
        <f t="shared" si="7"/>
        <v>0</v>
      </c>
      <c r="AO51" s="63">
        <f t="shared" si="7"/>
        <v>0</v>
      </c>
      <c r="AP51" s="63">
        <f t="shared" si="7"/>
        <v>0</v>
      </c>
      <c r="AQ51" s="63">
        <f t="shared" si="7"/>
        <v>0</v>
      </c>
      <c r="AR51" s="63">
        <f t="shared" si="7"/>
        <v>0</v>
      </c>
      <c r="AS51" s="63">
        <f t="shared" si="7"/>
        <v>0</v>
      </c>
      <c r="AT51" s="63">
        <f t="shared" si="7"/>
        <v>0</v>
      </c>
      <c r="AU51" s="63">
        <f t="shared" si="7"/>
        <v>0</v>
      </c>
      <c r="AV51" s="63">
        <f t="shared" si="7"/>
        <v>0</v>
      </c>
      <c r="AW51" s="63">
        <f t="shared" si="7"/>
        <v>0</v>
      </c>
      <c r="AX51" s="63">
        <f t="shared" si="7"/>
        <v>0</v>
      </c>
      <c r="AY51" s="63">
        <f t="shared" si="7"/>
        <v>0</v>
      </c>
    </row>
    <row r="52" spans="4:51">
      <c r="D52"/>
    </row>
    <row r="53" spans="4:51">
      <c r="D53"/>
    </row>
    <row r="54" spans="4:51">
      <c r="D54"/>
    </row>
    <row r="55" spans="4:51">
      <c r="D55"/>
    </row>
    <row r="56" spans="4:51">
      <c r="D56"/>
    </row>
    <row r="57" spans="4:51">
      <c r="D57"/>
    </row>
  </sheetData>
  <sortState xmlns:xlrd2="http://schemas.microsoft.com/office/spreadsheetml/2017/richdata2" ref="D40:D63">
    <sortCondition ref="D40:D63"/>
  </sortState>
  <phoneticPr fontId="18" type="noConversion"/>
  <printOptions horizontalCentered="1"/>
  <pageMargins left="0.5" right="0.46" top="0.72" bottom="0.56000000000000005" header="0.25" footer="0.25"/>
  <pageSetup scale="13" orientation="portrait" r:id="rId1"/>
  <headerFooter alignWithMargins="0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Base and Forecast Periods</vt:lpstr>
      <vt:lpstr>Div 9 gas cost</vt:lpstr>
      <vt:lpstr>'Div 9 gas cost'!Print_Area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Harrington</dc:creator>
  <cp:lastModifiedBy>Thomas  Troup</cp:lastModifiedBy>
  <dcterms:created xsi:type="dcterms:W3CDTF">2009-09-25T12:53:01Z</dcterms:created>
  <dcterms:modified xsi:type="dcterms:W3CDTF">2021-07-28T14:11:18Z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