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01pncif000\shsr_workgroups\MdSt-KY Rate Case\2021 KY Rate Case\SmartView Essbase Data\"/>
    </mc:Choice>
  </mc:AlternateContent>
  <xr:revisionPtr revIDLastSave="0" documentId="13_ncr:1_{EF9352D3-CD4C-4AB3-8780-89D65A91CD00}" xr6:coauthVersionLast="46" xr6:coauthVersionMax="46" xr10:uidLastSave="{00000000-0000-0000-0000-000000000000}"/>
  <bookViews>
    <workbookView xWindow="29805" yWindow="-360" windowWidth="27915" windowHeight="16440" xr2:uid="{00000000-000D-0000-FFFF-FFFF00000000}"/>
  </bookViews>
  <sheets>
    <sheet name="Base period Actuals" sheetId="3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"A3100000000131000000001100020_01000"</definedName>
    <definedName name="EssSamplingValue" localSheetId="0">100</definedName>
    <definedName name="_xlnm.Print_Area" localSheetId="0">'Base period Actuals'!$D$5:$Z$41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1" i="3" l="1"/>
  <c r="X11" i="3"/>
  <c r="Y12" i="3" s="1"/>
  <c r="Z12" i="3" s="1"/>
  <c r="X40" i="3"/>
  <c r="X39" i="3"/>
  <c r="X38" i="3"/>
  <c r="X37" i="3"/>
  <c r="X36" i="3"/>
  <c r="X35" i="3"/>
  <c r="X34" i="3"/>
  <c r="X33" i="3"/>
  <c r="X32" i="3"/>
  <c r="Y33" i="3" s="1"/>
  <c r="Z33" i="3" s="1"/>
  <c r="X31" i="3"/>
  <c r="X30" i="3"/>
  <c r="X29" i="3"/>
  <c r="X28" i="3"/>
  <c r="X27" i="3"/>
  <c r="X26" i="3"/>
  <c r="X25" i="3"/>
  <c r="X21" i="3"/>
  <c r="X20" i="3"/>
  <c r="X19" i="3"/>
  <c r="X18" i="3"/>
  <c r="X17" i="3"/>
  <c r="X16" i="3"/>
  <c r="X15" i="3"/>
  <c r="X14" i="3"/>
  <c r="X13" i="3"/>
  <c r="X12" i="3"/>
  <c r="X10" i="3"/>
  <c r="X9" i="3"/>
  <c r="Y16" i="3"/>
  <c r="Z16" i="3" s="1"/>
  <c r="Y31" i="3"/>
  <c r="Z31" i="3" s="1"/>
  <c r="Y35" i="3"/>
  <c r="Z35" i="3" s="1"/>
  <c r="Y14" i="3" l="1"/>
  <c r="Z14" i="3" s="1"/>
</calcChain>
</file>

<file path=xl/sharedStrings.xml><?xml version="1.0" encoding="utf-8"?>
<sst xmlns="http://schemas.openxmlformats.org/spreadsheetml/2006/main" count="106" uniqueCount="61">
  <si>
    <t>Activity</t>
  </si>
  <si>
    <t>Cost Center</t>
  </si>
  <si>
    <t>Company</t>
  </si>
  <si>
    <t>Depreciation Expense - Depr &amp; Taxes Other Expense 4030-09344</t>
  </si>
  <si>
    <t>Depreciation Expense - Depr Exp-Transmission Plant 4030-30004</t>
  </si>
  <si>
    <t>Depreciation Expense - Depr Exp-Distribution Plant 4030-30005</t>
  </si>
  <si>
    <t>Depreciation Expense - Depr Exp-General Plant 4030-30007</t>
  </si>
  <si>
    <t>Depreciation Expense - Vehicle Depreciation 4030-30031</t>
  </si>
  <si>
    <t>Depreciation Expense - Vehicle Depreciation Capitalized 4030-30032</t>
  </si>
  <si>
    <t>Depreciation Expense - Heavy Equipment Depreciation 4030-30041</t>
  </si>
  <si>
    <t>Depreciation Expense - Heavy Equipment Depreciation Capital 4030-30042</t>
  </si>
  <si>
    <t>Depreciation Expense - Tools &amp; Shop Depreciation 4030-30061</t>
  </si>
  <si>
    <t>Depreciation Expense - Tools &amp; Shop Depreciation Capitalize 4030-30062</t>
  </si>
  <si>
    <t>Depreciation Expense - Billing for Taxes Other and Depr 4030-41124</t>
  </si>
  <si>
    <t>Depreciation Expense - Billing for CSC Depr &amp; Taxes Other 4030-41129</t>
  </si>
  <si>
    <t>Amortization of gas plant acqu - Depr &amp; Taxes Other Expense 4060-09344</t>
  </si>
  <si>
    <t>Amortization of gas plant acqu - Amort Util/Plant Acq Adj 4060-30011</t>
  </si>
  <si>
    <t>Depreciation Expense - Depr Exp-Natural Gas Prod 4030-30002</t>
  </si>
  <si>
    <t>Totals_</t>
  </si>
  <si>
    <t>average_</t>
  </si>
  <si>
    <t>cap_rate</t>
  </si>
  <si>
    <t>expense_</t>
  </si>
  <si>
    <t>factor_</t>
  </si>
  <si>
    <t>Admin Div KY-Mid States - AMKMDV</t>
  </si>
  <si>
    <t>July</t>
  </si>
  <si>
    <t>Fiscal 2020</t>
  </si>
  <si>
    <t>Fiscal 2021</t>
  </si>
  <si>
    <t>August</t>
  </si>
  <si>
    <t>September</t>
  </si>
  <si>
    <t>October</t>
  </si>
  <si>
    <t>November</t>
  </si>
  <si>
    <t>December</t>
  </si>
  <si>
    <t>AMKMDV</t>
  </si>
  <si>
    <t>A4030-09344</t>
  </si>
  <si>
    <t>A4030-30007</t>
  </si>
  <si>
    <t>A4030-30031</t>
  </si>
  <si>
    <t>A4030-30032</t>
  </si>
  <si>
    <t>A4030-30041</t>
  </si>
  <si>
    <t>A4030-30042</t>
  </si>
  <si>
    <t>A4030-30061</t>
  </si>
  <si>
    <t>A4030-30062</t>
  </si>
  <si>
    <t>A4060-09344</t>
  </si>
  <si>
    <t>A4060-30011</t>
  </si>
  <si>
    <t>Depreciation and Amortization</t>
  </si>
  <si>
    <t>009DIV</t>
  </si>
  <si>
    <t>Kentucky Division - 009DIV</t>
  </si>
  <si>
    <t>A4030-30002</t>
  </si>
  <si>
    <t>A4030-30004</t>
  </si>
  <si>
    <t>A4030-30005</t>
  </si>
  <si>
    <t>A4030-41124</t>
  </si>
  <si>
    <t>Depreciation Expense - Billing from SS - Taxes Other and De 4030-41124</t>
  </si>
  <si>
    <t>A4030-41129</t>
  </si>
  <si>
    <t>Depreciation Expense - Billing from CSC -  Depr &amp; Taxes Oth 4030-41129</t>
  </si>
  <si>
    <t>USD-Regulatory</t>
  </si>
  <si>
    <t>January</t>
  </si>
  <si>
    <t>February</t>
  </si>
  <si>
    <t>March</t>
  </si>
  <si>
    <t>April</t>
  </si>
  <si>
    <t>May</t>
  </si>
  <si>
    <t>June</t>
  </si>
  <si>
    <t>UPDATED Apr20-Mar21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</si>
</sst>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left"/>
    </xf>
    <xf numFmtId="3" fontId="0" fillId="2" borderId="0" xfId="0" quotePrefix="1" applyNumberFormat="1" applyFill="1" applyAlignment="1">
      <alignment horizontal="left"/>
    </xf>
    <xf numFmtId="3" fontId="0" fillId="2" borderId="0" xfId="0" quotePrefix="1" applyNumberFormat="1" applyFill="1" applyAlignment="1">
      <alignment horizontal="right"/>
    </xf>
    <xf numFmtId="10" fontId="0" fillId="2" borderId="0" xfId="1" quotePrefix="1" applyNumberFormat="1" applyFont="1" applyFill="1" applyAlignment="1">
      <alignment horizontal="right"/>
    </xf>
    <xf numFmtId="3" fontId="0" fillId="3" borderId="0" xfId="0" quotePrefix="1" applyNumberFormat="1" applyFill="1" applyAlignment="1">
      <alignment horizontal="left"/>
    </xf>
    <xf numFmtId="3" fontId="0" fillId="3" borderId="0" xfId="0" quotePrefix="1" applyNumberFormat="1" applyFill="1" applyAlignment="1">
      <alignment horizontal="right"/>
    </xf>
    <xf numFmtId="10" fontId="0" fillId="3" borderId="0" xfId="1" quotePrefix="1" applyNumberFormat="1" applyFont="1" applyFill="1" applyAlignment="1">
      <alignment horizontal="right"/>
    </xf>
    <xf numFmtId="3" fontId="0" fillId="0" borderId="0" xfId="0" quotePrefix="1" applyNumberFormat="1"/>
    <xf numFmtId="3" fontId="0" fillId="4" borderId="0" xfId="0" quotePrefix="1" applyNumberFormat="1" applyFill="1"/>
    <xf numFmtId="3" fontId="0" fillId="4" borderId="0" xfId="0" quotePrefix="1" applyNumberFormat="1" applyFill="1" applyAlignment="1">
      <alignment horizontal="right"/>
    </xf>
    <xf numFmtId="10" fontId="0" fillId="4" borderId="0" xfId="1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37" fontId="4" fillId="0" borderId="0" xfId="2" applyNumberFormat="1" applyFont="1"/>
    <xf numFmtId="10" fontId="4" fillId="0" borderId="0" xfId="1" applyNumberFormat="1" applyFont="1"/>
    <xf numFmtId="164" fontId="2" fillId="0" borderId="1" xfId="3" applyNumberFormat="1" applyFont="1" applyFill="1" applyBorder="1" applyProtection="1">
      <protection locked="0"/>
    </xf>
    <xf numFmtId="0" fontId="1" fillId="0" borderId="1" xfId="4" quotePrefix="1" applyNumberFormat="1" applyFill="1" applyBorder="1" applyProtection="1">
      <protection locked="0"/>
    </xf>
    <xf numFmtId="49" fontId="0" fillId="0" borderId="0" xfId="0" quotePrefix="1" applyNumberFormat="1"/>
    <xf numFmtId="164" fontId="0" fillId="0" borderId="0" xfId="3" quotePrefix="1" applyNumberFormat="1" applyFont="1"/>
    <xf numFmtId="164" fontId="0" fillId="0" borderId="0" xfId="3" applyNumberFormat="1" applyFont="1"/>
    <xf numFmtId="164" fontId="0" fillId="0" borderId="0" xfId="3" quotePrefix="1" applyNumberFormat="1" applyFont="1" applyAlignment="1">
      <alignment horizontal="left"/>
    </xf>
    <xf numFmtId="164" fontId="0" fillId="4" borderId="0" xfId="3" quotePrefix="1" applyNumberFormat="1" applyFont="1" applyFill="1"/>
    <xf numFmtId="164" fontId="0" fillId="2" borderId="0" xfId="3" quotePrefix="1" applyNumberFormat="1" applyFont="1" applyFill="1" applyAlignment="1">
      <alignment horizontal="left"/>
    </xf>
    <xf numFmtId="164" fontId="0" fillId="3" borderId="0" xfId="3" quotePrefix="1" applyNumberFormat="1" applyFont="1" applyFill="1" applyAlignment="1">
      <alignment horizontal="left"/>
    </xf>
    <xf numFmtId="0" fontId="6" fillId="0" borderId="0" xfId="0" applyFont="1" applyAlignment="1">
      <alignment horizontal="center" wrapText="1"/>
    </xf>
  </cellXfs>
  <cellStyles count="5">
    <cellStyle name="Comma" xfId="3" builtinId="3"/>
    <cellStyle name="Normal" xfId="0" builtinId="0"/>
    <cellStyle name="Normal_Adjustments" xfId="2" xr:uid="{00000000-0005-0000-0000-000002000000}"/>
    <cellStyle name="Normal_Div 91" xfId="4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4"/>
  <sheetViews>
    <sheetView tabSelected="1" view="pageBreakPreview" zoomScale="80" zoomScaleNormal="90" zoomScaleSheetLayoutView="80" workbookViewId="0">
      <selection activeCell="W45" sqref="W45"/>
    </sheetView>
  </sheetViews>
  <sheetFormatPr defaultRowHeight="12.75" x14ac:dyDescent="0.2"/>
  <cols>
    <col min="2" max="2" width="9.42578125" bestFit="1" customWidth="1"/>
    <col min="3" max="3" width="33.5703125" bestFit="1" customWidth="1"/>
    <col min="4" max="4" width="26.28515625" bestFit="1" customWidth="1"/>
    <col min="5" max="5" width="66.5703125" customWidth="1"/>
    <col min="6" max="15" width="13.85546875" bestFit="1" customWidth="1"/>
    <col min="16" max="23" width="12.28515625" customWidth="1"/>
    <col min="24" max="24" width="13.42578125" customWidth="1"/>
    <col min="25" max="25" width="10.85546875" customWidth="1"/>
    <col min="26" max="26" width="11.140625" bestFit="1" customWidth="1"/>
  </cols>
  <sheetData>
    <row r="1" spans="2:26" x14ac:dyDescent="0.2"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6" x14ac:dyDescent="0.2">
      <c r="E2" s="24" t="s">
        <v>53</v>
      </c>
      <c r="F2" s="24"/>
      <c r="G2" s="24"/>
      <c r="H2" s="24"/>
      <c r="I2" s="24"/>
      <c r="J2" s="24"/>
      <c r="K2" s="24"/>
      <c r="L2" s="24"/>
      <c r="M2" s="24"/>
      <c r="N2" s="24"/>
      <c r="O2" s="1"/>
      <c r="P2" s="1"/>
      <c r="Q2" s="1"/>
      <c r="R2" s="1"/>
      <c r="S2" s="1"/>
      <c r="T2" s="1"/>
      <c r="U2" s="1"/>
      <c r="V2" s="1"/>
      <c r="W2" s="1"/>
    </row>
    <row r="3" spans="2:26" x14ac:dyDescent="0.2">
      <c r="E3" s="1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6" ht="29.25" customHeight="1" x14ac:dyDescent="0.2">
      <c r="E4" s="1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1" t="s">
        <v>60</v>
      </c>
    </row>
    <row r="5" spans="2:26" x14ac:dyDescent="0.2">
      <c r="O5" s="1"/>
      <c r="P5" s="1"/>
      <c r="Q5" s="1"/>
      <c r="R5" s="1"/>
      <c r="S5" s="1"/>
      <c r="T5" s="1"/>
      <c r="U5" s="1"/>
      <c r="V5" s="1"/>
      <c r="W5" s="1"/>
    </row>
    <row r="6" spans="2:26" x14ac:dyDescent="0.2">
      <c r="E6" s="2"/>
      <c r="F6" s="3" t="s">
        <v>25</v>
      </c>
      <c r="G6" s="3" t="s">
        <v>25</v>
      </c>
      <c r="H6" s="3" t="s">
        <v>25</v>
      </c>
      <c r="I6" s="3" t="s">
        <v>25</v>
      </c>
      <c r="J6" s="3" t="s">
        <v>25</v>
      </c>
      <c r="K6" s="3" t="s">
        <v>25</v>
      </c>
      <c r="L6" s="3" t="s">
        <v>25</v>
      </c>
      <c r="M6" s="3" t="s">
        <v>25</v>
      </c>
      <c r="N6" s="3" t="s">
        <v>25</v>
      </c>
      <c r="O6" s="3" t="s">
        <v>25</v>
      </c>
      <c r="P6" s="3" t="s">
        <v>25</v>
      </c>
      <c r="Q6" s="3" t="s">
        <v>25</v>
      </c>
      <c r="R6" s="3" t="s">
        <v>26</v>
      </c>
      <c r="S6" s="3" t="s">
        <v>26</v>
      </c>
      <c r="T6" s="3" t="s">
        <v>26</v>
      </c>
      <c r="U6" s="3" t="s">
        <v>26</v>
      </c>
      <c r="V6" s="3" t="s">
        <v>26</v>
      </c>
      <c r="W6" s="3" t="s">
        <v>26</v>
      </c>
      <c r="Y6" s="3" t="s">
        <v>19</v>
      </c>
      <c r="Z6" s="17" t="s">
        <v>21</v>
      </c>
    </row>
    <row r="7" spans="2:26" x14ac:dyDescent="0.2">
      <c r="E7" s="3"/>
      <c r="F7" s="3" t="s">
        <v>29</v>
      </c>
      <c r="G7" s="3" t="s">
        <v>30</v>
      </c>
      <c r="H7" s="3" t="s">
        <v>31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24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54</v>
      </c>
      <c r="V7" s="3" t="s">
        <v>55</v>
      </c>
      <c r="W7" s="3" t="s">
        <v>56</v>
      </c>
      <c r="X7" s="3" t="s">
        <v>18</v>
      </c>
      <c r="Y7" s="3" t="s">
        <v>20</v>
      </c>
      <c r="Z7" s="17" t="s">
        <v>22</v>
      </c>
    </row>
    <row r="8" spans="2:26" x14ac:dyDescent="0.2"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5"/>
    </row>
    <row r="9" spans="2:26" ht="15" x14ac:dyDescent="0.25">
      <c r="B9" t="s">
        <v>32</v>
      </c>
      <c r="C9" t="s">
        <v>23</v>
      </c>
      <c r="D9" s="23" t="s">
        <v>33</v>
      </c>
      <c r="E9" s="6" t="s">
        <v>3</v>
      </c>
      <c r="F9" s="27">
        <v>-4214.67</v>
      </c>
      <c r="G9" s="27">
        <v>-4269.74</v>
      </c>
      <c r="H9" s="27">
        <v>-3152.34</v>
      </c>
      <c r="I9" s="27">
        <v>-3150.13</v>
      </c>
      <c r="J9" s="27">
        <v>-3151.31</v>
      </c>
      <c r="K9" s="27">
        <v>-3049.4</v>
      </c>
      <c r="L9" s="27">
        <v>-3889.3</v>
      </c>
      <c r="M9" s="27">
        <v>-3894.77</v>
      </c>
      <c r="N9" s="27">
        <v>-3540.53</v>
      </c>
      <c r="O9" s="22">
        <v>-3537.12</v>
      </c>
      <c r="P9" s="22">
        <v>-3537.31</v>
      </c>
      <c r="Q9" s="22">
        <v>-3538.32</v>
      </c>
      <c r="R9" s="22">
        <v>-2625.55</v>
      </c>
      <c r="S9" s="22">
        <v>-2613.15</v>
      </c>
      <c r="T9" s="22">
        <v>-2183.2199999999998</v>
      </c>
      <c r="U9" s="22">
        <v>-2183.52</v>
      </c>
      <c r="V9" s="22">
        <v>-2098.71</v>
      </c>
      <c r="W9" s="22">
        <v>-1978.52</v>
      </c>
      <c r="X9" s="5">
        <f>SUM(L9:W9)</f>
        <v>-35620.020000000004</v>
      </c>
    </row>
    <row r="10" spans="2:26" ht="15" x14ac:dyDescent="0.25">
      <c r="D10" s="1" t="s">
        <v>34</v>
      </c>
      <c r="E10" s="13" t="s">
        <v>6</v>
      </c>
      <c r="F10" s="25">
        <v>3758.21</v>
      </c>
      <c r="G10" s="25">
        <v>3758.21</v>
      </c>
      <c r="H10" s="25">
        <v>2681.56</v>
      </c>
      <c r="I10" s="25">
        <v>2681.56</v>
      </c>
      <c r="J10" s="25">
        <v>2681.56</v>
      </c>
      <c r="K10" s="25">
        <v>2584.2399999999998</v>
      </c>
      <c r="L10" s="25">
        <v>3421.49</v>
      </c>
      <c r="M10" s="25">
        <v>3421.49</v>
      </c>
      <c r="N10" s="25">
        <v>3418.37</v>
      </c>
      <c r="O10" s="22">
        <v>3418.37</v>
      </c>
      <c r="P10" s="22">
        <v>3418.37</v>
      </c>
      <c r="Q10" s="22">
        <v>3418.37</v>
      </c>
      <c r="R10" s="22">
        <v>2373.85</v>
      </c>
      <c r="S10" s="22">
        <v>2373.85</v>
      </c>
      <c r="T10" s="22">
        <v>1923.41</v>
      </c>
      <c r="U10" s="22">
        <v>1923.41</v>
      </c>
      <c r="V10" s="22">
        <v>1827.71</v>
      </c>
      <c r="W10" s="22">
        <v>1723.24</v>
      </c>
      <c r="X10" s="5">
        <f>SUM(L10:T10)</f>
        <v>27187.569999999992</v>
      </c>
    </row>
    <row r="11" spans="2:26" x14ac:dyDescent="0.2">
      <c r="D11" s="1" t="s">
        <v>35</v>
      </c>
      <c r="E11" s="14" t="s">
        <v>7</v>
      </c>
      <c r="F11" s="28">
        <v>123.01</v>
      </c>
      <c r="G11" s="28">
        <v>123.01</v>
      </c>
      <c r="H11" s="28">
        <v>123.01</v>
      </c>
      <c r="I11" s="28">
        <v>123.01</v>
      </c>
      <c r="J11" s="28">
        <v>123.01</v>
      </c>
      <c r="K11" s="28">
        <v>123.01</v>
      </c>
      <c r="L11" s="28">
        <v>123.01</v>
      </c>
      <c r="M11" s="28">
        <v>123.01</v>
      </c>
      <c r="N11" s="28">
        <v>123.01</v>
      </c>
      <c r="O11" s="28">
        <v>123.01</v>
      </c>
      <c r="P11" s="28">
        <v>123.01</v>
      </c>
      <c r="Q11" s="28">
        <v>123.01</v>
      </c>
      <c r="R11" s="28">
        <v>123.01</v>
      </c>
      <c r="S11" s="28">
        <v>123.01</v>
      </c>
      <c r="T11" s="28">
        <v>123.01</v>
      </c>
      <c r="U11" s="28">
        <v>123.01</v>
      </c>
      <c r="V11" s="28">
        <v>123.01</v>
      </c>
      <c r="W11" s="28">
        <v>123.01</v>
      </c>
      <c r="X11" s="15">
        <f>SUM(L11:T11)</f>
        <v>1107.0900000000001</v>
      </c>
      <c r="Y11" s="15"/>
      <c r="Z11" s="15"/>
    </row>
    <row r="12" spans="2:26" x14ac:dyDescent="0.2">
      <c r="D12" s="1" t="s">
        <v>36</v>
      </c>
      <c r="E12" s="14" t="s">
        <v>8</v>
      </c>
      <c r="F12" s="28">
        <v>-70.52</v>
      </c>
      <c r="G12" s="28">
        <v>-64.17</v>
      </c>
      <c r="H12" s="28">
        <v>-68.87</v>
      </c>
      <c r="I12" s="28">
        <v>-69.13</v>
      </c>
      <c r="J12" s="28">
        <v>-68.989999999999995</v>
      </c>
      <c r="K12" s="28">
        <v>-69.510000000000005</v>
      </c>
      <c r="L12" s="28">
        <v>-69.209999999999994</v>
      </c>
      <c r="M12" s="28">
        <v>-68.58</v>
      </c>
      <c r="N12" s="28">
        <v>-67.95</v>
      </c>
      <c r="O12" s="28">
        <v>-69.510000000000005</v>
      </c>
      <c r="P12" s="28">
        <v>-69.42</v>
      </c>
      <c r="Q12" s="28">
        <v>-68.959999999999994</v>
      </c>
      <c r="R12" s="28">
        <v>-68.03</v>
      </c>
      <c r="S12" s="28">
        <v>-70.760000000000005</v>
      </c>
      <c r="T12" s="28">
        <v>-68.709999999999994</v>
      </c>
      <c r="U12" s="28">
        <v>-68.650000000000006</v>
      </c>
      <c r="V12" s="28">
        <v>-66.349999999999994</v>
      </c>
      <c r="W12" s="28">
        <v>-69.66</v>
      </c>
      <c r="X12" s="15">
        <f>SUM(L12:T12)</f>
        <v>-621.13</v>
      </c>
      <c r="Y12" s="16">
        <f>IF(X11=0,0,-X12/X11)</f>
        <v>0.56104743065152785</v>
      </c>
      <c r="Z12" s="16">
        <f>1-Y12</f>
        <v>0.43895256934847215</v>
      </c>
    </row>
    <row r="13" spans="2:26" x14ac:dyDescent="0.2">
      <c r="D13" s="1" t="s">
        <v>37</v>
      </c>
      <c r="E13" s="7" t="s">
        <v>9</v>
      </c>
      <c r="F13" s="29">
        <v>85.82</v>
      </c>
      <c r="G13" s="29">
        <v>85.82</v>
      </c>
      <c r="H13" s="29">
        <v>85.82</v>
      </c>
      <c r="I13" s="29">
        <v>85.82</v>
      </c>
      <c r="J13" s="29">
        <v>85.82</v>
      </c>
      <c r="K13" s="29">
        <v>85.82</v>
      </c>
      <c r="L13" s="29">
        <v>85.82</v>
      </c>
      <c r="M13" s="29">
        <v>85.82</v>
      </c>
      <c r="N13" s="29">
        <v>85.82</v>
      </c>
      <c r="O13" s="29">
        <v>85.82</v>
      </c>
      <c r="P13" s="29">
        <v>85.82</v>
      </c>
      <c r="Q13" s="29">
        <v>85.82</v>
      </c>
      <c r="R13" s="29">
        <v>85.82</v>
      </c>
      <c r="S13" s="29">
        <v>85.82</v>
      </c>
      <c r="T13" s="29">
        <v>85.82</v>
      </c>
      <c r="U13" s="29">
        <v>85.82</v>
      </c>
      <c r="V13" s="29">
        <v>85.82</v>
      </c>
      <c r="W13" s="29">
        <v>85.82</v>
      </c>
      <c r="X13" s="8">
        <f>SUM(L13:T13)</f>
        <v>772.37999999999988</v>
      </c>
      <c r="Y13" s="9"/>
      <c r="Z13" s="9"/>
    </row>
    <row r="14" spans="2:26" x14ac:dyDescent="0.2">
      <c r="D14" s="1" t="s">
        <v>38</v>
      </c>
      <c r="E14" s="7" t="s">
        <v>10</v>
      </c>
      <c r="F14" s="29">
        <v>-84.1</v>
      </c>
      <c r="G14" s="29">
        <v>-84.1</v>
      </c>
      <c r="H14" s="29">
        <v>-84.1</v>
      </c>
      <c r="I14" s="29">
        <v>-84.1</v>
      </c>
      <c r="J14" s="29">
        <v>-84.1</v>
      </c>
      <c r="K14" s="29">
        <v>-84.12</v>
      </c>
      <c r="L14" s="29">
        <v>-84.1</v>
      </c>
      <c r="M14" s="29">
        <v>-84.1</v>
      </c>
      <c r="N14" s="29">
        <v>-84.1</v>
      </c>
      <c r="O14" s="29">
        <v>-84.1</v>
      </c>
      <c r="P14" s="29">
        <v>-84.1</v>
      </c>
      <c r="Q14" s="29">
        <v>-84.1</v>
      </c>
      <c r="R14" s="29">
        <v>-84.1</v>
      </c>
      <c r="S14" s="29">
        <v>-84.1</v>
      </c>
      <c r="T14" s="29">
        <v>-84.1</v>
      </c>
      <c r="U14" s="29">
        <v>-84.1</v>
      </c>
      <c r="V14" s="29">
        <v>-84.1</v>
      </c>
      <c r="W14" s="29">
        <v>-84.1</v>
      </c>
      <c r="X14" s="8">
        <f>SUM(L14:T14)</f>
        <v>-756.90000000000009</v>
      </c>
      <c r="Y14" s="9">
        <f>-X14/X13</f>
        <v>0.97995805173619233</v>
      </c>
      <c r="Z14" s="9">
        <f>1-Y14</f>
        <v>2.0041948263807674E-2</v>
      </c>
    </row>
    <row r="15" spans="2:26" x14ac:dyDescent="0.2">
      <c r="D15" s="1" t="s">
        <v>39</v>
      </c>
      <c r="E15" s="10" t="s">
        <v>11</v>
      </c>
      <c r="F15" s="30">
        <v>942.74</v>
      </c>
      <c r="G15" s="30">
        <v>942.74</v>
      </c>
      <c r="H15" s="30">
        <v>942.74</v>
      </c>
      <c r="I15" s="30">
        <v>942.74</v>
      </c>
      <c r="J15" s="30">
        <v>942.74</v>
      </c>
      <c r="K15" s="30">
        <v>942.74</v>
      </c>
      <c r="L15" s="30">
        <v>942.74</v>
      </c>
      <c r="M15" s="30">
        <v>942.74</v>
      </c>
      <c r="N15" s="30">
        <v>146.05000000000001</v>
      </c>
      <c r="O15" s="30">
        <v>146.05000000000001</v>
      </c>
      <c r="P15" s="30">
        <v>146.05000000000001</v>
      </c>
      <c r="Q15" s="30">
        <v>146.05000000000001</v>
      </c>
      <c r="R15" s="30">
        <v>436.25</v>
      </c>
      <c r="S15" s="30">
        <v>436.25</v>
      </c>
      <c r="T15" s="30">
        <v>461.66</v>
      </c>
      <c r="U15" s="30">
        <v>461.66</v>
      </c>
      <c r="V15" s="30">
        <v>461.66</v>
      </c>
      <c r="W15" s="30">
        <v>461.66</v>
      </c>
      <c r="X15" s="11">
        <f>SUM(L15:T15)</f>
        <v>3803.84</v>
      </c>
      <c r="Y15" s="11"/>
      <c r="Z15" s="11"/>
    </row>
    <row r="16" spans="2:26" x14ac:dyDescent="0.2">
      <c r="D16" s="1" t="s">
        <v>40</v>
      </c>
      <c r="E16" s="10" t="s">
        <v>12</v>
      </c>
      <c r="F16" s="30">
        <v>-540.49</v>
      </c>
      <c r="G16" s="30">
        <v>-491.77</v>
      </c>
      <c r="H16" s="30">
        <v>-527.83000000000004</v>
      </c>
      <c r="I16" s="30">
        <v>-529.77</v>
      </c>
      <c r="J16" s="30">
        <v>-528.73</v>
      </c>
      <c r="K16" s="30">
        <v>-532.77</v>
      </c>
      <c r="L16" s="30">
        <v>-530.45000000000005</v>
      </c>
      <c r="M16" s="30">
        <v>-525.61</v>
      </c>
      <c r="N16" s="30">
        <v>-80.680000000000007</v>
      </c>
      <c r="O16" s="30">
        <v>-82.53</v>
      </c>
      <c r="P16" s="30">
        <v>-82.42</v>
      </c>
      <c r="Q16" s="30">
        <v>-81.87</v>
      </c>
      <c r="R16" s="30">
        <v>-241.25</v>
      </c>
      <c r="S16" s="30">
        <v>-250.93</v>
      </c>
      <c r="T16" s="30">
        <v>-257.87</v>
      </c>
      <c r="U16" s="30">
        <v>-257.64</v>
      </c>
      <c r="V16" s="30">
        <v>-249.03</v>
      </c>
      <c r="W16" s="30">
        <v>-261.45</v>
      </c>
      <c r="X16" s="11">
        <f>SUM(L16:T16)</f>
        <v>-2133.61</v>
      </c>
      <c r="Y16" s="12">
        <f>-X16/X15</f>
        <v>0.56090950197694966</v>
      </c>
      <c r="Z16" s="12">
        <f>1-Y16</f>
        <v>0.43909049802305034</v>
      </c>
    </row>
    <row r="17" spans="2:26" ht="15" x14ac:dyDescent="0.25">
      <c r="E17" s="13" t="s">
        <v>13</v>
      </c>
      <c r="F17" s="25"/>
      <c r="G17" s="25"/>
      <c r="H17" s="25"/>
      <c r="I17" s="25"/>
      <c r="J17" s="25"/>
      <c r="K17" s="25"/>
      <c r="L17" s="25"/>
      <c r="M17" s="25"/>
      <c r="N17" s="25"/>
      <c r="O17" s="22"/>
      <c r="P17" s="22"/>
      <c r="Q17" s="22"/>
      <c r="R17" s="22"/>
      <c r="S17" s="22"/>
      <c r="T17" s="22"/>
      <c r="U17" s="22"/>
      <c r="V17" s="22"/>
      <c r="W17" s="22"/>
      <c r="X17" s="5">
        <f>SUM(L17:T17)</f>
        <v>0</v>
      </c>
    </row>
    <row r="18" spans="2:26" ht="15" x14ac:dyDescent="0.25">
      <c r="E18" s="13" t="s">
        <v>14</v>
      </c>
      <c r="F18" s="25"/>
      <c r="G18" s="25"/>
      <c r="H18" s="25"/>
      <c r="I18" s="25"/>
      <c r="J18" s="25"/>
      <c r="K18" s="25"/>
      <c r="L18" s="25"/>
      <c r="M18" s="25"/>
      <c r="N18" s="25"/>
      <c r="O18" s="22"/>
      <c r="P18" s="22"/>
      <c r="Q18" s="22"/>
      <c r="R18" s="22"/>
      <c r="S18" s="22"/>
      <c r="T18" s="22"/>
      <c r="U18" s="22"/>
      <c r="V18" s="22"/>
      <c r="W18" s="22"/>
      <c r="X18" s="5">
        <f>SUM(L18:T18)</f>
        <v>0</v>
      </c>
    </row>
    <row r="19" spans="2:26" ht="15" x14ac:dyDescent="0.25">
      <c r="D19" s="1" t="s">
        <v>41</v>
      </c>
      <c r="E19" s="13" t="s">
        <v>15</v>
      </c>
      <c r="F19" s="25">
        <v>-8222.4</v>
      </c>
      <c r="G19" s="25">
        <v>-8222.4</v>
      </c>
      <c r="H19" s="25">
        <v>-8222.4</v>
      </c>
      <c r="I19" s="25">
        <v>-8222.4</v>
      </c>
      <c r="J19" s="25">
        <v>-8222.4</v>
      </c>
      <c r="K19" s="25">
        <v>-8222.4</v>
      </c>
      <c r="L19" s="25">
        <v>-8222.4</v>
      </c>
      <c r="M19" s="25">
        <v>-8222.4</v>
      </c>
      <c r="N19" s="25">
        <v>-8222.4</v>
      </c>
      <c r="O19" s="22">
        <v>-8222.4</v>
      </c>
      <c r="P19" s="22">
        <v>-8222.4</v>
      </c>
      <c r="Q19" s="22">
        <v>-8222.4</v>
      </c>
      <c r="R19" s="22">
        <v>-8222.4</v>
      </c>
      <c r="S19" s="22">
        <v>-8222.4</v>
      </c>
      <c r="T19" s="22">
        <v>-8222.4</v>
      </c>
      <c r="U19" s="22">
        <v>-8222.4</v>
      </c>
      <c r="V19" s="22">
        <v>-8222.4</v>
      </c>
      <c r="W19" s="22">
        <v>-8222.4</v>
      </c>
      <c r="X19" s="5">
        <f>SUM(L19:T19)</f>
        <v>-74001.599999999991</v>
      </c>
    </row>
    <row r="20" spans="2:26" ht="15" x14ac:dyDescent="0.25">
      <c r="D20" s="1" t="s">
        <v>42</v>
      </c>
      <c r="E20" s="13" t="s">
        <v>16</v>
      </c>
      <c r="F20" s="25">
        <v>8222.4</v>
      </c>
      <c r="G20" s="25">
        <v>8222.4</v>
      </c>
      <c r="H20" s="25">
        <v>8222.4</v>
      </c>
      <c r="I20" s="25">
        <v>8222.4</v>
      </c>
      <c r="J20" s="25">
        <v>8222.4</v>
      </c>
      <c r="K20" s="25">
        <v>8222.4</v>
      </c>
      <c r="L20" s="25">
        <v>8222.4</v>
      </c>
      <c r="M20" s="25">
        <v>8222.4</v>
      </c>
      <c r="N20" s="25">
        <v>8222.4</v>
      </c>
      <c r="O20" s="22">
        <v>8222.4</v>
      </c>
      <c r="P20" s="22">
        <v>8222.4</v>
      </c>
      <c r="Q20" s="22">
        <v>8222.4</v>
      </c>
      <c r="R20" s="22">
        <v>8222.4</v>
      </c>
      <c r="S20" s="22">
        <v>8222.4</v>
      </c>
      <c r="T20" s="22">
        <v>8222.4</v>
      </c>
      <c r="U20" s="22">
        <v>8222.4</v>
      </c>
      <c r="V20" s="22">
        <v>8222.4</v>
      </c>
      <c r="W20" s="22">
        <v>8222.4</v>
      </c>
      <c r="X20" s="5">
        <f>SUM(L20:T20)</f>
        <v>74001.599999999991</v>
      </c>
    </row>
    <row r="21" spans="2:26" ht="15" x14ac:dyDescent="0.25">
      <c r="D21" t="s">
        <v>43</v>
      </c>
      <c r="E21" s="13" t="s">
        <v>43</v>
      </c>
      <c r="F21" s="25">
        <v>0</v>
      </c>
      <c r="G21" s="25">
        <v>0</v>
      </c>
      <c r="H21" s="25">
        <v>-1.0000000000218279E-2</v>
      </c>
      <c r="I21" s="25">
        <v>0</v>
      </c>
      <c r="J21" s="25">
        <v>0</v>
      </c>
      <c r="K21" s="25">
        <v>1.0000000000218279E-2</v>
      </c>
      <c r="L21" s="25">
        <v>0</v>
      </c>
      <c r="M21" s="25">
        <v>0</v>
      </c>
      <c r="N21" s="25">
        <v>-1.0000000000218279E-2</v>
      </c>
      <c r="O21" s="22">
        <v>-1.0000000000218279E-2</v>
      </c>
      <c r="P21" s="22">
        <v>0</v>
      </c>
      <c r="Q21" s="22">
        <v>0</v>
      </c>
      <c r="R21" s="22">
        <v>0</v>
      </c>
      <c r="S21" s="22">
        <v>-1.0000000000218279E-2</v>
      </c>
      <c r="T21" s="22">
        <v>0</v>
      </c>
      <c r="U21" s="22">
        <v>-1.0000000000218279E-2</v>
      </c>
      <c r="V21" s="22">
        <v>1.0000000000218279E-2</v>
      </c>
      <c r="W21" s="22">
        <v>0</v>
      </c>
      <c r="X21" s="5">
        <f>SUM(L21:T21)</f>
        <v>-3.0000000000654836E-2</v>
      </c>
    </row>
    <row r="22" spans="2:26" ht="15" x14ac:dyDescent="0.25">
      <c r="E22" s="5"/>
      <c r="F22" s="26"/>
      <c r="G22" s="26"/>
      <c r="H22" s="26"/>
      <c r="I22" s="26"/>
      <c r="J22" s="26"/>
      <c r="K22" s="26"/>
      <c r="L22" s="26"/>
      <c r="M22" s="26"/>
      <c r="N22" s="26"/>
      <c r="O22" s="22"/>
      <c r="P22" s="22"/>
      <c r="Q22" s="22"/>
      <c r="R22" s="22"/>
      <c r="S22" s="22"/>
      <c r="T22" s="22"/>
      <c r="U22" s="22"/>
      <c r="V22" s="22"/>
      <c r="W22" s="22"/>
    </row>
    <row r="23" spans="2:26" ht="15" x14ac:dyDescent="0.25">
      <c r="E23" s="5"/>
      <c r="F23" s="26"/>
      <c r="G23" s="26"/>
      <c r="H23" s="26"/>
      <c r="I23" s="26"/>
      <c r="J23" s="26"/>
      <c r="K23" s="26"/>
      <c r="L23" s="26"/>
      <c r="M23" s="26"/>
      <c r="N23" s="26"/>
      <c r="O23" s="22"/>
      <c r="P23" s="22"/>
      <c r="Q23" s="22"/>
      <c r="R23" s="22"/>
      <c r="S23" s="22"/>
      <c r="T23" s="22"/>
      <c r="U23" s="22"/>
      <c r="V23" s="22"/>
      <c r="W23" s="22"/>
    </row>
    <row r="24" spans="2:26" ht="15" x14ac:dyDescent="0.25">
      <c r="E24" s="5"/>
      <c r="F24" s="26"/>
      <c r="G24" s="26"/>
      <c r="H24" s="26"/>
      <c r="I24" s="26"/>
      <c r="J24" s="26"/>
      <c r="K24" s="26"/>
      <c r="L24" s="26"/>
      <c r="M24" s="26"/>
      <c r="N24" s="26"/>
      <c r="O24" s="22"/>
      <c r="P24" s="22"/>
      <c r="Q24" s="22"/>
      <c r="R24" s="22"/>
      <c r="S24" s="22"/>
      <c r="T24" s="22"/>
      <c r="U24" s="22"/>
      <c r="V24" s="22"/>
      <c r="W24" s="22"/>
    </row>
    <row r="25" spans="2:26" ht="15" x14ac:dyDescent="0.25">
      <c r="B25" s="1" t="s">
        <v>44</v>
      </c>
      <c r="C25" s="1" t="s">
        <v>45</v>
      </c>
      <c r="D25" s="1" t="s">
        <v>33</v>
      </c>
      <c r="E25" s="6" t="s">
        <v>3</v>
      </c>
      <c r="F25" s="27">
        <v>2173.5100000000002</v>
      </c>
      <c r="G25" s="27">
        <v>2201.9</v>
      </c>
      <c r="H25" s="27">
        <v>1625.66</v>
      </c>
      <c r="I25" s="27">
        <v>1624.52</v>
      </c>
      <c r="J25" s="27">
        <v>1625.13</v>
      </c>
      <c r="K25" s="27">
        <v>1572.58</v>
      </c>
      <c r="L25" s="27">
        <v>2005.71</v>
      </c>
      <c r="M25" s="27">
        <v>2008.53</v>
      </c>
      <c r="N25" s="27">
        <v>1825.85</v>
      </c>
      <c r="O25" s="22">
        <v>1824.09</v>
      </c>
      <c r="P25" s="22">
        <v>1824.19</v>
      </c>
      <c r="Q25" s="22">
        <v>1824.71</v>
      </c>
      <c r="R25" s="22">
        <v>1323.8</v>
      </c>
      <c r="S25" s="22">
        <v>1317.55</v>
      </c>
      <c r="T25" s="22">
        <v>1100.78</v>
      </c>
      <c r="U25" s="22">
        <v>1100.93</v>
      </c>
      <c r="V25" s="22">
        <v>1058.17</v>
      </c>
      <c r="W25" s="22">
        <v>997.57</v>
      </c>
      <c r="X25" s="5">
        <f>SUM(L25:T25)</f>
        <v>15055.210000000001</v>
      </c>
    </row>
    <row r="26" spans="2:26" ht="15" x14ac:dyDescent="0.25">
      <c r="D26" s="1" t="s">
        <v>46</v>
      </c>
      <c r="E26" s="13" t="s">
        <v>17</v>
      </c>
      <c r="F26" s="25">
        <v>22462.42</v>
      </c>
      <c r="G26" s="25">
        <v>22462.43</v>
      </c>
      <c r="H26" s="25">
        <v>22462.45</v>
      </c>
      <c r="I26" s="25">
        <v>22462.45</v>
      </c>
      <c r="J26" s="25">
        <v>22464.9</v>
      </c>
      <c r="K26" s="25">
        <v>22464.97</v>
      </c>
      <c r="L26" s="25">
        <v>22464.97</v>
      </c>
      <c r="M26" s="25">
        <v>22464.97</v>
      </c>
      <c r="N26" s="25">
        <v>22464.97</v>
      </c>
      <c r="O26" s="22">
        <v>22464.97</v>
      </c>
      <c r="P26" s="22">
        <v>22464.97</v>
      </c>
      <c r="Q26" s="22">
        <v>22464.97</v>
      </c>
      <c r="R26" s="22">
        <v>22466.07</v>
      </c>
      <c r="S26" s="22">
        <v>22466.07</v>
      </c>
      <c r="T26" s="22">
        <v>22466.07</v>
      </c>
      <c r="U26" s="22">
        <v>22466.07</v>
      </c>
      <c r="V26" s="22">
        <v>22466.07</v>
      </c>
      <c r="W26" s="22">
        <v>22466.07</v>
      </c>
      <c r="X26" s="5">
        <f>SUM(L26:T26)</f>
        <v>202188.03000000003</v>
      </c>
    </row>
    <row r="27" spans="2:26" ht="15" x14ac:dyDescent="0.25">
      <c r="D27" s="1" t="s">
        <v>47</v>
      </c>
      <c r="E27" s="13" t="s">
        <v>4</v>
      </c>
      <c r="F27" s="25">
        <v>32025.25</v>
      </c>
      <c r="G27" s="25">
        <v>32024.42</v>
      </c>
      <c r="H27" s="25">
        <v>32005.07</v>
      </c>
      <c r="I27" s="25">
        <v>32005.21</v>
      </c>
      <c r="J27" s="25">
        <v>32019.91</v>
      </c>
      <c r="K27" s="25">
        <v>32391.99</v>
      </c>
      <c r="L27" s="25">
        <v>32392.2</v>
      </c>
      <c r="M27" s="25">
        <v>32392.2</v>
      </c>
      <c r="N27" s="25">
        <v>32392.2</v>
      </c>
      <c r="O27" s="22">
        <v>32392.2</v>
      </c>
      <c r="P27" s="22">
        <v>31964.27</v>
      </c>
      <c r="Q27" s="22">
        <v>31964.27</v>
      </c>
      <c r="R27" s="22">
        <v>32254.18</v>
      </c>
      <c r="S27" s="22">
        <v>32254.18</v>
      </c>
      <c r="T27" s="22">
        <v>32254.18</v>
      </c>
      <c r="U27" s="22">
        <v>32254.18</v>
      </c>
      <c r="V27" s="22">
        <v>32254.18</v>
      </c>
      <c r="W27" s="22">
        <v>32254.18</v>
      </c>
      <c r="X27" s="5">
        <f>SUM(L27:T27)</f>
        <v>290259.88</v>
      </c>
    </row>
    <row r="28" spans="2:26" ht="15" x14ac:dyDescent="0.25">
      <c r="D28" s="1" t="s">
        <v>48</v>
      </c>
      <c r="E28" s="13" t="s">
        <v>5</v>
      </c>
      <c r="F28" s="25">
        <v>1428076.11</v>
      </c>
      <c r="G28" s="25">
        <v>1429644.74</v>
      </c>
      <c r="H28" s="25">
        <v>1434592.89</v>
      </c>
      <c r="I28" s="25">
        <v>1435310.38</v>
      </c>
      <c r="J28" s="25">
        <v>1436838.5</v>
      </c>
      <c r="K28" s="25">
        <v>1444930.97</v>
      </c>
      <c r="L28" s="25">
        <v>1446586.19</v>
      </c>
      <c r="M28" s="25">
        <v>1449428.13</v>
      </c>
      <c r="N28" s="25">
        <v>1461941.3</v>
      </c>
      <c r="O28" s="22">
        <v>1473839.45</v>
      </c>
      <c r="P28" s="22">
        <v>1510783.57</v>
      </c>
      <c r="Q28" s="22">
        <v>1595897.29</v>
      </c>
      <c r="R28" s="22">
        <v>1499935.97</v>
      </c>
      <c r="S28" s="22">
        <v>1501398.02</v>
      </c>
      <c r="T28" s="22">
        <v>1504218.41</v>
      </c>
      <c r="U28" s="22">
        <v>1505620.45</v>
      </c>
      <c r="V28" s="22">
        <v>1505173.74</v>
      </c>
      <c r="W28" s="22">
        <v>1511810.24</v>
      </c>
      <c r="X28" s="5">
        <f>SUM(L28:T28)</f>
        <v>13444028.33</v>
      </c>
    </row>
    <row r="29" spans="2:26" ht="15" x14ac:dyDescent="0.25">
      <c r="D29" s="1" t="s">
        <v>34</v>
      </c>
      <c r="E29" s="13" t="s">
        <v>6</v>
      </c>
      <c r="F29" s="25">
        <v>61094.15</v>
      </c>
      <c r="G29" s="25">
        <v>61661.36</v>
      </c>
      <c r="H29" s="25">
        <v>61691.06</v>
      </c>
      <c r="I29" s="25">
        <v>61697.85</v>
      </c>
      <c r="J29" s="25">
        <v>61697.85</v>
      </c>
      <c r="K29" s="25">
        <v>61698.080000000002</v>
      </c>
      <c r="L29" s="25">
        <v>58499.76</v>
      </c>
      <c r="M29" s="25">
        <v>58757.43</v>
      </c>
      <c r="N29" s="25">
        <v>63169.57</v>
      </c>
      <c r="O29" s="22">
        <v>66166.36</v>
      </c>
      <c r="P29" s="22">
        <v>66011.240000000005</v>
      </c>
      <c r="Q29" s="22">
        <v>64885.48</v>
      </c>
      <c r="R29" s="22">
        <v>63439.79</v>
      </c>
      <c r="S29" s="22">
        <v>63749.2</v>
      </c>
      <c r="T29" s="22">
        <v>64071.87</v>
      </c>
      <c r="U29" s="22">
        <v>64352.83</v>
      </c>
      <c r="V29" s="22">
        <v>64352.83</v>
      </c>
      <c r="W29" s="22">
        <v>60730.65</v>
      </c>
      <c r="X29" s="5">
        <f>SUM(L29:T29)</f>
        <v>568750.69999999995</v>
      </c>
    </row>
    <row r="30" spans="2:26" x14ac:dyDescent="0.2">
      <c r="D30" s="1" t="s">
        <v>35</v>
      </c>
      <c r="E30" s="14" t="s">
        <v>7</v>
      </c>
      <c r="F30" s="28">
        <v>1033.22</v>
      </c>
      <c r="G30" s="28">
        <v>1033.22</v>
      </c>
      <c r="H30" s="28">
        <v>1006.86</v>
      </c>
      <c r="I30" s="28">
        <v>1006.86</v>
      </c>
      <c r="J30" s="28">
        <v>1006.86</v>
      </c>
      <c r="K30" s="28">
        <v>947.1</v>
      </c>
      <c r="L30" s="28">
        <v>947.1</v>
      </c>
      <c r="M30" s="28">
        <v>947.1</v>
      </c>
      <c r="N30" s="28">
        <v>947.1</v>
      </c>
      <c r="O30" s="28">
        <v>947.1</v>
      </c>
      <c r="P30" s="28">
        <v>947.1</v>
      </c>
      <c r="Q30" s="28">
        <v>947.1</v>
      </c>
      <c r="R30" s="28">
        <v>919.57</v>
      </c>
      <c r="S30" s="28">
        <v>919.57</v>
      </c>
      <c r="T30" s="28">
        <v>857.88</v>
      </c>
      <c r="U30" s="28">
        <v>857.88</v>
      </c>
      <c r="V30" s="28">
        <v>857.88</v>
      </c>
      <c r="W30" s="28">
        <v>857.88</v>
      </c>
      <c r="X30" s="15">
        <f>SUM(L30:T30)</f>
        <v>8379.619999999999</v>
      </c>
      <c r="Y30" s="15"/>
      <c r="Z30" s="15"/>
    </row>
    <row r="31" spans="2:26" x14ac:dyDescent="0.2">
      <c r="D31" s="1" t="s">
        <v>36</v>
      </c>
      <c r="E31" s="14" t="s">
        <v>8</v>
      </c>
      <c r="F31" s="28">
        <v>-592.37</v>
      </c>
      <c r="G31" s="28">
        <v>-538.97</v>
      </c>
      <c r="H31" s="28">
        <v>-563.73</v>
      </c>
      <c r="I31" s="28">
        <v>-565.79999999999995</v>
      </c>
      <c r="J31" s="28">
        <v>-564.69000000000005</v>
      </c>
      <c r="K31" s="28">
        <v>-536.22</v>
      </c>
      <c r="L31" s="28">
        <v>-532.9</v>
      </c>
      <c r="M31" s="28">
        <v>-528.04</v>
      </c>
      <c r="N31" s="28">
        <v>-523.19000000000005</v>
      </c>
      <c r="O31" s="28">
        <v>-535.21</v>
      </c>
      <c r="P31" s="28">
        <v>-534.5</v>
      </c>
      <c r="Q31" s="28">
        <v>-530.94000000000005</v>
      </c>
      <c r="R31" s="28">
        <v>-508.53</v>
      </c>
      <c r="S31" s="28">
        <v>-528.94000000000005</v>
      </c>
      <c r="T31" s="28">
        <v>-479.18</v>
      </c>
      <c r="U31" s="28">
        <v>-478.76</v>
      </c>
      <c r="V31" s="28">
        <v>-462.75</v>
      </c>
      <c r="W31" s="28">
        <v>-485.85</v>
      </c>
      <c r="X31" s="15">
        <f>SUM(L31:T31)</f>
        <v>-4701.43</v>
      </c>
      <c r="Y31" s="16">
        <f>IF(X30=0,0,-X31/X30)</f>
        <v>0.56105527458285709</v>
      </c>
      <c r="Z31" s="16">
        <f>1-Y31</f>
        <v>0.43894472541714291</v>
      </c>
    </row>
    <row r="32" spans="2:26" x14ac:dyDescent="0.2">
      <c r="D32" s="1" t="s">
        <v>37</v>
      </c>
      <c r="E32" s="7" t="s">
        <v>9</v>
      </c>
      <c r="F32" s="29">
        <v>14.8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-222.41</v>
      </c>
      <c r="O32" s="29">
        <v>-222.41</v>
      </c>
      <c r="P32" s="29">
        <v>-222.41</v>
      </c>
      <c r="Q32" s="29">
        <v>-222.41</v>
      </c>
      <c r="R32" s="29">
        <v>51.46</v>
      </c>
      <c r="S32" s="29">
        <v>51.46</v>
      </c>
      <c r="T32" s="29">
        <v>51.46</v>
      </c>
      <c r="U32" s="29">
        <v>51.46</v>
      </c>
      <c r="V32" s="29">
        <v>0</v>
      </c>
      <c r="W32" s="29">
        <v>0</v>
      </c>
      <c r="X32" s="8">
        <f>SUM(L32:T32)</f>
        <v>-735.25999999999988</v>
      </c>
      <c r="Y32" s="9"/>
      <c r="Z32" s="9"/>
    </row>
    <row r="33" spans="4:27" x14ac:dyDescent="0.2">
      <c r="D33" s="1" t="s">
        <v>38</v>
      </c>
      <c r="E33" s="7" t="s">
        <v>10</v>
      </c>
      <c r="F33" s="29">
        <v>-14.5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217.96</v>
      </c>
      <c r="O33" s="29">
        <v>217.96</v>
      </c>
      <c r="P33" s="29">
        <v>217.96</v>
      </c>
      <c r="Q33" s="29">
        <v>217.96</v>
      </c>
      <c r="R33" s="29">
        <v>-50.43</v>
      </c>
      <c r="S33" s="29">
        <v>-50.43</v>
      </c>
      <c r="T33" s="29">
        <v>-50.43</v>
      </c>
      <c r="U33" s="29">
        <v>-50.43</v>
      </c>
      <c r="V33" s="29">
        <v>0</v>
      </c>
      <c r="W33" s="29">
        <v>0</v>
      </c>
      <c r="X33" s="8">
        <f>SUM(L33:T33)</f>
        <v>720.55000000000018</v>
      </c>
      <c r="Y33" s="9">
        <f>IF(X32=0,0,-X33/X32)</f>
        <v>0.97999347169708717</v>
      </c>
      <c r="Z33" s="9">
        <f>1-Y33</f>
        <v>2.0006528302912829E-2</v>
      </c>
      <c r="AA33" s="18"/>
    </row>
    <row r="34" spans="4:27" x14ac:dyDescent="0.2">
      <c r="D34" s="1" t="s">
        <v>39</v>
      </c>
      <c r="E34" s="10" t="s">
        <v>11</v>
      </c>
      <c r="F34" s="30">
        <v>22399.67</v>
      </c>
      <c r="G34" s="30">
        <v>22524.7</v>
      </c>
      <c r="H34" s="30">
        <v>23342.01</v>
      </c>
      <c r="I34" s="30">
        <v>23413.51</v>
      </c>
      <c r="J34" s="30">
        <v>23433.43</v>
      </c>
      <c r="K34" s="30">
        <v>23777.37</v>
      </c>
      <c r="L34" s="30">
        <v>24003.73</v>
      </c>
      <c r="M34" s="30">
        <v>24050.87</v>
      </c>
      <c r="N34" s="30">
        <v>24075.07</v>
      </c>
      <c r="O34" s="30">
        <v>24337.83</v>
      </c>
      <c r="P34" s="30">
        <v>24319.040000000001</v>
      </c>
      <c r="Q34" s="30">
        <v>21436.7</v>
      </c>
      <c r="R34" s="30">
        <v>25869.49</v>
      </c>
      <c r="S34" s="30">
        <v>26025.98</v>
      </c>
      <c r="T34" s="30">
        <v>26291.17</v>
      </c>
      <c r="U34" s="30">
        <v>26981.5</v>
      </c>
      <c r="V34" s="30">
        <v>27019.4</v>
      </c>
      <c r="W34" s="30">
        <v>27017</v>
      </c>
      <c r="X34" s="11">
        <f>SUM(L34:T34)</f>
        <v>220409.88</v>
      </c>
      <c r="Y34" s="11"/>
      <c r="Z34" s="11"/>
    </row>
    <row r="35" spans="4:27" x14ac:dyDescent="0.2">
      <c r="D35" s="1" t="s">
        <v>40</v>
      </c>
      <c r="E35" s="10" t="s">
        <v>12</v>
      </c>
      <c r="F35" s="30">
        <v>-12842.25</v>
      </c>
      <c r="G35" s="30">
        <v>-11749.78</v>
      </c>
      <c r="H35" s="30">
        <v>-13068.85</v>
      </c>
      <c r="I35" s="30">
        <v>-13157.22</v>
      </c>
      <c r="J35" s="30">
        <v>-13142.42</v>
      </c>
      <c r="K35" s="30">
        <v>-13419.4</v>
      </c>
      <c r="L35" s="30">
        <v>-13506.05</v>
      </c>
      <c r="M35" s="30">
        <v>-13409.06</v>
      </c>
      <c r="N35" s="30">
        <v>-13299.45</v>
      </c>
      <c r="O35" s="30">
        <v>-13753.51</v>
      </c>
      <c r="P35" s="30">
        <v>-13724.48</v>
      </c>
      <c r="Q35" s="30">
        <v>-12017.29</v>
      </c>
      <c r="R35" s="30">
        <v>-14305.96</v>
      </c>
      <c r="S35" s="30">
        <v>-14970.1</v>
      </c>
      <c r="T35" s="30">
        <v>-14685.3</v>
      </c>
      <c r="U35" s="30">
        <v>-15057.71</v>
      </c>
      <c r="V35" s="30">
        <v>-14574.68</v>
      </c>
      <c r="W35" s="30">
        <v>-15300.67</v>
      </c>
      <c r="X35" s="11">
        <f>SUM(L35:T35)</f>
        <v>-123671.2</v>
      </c>
      <c r="Y35" s="12">
        <f>IF(X34=0,0,-X35/X34)</f>
        <v>0.56109644449695262</v>
      </c>
      <c r="Z35" s="12">
        <f>1-Y35</f>
        <v>0.43890355550304738</v>
      </c>
      <c r="AA35" s="18"/>
    </row>
    <row r="36" spans="4:27" x14ac:dyDescent="0.2">
      <c r="D36" s="25" t="s">
        <v>49</v>
      </c>
      <c r="E36" s="25" t="s">
        <v>50</v>
      </c>
      <c r="F36" s="25">
        <v>53695.43</v>
      </c>
      <c r="G36" s="25">
        <v>53695.47</v>
      </c>
      <c r="H36" s="25">
        <v>54275.86</v>
      </c>
      <c r="I36" s="25">
        <v>54220.84</v>
      </c>
      <c r="J36" s="25">
        <v>53358.33</v>
      </c>
      <c r="K36" s="25">
        <v>53111.19</v>
      </c>
      <c r="L36" s="25">
        <v>54814.38</v>
      </c>
      <c r="M36" s="25">
        <v>54817.41</v>
      </c>
      <c r="N36" s="25">
        <v>54975.16</v>
      </c>
      <c r="O36" s="26">
        <v>56509.33</v>
      </c>
      <c r="P36" s="26">
        <v>59375.55</v>
      </c>
      <c r="Q36" s="26">
        <v>35970.300000000003</v>
      </c>
      <c r="R36" s="26">
        <v>54506.77</v>
      </c>
      <c r="S36" s="26">
        <v>52168.82</v>
      </c>
      <c r="T36" s="26">
        <v>56895.07</v>
      </c>
      <c r="U36" s="26">
        <v>56925.9</v>
      </c>
      <c r="V36" s="26">
        <v>56322.43</v>
      </c>
      <c r="W36" s="26">
        <v>54198.71</v>
      </c>
      <c r="X36" s="5">
        <f>SUM(L36:T36)</f>
        <v>480032.79000000004</v>
      </c>
      <c r="Y36" s="26"/>
    </row>
    <row r="37" spans="4:27" x14ac:dyDescent="0.2">
      <c r="D37" s="25" t="s">
        <v>51</v>
      </c>
      <c r="E37" s="25" t="s">
        <v>52</v>
      </c>
      <c r="F37" s="25">
        <v>39116.82</v>
      </c>
      <c r="G37" s="25">
        <v>39117.440000000002</v>
      </c>
      <c r="H37" s="25">
        <v>39262.65</v>
      </c>
      <c r="I37" s="25">
        <v>39179.519999999997</v>
      </c>
      <c r="J37" s="25">
        <v>39180.75</v>
      </c>
      <c r="K37" s="25">
        <v>39180.99</v>
      </c>
      <c r="L37" s="25">
        <v>39187.339999999997</v>
      </c>
      <c r="M37" s="25">
        <v>39198.980000000003</v>
      </c>
      <c r="N37" s="25">
        <v>39193.94</v>
      </c>
      <c r="O37" s="26">
        <v>39196.46</v>
      </c>
      <c r="P37" s="26">
        <v>39277.300000000003</v>
      </c>
      <c r="Q37" s="26">
        <v>38517.120000000003</v>
      </c>
      <c r="R37" s="26">
        <v>39325.040000000001</v>
      </c>
      <c r="S37" s="26">
        <v>39324.839999999997</v>
      </c>
      <c r="T37" s="26">
        <v>39501.57</v>
      </c>
      <c r="U37" s="26">
        <v>39549.5</v>
      </c>
      <c r="V37" s="26">
        <v>39684.01</v>
      </c>
      <c r="W37" s="26">
        <v>39684.129999999997</v>
      </c>
      <c r="X37" s="5">
        <f>SUM(L37:T37)</f>
        <v>352722.59</v>
      </c>
      <c r="Y37" s="26"/>
    </row>
    <row r="38" spans="4:27" x14ac:dyDescent="0.2">
      <c r="D38" s="25" t="s">
        <v>41</v>
      </c>
      <c r="E38" s="25" t="s">
        <v>15</v>
      </c>
      <c r="F38" s="25">
        <v>4240.29</v>
      </c>
      <c r="G38" s="25">
        <v>4240.29</v>
      </c>
      <c r="H38" s="25">
        <v>4240.29</v>
      </c>
      <c r="I38" s="25">
        <v>4240.29</v>
      </c>
      <c r="J38" s="25">
        <v>4240.29</v>
      </c>
      <c r="K38" s="25">
        <v>4240.29</v>
      </c>
      <c r="L38" s="25">
        <v>4240.29</v>
      </c>
      <c r="M38" s="25">
        <v>4240.29</v>
      </c>
      <c r="N38" s="25">
        <v>4240.29</v>
      </c>
      <c r="O38" s="26">
        <v>4240.29</v>
      </c>
      <c r="P38" s="26">
        <v>4240.29</v>
      </c>
      <c r="Q38" s="26">
        <v>4240.29</v>
      </c>
      <c r="R38" s="26">
        <v>4145.7299999999996</v>
      </c>
      <c r="S38" s="26">
        <v>4145.7299999999996</v>
      </c>
      <c r="T38" s="26">
        <v>4145.7299999999996</v>
      </c>
      <c r="U38" s="26">
        <v>4145.7299999999996</v>
      </c>
      <c r="V38" s="26">
        <v>4145.7299999999996</v>
      </c>
      <c r="W38" s="26">
        <v>4145.7299999999996</v>
      </c>
      <c r="X38" s="5">
        <f>SUM(L38:T38)</f>
        <v>37878.929999999993</v>
      </c>
      <c r="Y38" s="26"/>
    </row>
    <row r="39" spans="4:27" ht="15" x14ac:dyDescent="0.25">
      <c r="E39" s="13" t="s">
        <v>13</v>
      </c>
      <c r="F39" s="25"/>
      <c r="G39" s="25"/>
      <c r="H39" s="25"/>
      <c r="I39" s="25"/>
      <c r="J39" s="25"/>
      <c r="K39" s="25"/>
      <c r="L39" s="25"/>
      <c r="M39" s="25"/>
      <c r="N39" s="25"/>
      <c r="O39" s="22"/>
      <c r="P39" s="22"/>
      <c r="Q39" s="22"/>
      <c r="R39" s="22"/>
      <c r="S39" s="22"/>
      <c r="T39" s="22"/>
      <c r="U39" s="22"/>
      <c r="V39" s="22"/>
      <c r="W39" s="22"/>
      <c r="X39" s="5">
        <f>SUM(L39:T39)</f>
        <v>0</v>
      </c>
    </row>
    <row r="40" spans="4:27" ht="15" x14ac:dyDescent="0.25">
      <c r="E40" s="13" t="s">
        <v>14</v>
      </c>
      <c r="F40" s="25"/>
      <c r="G40" s="25"/>
      <c r="H40" s="25"/>
      <c r="I40" s="25"/>
      <c r="J40" s="25"/>
      <c r="K40" s="25"/>
      <c r="L40" s="25"/>
      <c r="M40" s="25"/>
      <c r="N40" s="25"/>
      <c r="O40" s="22"/>
      <c r="P40" s="22"/>
      <c r="Q40" s="22"/>
      <c r="R40" s="22"/>
      <c r="S40" s="22"/>
      <c r="T40" s="22"/>
      <c r="U40" s="22"/>
      <c r="V40" s="22"/>
      <c r="W40" s="22"/>
      <c r="X40" s="5">
        <f>SUM(L40:T40)</f>
        <v>0</v>
      </c>
    </row>
    <row r="41" spans="4:27" ht="15" x14ac:dyDescent="0.25">
      <c r="D41" t="s">
        <v>43</v>
      </c>
      <c r="E41" s="13" t="s">
        <v>43</v>
      </c>
      <c r="F41" s="25">
        <v>1652882.5499999998</v>
      </c>
      <c r="G41" s="25">
        <v>1656317.22</v>
      </c>
      <c r="H41" s="25">
        <v>1660872.22</v>
      </c>
      <c r="I41" s="25">
        <v>1661438.4100000001</v>
      </c>
      <c r="J41" s="25">
        <v>1662158.8400000003</v>
      </c>
      <c r="K41" s="25">
        <v>1670359.9100000004</v>
      </c>
      <c r="L41" s="25">
        <v>1671102.72</v>
      </c>
      <c r="M41" s="25">
        <v>1674368.8099999998</v>
      </c>
      <c r="N41" s="25">
        <v>1691398.3600000003</v>
      </c>
      <c r="O41" s="22">
        <v>1707624.9100000004</v>
      </c>
      <c r="P41" s="22">
        <v>1746944.0900000003</v>
      </c>
      <c r="Q41" s="22">
        <v>1805595.5500000003</v>
      </c>
      <c r="R41" s="22">
        <v>1729372.9500000002</v>
      </c>
      <c r="S41" s="22">
        <v>1728271.9500000002</v>
      </c>
      <c r="T41" s="22">
        <v>1736639.28</v>
      </c>
      <c r="U41" s="22">
        <v>1738719.5299999998</v>
      </c>
      <c r="V41" s="22">
        <v>1738297.0099999998</v>
      </c>
      <c r="W41" s="22">
        <v>1738375.6399999997</v>
      </c>
      <c r="X41" s="5">
        <f>SUM(L41:W41)</f>
        <v>20706710.799999997</v>
      </c>
    </row>
    <row r="46" spans="4:27" x14ac:dyDescent="0.2"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8"/>
      <c r="T46" s="20"/>
      <c r="U46" s="20"/>
      <c r="V46" s="20"/>
      <c r="W46" s="20"/>
      <c r="X46" s="20"/>
      <c r="Y46" s="18"/>
    </row>
    <row r="47" spans="4:27" x14ac:dyDescent="0.2"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8"/>
      <c r="T47" s="20"/>
      <c r="U47" s="20"/>
      <c r="V47" s="20"/>
      <c r="W47" s="20"/>
      <c r="X47" s="21"/>
    </row>
    <row r="48" spans="4:27" x14ac:dyDescent="0.2"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8"/>
      <c r="T48" s="20"/>
      <c r="U48" s="20"/>
      <c r="V48" s="20"/>
      <c r="W48" s="20"/>
      <c r="X48" s="21"/>
      <c r="Y48" s="18"/>
    </row>
    <row r="49" spans="5:25" x14ac:dyDescent="0.2"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8"/>
      <c r="T49" s="20"/>
      <c r="U49" s="20"/>
      <c r="V49" s="20"/>
      <c r="W49" s="20"/>
      <c r="X49" s="21"/>
      <c r="Y49" s="18"/>
    </row>
    <row r="50" spans="5:25" x14ac:dyDescent="0.2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8"/>
      <c r="T50" s="20"/>
      <c r="U50" s="20"/>
      <c r="V50" s="20"/>
      <c r="W50" s="20"/>
      <c r="X50" s="21"/>
    </row>
    <row r="51" spans="5:25" x14ac:dyDescent="0.2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18"/>
      <c r="T51" s="20"/>
      <c r="U51" s="20"/>
      <c r="V51" s="20"/>
      <c r="W51" s="20"/>
      <c r="X51" s="21"/>
      <c r="Y51" s="18"/>
    </row>
    <row r="52" spans="5:25" x14ac:dyDescent="0.2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8"/>
      <c r="T52" s="20"/>
      <c r="U52" s="20"/>
      <c r="V52" s="20"/>
      <c r="W52" s="20"/>
      <c r="X52" s="21"/>
      <c r="Y52" s="18"/>
    </row>
    <row r="53" spans="5:25" x14ac:dyDescent="0.2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8"/>
      <c r="T53" s="20"/>
      <c r="U53" s="20"/>
      <c r="V53" s="20"/>
      <c r="W53" s="20"/>
      <c r="X53" s="21"/>
    </row>
    <row r="54" spans="5:25" x14ac:dyDescent="0.2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18"/>
      <c r="T54" s="20"/>
      <c r="U54" s="20"/>
      <c r="V54" s="20"/>
      <c r="W54" s="20"/>
      <c r="X54" s="21"/>
    </row>
  </sheetData>
  <phoneticPr fontId="5" type="noConversion"/>
  <pageMargins left="0.17" right="0.28999999999999998" top="1.31" bottom="1" header="0.97" footer="0.5"/>
  <pageSetup scale="37" orientation="landscape" r:id="rId1"/>
  <headerFooter alignWithMargins="0">
    <oddHeader>&amp;C&amp;12Average Capitalization Rates of Depreciation Expense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period Actuals</vt:lpstr>
      <vt:lpstr>'Base period Actuals'!Print_Area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Maria V Yurova</cp:lastModifiedBy>
  <cp:lastPrinted>2015-02-04T23:08:56Z</cp:lastPrinted>
  <dcterms:created xsi:type="dcterms:W3CDTF">2015-02-04T22:37:54Z</dcterms:created>
  <dcterms:modified xsi:type="dcterms:W3CDTF">2021-05-13T18:37:05Z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