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1 Attachments\"/>
    </mc:Choice>
  </mc:AlternateContent>
  <xr:revisionPtr revIDLastSave="0" documentId="13_ncr:1_{082E5152-98BE-495D-A240-C80A813EE9D6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-50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6" l="1"/>
  <c r="F46" i="6"/>
  <c r="F25" i="6"/>
  <c r="F13" i="6"/>
  <c r="C37" i="6"/>
  <c r="C23" i="6"/>
  <c r="C43" i="6"/>
  <c r="E43" i="6"/>
  <c r="D37" i="6"/>
  <c r="D43" i="6"/>
  <c r="D41" i="6" l="1"/>
  <c r="E27" i="6" l="1"/>
  <c r="E12" i="6"/>
  <c r="F44" i="6" l="1"/>
  <c r="C55" i="6" l="1"/>
  <c r="C44" i="6"/>
  <c r="C38" i="6"/>
  <c r="C25" i="6"/>
  <c r="C30" i="6" s="1"/>
  <c r="C13" i="6"/>
  <c r="D13" i="6"/>
  <c r="E13" i="6"/>
  <c r="D25" i="6"/>
  <c r="D30" i="6" s="1"/>
  <c r="E25" i="6"/>
  <c r="E30" i="6" s="1"/>
  <c r="F30" i="6"/>
  <c r="D38" i="6"/>
  <c r="E38" i="6"/>
  <c r="F38" i="6"/>
  <c r="D44" i="6"/>
  <c r="E44" i="6"/>
  <c r="D55" i="6"/>
  <c r="E55" i="6"/>
  <c r="D46" i="6" l="1"/>
  <c r="E46" i="6"/>
  <c r="F32" i="6"/>
  <c r="F57" i="6" s="1"/>
  <c r="E32" i="6"/>
  <c r="D32" i="6"/>
  <c r="D48" i="6" s="1"/>
  <c r="D57" i="6" s="1"/>
  <c r="C46" i="6"/>
  <c r="C32" i="6"/>
  <c r="E48" i="6" l="1"/>
  <c r="E57" i="6" s="1"/>
  <c r="C48" i="6"/>
  <c r="C57" i="6" s="1"/>
</calcChain>
</file>

<file path=xl/sharedStrings.xml><?xml version="1.0" encoding="utf-8"?>
<sst xmlns="http://schemas.openxmlformats.org/spreadsheetml/2006/main" count="53" uniqueCount="53">
  <si>
    <t>Mcf Sold</t>
  </si>
  <si>
    <t>Line</t>
  </si>
  <si>
    <t>No.</t>
  </si>
  <si>
    <t>Operating Income</t>
  </si>
  <si>
    <t xml:space="preserve">  Total Operating Revenues</t>
  </si>
  <si>
    <t>Operating Income Deductions</t>
  </si>
  <si>
    <t xml:space="preserve">  Operating and Maintenance Expenses:</t>
  </si>
  <si>
    <t xml:space="preserve">    Purchased Gas Cost</t>
  </si>
  <si>
    <t xml:space="preserve">    Production Expenses</t>
  </si>
  <si>
    <t xml:space="preserve">    Natural Gas Storage, Terminaliing and Processing Expenses</t>
  </si>
  <si>
    <t xml:space="preserve">    Transmission Expenses</t>
  </si>
  <si>
    <t xml:space="preserve">    Distribution Expenses</t>
  </si>
  <si>
    <t xml:space="preserve">    Customer Accounts Expenses</t>
  </si>
  <si>
    <t xml:space="preserve">    Customer Service and Informational Expenses</t>
  </si>
  <si>
    <t xml:space="preserve">    Sales Expenses</t>
  </si>
  <si>
    <t xml:space="preserve">    Administrative and General Expenses</t>
  </si>
  <si>
    <t xml:space="preserve">    Bad Debt Expense</t>
  </si>
  <si>
    <t xml:space="preserve">      Total O&amp;M Expenses</t>
  </si>
  <si>
    <t xml:space="preserve">    Depreciation Expenses</t>
  </si>
  <si>
    <t xml:space="preserve">    Amortization of Utilty Plant Acquisition Adjustment</t>
  </si>
  <si>
    <t xml:space="preserve">    Taxes - Other Than Income Taxes</t>
  </si>
  <si>
    <t xml:space="preserve">    Interest Income</t>
  </si>
  <si>
    <t xml:space="preserve">    PBR</t>
  </si>
  <si>
    <t xml:space="preserve">    Others Income</t>
  </si>
  <si>
    <t xml:space="preserve">    Long Term Interest Expenses</t>
  </si>
  <si>
    <t xml:space="preserve">    Short Term Interest Expenses</t>
  </si>
  <si>
    <t xml:space="preserve">    Donations</t>
  </si>
  <si>
    <t xml:space="preserve">      Total Non-Operating Income</t>
  </si>
  <si>
    <t xml:space="preserve">    Other Non-Operating Expense</t>
  </si>
  <si>
    <t xml:space="preserve">      Total Non-Operating Expense</t>
  </si>
  <si>
    <t xml:space="preserve">    Current Federal Income Tax</t>
  </si>
  <si>
    <t xml:space="preserve">    Current State Income Tax</t>
  </si>
  <si>
    <t xml:space="preserve">    Deferred Federal Income Tax</t>
  </si>
  <si>
    <t xml:space="preserve">    Deferred State Income Tax</t>
  </si>
  <si>
    <t xml:space="preserve">      Total Provision (Benefit) for Inc Tax</t>
  </si>
  <si>
    <t>Net Income per MCF Sold</t>
  </si>
  <si>
    <t xml:space="preserve">        Total Other Non-Operating Income/Expense</t>
  </si>
  <si>
    <t xml:space="preserve">  Income (Loss), Before Income Taxes</t>
  </si>
  <si>
    <t>Income Statement - Net Income (Loss)</t>
  </si>
  <si>
    <t>Operating Expenses</t>
  </si>
  <si>
    <t>Other Non-Operating Income/Expense</t>
  </si>
  <si>
    <t>Provision (Benefit) for Income Taxes</t>
  </si>
  <si>
    <t xml:space="preserve">          Gross Profit</t>
  </si>
  <si>
    <t xml:space="preserve">          Total Operating Expenses</t>
  </si>
  <si>
    <t xml:space="preserve">               Operating Income (Loss)</t>
  </si>
  <si>
    <t>Base</t>
  </si>
  <si>
    <t>Period</t>
  </si>
  <si>
    <t>(In thousands)</t>
  </si>
  <si>
    <t>Atmos Energy Corporation, Kentucky</t>
  </si>
  <si>
    <t xml:space="preserve">For Calendar Years 2018, 2019, 2020 and Base Period </t>
  </si>
  <si>
    <t>CY 2018</t>
  </si>
  <si>
    <t>CY 2019</t>
  </si>
  <si>
    <t>CY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</si>
</sst>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164" fontId="3" fillId="0" borderId="0" xfId="1" applyNumberFormat="1" applyFont="1" applyFill="1" applyBorder="1" applyAlignment="1">
      <alignment horizontal="center"/>
    </xf>
    <xf numFmtId="0" fontId="3" fillId="0" borderId="0" xfId="0" quotePrefix="1" applyFont="1" applyFill="1" applyBorder="1"/>
    <xf numFmtId="43" fontId="3" fillId="0" borderId="0" xfId="1" applyFont="1"/>
    <xf numFmtId="164" fontId="2" fillId="0" borderId="0" xfId="1" applyNumberFormat="1" applyFont="1" applyFill="1" applyBorder="1" applyAlignment="1">
      <alignment horizontal="right"/>
    </xf>
    <xf numFmtId="164" fontId="3" fillId="0" borderId="0" xfId="1" quotePrefix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quotePrefix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2" borderId="0" xfId="0" applyFont="1" applyFill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NumberFormat="1" applyFont="1" applyFill="1" applyBorder="1"/>
    <xf numFmtId="164" fontId="3" fillId="0" borderId="0" xfId="1" applyNumberFormat="1" applyFont="1" applyFill="1"/>
    <xf numFmtId="43" fontId="3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view="pageBreakPreview" zoomScale="80" zoomScaleNormal="80" zoomScaleSheetLayoutView="80" workbookViewId="0">
      <selection activeCell="F59" sqref="F59"/>
    </sheetView>
  </sheetViews>
  <sheetFormatPr defaultRowHeight="12.75" x14ac:dyDescent="0.2"/>
  <cols>
    <col min="1" max="1" width="4.85546875" style="11" bestFit="1" customWidth="1"/>
    <col min="2" max="2" width="56.28515625" style="4" customWidth="1"/>
    <col min="3" max="3" width="10.140625" style="4" customWidth="1"/>
    <col min="4" max="5" width="10.140625" style="4" bestFit="1" customWidth="1"/>
    <col min="6" max="6" width="9.5703125" style="21" customWidth="1"/>
    <col min="7" max="16384" width="9.140625" style="4"/>
  </cols>
  <sheetData>
    <row r="1" spans="1:6" x14ac:dyDescent="0.2">
      <c r="A1" s="20" t="s">
        <v>48</v>
      </c>
      <c r="B1" s="20"/>
      <c r="F1" s="24"/>
    </row>
    <row r="2" spans="1:6" x14ac:dyDescent="0.2">
      <c r="A2" s="20" t="s">
        <v>35</v>
      </c>
      <c r="B2" s="20"/>
      <c r="F2" s="24"/>
    </row>
    <row r="3" spans="1:6" x14ac:dyDescent="0.2">
      <c r="A3" s="20" t="s">
        <v>49</v>
      </c>
      <c r="B3" s="20"/>
      <c r="F3" s="24"/>
    </row>
    <row r="4" spans="1:6" x14ac:dyDescent="0.2">
      <c r="F4" s="24"/>
    </row>
    <row r="5" spans="1:6" s="2" customFormat="1" x14ac:dyDescent="0.2">
      <c r="A5" s="15" t="s">
        <v>1</v>
      </c>
      <c r="C5" s="23" t="s">
        <v>47</v>
      </c>
      <c r="D5" s="23"/>
      <c r="E5" s="23"/>
      <c r="F5" s="25" t="s">
        <v>45</v>
      </c>
    </row>
    <row r="6" spans="1:6" s="2" customFormat="1" ht="13.5" thickBot="1" x14ac:dyDescent="0.25">
      <c r="A6" s="16" t="s">
        <v>2</v>
      </c>
      <c r="B6" s="17"/>
      <c r="C6" s="18" t="s">
        <v>50</v>
      </c>
      <c r="D6" s="18" t="s">
        <v>51</v>
      </c>
      <c r="E6" s="18" t="s">
        <v>52</v>
      </c>
      <c r="F6" s="18" t="s">
        <v>46</v>
      </c>
    </row>
    <row r="7" spans="1:6" x14ac:dyDescent="0.2">
      <c r="A7" s="12">
        <v>1</v>
      </c>
      <c r="B7" s="13" t="s">
        <v>3</v>
      </c>
      <c r="C7" s="5"/>
      <c r="D7" s="5"/>
      <c r="E7" s="5"/>
      <c r="F7" s="5"/>
    </row>
    <row r="8" spans="1:6" x14ac:dyDescent="0.2">
      <c r="A8" s="11">
        <v>2</v>
      </c>
      <c r="B8" s="3" t="s">
        <v>4</v>
      </c>
      <c r="C8" s="10">
        <v>180855</v>
      </c>
      <c r="D8" s="10">
        <v>177709</v>
      </c>
      <c r="E8" s="10">
        <v>153508</v>
      </c>
      <c r="F8" s="26">
        <v>166354.705666914</v>
      </c>
    </row>
    <row r="9" spans="1:6" x14ac:dyDescent="0.2">
      <c r="A9" s="12">
        <v>3</v>
      </c>
      <c r="B9" s="3"/>
      <c r="C9" s="10"/>
      <c r="D9" s="10"/>
      <c r="E9" s="10"/>
      <c r="F9" s="26"/>
    </row>
    <row r="10" spans="1:6" x14ac:dyDescent="0.2">
      <c r="A10" s="11">
        <v>4</v>
      </c>
      <c r="B10" s="13" t="s">
        <v>5</v>
      </c>
      <c r="C10" s="10"/>
      <c r="D10" s="10"/>
      <c r="E10" s="10"/>
      <c r="F10" s="26"/>
    </row>
    <row r="11" spans="1:6" x14ac:dyDescent="0.2">
      <c r="A11" s="12">
        <v>5</v>
      </c>
      <c r="B11" s="3" t="s">
        <v>6</v>
      </c>
      <c r="C11" s="10"/>
      <c r="D11" s="10"/>
      <c r="E11" s="10"/>
      <c r="F11" s="26"/>
    </row>
    <row r="12" spans="1:6" x14ac:dyDescent="0.2">
      <c r="A12" s="11">
        <v>6</v>
      </c>
      <c r="B12" s="3" t="s">
        <v>7</v>
      </c>
      <c r="C12" s="10">
        <v>89006</v>
      </c>
      <c r="D12" s="10">
        <v>83689</v>
      </c>
      <c r="E12" s="10">
        <f>59996-1</f>
        <v>59995</v>
      </c>
      <c r="F12" s="26">
        <v>70283.865695086701</v>
      </c>
    </row>
    <row r="13" spans="1:6" ht="13.5" thickBot="1" x14ac:dyDescent="0.25">
      <c r="A13" s="12">
        <v>7</v>
      </c>
      <c r="B13" s="6" t="s">
        <v>42</v>
      </c>
      <c r="C13" s="19">
        <f>C8-C12</f>
        <v>91849</v>
      </c>
      <c r="D13" s="19">
        <f>D8-D12</f>
        <v>94020</v>
      </c>
      <c r="E13" s="19">
        <f>E8-E12</f>
        <v>93513</v>
      </c>
      <c r="F13" s="19">
        <f>F8-F12</f>
        <v>96070.839971827299</v>
      </c>
    </row>
    <row r="14" spans="1:6" ht="13.5" thickTop="1" x14ac:dyDescent="0.2">
      <c r="A14" s="11">
        <v>8</v>
      </c>
      <c r="B14" s="6"/>
      <c r="C14" s="10"/>
      <c r="D14" s="10"/>
      <c r="E14" s="10"/>
      <c r="F14" s="10"/>
    </row>
    <row r="15" spans="1:6" x14ac:dyDescent="0.2">
      <c r="A15" s="12">
        <v>9</v>
      </c>
      <c r="B15" s="14" t="s">
        <v>39</v>
      </c>
      <c r="C15" s="10"/>
      <c r="D15" s="10"/>
      <c r="E15" s="10"/>
      <c r="F15" s="26"/>
    </row>
    <row r="16" spans="1:6" x14ac:dyDescent="0.2">
      <c r="A16" s="11">
        <v>10</v>
      </c>
      <c r="B16" s="3" t="s">
        <v>8</v>
      </c>
      <c r="C16" s="10">
        <v>0</v>
      </c>
      <c r="D16" s="10">
        <v>0</v>
      </c>
      <c r="E16" s="10">
        <v>0</v>
      </c>
      <c r="F16" s="26">
        <v>0</v>
      </c>
    </row>
    <row r="17" spans="1:6" x14ac:dyDescent="0.2">
      <c r="A17" s="12">
        <v>11</v>
      </c>
      <c r="B17" s="3" t="s">
        <v>9</v>
      </c>
      <c r="C17" s="10">
        <v>710</v>
      </c>
      <c r="D17" s="10">
        <v>1019</v>
      </c>
      <c r="E17" s="10">
        <v>653</v>
      </c>
      <c r="F17" s="26">
        <v>742.88454297584894</v>
      </c>
    </row>
    <row r="18" spans="1:6" x14ac:dyDescent="0.2">
      <c r="A18" s="11">
        <v>12</v>
      </c>
      <c r="B18" s="3" t="s">
        <v>10</v>
      </c>
      <c r="C18" s="10">
        <v>479</v>
      </c>
      <c r="D18" s="10">
        <v>765</v>
      </c>
      <c r="E18" s="10">
        <v>220</v>
      </c>
      <c r="F18" s="26">
        <v>201.24543671156354</v>
      </c>
    </row>
    <row r="19" spans="1:6" x14ac:dyDescent="0.2">
      <c r="A19" s="12">
        <v>13</v>
      </c>
      <c r="B19" s="3" t="s">
        <v>11</v>
      </c>
      <c r="C19" s="10">
        <v>9377</v>
      </c>
      <c r="D19" s="10">
        <v>10023</v>
      </c>
      <c r="E19" s="10">
        <v>8900</v>
      </c>
      <c r="F19" s="26">
        <v>9060.3814914577215</v>
      </c>
    </row>
    <row r="20" spans="1:6" x14ac:dyDescent="0.2">
      <c r="A20" s="11">
        <v>14</v>
      </c>
      <c r="B20" s="3" t="s">
        <v>12</v>
      </c>
      <c r="C20" s="10">
        <v>2548</v>
      </c>
      <c r="D20" s="10">
        <v>2477</v>
      </c>
      <c r="E20" s="10">
        <v>1952</v>
      </c>
      <c r="F20" s="26">
        <v>2888.6911579940092</v>
      </c>
    </row>
    <row r="21" spans="1:6" x14ac:dyDescent="0.2">
      <c r="A21" s="12">
        <v>15</v>
      </c>
      <c r="B21" s="3" t="s">
        <v>13</v>
      </c>
      <c r="C21" s="10">
        <v>114</v>
      </c>
      <c r="D21" s="10">
        <v>153</v>
      </c>
      <c r="E21" s="10">
        <v>128</v>
      </c>
      <c r="F21" s="26">
        <v>170.52599226331358</v>
      </c>
    </row>
    <row r="22" spans="1:6" x14ac:dyDescent="0.2">
      <c r="A22" s="11">
        <v>16</v>
      </c>
      <c r="B22" s="3" t="s">
        <v>14</v>
      </c>
      <c r="C22" s="10">
        <v>417</v>
      </c>
      <c r="D22" s="10">
        <v>374</v>
      </c>
      <c r="E22" s="10">
        <v>264</v>
      </c>
      <c r="F22" s="26">
        <v>323.5155802244044</v>
      </c>
    </row>
    <row r="23" spans="1:6" x14ac:dyDescent="0.2">
      <c r="A23" s="12">
        <v>17</v>
      </c>
      <c r="B23" s="3" t="s">
        <v>15</v>
      </c>
      <c r="C23" s="10">
        <f>14770-1</f>
        <v>14769</v>
      </c>
      <c r="D23" s="10">
        <v>15577</v>
      </c>
      <c r="E23" s="10">
        <v>15243</v>
      </c>
      <c r="F23" s="26">
        <v>17924.41523495545</v>
      </c>
    </row>
    <row r="24" spans="1:6" x14ac:dyDescent="0.2">
      <c r="A24" s="11">
        <v>18</v>
      </c>
      <c r="B24" s="3" t="s">
        <v>16</v>
      </c>
      <c r="C24" s="10">
        <v>924</v>
      </c>
      <c r="D24" s="10">
        <v>1079</v>
      </c>
      <c r="E24" s="10">
        <v>1263</v>
      </c>
      <c r="F24" s="26">
        <v>880.03646000000003</v>
      </c>
    </row>
    <row r="25" spans="1:6" ht="13.5" thickBot="1" x14ac:dyDescent="0.25">
      <c r="A25" s="12">
        <v>19</v>
      </c>
      <c r="B25" s="3" t="s">
        <v>17</v>
      </c>
      <c r="C25" s="19">
        <f>SUM(C16:C24)</f>
        <v>29338</v>
      </c>
      <c r="D25" s="19">
        <f>SUM(D16:D24)</f>
        <v>31467</v>
      </c>
      <c r="E25" s="19">
        <f>SUM(E16:E24)</f>
        <v>28623</v>
      </c>
      <c r="F25" s="19">
        <f>SUM(F16:F24)</f>
        <v>32191.695896582311</v>
      </c>
    </row>
    <row r="26" spans="1:6" ht="13.5" thickTop="1" x14ac:dyDescent="0.2">
      <c r="A26" s="11">
        <v>20</v>
      </c>
      <c r="B26" s="6"/>
      <c r="C26" s="10"/>
      <c r="D26" s="10"/>
      <c r="E26" s="10"/>
      <c r="F26" s="26"/>
    </row>
    <row r="27" spans="1:6" x14ac:dyDescent="0.2">
      <c r="A27" s="12">
        <v>21</v>
      </c>
      <c r="B27" s="3" t="s">
        <v>18</v>
      </c>
      <c r="C27" s="10">
        <v>20793</v>
      </c>
      <c r="D27" s="10">
        <v>20372</v>
      </c>
      <c r="E27" s="10">
        <f>20435-1</f>
        <v>20434</v>
      </c>
      <c r="F27" s="26">
        <v>19295.7286488297</v>
      </c>
    </row>
    <row r="28" spans="1:6" x14ac:dyDescent="0.2">
      <c r="A28" s="11">
        <v>22</v>
      </c>
      <c r="B28" s="3" t="s">
        <v>19</v>
      </c>
      <c r="C28" s="10">
        <v>49</v>
      </c>
      <c r="D28" s="10">
        <v>51</v>
      </c>
      <c r="E28" s="10">
        <v>51</v>
      </c>
      <c r="F28" s="26">
        <v>0</v>
      </c>
    </row>
    <row r="29" spans="1:6" x14ac:dyDescent="0.2">
      <c r="A29" s="12">
        <v>23</v>
      </c>
      <c r="B29" s="3" t="s">
        <v>20</v>
      </c>
      <c r="C29" s="10">
        <v>6455</v>
      </c>
      <c r="D29" s="10">
        <v>8673</v>
      </c>
      <c r="E29" s="10">
        <v>9401</v>
      </c>
      <c r="F29" s="26">
        <v>9749.3033507630807</v>
      </c>
    </row>
    <row r="30" spans="1:6" ht="13.5" thickBot="1" x14ac:dyDescent="0.25">
      <c r="A30" s="11">
        <v>24</v>
      </c>
      <c r="B30" s="6" t="s">
        <v>43</v>
      </c>
      <c r="C30" s="19">
        <f>SUM(C25:C29)</f>
        <v>56635</v>
      </c>
      <c r="D30" s="19">
        <f>SUM(D25:D29)</f>
        <v>60563</v>
      </c>
      <c r="E30" s="19">
        <f>SUM(E25:E29)</f>
        <v>58509</v>
      </c>
      <c r="F30" s="19">
        <f>SUM(F25:F29)</f>
        <v>61236.727896175093</v>
      </c>
    </row>
    <row r="31" spans="1:6" ht="13.5" thickTop="1" x14ac:dyDescent="0.2">
      <c r="A31" s="12">
        <v>25</v>
      </c>
      <c r="B31" s="3"/>
      <c r="C31" s="10"/>
      <c r="D31" s="10"/>
      <c r="E31" s="10"/>
      <c r="F31" s="26"/>
    </row>
    <row r="32" spans="1:6" x14ac:dyDescent="0.2">
      <c r="A32" s="11">
        <v>26</v>
      </c>
      <c r="B32" s="6" t="s">
        <v>44</v>
      </c>
      <c r="C32" s="10">
        <f>C13-C30</f>
        <v>35214</v>
      </c>
      <c r="D32" s="10">
        <f>D13-D30</f>
        <v>33457</v>
      </c>
      <c r="E32" s="10">
        <f>E13-E30</f>
        <v>35004</v>
      </c>
      <c r="F32" s="10">
        <f>F13-F30</f>
        <v>34834.112075652207</v>
      </c>
    </row>
    <row r="33" spans="1:8" x14ac:dyDescent="0.2">
      <c r="A33" s="12">
        <v>27</v>
      </c>
      <c r="B33" s="3"/>
      <c r="C33" s="10"/>
      <c r="D33" s="10"/>
      <c r="E33" s="10"/>
      <c r="F33" s="26"/>
    </row>
    <row r="34" spans="1:8" x14ac:dyDescent="0.2">
      <c r="A34" s="11">
        <v>28</v>
      </c>
      <c r="B34" s="14" t="s">
        <v>40</v>
      </c>
      <c r="C34" s="10"/>
      <c r="D34" s="10"/>
      <c r="E34" s="10"/>
      <c r="F34" s="26"/>
    </row>
    <row r="35" spans="1:8" x14ac:dyDescent="0.2">
      <c r="A35" s="12">
        <v>29</v>
      </c>
      <c r="B35" s="3" t="s">
        <v>21</v>
      </c>
      <c r="C35" s="10">
        <v>-2</v>
      </c>
      <c r="D35" s="10">
        <v>31</v>
      </c>
      <c r="E35" s="10">
        <v>39</v>
      </c>
      <c r="F35" s="26">
        <v>38.990180000000002</v>
      </c>
    </row>
    <row r="36" spans="1:8" x14ac:dyDescent="0.2">
      <c r="A36" s="11">
        <v>30</v>
      </c>
      <c r="B36" s="3" t="s">
        <v>22</v>
      </c>
      <c r="C36" s="10">
        <v>3241</v>
      </c>
      <c r="D36" s="10">
        <v>3425</v>
      </c>
      <c r="E36" s="10">
        <v>3359</v>
      </c>
      <c r="F36" s="26">
        <v>3358.9845699999996</v>
      </c>
    </row>
    <row r="37" spans="1:8" x14ac:dyDescent="0.2">
      <c r="A37" s="12">
        <v>31</v>
      </c>
      <c r="B37" s="3" t="s">
        <v>23</v>
      </c>
      <c r="C37" s="10">
        <f>20+1</f>
        <v>21</v>
      </c>
      <c r="D37" s="10">
        <f>1286-1</f>
        <v>1285</v>
      </c>
      <c r="E37" s="10">
        <v>568</v>
      </c>
      <c r="F37" s="26">
        <v>122.76372000000015</v>
      </c>
    </row>
    <row r="38" spans="1:8" ht="13.5" thickBot="1" x14ac:dyDescent="0.25">
      <c r="A38" s="11">
        <v>32</v>
      </c>
      <c r="B38" s="3" t="s">
        <v>27</v>
      </c>
      <c r="C38" s="19">
        <f>C35+C36+C37</f>
        <v>3260</v>
      </c>
      <c r="D38" s="19">
        <f>D35+D36+D37</f>
        <v>4741</v>
      </c>
      <c r="E38" s="19">
        <f>E35+E36+E37</f>
        <v>3966</v>
      </c>
      <c r="F38" s="19">
        <f>F35+F36+F37</f>
        <v>3520.7384699999993</v>
      </c>
    </row>
    <row r="39" spans="1:8" ht="13.5" thickTop="1" x14ac:dyDescent="0.2">
      <c r="A39" s="12">
        <v>33</v>
      </c>
      <c r="B39" s="6"/>
      <c r="C39" s="10"/>
      <c r="D39" s="10"/>
      <c r="E39" s="10"/>
      <c r="F39" s="26"/>
    </row>
    <row r="40" spans="1:8" x14ac:dyDescent="0.2">
      <c r="A40" s="11">
        <v>34</v>
      </c>
      <c r="B40" s="3" t="s">
        <v>24</v>
      </c>
      <c r="C40" s="10">
        <v>8859</v>
      </c>
      <c r="D40" s="10">
        <v>9328</v>
      </c>
      <c r="E40" s="10">
        <v>9276</v>
      </c>
      <c r="F40" s="26">
        <v>9651.4713099451128</v>
      </c>
      <c r="H40" s="22"/>
    </row>
    <row r="41" spans="1:8" x14ac:dyDescent="0.2">
      <c r="A41" s="12">
        <v>35</v>
      </c>
      <c r="B41" s="3" t="s">
        <v>25</v>
      </c>
      <c r="C41" s="10">
        <v>-837</v>
      </c>
      <c r="D41" s="10">
        <f>127+1</f>
        <v>128</v>
      </c>
      <c r="E41" s="10">
        <v>91</v>
      </c>
      <c r="F41" s="26"/>
    </row>
    <row r="42" spans="1:8" x14ac:dyDescent="0.2">
      <c r="A42" s="11">
        <v>36</v>
      </c>
      <c r="B42" s="3" t="s">
        <v>26</v>
      </c>
      <c r="C42" s="10">
        <v>455</v>
      </c>
      <c r="D42" s="10">
        <v>477</v>
      </c>
      <c r="E42" s="10">
        <v>817</v>
      </c>
      <c r="F42" s="26">
        <v>816.71387000000004</v>
      </c>
    </row>
    <row r="43" spans="1:8" x14ac:dyDescent="0.2">
      <c r="A43" s="12">
        <v>37</v>
      </c>
      <c r="B43" s="3" t="s">
        <v>28</v>
      </c>
      <c r="C43" s="10">
        <f>550+74</f>
        <v>624</v>
      </c>
      <c r="D43" s="10">
        <f>564+73+1</f>
        <v>638</v>
      </c>
      <c r="E43" s="10">
        <f>603+71</f>
        <v>674</v>
      </c>
      <c r="F43" s="26"/>
    </row>
    <row r="44" spans="1:8" ht="13.5" thickBot="1" x14ac:dyDescent="0.25">
      <c r="A44" s="11">
        <v>38</v>
      </c>
      <c r="B44" s="3" t="s">
        <v>29</v>
      </c>
      <c r="C44" s="19">
        <f>SUM(C40:C43)</f>
        <v>9101</v>
      </c>
      <c r="D44" s="19">
        <f>SUM(D40:D43)</f>
        <v>10571</v>
      </c>
      <c r="E44" s="19">
        <f>SUM(E40:E43)</f>
        <v>10858</v>
      </c>
      <c r="F44" s="19">
        <f>SUM(F40:F43)</f>
        <v>10468.185179945112</v>
      </c>
    </row>
    <row r="45" spans="1:8" ht="13.5" thickTop="1" x14ac:dyDescent="0.2">
      <c r="A45" s="12">
        <v>39</v>
      </c>
      <c r="B45" s="6"/>
      <c r="C45" s="10"/>
      <c r="D45" s="10"/>
      <c r="E45" s="10"/>
      <c r="F45" s="26"/>
    </row>
    <row r="46" spans="1:8" ht="13.5" thickBot="1" x14ac:dyDescent="0.25">
      <c r="A46" s="11">
        <v>40</v>
      </c>
      <c r="B46" s="3" t="s">
        <v>36</v>
      </c>
      <c r="C46" s="19">
        <f>C44-C38</f>
        <v>5841</v>
      </c>
      <c r="D46" s="19">
        <f>D44-D38</f>
        <v>5830</v>
      </c>
      <c r="E46" s="19">
        <f>E44-E38</f>
        <v>6892</v>
      </c>
      <c r="F46" s="19">
        <f>F44-F38</f>
        <v>6947.4467099451131</v>
      </c>
    </row>
    <row r="47" spans="1:8" ht="13.5" thickTop="1" x14ac:dyDescent="0.2">
      <c r="A47" s="12">
        <v>41</v>
      </c>
      <c r="B47" s="3"/>
      <c r="C47" s="10"/>
      <c r="D47" s="10"/>
      <c r="E47" s="10"/>
      <c r="F47" s="26"/>
    </row>
    <row r="48" spans="1:8" ht="13.5" thickBot="1" x14ac:dyDescent="0.25">
      <c r="A48" s="11">
        <v>42</v>
      </c>
      <c r="B48" s="3" t="s">
        <v>37</v>
      </c>
      <c r="C48" s="19">
        <f>C32-C46</f>
        <v>29373</v>
      </c>
      <c r="D48" s="19">
        <f>D32-D46</f>
        <v>27627</v>
      </c>
      <c r="E48" s="19">
        <f>E32-E46</f>
        <v>28112</v>
      </c>
      <c r="F48" s="19">
        <f>F32-F46</f>
        <v>27886.665365707093</v>
      </c>
    </row>
    <row r="49" spans="1:6" ht="13.5" thickTop="1" x14ac:dyDescent="0.2">
      <c r="A49" s="12">
        <v>43</v>
      </c>
      <c r="B49" s="3"/>
      <c r="C49" s="10"/>
      <c r="D49" s="10"/>
      <c r="E49" s="10"/>
      <c r="F49" s="26"/>
    </row>
    <row r="50" spans="1:6" x14ac:dyDescent="0.2">
      <c r="A50" s="11">
        <v>44</v>
      </c>
      <c r="B50" s="14" t="s">
        <v>41</v>
      </c>
      <c r="C50" s="10"/>
      <c r="D50" s="10"/>
      <c r="E50" s="10"/>
      <c r="F50" s="26"/>
    </row>
    <row r="51" spans="1:6" x14ac:dyDescent="0.2">
      <c r="A51" s="12">
        <v>45</v>
      </c>
      <c r="B51" s="3" t="s">
        <v>30</v>
      </c>
      <c r="C51" s="10">
        <v>-7068</v>
      </c>
      <c r="D51" s="10">
        <v>2104</v>
      </c>
      <c r="E51" s="10">
        <v>-102</v>
      </c>
      <c r="F51" s="26"/>
    </row>
    <row r="52" spans="1:6" x14ac:dyDescent="0.2">
      <c r="A52" s="11">
        <v>46</v>
      </c>
      <c r="B52" s="3" t="s">
        <v>31</v>
      </c>
      <c r="C52" s="9">
        <v>1502</v>
      </c>
      <c r="D52" s="10">
        <v>-398</v>
      </c>
      <c r="E52" s="10">
        <v>1112</v>
      </c>
      <c r="F52" s="26"/>
    </row>
    <row r="53" spans="1:6" x14ac:dyDescent="0.2">
      <c r="A53" s="12">
        <v>47</v>
      </c>
      <c r="B53" s="3" t="s">
        <v>32</v>
      </c>
      <c r="C53" s="9">
        <v>18996</v>
      </c>
      <c r="D53" s="10">
        <v>2812</v>
      </c>
      <c r="E53" s="10">
        <v>5480</v>
      </c>
      <c r="F53" s="26"/>
    </row>
    <row r="54" spans="1:6" x14ac:dyDescent="0.2">
      <c r="A54" s="11">
        <v>48</v>
      </c>
      <c r="B54" s="3" t="s">
        <v>33</v>
      </c>
      <c r="C54" s="9">
        <v>-4569</v>
      </c>
      <c r="D54" s="10">
        <v>1770</v>
      </c>
      <c r="E54" s="10">
        <v>-3110</v>
      </c>
      <c r="F54" s="26"/>
    </row>
    <row r="55" spans="1:6" ht="13.5" thickBot="1" x14ac:dyDescent="0.25">
      <c r="A55" s="11">
        <v>50</v>
      </c>
      <c r="B55" s="3" t="s">
        <v>34</v>
      </c>
      <c r="C55" s="19">
        <f>SUM(C51:C54)</f>
        <v>8861</v>
      </c>
      <c r="D55" s="19">
        <f>SUM(D51:D54)</f>
        <v>6288</v>
      </c>
      <c r="E55" s="19">
        <f>SUM(E51:E54)</f>
        <v>3380</v>
      </c>
      <c r="F55" s="19">
        <v>7177.2921055139459</v>
      </c>
    </row>
    <row r="56" spans="1:6" ht="13.5" thickTop="1" x14ac:dyDescent="0.2">
      <c r="A56" s="12">
        <v>51</v>
      </c>
      <c r="B56" s="3"/>
      <c r="C56" s="10"/>
      <c r="D56" s="10"/>
      <c r="E56" s="10"/>
      <c r="F56" s="26"/>
    </row>
    <row r="57" spans="1:6" x14ac:dyDescent="0.2">
      <c r="A57" s="11">
        <v>52</v>
      </c>
      <c r="B57" s="1" t="s">
        <v>38</v>
      </c>
      <c r="C57" s="8">
        <f>C48-C55</f>
        <v>20512</v>
      </c>
      <c r="D57" s="8">
        <f>D48-D55</f>
        <v>21339</v>
      </c>
      <c r="E57" s="8">
        <f>E48-E55</f>
        <v>24732</v>
      </c>
      <c r="F57" s="8">
        <f>F48-F55</f>
        <v>20709.373260193148</v>
      </c>
    </row>
    <row r="58" spans="1:6" x14ac:dyDescent="0.2">
      <c r="A58" s="12">
        <v>53</v>
      </c>
      <c r="B58" s="3" t="s">
        <v>0</v>
      </c>
      <c r="C58" s="10">
        <v>18043</v>
      </c>
      <c r="D58" s="10">
        <v>17856</v>
      </c>
      <c r="E58" s="10">
        <v>16135</v>
      </c>
      <c r="F58" s="27">
        <v>16796.140764899999</v>
      </c>
    </row>
    <row r="59" spans="1:6" x14ac:dyDescent="0.2">
      <c r="C59" s="7"/>
      <c r="D59" s="7"/>
      <c r="E59" s="7"/>
      <c r="F59" s="28"/>
    </row>
    <row r="60" spans="1:6" x14ac:dyDescent="0.2">
      <c r="C60" s="7"/>
      <c r="D60" s="7"/>
      <c r="E60" s="7"/>
      <c r="F60" s="28"/>
    </row>
    <row r="61" spans="1:6" x14ac:dyDescent="0.2">
      <c r="C61" s="7"/>
      <c r="D61" s="7"/>
      <c r="E61" s="7"/>
      <c r="F61" s="28"/>
    </row>
    <row r="62" spans="1:6" x14ac:dyDescent="0.2">
      <c r="C62" s="7"/>
      <c r="D62" s="7"/>
      <c r="E62" s="7"/>
      <c r="F62" s="28"/>
    </row>
  </sheetData>
  <mergeCells count="1">
    <mergeCell ref="C5:E5"/>
  </mergeCells>
  <phoneticPr fontId="4" type="noConversion"/>
  <printOptions horizontalCentered="1"/>
  <pageMargins left="0.25" right="0.25" top="0.78" bottom="0.75" header="0.25" footer="0.5"/>
  <pageSetup scale="80" orientation="portrait" r:id="rId1"/>
  <headerFooter alignWithMargins="0">
    <oddHeader xml:space="preserve">&amp;R&amp;9CASE NO. 2021-00214
ATTACHMENT 1 
TO STAFF DR NO. 1-50
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1-50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ricrodri</dc:creator>
  <cp:lastModifiedBy>Thomas  Troup</cp:lastModifiedBy>
  <cp:lastPrinted>2021-06-15T19:32:34Z</cp:lastPrinted>
  <dcterms:created xsi:type="dcterms:W3CDTF">2009-10-06T18:07:15Z</dcterms:created>
  <dcterms:modified xsi:type="dcterms:W3CDTF">2021-06-24T15:25:34Z</dcterms:modified>
</cp:coreProperties>
</file>