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</sheets>
  <externalReferences>
    <externalReference r:id="rId4"/>
  </externalReferences>
  <definedNames>
    <definedName name="csDesignMode">1</definedName>
    <definedName name="_xlnm.Print_Area" localSheetId="0">'Sheet1'!$A$1:$R$90</definedName>
  </definedNames>
  <calcPr fullCalcOnLoad="1"/>
</workbook>
</file>

<file path=xl/sharedStrings.xml><?xml version="1.0" encoding="utf-8"?>
<sst xmlns="http://schemas.openxmlformats.org/spreadsheetml/2006/main" count="112" uniqueCount="40">
  <si>
    <t xml:space="preserve">Schedule 1 of 2  </t>
  </si>
  <si>
    <t>REVENUE STATISTICS - Total Company</t>
  </si>
  <si>
    <t>Line</t>
  </si>
  <si>
    <t>No.</t>
  </si>
  <si>
    <t xml:space="preserve">    Description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</si>
  <si>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</si>
  <si>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</si>
  <si>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</si>
  <si>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</si>
  <si>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</si>
  <si>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</si>
  <si>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</si>
  <si>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</si>
  <si>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</si>
  <si>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</si>
  <si>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</si>
  <si>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</si>
  <si>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</si>
  <si>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</si>
  <si>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Revenue by Customer Class (000's)</t>
  </si>
  <si>
    <t>(Act)</t>
  </si>
  <si>
    <t>Residential Sales</t>
  </si>
  <si>
    <t>Commercial Sales</t>
  </si>
  <si>
    <t>Industrial Sales</t>
  </si>
  <si>
    <t>Public Authority Sales</t>
  </si>
  <si>
    <t>Unbilled</t>
  </si>
  <si>
    <t>Total Sales</t>
  </si>
  <si>
    <t>Transportation</t>
  </si>
  <si>
    <t>Other Revenue</t>
  </si>
  <si>
    <t>Total Operating Revenues</t>
  </si>
  <si>
    <t>Purchase Gas Costs</t>
  </si>
  <si>
    <t>Gross Profit</t>
  </si>
  <si>
    <t>Mcf by Customer Class (000's)</t>
  </si>
  <si>
    <t>Total Deliveries</t>
  </si>
  <si>
    <t xml:space="preserve">Schedule 2 of 2  </t>
  </si>
  <si>
    <t>Atmos Energy Corporation</t>
  </si>
  <si>
    <t xml:space="preserve">FR 16(8)m  </t>
  </si>
  <si>
    <t>For the BASE PERIOD ending March 31, 2021</t>
  </si>
  <si>
    <t>For the TEST YEAR ending December 31, 2022</t>
  </si>
  <si>
    <t>Case No. 2021-00214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</si>
</sst>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4" fontId="8" fillId="33" borderId="0">
      <alignment horizontal="right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0" xfId="44" applyNumberFormat="1" applyFont="1" applyBorder="1" applyAlignment="1">
      <alignment/>
    </xf>
    <xf numFmtId="166" fontId="2" fillId="0" borderId="0" xfId="44" applyNumberFormat="1" applyFont="1" applyBorder="1" applyAlignment="1">
      <alignment/>
    </xf>
    <xf numFmtId="166" fontId="2" fillId="0" borderId="0" xfId="44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2" fillId="0" borderId="0" xfId="42" applyNumberFormat="1" applyFont="1" applyBorder="1" applyAlignment="1">
      <alignment horizontal="center"/>
    </xf>
    <xf numFmtId="44" fontId="2" fillId="0" borderId="0" xfId="44" applyFont="1" applyBorder="1" applyAlignment="1">
      <alignment/>
    </xf>
    <xf numFmtId="0" fontId="4" fillId="0" borderId="0" xfId="0" applyFont="1" applyAlignment="1">
      <alignment/>
    </xf>
    <xf numFmtId="17" fontId="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5" fontId="2" fillId="0" borderId="10" xfId="44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6" fontId="2" fillId="0" borderId="10" xfId="44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1" xfId="42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37" fontId="2" fillId="0" borderId="0" xfId="44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2" fillId="0" borderId="10" xfId="44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166" fontId="7" fillId="0" borderId="0" xfId="44" applyNumberFormat="1" applyFont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164" fontId="2" fillId="0" borderId="10" xfId="42" applyNumberFormat="1" applyFont="1" applyFill="1" applyBorder="1" applyAlignment="1">
      <alignment/>
    </xf>
    <xf numFmtId="0" fontId="0" fillId="0" borderId="0" xfId="0" applyFill="1" applyAlignment="1">
      <alignment/>
    </xf>
    <xf numFmtId="166" fontId="2" fillId="0" borderId="0" xfId="44" applyNumberFormat="1" applyFont="1" applyFill="1" applyBorder="1" applyAlignment="1">
      <alignment/>
    </xf>
    <xf numFmtId="166" fontId="2" fillId="0" borderId="11" xfId="44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Output Amounts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6" max="18" width="16.140625" style="0" customWidth="1"/>
    <col min="19" max="19" width="15.00390625" style="0" bestFit="1" customWidth="1"/>
    <col min="20" max="20" width="14.421875" style="0" bestFit="1" customWidth="1"/>
    <col min="21" max="22" width="14.7109375" style="0" bestFit="1" customWidth="1"/>
    <col min="23" max="23" width="15.140625" style="0" bestFit="1" customWidth="1"/>
    <col min="24" max="24" width="14.140625" style="0" bestFit="1" customWidth="1"/>
    <col min="25" max="25" width="13.421875" style="0" bestFit="1" customWidth="1"/>
    <col min="26" max="27" width="14.140625" style="0" bestFit="1" customWidth="1"/>
    <col min="28" max="28" width="13.00390625" style="0" bestFit="1" customWidth="1"/>
  </cols>
  <sheetData>
    <row r="1" spans="1:18" ht="15.7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36</v>
      </c>
    </row>
    <row r="2" spans="1:18" ht="15.75">
      <c r="A2" s="1"/>
      <c r="B2" s="5"/>
      <c r="C2" s="6"/>
      <c r="D2" s="2"/>
      <c r="E2" s="7"/>
      <c r="F2" s="7"/>
      <c r="G2" s="7"/>
      <c r="H2" s="7"/>
      <c r="I2" s="7"/>
      <c r="J2" s="8" t="s">
        <v>35</v>
      </c>
      <c r="K2" s="7"/>
      <c r="L2" s="7"/>
      <c r="M2" s="7"/>
      <c r="N2" s="7"/>
      <c r="O2" s="7"/>
      <c r="P2" s="7"/>
      <c r="Q2" s="7"/>
      <c r="R2" s="4" t="s">
        <v>0</v>
      </c>
    </row>
    <row r="3" spans="1:18" ht="15.75">
      <c r="A3" s="1"/>
      <c r="B3" s="2"/>
      <c r="C3" s="2"/>
      <c r="D3" s="2"/>
      <c r="E3" s="2"/>
      <c r="F3" s="2"/>
      <c r="G3" s="2"/>
      <c r="H3" s="2"/>
      <c r="I3" s="38"/>
      <c r="J3" s="39" t="s">
        <v>39</v>
      </c>
      <c r="K3" s="38"/>
      <c r="L3" s="2"/>
      <c r="M3" s="2"/>
      <c r="N3" s="2"/>
      <c r="O3" s="2"/>
      <c r="P3" s="2"/>
      <c r="Q3" s="2"/>
      <c r="R3" s="2"/>
    </row>
    <row r="4" spans="1:18" ht="15.75">
      <c r="A4" s="1"/>
      <c r="B4" s="9"/>
      <c r="C4" s="2"/>
      <c r="D4" s="2"/>
      <c r="E4" s="3"/>
      <c r="F4" s="3"/>
      <c r="G4" s="3"/>
      <c r="H4" s="3"/>
      <c r="I4" s="3"/>
      <c r="J4" s="10" t="s">
        <v>1</v>
      </c>
      <c r="K4" s="3"/>
      <c r="L4" s="3"/>
      <c r="M4" s="3"/>
      <c r="N4" s="3"/>
      <c r="O4" s="3"/>
      <c r="P4" s="3"/>
      <c r="Q4" s="3"/>
      <c r="R4" s="3"/>
    </row>
    <row r="5" spans="1:18" ht="15.75">
      <c r="A5" s="1"/>
      <c r="B5" s="5"/>
      <c r="C5" s="11"/>
      <c r="D5" s="2"/>
      <c r="E5" s="7"/>
      <c r="F5" s="7"/>
      <c r="G5" s="7"/>
      <c r="H5" s="7"/>
      <c r="I5" s="7"/>
      <c r="J5" s="8" t="s">
        <v>37</v>
      </c>
      <c r="K5" s="7"/>
      <c r="L5" s="7"/>
      <c r="M5" s="7"/>
      <c r="N5" s="7"/>
      <c r="O5" s="7"/>
      <c r="P5" s="7"/>
      <c r="Q5" s="7"/>
      <c r="R5" s="7"/>
    </row>
    <row r="6" spans="1:18" ht="15.75">
      <c r="A6" s="1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75">
      <c r="A7" s="1" t="s">
        <v>2</v>
      </c>
      <c r="B7" s="9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" t="s">
        <v>3</v>
      </c>
      <c r="B8" s="2" t="s">
        <v>4</v>
      </c>
      <c r="C8" s="2"/>
      <c r="D8" s="2"/>
      <c r="E8" s="12"/>
      <c r="F8" s="13">
        <v>43922</v>
      </c>
      <c r="G8" s="13">
        <f>+F8+31</f>
        <v>43953</v>
      </c>
      <c r="H8" s="13">
        <f aca="true" t="shared" si="0" ref="H8:Q8">+G8+31</f>
        <v>43984</v>
      </c>
      <c r="I8" s="13">
        <f t="shared" si="0"/>
        <v>44015</v>
      </c>
      <c r="J8" s="13">
        <f t="shared" si="0"/>
        <v>44046</v>
      </c>
      <c r="K8" s="13">
        <f t="shared" si="0"/>
        <v>44077</v>
      </c>
      <c r="L8" s="13">
        <f t="shared" si="0"/>
        <v>44108</v>
      </c>
      <c r="M8" s="13">
        <f t="shared" si="0"/>
        <v>44139</v>
      </c>
      <c r="N8" s="13">
        <f t="shared" si="0"/>
        <v>44170</v>
      </c>
      <c r="O8" s="13">
        <f t="shared" si="0"/>
        <v>44201</v>
      </c>
      <c r="P8" s="13">
        <f t="shared" si="0"/>
        <v>44232</v>
      </c>
      <c r="Q8" s="13">
        <f t="shared" si="0"/>
        <v>44263</v>
      </c>
      <c r="R8" s="10" t="s">
        <v>5</v>
      </c>
    </row>
    <row r="9" spans="1:18" ht="15.75">
      <c r="A9" s="14"/>
      <c r="B9" s="15"/>
      <c r="C9" s="16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.75">
      <c r="A10" s="1"/>
      <c r="B10" s="12"/>
      <c r="C10" s="12"/>
      <c r="D10" s="12"/>
      <c r="E10" s="12"/>
      <c r="F10" s="20" t="s">
        <v>6</v>
      </c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0" t="s">
        <v>15</v>
      </c>
      <c r="P10" s="20" t="s">
        <v>16</v>
      </c>
      <c r="Q10" s="20" t="s">
        <v>17</v>
      </c>
      <c r="R10" s="20" t="s">
        <v>18</v>
      </c>
    </row>
    <row r="11" spans="1:18" ht="15.7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.75">
      <c r="A12" s="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.75">
      <c r="A13" s="1">
        <v>1</v>
      </c>
      <c r="B13" s="2" t="s">
        <v>19</v>
      </c>
      <c r="C13" s="2"/>
      <c r="D13" s="2"/>
      <c r="E13" s="12"/>
      <c r="F13" s="20" t="s">
        <v>20</v>
      </c>
      <c r="G13" s="20" t="s">
        <v>20</v>
      </c>
      <c r="H13" s="20" t="s">
        <v>20</v>
      </c>
      <c r="I13" s="20" t="s">
        <v>20</v>
      </c>
      <c r="J13" s="20" t="s">
        <v>20</v>
      </c>
      <c r="K13" s="20" t="s">
        <v>20</v>
      </c>
      <c r="L13" s="20" t="s">
        <v>20</v>
      </c>
      <c r="M13" s="20" t="s">
        <v>20</v>
      </c>
      <c r="N13" s="20" t="s">
        <v>20</v>
      </c>
      <c r="O13" s="20" t="s">
        <v>20</v>
      </c>
      <c r="P13" s="20" t="s">
        <v>20</v>
      </c>
      <c r="Q13" s="20" t="s">
        <v>20</v>
      </c>
      <c r="R13" s="3"/>
    </row>
    <row r="14" spans="1:18" ht="15.75">
      <c r="A14" s="1">
        <f>+A13+1</f>
        <v>2</v>
      </c>
      <c r="B14" s="12"/>
      <c r="C14" s="2"/>
      <c r="D14" s="2"/>
      <c r="E14" s="1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20" ht="15.75">
      <c r="A15" s="1">
        <f aca="true" t="shared" si="1" ref="A15:A44">+A14+1</f>
        <v>3</v>
      </c>
      <c r="B15" s="2" t="s">
        <v>21</v>
      </c>
      <c r="C15" s="6"/>
      <c r="D15" s="2"/>
      <c r="E15" s="12"/>
      <c r="F15" s="7">
        <v>7932.654756911201</v>
      </c>
      <c r="G15" s="7">
        <v>5294.17964798888</v>
      </c>
      <c r="H15" s="7">
        <v>4254.043936030679</v>
      </c>
      <c r="I15" s="7">
        <v>4042.7066596994</v>
      </c>
      <c r="J15" s="7">
        <v>3967.9093576829305</v>
      </c>
      <c r="K15" s="7">
        <v>3985.0825189245197</v>
      </c>
      <c r="L15" s="7">
        <v>4692.048699372969</v>
      </c>
      <c r="M15" s="7">
        <v>8127.06757615523</v>
      </c>
      <c r="N15" s="7">
        <v>11335.952533685262</v>
      </c>
      <c r="O15" s="7">
        <v>13139.858805850849</v>
      </c>
      <c r="P15" s="7">
        <v>14016.312773583399</v>
      </c>
      <c r="Q15" s="7">
        <v>10790.54165510125</v>
      </c>
      <c r="R15" s="7">
        <f>SUM(F15:Q15)</f>
        <v>91578.35892098656</v>
      </c>
      <c r="T15" s="36"/>
    </row>
    <row r="16" spans="1:18" ht="15.75">
      <c r="A16" s="1">
        <f t="shared" si="1"/>
        <v>4</v>
      </c>
      <c r="B16" s="21" t="s">
        <v>22</v>
      </c>
      <c r="C16" s="2"/>
      <c r="D16" s="2"/>
      <c r="E16" s="12"/>
      <c r="F16" s="3">
        <v>3324.0876298577246</v>
      </c>
      <c r="G16" s="3">
        <v>2294.9828613998516</v>
      </c>
      <c r="H16" s="3">
        <v>1883.224829463466</v>
      </c>
      <c r="I16" s="3">
        <v>1794.5824257412878</v>
      </c>
      <c r="J16" s="3">
        <v>1710.7206908802134</v>
      </c>
      <c r="K16" s="3">
        <v>1705.046486818184</v>
      </c>
      <c r="L16" s="3">
        <v>1967.9425870110279</v>
      </c>
      <c r="M16" s="3">
        <v>3352.263325271245</v>
      </c>
      <c r="N16" s="3">
        <v>4564.552461269323</v>
      </c>
      <c r="O16" s="3">
        <v>5254.6040614131925</v>
      </c>
      <c r="P16" s="3">
        <v>5589.819813946351</v>
      </c>
      <c r="Q16" s="3">
        <v>4416.867587983552</v>
      </c>
      <c r="R16" s="27">
        <f>SUM(F16:Q16)</f>
        <v>37858.69476105542</v>
      </c>
    </row>
    <row r="17" spans="1:18" ht="15.75">
      <c r="A17" s="1">
        <f t="shared" si="1"/>
        <v>5</v>
      </c>
      <c r="B17" s="2" t="s">
        <v>23</v>
      </c>
      <c r="C17" s="2"/>
      <c r="D17" s="2"/>
      <c r="E17" s="12"/>
      <c r="F17" s="3">
        <v>396.17715580960055</v>
      </c>
      <c r="G17" s="3">
        <v>201.17225651697146</v>
      </c>
      <c r="H17" s="3">
        <v>104.4763994917986</v>
      </c>
      <c r="I17" s="3">
        <v>122.23873061612939</v>
      </c>
      <c r="J17" s="3">
        <v>127.91085053295869</v>
      </c>
      <c r="K17" s="3">
        <v>277.50404657855705</v>
      </c>
      <c r="L17" s="3">
        <v>157.7962459357687</v>
      </c>
      <c r="M17" s="3">
        <v>276.3045648613602</v>
      </c>
      <c r="N17" s="3">
        <v>486.9144801756338</v>
      </c>
      <c r="O17" s="3">
        <v>671.584107196871</v>
      </c>
      <c r="P17" s="3">
        <v>769.7939430068784</v>
      </c>
      <c r="Q17" s="3">
        <v>527.9143493788614</v>
      </c>
      <c r="R17" s="27">
        <f>SUM(F17:Q17)</f>
        <v>4119.787130101389</v>
      </c>
    </row>
    <row r="18" spans="1:18" ht="15.75">
      <c r="A18" s="1">
        <f t="shared" si="1"/>
        <v>6</v>
      </c>
      <c r="B18" s="2" t="s">
        <v>24</v>
      </c>
      <c r="C18" s="2"/>
      <c r="D18" s="2"/>
      <c r="E18" s="12"/>
      <c r="F18" s="3">
        <v>497.1581388908185</v>
      </c>
      <c r="G18" s="3">
        <v>293.91716335672555</v>
      </c>
      <c r="H18" s="3">
        <v>214.47958757848912</v>
      </c>
      <c r="I18" s="3">
        <v>194.420077600752</v>
      </c>
      <c r="J18" s="3">
        <v>185.9968964130997</v>
      </c>
      <c r="K18" s="3">
        <v>187.48431403964906</v>
      </c>
      <c r="L18" s="3">
        <v>239.94142071724625</v>
      </c>
      <c r="M18" s="3">
        <v>512.0188885665488</v>
      </c>
      <c r="N18" s="3">
        <v>756.1531223987159</v>
      </c>
      <c r="O18" s="3">
        <v>890.7178341849593</v>
      </c>
      <c r="P18" s="3">
        <v>959.6838382092842</v>
      </c>
      <c r="Q18" s="3">
        <v>720.2422712866454</v>
      </c>
      <c r="R18" s="27">
        <f>SUM(F18:Q18)</f>
        <v>5652.213553242934</v>
      </c>
    </row>
    <row r="19" spans="1:18" ht="15.75">
      <c r="A19" s="1">
        <f t="shared" si="1"/>
        <v>7</v>
      </c>
      <c r="B19" s="2" t="s">
        <v>25</v>
      </c>
      <c r="C19" s="2"/>
      <c r="D19" s="2"/>
      <c r="E19" s="22"/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9">
        <v>0</v>
      </c>
    </row>
    <row r="20" spans="1:18" ht="15.75">
      <c r="A20" s="1">
        <f t="shared" si="1"/>
        <v>8</v>
      </c>
      <c r="B20" s="2"/>
      <c r="C20" s="2"/>
      <c r="D20" s="2"/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28"/>
    </row>
    <row r="21" spans="1:18" ht="15.75">
      <c r="A21" s="1">
        <f t="shared" si="1"/>
        <v>9</v>
      </c>
      <c r="B21" s="2" t="s">
        <v>26</v>
      </c>
      <c r="C21" s="11"/>
      <c r="D21" s="2"/>
      <c r="E21" s="12"/>
      <c r="F21" s="3">
        <f>SUM(F15:F19)</f>
        <v>12150.077681469344</v>
      </c>
      <c r="G21" s="3">
        <f aca="true" t="shared" si="2" ref="G21:Q21">SUM(G15:G19)</f>
        <v>8084.251929262428</v>
      </c>
      <c r="H21" s="3">
        <f t="shared" si="2"/>
        <v>6456.224752564433</v>
      </c>
      <c r="I21" s="3">
        <f t="shared" si="2"/>
        <v>6153.947893657569</v>
      </c>
      <c r="J21" s="3">
        <f t="shared" si="2"/>
        <v>5992.537795509202</v>
      </c>
      <c r="K21" s="3">
        <f t="shared" si="2"/>
        <v>6155.117366360909</v>
      </c>
      <c r="L21" s="3">
        <f t="shared" si="2"/>
        <v>7057.728953037012</v>
      </c>
      <c r="M21" s="3">
        <f t="shared" si="2"/>
        <v>12267.654354854383</v>
      </c>
      <c r="N21" s="3">
        <f t="shared" si="2"/>
        <v>17143.572597528935</v>
      </c>
      <c r="O21" s="3">
        <f t="shared" si="2"/>
        <v>19956.76480864587</v>
      </c>
      <c r="P21" s="3">
        <f t="shared" si="2"/>
        <v>21335.61036874591</v>
      </c>
      <c r="Q21" s="3">
        <f t="shared" si="2"/>
        <v>16455.565863750307</v>
      </c>
      <c r="R21" s="3">
        <f>SUM(R15:R19)</f>
        <v>139209.0543653863</v>
      </c>
    </row>
    <row r="22" spans="1:18" ht="15.75">
      <c r="A22" s="1">
        <f t="shared" si="1"/>
        <v>10</v>
      </c>
      <c r="B22" s="5"/>
      <c r="C22" s="11"/>
      <c r="D22" s="2"/>
      <c r="E22" s="1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7"/>
    </row>
    <row r="23" spans="1:18" ht="15.75">
      <c r="A23" s="1">
        <f t="shared" si="1"/>
        <v>11</v>
      </c>
      <c r="B23" s="2" t="s">
        <v>27</v>
      </c>
      <c r="C23" s="11"/>
      <c r="D23" s="2"/>
      <c r="E23" s="12"/>
      <c r="F23" s="3">
        <v>1583.6690443053192</v>
      </c>
      <c r="G23" s="3">
        <v>1269.2041851132974</v>
      </c>
      <c r="H23" s="3">
        <v>1193.221967291948</v>
      </c>
      <c r="I23" s="3">
        <v>1281.864898275649</v>
      </c>
      <c r="J23" s="3">
        <v>1259.876719930391</v>
      </c>
      <c r="K23" s="3">
        <v>1355.19999736255</v>
      </c>
      <c r="L23" s="3">
        <v>1389.80807728983</v>
      </c>
      <c r="M23" s="3">
        <v>1533.523190303945</v>
      </c>
      <c r="N23" s="3">
        <v>1589.292701041808</v>
      </c>
      <c r="O23" s="3">
        <v>1766.0569369490836</v>
      </c>
      <c r="P23" s="3">
        <v>1894.3839496626176</v>
      </c>
      <c r="Q23" s="3">
        <v>1741.819450753699</v>
      </c>
      <c r="R23" s="27">
        <f>SUM(F23:Q23)</f>
        <v>17857.921118280137</v>
      </c>
    </row>
    <row r="24" spans="1:20" ht="15.75">
      <c r="A24" s="1">
        <f t="shared" si="1"/>
        <v>12</v>
      </c>
      <c r="B24" s="2" t="s">
        <v>28</v>
      </c>
      <c r="C24" s="11"/>
      <c r="D24" s="2"/>
      <c r="E24" s="12"/>
      <c r="F24" s="23">
        <v>25.575509999999998</v>
      </c>
      <c r="G24" s="23">
        <v>22.678259999999998</v>
      </c>
      <c r="H24" s="23">
        <v>22.14499</v>
      </c>
      <c r="I24" s="23">
        <v>24.6342</v>
      </c>
      <c r="J24" s="23">
        <v>21.79945</v>
      </c>
      <c r="K24" s="23">
        <v>25.60364</v>
      </c>
      <c r="L24" s="23">
        <v>21.83463</v>
      </c>
      <c r="M24" s="23">
        <v>14.79668</v>
      </c>
      <c r="N24" s="23">
        <v>17.64573</v>
      </c>
      <c r="O24" s="23">
        <v>13.236</v>
      </c>
      <c r="P24" s="23">
        <v>12.78772</v>
      </c>
      <c r="Q24" s="23">
        <v>11.19806</v>
      </c>
      <c r="R24" s="29">
        <f>SUM(F24:Q24)</f>
        <v>233.93487000000002</v>
      </c>
      <c r="T24" s="32"/>
    </row>
    <row r="25" spans="1:18" ht="15.75">
      <c r="A25" s="1">
        <f t="shared" si="1"/>
        <v>13</v>
      </c>
      <c r="B25" s="5"/>
      <c r="C25" s="11"/>
      <c r="D25" s="2"/>
      <c r="E25" s="1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28"/>
    </row>
    <row r="26" spans="1:19" ht="15.75">
      <c r="A26" s="1">
        <f t="shared" si="1"/>
        <v>14</v>
      </c>
      <c r="B26" s="2" t="s">
        <v>29</v>
      </c>
      <c r="C26" s="11"/>
      <c r="D26" s="2"/>
      <c r="E26" s="12"/>
      <c r="F26" s="3">
        <f>SUM(F21:F25)</f>
        <v>13759.322235774664</v>
      </c>
      <c r="G26" s="3">
        <f aca="true" t="shared" si="3" ref="G26:Q26">SUM(G21:G25)</f>
        <v>9376.134374375726</v>
      </c>
      <c r="H26" s="3">
        <f t="shared" si="3"/>
        <v>7671.591709856381</v>
      </c>
      <c r="I26" s="3">
        <f t="shared" si="3"/>
        <v>7460.446991933219</v>
      </c>
      <c r="J26" s="3">
        <f t="shared" si="3"/>
        <v>7274.213965439593</v>
      </c>
      <c r="K26" s="3">
        <f t="shared" si="3"/>
        <v>7535.921003723459</v>
      </c>
      <c r="L26" s="3">
        <f t="shared" si="3"/>
        <v>8469.37166032684</v>
      </c>
      <c r="M26" s="3">
        <f t="shared" si="3"/>
        <v>13815.974225158328</v>
      </c>
      <c r="N26" s="3">
        <f t="shared" si="3"/>
        <v>18750.511028570745</v>
      </c>
      <c r="O26" s="3">
        <f t="shared" si="3"/>
        <v>21736.057745594953</v>
      </c>
      <c r="P26" s="3">
        <f t="shared" si="3"/>
        <v>23242.782038408528</v>
      </c>
      <c r="Q26" s="3">
        <f t="shared" si="3"/>
        <v>18208.583374504004</v>
      </c>
      <c r="R26" s="27">
        <f>SUM(F26:Q26)</f>
        <v>157300.91035366643</v>
      </c>
      <c r="S26" s="32"/>
    </row>
    <row r="27" spans="1:18" ht="15.75">
      <c r="A27" s="1">
        <f t="shared" si="1"/>
        <v>15</v>
      </c>
      <c r="B27" s="24" t="s">
        <v>30</v>
      </c>
      <c r="C27" s="11"/>
      <c r="D27" s="2"/>
      <c r="E27" s="12"/>
      <c r="F27" s="23">
        <v>5697.905382613181</v>
      </c>
      <c r="G27" s="23">
        <v>2627.7831061183924</v>
      </c>
      <c r="H27" s="23">
        <v>1474.835768193554</v>
      </c>
      <c r="I27" s="23">
        <v>1268.8519479104853</v>
      </c>
      <c r="J27" s="23">
        <v>1129.0883878886646</v>
      </c>
      <c r="K27" s="23">
        <v>1254.8236706556152</v>
      </c>
      <c r="L27" s="23">
        <v>1855.3201564046242</v>
      </c>
      <c r="M27" s="23">
        <v>5824.3149985683785</v>
      </c>
      <c r="N27" s="23">
        <v>9407.640294353267</v>
      </c>
      <c r="O27" s="23">
        <v>11494.908073245078</v>
      </c>
      <c r="P27" s="23">
        <v>12553.156804159433</v>
      </c>
      <c r="Q27" s="23">
        <v>8885.220357257844</v>
      </c>
      <c r="R27" s="29">
        <f>SUM(F27:Q27)</f>
        <v>63473.84894736852</v>
      </c>
    </row>
    <row r="28" spans="1:18" ht="15.75">
      <c r="A28" s="1">
        <f t="shared" si="1"/>
        <v>16</v>
      </c>
      <c r="B28" s="5"/>
      <c r="C28" s="11"/>
      <c r="D28" s="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7"/>
    </row>
    <row r="29" spans="1:18" ht="16.5" thickBot="1">
      <c r="A29" s="1">
        <f t="shared" si="1"/>
        <v>17</v>
      </c>
      <c r="B29" s="2" t="s">
        <v>31</v>
      </c>
      <c r="C29" s="11"/>
      <c r="D29" s="2"/>
      <c r="E29" s="12"/>
      <c r="F29" s="37">
        <f>F26-F27</f>
        <v>8061.416853161482</v>
      </c>
      <c r="G29" s="37">
        <f aca="true" t="shared" si="4" ref="G29:Q29">G26-G27</f>
        <v>6748.351268257334</v>
      </c>
      <c r="H29" s="37">
        <f t="shared" si="4"/>
        <v>6196.755941662827</v>
      </c>
      <c r="I29" s="37">
        <f t="shared" si="4"/>
        <v>6191.595044022733</v>
      </c>
      <c r="J29" s="37">
        <f t="shared" si="4"/>
        <v>6145.125577550929</v>
      </c>
      <c r="K29" s="37">
        <f t="shared" si="4"/>
        <v>6281.0973330678435</v>
      </c>
      <c r="L29" s="37">
        <f t="shared" si="4"/>
        <v>6614.051503922216</v>
      </c>
      <c r="M29" s="37">
        <f t="shared" si="4"/>
        <v>7991.65922658995</v>
      </c>
      <c r="N29" s="37">
        <f t="shared" si="4"/>
        <v>9342.870734217478</v>
      </c>
      <c r="O29" s="37">
        <f t="shared" si="4"/>
        <v>10241.149672349875</v>
      </c>
      <c r="P29" s="37">
        <f t="shared" si="4"/>
        <v>10689.625234249095</v>
      </c>
      <c r="Q29" s="37">
        <f t="shared" si="4"/>
        <v>9323.36301724616</v>
      </c>
      <c r="R29" s="37">
        <f>R26-R27</f>
        <v>93827.06140629791</v>
      </c>
    </row>
    <row r="30" spans="1:18" ht="16.5" thickTop="1">
      <c r="A30" s="1">
        <f t="shared" si="1"/>
        <v>18</v>
      </c>
      <c r="B30" s="5"/>
      <c r="C30" s="11"/>
      <c r="D30" s="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ht="15.75">
      <c r="A31" s="1">
        <f t="shared" si="1"/>
        <v>19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75">
      <c r="A32" s="1">
        <f t="shared" si="1"/>
        <v>20</v>
      </c>
      <c r="B32" s="2" t="s">
        <v>32</v>
      </c>
      <c r="C32" s="2"/>
      <c r="D32" s="2"/>
      <c r="E32" s="12"/>
      <c r="F32" s="20" t="s">
        <v>20</v>
      </c>
      <c r="G32" s="20" t="s">
        <v>20</v>
      </c>
      <c r="H32" s="20" t="s">
        <v>20</v>
      </c>
      <c r="I32" s="20" t="s">
        <v>20</v>
      </c>
      <c r="J32" s="20" t="s">
        <v>20</v>
      </c>
      <c r="K32" s="20" t="s">
        <v>20</v>
      </c>
      <c r="L32" s="20" t="s">
        <v>20</v>
      </c>
      <c r="M32" s="20" t="s">
        <v>20</v>
      </c>
      <c r="N32" s="20" t="s">
        <v>20</v>
      </c>
      <c r="O32" s="20" t="s">
        <v>20</v>
      </c>
      <c r="P32" s="20" t="s">
        <v>20</v>
      </c>
      <c r="Q32" s="20" t="s">
        <v>20</v>
      </c>
      <c r="R32" s="7"/>
    </row>
    <row r="33" spans="1:18" ht="15.75">
      <c r="A33" s="1">
        <f t="shared" si="1"/>
        <v>21</v>
      </c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28" ht="15.75">
      <c r="A34" s="1">
        <f t="shared" si="1"/>
        <v>22</v>
      </c>
      <c r="B34" s="2" t="s">
        <v>21</v>
      </c>
      <c r="C34" s="6"/>
      <c r="D34" s="2"/>
      <c r="E34" s="7"/>
      <c r="F34" s="3">
        <v>887.6348220000001</v>
      </c>
      <c r="G34" s="3">
        <v>414.18057960000004</v>
      </c>
      <c r="H34" s="3">
        <v>199.7387606</v>
      </c>
      <c r="I34" s="3">
        <v>157.084373</v>
      </c>
      <c r="J34" s="3">
        <v>156.58544329999998</v>
      </c>
      <c r="K34" s="3">
        <v>160.57714119999997</v>
      </c>
      <c r="L34" s="3">
        <v>315.2499357</v>
      </c>
      <c r="M34" s="3">
        <v>910.8589121</v>
      </c>
      <c r="N34" s="3">
        <v>1511.6090202</v>
      </c>
      <c r="O34" s="3">
        <v>1850.3947294999998</v>
      </c>
      <c r="P34" s="3">
        <v>2004.8108723999999</v>
      </c>
      <c r="Q34" s="3">
        <v>1394.7030825</v>
      </c>
      <c r="R34" s="3">
        <f>SUM(F34:Q34)</f>
        <v>9963.427672099999</v>
      </c>
      <c r="T34" s="33"/>
      <c r="U34" s="33"/>
      <c r="V34" s="33"/>
      <c r="W34" s="33"/>
      <c r="X34" s="33"/>
      <c r="Y34" s="33"/>
      <c r="Z34" s="33"/>
      <c r="AA34" s="33"/>
      <c r="AB34" s="33"/>
    </row>
    <row r="35" spans="1:28" ht="15.75">
      <c r="A35" s="1">
        <f t="shared" si="1"/>
        <v>23</v>
      </c>
      <c r="B35" s="21" t="s">
        <v>22</v>
      </c>
      <c r="C35" s="2"/>
      <c r="D35" s="2"/>
      <c r="E35" s="3"/>
      <c r="F35" s="3">
        <v>443.5178797</v>
      </c>
      <c r="G35" s="3">
        <v>264.6619225</v>
      </c>
      <c r="H35" s="3">
        <v>182.17053460000002</v>
      </c>
      <c r="I35" s="3">
        <v>165.2246502</v>
      </c>
      <c r="J35" s="3">
        <v>163.9209522</v>
      </c>
      <c r="K35" s="3">
        <v>165.2280955</v>
      </c>
      <c r="L35" s="3">
        <v>223.76083930000001</v>
      </c>
      <c r="M35" s="3">
        <v>446.2282917</v>
      </c>
      <c r="N35" s="3">
        <v>673.1542057999999</v>
      </c>
      <c r="O35" s="3">
        <v>804.7690358000001</v>
      </c>
      <c r="P35" s="3">
        <v>863.8001069999998</v>
      </c>
      <c r="Q35" s="3">
        <v>638.1265363</v>
      </c>
      <c r="R35" s="3">
        <f>SUM(F35:Q35)</f>
        <v>5034.5630506</v>
      </c>
      <c r="T35" s="33"/>
      <c r="U35" s="33"/>
      <c r="V35" s="33"/>
      <c r="W35" s="33"/>
      <c r="X35" s="33"/>
      <c r="Y35" s="33"/>
      <c r="Z35" s="33"/>
      <c r="AA35" s="33"/>
      <c r="AB35" s="33"/>
    </row>
    <row r="36" spans="1:28" ht="15.75">
      <c r="A36" s="1">
        <f t="shared" si="1"/>
        <v>24</v>
      </c>
      <c r="B36" s="2" t="s">
        <v>23</v>
      </c>
      <c r="C36" s="6"/>
      <c r="D36" s="2"/>
      <c r="E36" s="7"/>
      <c r="F36" s="3">
        <v>91.02739018037944</v>
      </c>
      <c r="G36" s="3">
        <v>45.38244465483243</v>
      </c>
      <c r="H36" s="3">
        <v>22.574353222465753</v>
      </c>
      <c r="I36" s="3">
        <v>28.005420910429486</v>
      </c>
      <c r="J36" s="3">
        <v>33.0336281782326</v>
      </c>
      <c r="K36" s="3">
        <v>85.37669911641078</v>
      </c>
      <c r="L36" s="3">
        <v>39.672379135202526</v>
      </c>
      <c r="M36" s="3">
        <v>56.83434020498625</v>
      </c>
      <c r="N36" s="3">
        <v>97.65259536657477</v>
      </c>
      <c r="O36" s="3">
        <v>136.52225334892873</v>
      </c>
      <c r="P36" s="3">
        <v>154.51917219734267</v>
      </c>
      <c r="Q36" s="3">
        <v>103.91067638421454</v>
      </c>
      <c r="R36" s="3">
        <f>SUM(F36:Q36)</f>
        <v>894.5113528999999</v>
      </c>
      <c r="T36" s="33"/>
      <c r="U36" s="33"/>
      <c r="V36" s="33"/>
      <c r="W36" s="33"/>
      <c r="X36" s="33"/>
      <c r="Y36" s="33"/>
      <c r="Z36" s="33"/>
      <c r="AA36" s="33"/>
      <c r="AB36" s="33"/>
    </row>
    <row r="37" spans="1:28" ht="15.75">
      <c r="A37" s="1">
        <f t="shared" si="1"/>
        <v>25</v>
      </c>
      <c r="B37" s="2" t="s">
        <v>24</v>
      </c>
      <c r="C37" s="2"/>
      <c r="D37" s="2"/>
      <c r="E37" s="3"/>
      <c r="F37" s="3">
        <v>79.6617263</v>
      </c>
      <c r="G37" s="3">
        <v>43.224299200000004</v>
      </c>
      <c r="H37" s="3">
        <v>26.441104100000004</v>
      </c>
      <c r="I37" s="3">
        <v>22.5982116</v>
      </c>
      <c r="J37" s="3">
        <v>22.701544699999996</v>
      </c>
      <c r="K37" s="3">
        <v>23.0056801</v>
      </c>
      <c r="L37" s="3">
        <v>35.019534400000005</v>
      </c>
      <c r="M37" s="3">
        <v>81.1919003</v>
      </c>
      <c r="N37" s="3">
        <v>128.05499550000002</v>
      </c>
      <c r="O37" s="3">
        <v>154.4379017</v>
      </c>
      <c r="P37" s="3">
        <v>166.742312</v>
      </c>
      <c r="Q37" s="3">
        <v>120.55947940000001</v>
      </c>
      <c r="R37" s="3">
        <f>SUM(F37:Q37)</f>
        <v>903.6386892999999</v>
      </c>
      <c r="T37" s="33"/>
      <c r="U37" s="33"/>
      <c r="V37" s="33"/>
      <c r="W37" s="33"/>
      <c r="X37" s="33"/>
      <c r="Y37" s="33"/>
      <c r="Z37" s="33"/>
      <c r="AA37" s="33"/>
      <c r="AB37" s="33"/>
    </row>
    <row r="38" spans="1:28" ht="15.75">
      <c r="A38" s="1">
        <f t="shared" si="1"/>
        <v>26</v>
      </c>
      <c r="B38" s="2" t="s">
        <v>25</v>
      </c>
      <c r="C38" s="2"/>
      <c r="D38" s="2"/>
      <c r="E38" s="3"/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3">
        <f>SUM(F38:Q38)</f>
        <v>0</v>
      </c>
      <c r="T38" s="33"/>
      <c r="U38" s="33"/>
      <c r="V38" s="33"/>
      <c r="W38" s="33"/>
      <c r="X38" s="33"/>
      <c r="Y38" s="33"/>
      <c r="Z38" s="33"/>
      <c r="AA38" s="33"/>
      <c r="AB38" s="33"/>
    </row>
    <row r="39" spans="1:28" ht="15.75">
      <c r="A39" s="1">
        <f t="shared" si="1"/>
        <v>27</v>
      </c>
      <c r="B39" s="2"/>
      <c r="C39" s="2"/>
      <c r="D39" s="2"/>
      <c r="E39" s="3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"/>
      <c r="T39" s="33"/>
      <c r="U39" s="33"/>
      <c r="V39" s="33"/>
      <c r="W39" s="33"/>
      <c r="X39" s="33"/>
      <c r="Y39" s="33"/>
      <c r="Z39" s="33"/>
      <c r="AA39" s="33"/>
      <c r="AB39" s="33"/>
    </row>
    <row r="40" spans="1:28" ht="15.75">
      <c r="A40" s="1">
        <f t="shared" si="1"/>
        <v>28</v>
      </c>
      <c r="B40" s="2" t="s">
        <v>26</v>
      </c>
      <c r="C40" s="2"/>
      <c r="D40" s="2"/>
      <c r="E40" s="3"/>
      <c r="F40" s="32">
        <f>SUM(F34:F39)</f>
        <v>1501.8418181803795</v>
      </c>
      <c r="G40" s="32">
        <f aca="true" t="shared" si="5" ref="G40:R40">SUM(G34:G39)</f>
        <v>767.4492459548325</v>
      </c>
      <c r="H40" s="32">
        <f t="shared" si="5"/>
        <v>430.9247525224658</v>
      </c>
      <c r="I40" s="32">
        <f t="shared" si="5"/>
        <v>372.91265571042953</v>
      </c>
      <c r="J40" s="32">
        <f t="shared" si="5"/>
        <v>376.24156837823256</v>
      </c>
      <c r="K40" s="32">
        <f t="shared" si="5"/>
        <v>434.1876159164107</v>
      </c>
      <c r="L40" s="32">
        <f t="shared" si="5"/>
        <v>613.7026885352025</v>
      </c>
      <c r="M40" s="32">
        <f t="shared" si="5"/>
        <v>1495.1134443049864</v>
      </c>
      <c r="N40" s="32">
        <f t="shared" si="5"/>
        <v>2410.4708168665748</v>
      </c>
      <c r="O40" s="32">
        <f t="shared" si="5"/>
        <v>2946.1239203489286</v>
      </c>
      <c r="P40" s="32">
        <f t="shared" si="5"/>
        <v>3189.872463597342</v>
      </c>
      <c r="Q40" s="32">
        <f t="shared" si="5"/>
        <v>2257.2997745842144</v>
      </c>
      <c r="R40" s="3">
        <f t="shared" si="5"/>
        <v>16796.140764899996</v>
      </c>
      <c r="T40" s="33"/>
      <c r="U40" s="33"/>
      <c r="V40" s="33"/>
      <c r="W40" s="33"/>
      <c r="X40" s="33"/>
      <c r="Y40" s="33"/>
      <c r="Z40" s="33"/>
      <c r="AA40" s="33"/>
      <c r="AB40" s="33"/>
    </row>
    <row r="41" spans="1:28" ht="15.75">
      <c r="A41" s="1">
        <f t="shared" si="1"/>
        <v>29</v>
      </c>
      <c r="B41" s="5"/>
      <c r="C41" s="6"/>
      <c r="D41" s="2"/>
      <c r="E41" s="7"/>
      <c r="F41" s="31"/>
      <c r="G41" s="31"/>
      <c r="H41" s="31"/>
      <c r="I41" s="31"/>
      <c r="J41" s="31"/>
      <c r="K41" s="31"/>
      <c r="L41" s="31"/>
      <c r="M41" s="7"/>
      <c r="N41" s="7"/>
      <c r="O41" s="7"/>
      <c r="P41" s="7"/>
      <c r="Q41" s="7"/>
      <c r="R41" s="7"/>
      <c r="T41" s="33"/>
      <c r="U41" s="33"/>
      <c r="V41" s="33"/>
      <c r="W41" s="33"/>
      <c r="X41" s="33"/>
      <c r="Y41" s="33"/>
      <c r="Z41" s="33"/>
      <c r="AA41" s="33"/>
      <c r="AB41" s="33"/>
    </row>
    <row r="42" spans="1:28" ht="15.75">
      <c r="A42" s="1">
        <f t="shared" si="1"/>
        <v>30</v>
      </c>
      <c r="B42" s="2" t="s">
        <v>27</v>
      </c>
      <c r="C42" s="2"/>
      <c r="D42" s="2"/>
      <c r="E42" s="3"/>
      <c r="F42" s="3">
        <v>2724.5603272369067</v>
      </c>
      <c r="G42" s="3">
        <v>2159.39166182134</v>
      </c>
      <c r="H42" s="3">
        <v>1993.3101950659147</v>
      </c>
      <c r="I42" s="3">
        <v>2226.1574558655843</v>
      </c>
      <c r="J42" s="3">
        <v>2281.771529100726</v>
      </c>
      <c r="K42" s="3">
        <v>2478.938738289735</v>
      </c>
      <c r="L42" s="3">
        <v>2371.982005405668</v>
      </c>
      <c r="M42" s="3">
        <v>2626.5184625486677</v>
      </c>
      <c r="N42" s="3">
        <v>2725.623319756842</v>
      </c>
      <c r="O42" s="3">
        <v>3059.9376760606374</v>
      </c>
      <c r="P42" s="3">
        <v>3284.4827417159963</v>
      </c>
      <c r="Q42" s="3">
        <v>2934.7455841319797</v>
      </c>
      <c r="R42" s="3">
        <f>SUM(F42:Q42)</f>
        <v>30867.419697</v>
      </c>
      <c r="T42" s="33"/>
      <c r="U42" s="33"/>
      <c r="V42" s="33"/>
      <c r="W42" s="33"/>
      <c r="X42" s="33"/>
      <c r="Y42" s="33"/>
      <c r="Z42" s="33"/>
      <c r="AA42" s="33"/>
      <c r="AB42" s="33"/>
    </row>
    <row r="43" spans="1:28" ht="15.75">
      <c r="A43" s="1">
        <f t="shared" si="1"/>
        <v>31</v>
      </c>
      <c r="B43" s="5"/>
      <c r="C43" s="6"/>
      <c r="D43" s="2"/>
      <c r="E43" s="7"/>
      <c r="F43" s="31"/>
      <c r="G43" s="31"/>
      <c r="H43" s="31"/>
      <c r="I43" s="31"/>
      <c r="J43" s="31"/>
      <c r="K43" s="31"/>
      <c r="L43" s="31"/>
      <c r="M43" s="7"/>
      <c r="N43" s="7"/>
      <c r="O43" s="7"/>
      <c r="P43" s="7"/>
      <c r="Q43" s="7"/>
      <c r="R43" s="7"/>
      <c r="T43" s="33"/>
      <c r="U43" s="33"/>
      <c r="V43" s="33"/>
      <c r="W43" s="33"/>
      <c r="X43" s="33"/>
      <c r="Y43" s="33"/>
      <c r="Z43" s="33"/>
      <c r="AA43" s="33"/>
      <c r="AB43" s="33"/>
    </row>
    <row r="44" spans="1:18" ht="16.5" thickBot="1">
      <c r="A44" s="1">
        <f t="shared" si="1"/>
        <v>32</v>
      </c>
      <c r="B44" s="2" t="s">
        <v>33</v>
      </c>
      <c r="C44" s="2"/>
      <c r="D44" s="2"/>
      <c r="E44" s="2"/>
      <c r="F44" s="26">
        <f>SUM(F40:F43)</f>
        <v>4226.402145417286</v>
      </c>
      <c r="G44" s="26">
        <f aca="true" t="shared" si="6" ref="G44:R44">SUM(G40:G43)</f>
        <v>2926.8409077761726</v>
      </c>
      <c r="H44" s="26">
        <f t="shared" si="6"/>
        <v>2424.2349475883807</v>
      </c>
      <c r="I44" s="26">
        <f t="shared" si="6"/>
        <v>2599.070111576014</v>
      </c>
      <c r="J44" s="26">
        <f t="shared" si="6"/>
        <v>2658.0130974789586</v>
      </c>
      <c r="K44" s="26">
        <f t="shared" si="6"/>
        <v>2913.1263542061456</v>
      </c>
      <c r="L44" s="26">
        <f t="shared" si="6"/>
        <v>2985.6846939408706</v>
      </c>
      <c r="M44" s="26">
        <f t="shared" si="6"/>
        <v>4121.631906853654</v>
      </c>
      <c r="N44" s="26">
        <f t="shared" si="6"/>
        <v>5136.0941366234165</v>
      </c>
      <c r="O44" s="26">
        <f t="shared" si="6"/>
        <v>6006.061596409566</v>
      </c>
      <c r="P44" s="26">
        <f t="shared" si="6"/>
        <v>6474.355205313339</v>
      </c>
      <c r="Q44" s="26">
        <f t="shared" si="6"/>
        <v>5192.045358716194</v>
      </c>
      <c r="R44" s="25">
        <f t="shared" si="6"/>
        <v>47663.56046189999</v>
      </c>
    </row>
    <row r="45" spans="1:18" ht="16.5" thickTop="1">
      <c r="A45" s="1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>
      <c r="A46" s="1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 t="s">
        <v>36</v>
      </c>
    </row>
    <row r="47" spans="1:18" ht="15.75">
      <c r="A47" s="1"/>
      <c r="B47" s="5"/>
      <c r="C47" s="6"/>
      <c r="D47" s="2"/>
      <c r="E47" s="7"/>
      <c r="F47" s="7"/>
      <c r="G47" s="7"/>
      <c r="H47" s="7"/>
      <c r="I47" s="7"/>
      <c r="J47" s="8" t="s">
        <v>35</v>
      </c>
      <c r="K47" s="7"/>
      <c r="L47" s="7"/>
      <c r="M47" s="7"/>
      <c r="N47" s="7"/>
      <c r="O47" s="7"/>
      <c r="P47" s="7"/>
      <c r="Q47" s="7"/>
      <c r="R47" s="4" t="s">
        <v>34</v>
      </c>
    </row>
    <row r="48" spans="1:18" ht="15.75">
      <c r="A48" s="1"/>
      <c r="B48" s="2"/>
      <c r="C48" s="2"/>
      <c r="D48" s="2"/>
      <c r="E48" s="2"/>
      <c r="F48" s="2"/>
      <c r="G48" s="2"/>
      <c r="H48" s="2"/>
      <c r="I48" s="38"/>
      <c r="J48" s="39" t="s">
        <v>39</v>
      </c>
      <c r="K48" s="38"/>
      <c r="L48" s="2"/>
      <c r="M48" s="2"/>
      <c r="N48" s="2"/>
      <c r="O48" s="2"/>
      <c r="P48" s="2"/>
      <c r="Q48" s="2"/>
      <c r="R48" s="2"/>
    </row>
    <row r="49" spans="1:18" ht="15.75">
      <c r="A49" s="1"/>
      <c r="B49" s="9"/>
      <c r="C49" s="2"/>
      <c r="D49" s="2"/>
      <c r="E49" s="3"/>
      <c r="F49" s="3"/>
      <c r="G49" s="3"/>
      <c r="H49" s="3"/>
      <c r="I49" s="3"/>
      <c r="J49" s="10" t="s">
        <v>1</v>
      </c>
      <c r="K49" s="3"/>
      <c r="L49" s="3"/>
      <c r="M49" s="3"/>
      <c r="N49" s="3"/>
      <c r="O49" s="3"/>
      <c r="P49" s="3"/>
      <c r="Q49" s="3"/>
      <c r="R49" s="3"/>
    </row>
    <row r="50" spans="1:18" ht="15.75">
      <c r="A50" s="1"/>
      <c r="B50" s="5"/>
      <c r="C50" s="11"/>
      <c r="D50" s="2"/>
      <c r="E50" s="7"/>
      <c r="F50" s="7"/>
      <c r="G50" s="7"/>
      <c r="H50" s="7"/>
      <c r="I50" s="7"/>
      <c r="J50" s="8" t="s">
        <v>38</v>
      </c>
      <c r="K50" s="7"/>
      <c r="L50" s="7"/>
      <c r="M50" s="7"/>
      <c r="N50" s="7"/>
      <c r="O50" s="7"/>
      <c r="P50" s="7"/>
      <c r="Q50" s="7"/>
      <c r="R50" s="7"/>
    </row>
    <row r="51" spans="1:18" ht="15.75">
      <c r="A51" s="1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>
      <c r="A52" s="1" t="s">
        <v>2</v>
      </c>
      <c r="B52" s="9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>
      <c r="A53" s="1" t="s">
        <v>3</v>
      </c>
      <c r="B53" s="2" t="s">
        <v>4</v>
      </c>
      <c r="C53" s="2"/>
      <c r="D53" s="2"/>
      <c r="E53" s="12"/>
      <c r="F53" s="13">
        <v>44562</v>
      </c>
      <c r="G53" s="13">
        <f>F53+31</f>
        <v>44593</v>
      </c>
      <c r="H53" s="13">
        <f aca="true" t="shared" si="7" ref="H53:Q53">G53+31</f>
        <v>44624</v>
      </c>
      <c r="I53" s="13">
        <f t="shared" si="7"/>
        <v>44655</v>
      </c>
      <c r="J53" s="13">
        <f t="shared" si="7"/>
        <v>44686</v>
      </c>
      <c r="K53" s="13">
        <f t="shared" si="7"/>
        <v>44717</v>
      </c>
      <c r="L53" s="13">
        <f t="shared" si="7"/>
        <v>44748</v>
      </c>
      <c r="M53" s="13">
        <f t="shared" si="7"/>
        <v>44779</v>
      </c>
      <c r="N53" s="13">
        <f t="shared" si="7"/>
        <v>44810</v>
      </c>
      <c r="O53" s="13">
        <f t="shared" si="7"/>
        <v>44841</v>
      </c>
      <c r="P53" s="13">
        <f t="shared" si="7"/>
        <v>44872</v>
      </c>
      <c r="Q53" s="13">
        <f t="shared" si="7"/>
        <v>44903</v>
      </c>
      <c r="R53" s="10" t="s">
        <v>5</v>
      </c>
    </row>
    <row r="54" spans="1:18" ht="15.75">
      <c r="A54" s="14"/>
      <c r="B54" s="15"/>
      <c r="C54" s="16"/>
      <c r="D54" s="17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>
      <c r="A55" s="1"/>
      <c r="B55" s="12"/>
      <c r="C55" s="12"/>
      <c r="D55" s="12"/>
      <c r="E55" s="12"/>
      <c r="F55" s="20" t="s">
        <v>6</v>
      </c>
      <c r="G55" s="20" t="s">
        <v>7</v>
      </c>
      <c r="H55" s="20" t="s">
        <v>8</v>
      </c>
      <c r="I55" s="20" t="s">
        <v>9</v>
      </c>
      <c r="J55" s="20" t="s">
        <v>10</v>
      </c>
      <c r="K55" s="20" t="s">
        <v>11</v>
      </c>
      <c r="L55" s="20" t="s">
        <v>12</v>
      </c>
      <c r="M55" s="20" t="s">
        <v>13</v>
      </c>
      <c r="N55" s="20" t="s">
        <v>14</v>
      </c>
      <c r="O55" s="20" t="s">
        <v>15</v>
      </c>
      <c r="P55" s="20" t="s">
        <v>16</v>
      </c>
      <c r="Q55" s="20" t="s">
        <v>17</v>
      </c>
      <c r="R55" s="20" t="s">
        <v>18</v>
      </c>
    </row>
    <row r="56" spans="1:18" ht="15.75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5.7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5.75">
      <c r="A58" s="1">
        <v>1</v>
      </c>
      <c r="B58" s="2" t="s">
        <v>19</v>
      </c>
      <c r="C58" s="2"/>
      <c r="D58" s="2"/>
      <c r="E58" s="12"/>
      <c r="F58" s="20"/>
      <c r="G58" s="20"/>
      <c r="H58" s="20"/>
      <c r="I58" s="20"/>
      <c r="J58" s="20"/>
      <c r="K58" s="20"/>
      <c r="L58" s="20"/>
      <c r="M58" s="12"/>
      <c r="N58" s="12"/>
      <c r="O58" s="12"/>
      <c r="P58" s="12"/>
      <c r="Q58" s="12"/>
      <c r="R58" s="3"/>
    </row>
    <row r="59" spans="1:18" ht="15.75">
      <c r="A59" s="1">
        <f>+A58+1</f>
        <v>2</v>
      </c>
      <c r="B59" s="12"/>
      <c r="C59" s="2"/>
      <c r="D59" s="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>
      <c r="A60" s="1">
        <f aca="true" t="shared" si="8" ref="A60:A89">+A59+1</f>
        <v>3</v>
      </c>
      <c r="B60" s="2" t="s">
        <v>21</v>
      </c>
      <c r="C60" s="6"/>
      <c r="D60" s="2"/>
      <c r="E60" s="12"/>
      <c r="F60" s="7">
        <v>14970.55279164907</v>
      </c>
      <c r="G60" s="7">
        <v>15164.795983976706</v>
      </c>
      <c r="H60" s="7">
        <v>11593.054840880413</v>
      </c>
      <c r="I60" s="7">
        <v>8577.097002852877</v>
      </c>
      <c r="J60" s="7">
        <v>5847.698306732022</v>
      </c>
      <c r="K60" s="7">
        <v>4533.78695943524</v>
      </c>
      <c r="L60" s="7">
        <v>4268.017710158715</v>
      </c>
      <c r="M60" s="7">
        <v>4254.976544545035</v>
      </c>
      <c r="N60" s="7">
        <v>4278.837078218415</v>
      </c>
      <c r="O60" s="7">
        <v>5244.766860923445</v>
      </c>
      <c r="P60" s="7">
        <v>8885.342438424728</v>
      </c>
      <c r="Q60" s="7">
        <v>12577.585431862455</v>
      </c>
      <c r="R60" s="7">
        <f>SUM(F60:Q60)</f>
        <v>100196.51194965912</v>
      </c>
    </row>
    <row r="61" spans="1:18" ht="15.75">
      <c r="A61" s="1">
        <f t="shared" si="8"/>
        <v>4</v>
      </c>
      <c r="B61" s="21" t="s">
        <v>22</v>
      </c>
      <c r="C61" s="2"/>
      <c r="D61" s="2"/>
      <c r="E61" s="12"/>
      <c r="F61" s="3">
        <v>6051.198001769847</v>
      </c>
      <c r="G61" s="3">
        <v>6085.291220417218</v>
      </c>
      <c r="H61" s="3">
        <v>4783.842043433278</v>
      </c>
      <c r="I61" s="3">
        <v>3643.758880514479</v>
      </c>
      <c r="J61" s="3">
        <v>2642.357948122557</v>
      </c>
      <c r="K61" s="3">
        <v>2125.0494324413066</v>
      </c>
      <c r="L61" s="3">
        <v>2014.7621405936407</v>
      </c>
      <c r="M61" s="3">
        <v>1994.545984229244</v>
      </c>
      <c r="N61" s="3">
        <v>1990.9858917896665</v>
      </c>
      <c r="O61" s="3">
        <v>2352.046853715959</v>
      </c>
      <c r="P61" s="3">
        <v>3722.0070041212994</v>
      </c>
      <c r="Q61" s="3">
        <v>5117.7014177494</v>
      </c>
      <c r="R61" s="27">
        <f>SUM(F61:Q61)</f>
        <v>42523.54681889789</v>
      </c>
    </row>
    <row r="62" spans="1:18" ht="15.75">
      <c r="A62" s="1">
        <f t="shared" si="8"/>
        <v>5</v>
      </c>
      <c r="B62" s="2" t="s">
        <v>23</v>
      </c>
      <c r="C62" s="2"/>
      <c r="D62" s="2"/>
      <c r="E62" s="12"/>
      <c r="F62" s="3">
        <v>802.2308969210505</v>
      </c>
      <c r="G62" s="3">
        <v>854.7480007426014</v>
      </c>
      <c r="H62" s="3">
        <v>584.9905802223955</v>
      </c>
      <c r="I62" s="3">
        <v>454.89145838505056</v>
      </c>
      <c r="J62" s="3">
        <v>256.7437284289133</v>
      </c>
      <c r="K62" s="3">
        <v>132.08582737316297</v>
      </c>
      <c r="L62" s="3">
        <v>156.45279343032092</v>
      </c>
      <c r="M62" s="3">
        <v>181.43736160189707</v>
      </c>
      <c r="N62" s="3">
        <v>415.6033178603173</v>
      </c>
      <c r="O62" s="3">
        <v>222.14688316450548</v>
      </c>
      <c r="P62" s="3">
        <v>319.27188682987924</v>
      </c>
      <c r="Q62" s="3">
        <v>560.9221966461484</v>
      </c>
      <c r="R62" s="27">
        <f>SUM(F62:Q62)</f>
        <v>4941.524931606243</v>
      </c>
    </row>
    <row r="63" spans="1:18" ht="15.75">
      <c r="A63" s="1">
        <f t="shared" si="8"/>
        <v>6</v>
      </c>
      <c r="B63" s="2" t="s">
        <v>24</v>
      </c>
      <c r="C63" s="2"/>
      <c r="D63" s="2"/>
      <c r="E63" s="12"/>
      <c r="F63" s="3">
        <v>1038.8611527565104</v>
      </c>
      <c r="G63" s="3">
        <v>1050.5037232320801</v>
      </c>
      <c r="H63" s="3">
        <v>785.9076559522734</v>
      </c>
      <c r="I63" s="3">
        <v>549.2228205365259</v>
      </c>
      <c r="J63" s="3">
        <v>347.104586309356</v>
      </c>
      <c r="K63" s="3">
        <v>247.0153189409361</v>
      </c>
      <c r="L63" s="3">
        <v>222.22713660663268</v>
      </c>
      <c r="M63" s="3">
        <v>222.97282117807245</v>
      </c>
      <c r="N63" s="3">
        <v>224.95560983850413</v>
      </c>
      <c r="O63" s="3">
        <v>296.9806965194244</v>
      </c>
      <c r="P63" s="3">
        <v>573.686274768207</v>
      </c>
      <c r="Q63" s="3">
        <v>853.4142633914968</v>
      </c>
      <c r="R63" s="27">
        <f>SUM(F63:Q63)</f>
        <v>6412.852060030019</v>
      </c>
    </row>
    <row r="64" spans="1:18" ht="15.75">
      <c r="A64" s="1">
        <f t="shared" si="8"/>
        <v>7</v>
      </c>
      <c r="B64" s="2" t="s">
        <v>25</v>
      </c>
      <c r="C64" s="2"/>
      <c r="D64" s="2"/>
      <c r="E64" s="12"/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9">
        <v>0</v>
      </c>
    </row>
    <row r="65" spans="1:18" ht="15.75">
      <c r="A65" s="1">
        <f t="shared" si="8"/>
        <v>8</v>
      </c>
      <c r="B65" s="2"/>
      <c r="C65" s="2"/>
      <c r="D65" s="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8"/>
    </row>
    <row r="66" spans="1:18" ht="15.75">
      <c r="A66" s="1">
        <f t="shared" si="8"/>
        <v>9</v>
      </c>
      <c r="B66" s="2" t="s">
        <v>26</v>
      </c>
      <c r="C66" s="11"/>
      <c r="D66" s="2"/>
      <c r="E66" s="12"/>
      <c r="F66" s="3">
        <f>SUM(F60:F65)</f>
        <v>22862.842843096478</v>
      </c>
      <c r="G66" s="3">
        <f aca="true" t="shared" si="9" ref="G66:Q66">SUM(G60:G65)</f>
        <v>23155.338928368605</v>
      </c>
      <c r="H66" s="3">
        <f t="shared" si="9"/>
        <v>17747.79512048836</v>
      </c>
      <c r="I66" s="3">
        <f t="shared" si="9"/>
        <v>13224.970162288933</v>
      </c>
      <c r="J66" s="3">
        <f t="shared" si="9"/>
        <v>9093.904569592849</v>
      </c>
      <c r="K66" s="3">
        <f t="shared" si="9"/>
        <v>7037.937538190645</v>
      </c>
      <c r="L66" s="3">
        <f t="shared" si="9"/>
        <v>6661.459780789309</v>
      </c>
      <c r="M66" s="3">
        <f t="shared" si="9"/>
        <v>6653.932711554248</v>
      </c>
      <c r="N66" s="3">
        <f t="shared" si="9"/>
        <v>6910.381897706902</v>
      </c>
      <c r="O66" s="3">
        <f t="shared" si="9"/>
        <v>8115.941294323334</v>
      </c>
      <c r="P66" s="3">
        <f t="shared" si="9"/>
        <v>13500.307604144113</v>
      </c>
      <c r="Q66" s="3">
        <f t="shared" si="9"/>
        <v>19109.623309649498</v>
      </c>
      <c r="R66" s="3">
        <f>SUM(R60:R65)</f>
        <v>154074.43576019327</v>
      </c>
    </row>
    <row r="67" spans="1:18" ht="15.75">
      <c r="A67" s="1">
        <f t="shared" si="8"/>
        <v>10</v>
      </c>
      <c r="B67" s="5"/>
      <c r="C67" s="11"/>
      <c r="D67" s="2"/>
      <c r="E67" s="1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27"/>
    </row>
    <row r="68" spans="1:18" ht="15.75">
      <c r="A68" s="1">
        <f t="shared" si="8"/>
        <v>11</v>
      </c>
      <c r="B68" s="2" t="s">
        <v>27</v>
      </c>
      <c r="C68" s="11"/>
      <c r="D68" s="2"/>
      <c r="E68" s="12"/>
      <c r="F68" s="3">
        <v>1766.0569369490836</v>
      </c>
      <c r="G68" s="3">
        <v>1894.3839496626176</v>
      </c>
      <c r="H68" s="3">
        <v>1741.819450753699</v>
      </c>
      <c r="I68" s="3">
        <v>1583.6690443053192</v>
      </c>
      <c r="J68" s="3">
        <v>1269.2041851132974</v>
      </c>
      <c r="K68" s="3">
        <v>1193.221967291948</v>
      </c>
      <c r="L68" s="3">
        <v>1281.864898275649</v>
      </c>
      <c r="M68" s="3">
        <v>1259.876719930391</v>
      </c>
      <c r="N68" s="3">
        <v>1355.19999736255</v>
      </c>
      <c r="O68" s="3">
        <v>1389.80807728983</v>
      </c>
      <c r="P68" s="3">
        <v>1533.523190303945</v>
      </c>
      <c r="Q68" s="3">
        <v>1589.292701041808</v>
      </c>
      <c r="R68" s="27">
        <f>SUM(F68:Q68)</f>
        <v>17857.921118280137</v>
      </c>
    </row>
    <row r="69" spans="1:18" ht="15.75">
      <c r="A69" s="1">
        <f t="shared" si="8"/>
        <v>12</v>
      </c>
      <c r="B69" s="2" t="s">
        <v>28</v>
      </c>
      <c r="C69" s="11"/>
      <c r="D69" s="2"/>
      <c r="E69" s="12"/>
      <c r="F69" s="23">
        <v>178.01273437851623</v>
      </c>
      <c r="G69" s="23">
        <v>204.6274408249208</v>
      </c>
      <c r="H69" s="23">
        <v>205.09127953630488</v>
      </c>
      <c r="I69" s="23">
        <v>174.94067845336147</v>
      </c>
      <c r="J69" s="23">
        <v>133.75539680227942</v>
      </c>
      <c r="K69" s="23">
        <v>98.98048538212694</v>
      </c>
      <c r="L69" s="23">
        <v>84.70855265102476</v>
      </c>
      <c r="M69" s="23">
        <v>78.40660422970294</v>
      </c>
      <c r="N69" s="23">
        <v>81.9087604257283</v>
      </c>
      <c r="O69" s="23">
        <v>78.33861706628353</v>
      </c>
      <c r="P69" s="23">
        <v>83.43058329431972</v>
      </c>
      <c r="Q69" s="23">
        <v>132.36493815149484</v>
      </c>
      <c r="R69" s="29">
        <f>SUM(F69:Q69)</f>
        <v>1534.5660711960638</v>
      </c>
    </row>
    <row r="70" spans="1:18" ht="15.75">
      <c r="A70" s="1">
        <f t="shared" si="8"/>
        <v>13</v>
      </c>
      <c r="B70" s="5"/>
      <c r="C70" s="11"/>
      <c r="D70" s="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8"/>
    </row>
    <row r="71" spans="1:18" ht="15.75">
      <c r="A71" s="1">
        <f t="shared" si="8"/>
        <v>14</v>
      </c>
      <c r="B71" s="2" t="s">
        <v>29</v>
      </c>
      <c r="C71" s="11"/>
      <c r="D71" s="2"/>
      <c r="E71" s="12"/>
      <c r="F71" s="3">
        <f>SUM(F66:F70)</f>
        <v>24806.91251442408</v>
      </c>
      <c r="G71" s="3">
        <f aca="true" t="shared" si="10" ref="G71:R71">SUM(G66:G70)</f>
        <v>25254.35031885614</v>
      </c>
      <c r="H71" s="3">
        <f t="shared" si="10"/>
        <v>19694.705850778362</v>
      </c>
      <c r="I71" s="3">
        <f t="shared" si="10"/>
        <v>14983.579885047615</v>
      </c>
      <c r="J71" s="3">
        <f t="shared" si="10"/>
        <v>10496.864151508427</v>
      </c>
      <c r="K71" s="3">
        <f t="shared" si="10"/>
        <v>8330.139990864718</v>
      </c>
      <c r="L71" s="3">
        <f t="shared" si="10"/>
        <v>8028.033231715982</v>
      </c>
      <c r="M71" s="3">
        <f t="shared" si="10"/>
        <v>7992.216035714342</v>
      </c>
      <c r="N71" s="3">
        <f t="shared" si="10"/>
        <v>8347.49065549518</v>
      </c>
      <c r="O71" s="3">
        <f t="shared" si="10"/>
        <v>9584.087988679446</v>
      </c>
      <c r="P71" s="3">
        <f t="shared" si="10"/>
        <v>15117.261377742378</v>
      </c>
      <c r="Q71" s="3">
        <f t="shared" si="10"/>
        <v>20831.2809488428</v>
      </c>
      <c r="R71" s="27">
        <f t="shared" si="10"/>
        <v>173466.92294966948</v>
      </c>
    </row>
    <row r="72" spans="1:18" ht="15.75">
      <c r="A72" s="1">
        <f t="shared" si="8"/>
        <v>15</v>
      </c>
      <c r="B72" s="24" t="s">
        <v>30</v>
      </c>
      <c r="C72" s="11"/>
      <c r="D72" s="2"/>
      <c r="E72" s="12"/>
      <c r="F72" s="23">
        <v>14370.385919664992</v>
      </c>
      <c r="G72" s="23">
        <v>14341.14644852841</v>
      </c>
      <c r="H72" s="23">
        <v>10150.182008522444</v>
      </c>
      <c r="I72" s="23">
        <v>6725.299690374043</v>
      </c>
      <c r="J72" s="23">
        <v>3596.8284976928385</v>
      </c>
      <c r="K72" s="23">
        <v>2019.1320932750868</v>
      </c>
      <c r="L72" s="23">
        <v>1739.5687105946415</v>
      </c>
      <c r="M72" s="23">
        <v>1753.7292236490428</v>
      </c>
      <c r="N72" s="23">
        <v>1973.364790262939</v>
      </c>
      <c r="O72" s="23">
        <v>2874.620882348075</v>
      </c>
      <c r="P72" s="23">
        <v>7009.235335714376</v>
      </c>
      <c r="Q72" s="23">
        <v>11317.259723004483</v>
      </c>
      <c r="R72" s="29">
        <f>SUM(F72:Q72)</f>
        <v>77870.75332363138</v>
      </c>
    </row>
    <row r="73" spans="1:18" ht="15.75">
      <c r="A73" s="1">
        <f t="shared" si="8"/>
        <v>16</v>
      </c>
      <c r="B73" s="5"/>
      <c r="C73" s="11"/>
      <c r="D73" s="2"/>
      <c r="E73" s="1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27"/>
    </row>
    <row r="74" spans="1:18" ht="16.5" thickBot="1">
      <c r="A74" s="1">
        <f t="shared" si="8"/>
        <v>17</v>
      </c>
      <c r="B74" s="2" t="s">
        <v>31</v>
      </c>
      <c r="C74" s="11"/>
      <c r="D74" s="2"/>
      <c r="E74" s="12"/>
      <c r="F74" s="37">
        <f>F71-F72</f>
        <v>10436.526594759087</v>
      </c>
      <c r="G74" s="37">
        <f aca="true" t="shared" si="11" ref="G74:R74">G71-G72</f>
        <v>10913.20387032773</v>
      </c>
      <c r="H74" s="37">
        <f t="shared" si="11"/>
        <v>9544.523842255918</v>
      </c>
      <c r="I74" s="37">
        <f t="shared" si="11"/>
        <v>8258.28019467357</v>
      </c>
      <c r="J74" s="37">
        <f t="shared" si="11"/>
        <v>6900.035653815588</v>
      </c>
      <c r="K74" s="37">
        <f t="shared" si="11"/>
        <v>6311.007897589631</v>
      </c>
      <c r="L74" s="37">
        <f t="shared" si="11"/>
        <v>6288.46452112134</v>
      </c>
      <c r="M74" s="37">
        <f t="shared" si="11"/>
        <v>6238.486812065299</v>
      </c>
      <c r="N74" s="37">
        <f t="shared" si="11"/>
        <v>6374.12586523224</v>
      </c>
      <c r="O74" s="37">
        <f t="shared" si="11"/>
        <v>6709.467106331371</v>
      </c>
      <c r="P74" s="37">
        <f t="shared" si="11"/>
        <v>8108.026042028002</v>
      </c>
      <c r="Q74" s="37">
        <f t="shared" si="11"/>
        <v>9514.021225838316</v>
      </c>
      <c r="R74" s="37">
        <f t="shared" si="11"/>
        <v>95596.1696260381</v>
      </c>
    </row>
    <row r="75" spans="1:18" ht="16.5" thickTop="1">
      <c r="A75" s="1">
        <f t="shared" si="8"/>
        <v>18</v>
      </c>
      <c r="B75" s="5"/>
      <c r="C75" s="11"/>
      <c r="D75" s="2"/>
      <c r="E75" s="1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.75">
      <c r="A76" s="1">
        <f t="shared" si="8"/>
        <v>19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ht="15.75">
      <c r="A77" s="1">
        <f t="shared" si="8"/>
        <v>20</v>
      </c>
      <c r="B77" s="2" t="s">
        <v>32</v>
      </c>
      <c r="C77" s="2"/>
      <c r="D77" s="2"/>
      <c r="E77" s="12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7"/>
    </row>
    <row r="78" spans="1:18" ht="15.75">
      <c r="A78" s="1">
        <f t="shared" si="8"/>
        <v>21</v>
      </c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ht="15.75">
      <c r="A79" s="1">
        <f t="shared" si="8"/>
        <v>22</v>
      </c>
      <c r="B79" s="2" t="s">
        <v>21</v>
      </c>
      <c r="C79" s="6"/>
      <c r="D79" s="2"/>
      <c r="E79" s="7"/>
      <c r="F79" s="3">
        <v>1857.3181395477754</v>
      </c>
      <c r="G79" s="3">
        <v>2012.3214074636915</v>
      </c>
      <c r="H79" s="3">
        <v>1399.8875603644392</v>
      </c>
      <c r="I79" s="3">
        <v>894.3591085975297</v>
      </c>
      <c r="J79" s="3">
        <v>417.32053659266194</v>
      </c>
      <c r="K79" s="3">
        <v>201.24640491212176</v>
      </c>
      <c r="L79" s="3">
        <v>158.27136313036462</v>
      </c>
      <c r="M79" s="3">
        <v>157.772624426607</v>
      </c>
      <c r="N79" s="3">
        <v>161.79492028176284</v>
      </c>
      <c r="O79" s="3">
        <v>317.62651588695104</v>
      </c>
      <c r="P79" s="3">
        <v>917.7345277056746</v>
      </c>
      <c r="Q79" s="3">
        <v>1522.9551256329169</v>
      </c>
      <c r="R79" s="3">
        <f>SUM(F79:Q79)</f>
        <v>10018.608234542495</v>
      </c>
    </row>
    <row r="80" spans="1:19" ht="15.75">
      <c r="A80" s="1">
        <f t="shared" si="8"/>
        <v>23</v>
      </c>
      <c r="B80" s="21" t="s">
        <v>22</v>
      </c>
      <c r="C80" s="2"/>
      <c r="D80" s="2"/>
      <c r="E80" s="3"/>
      <c r="F80" s="3">
        <v>808.0667564701315</v>
      </c>
      <c r="G80" s="3">
        <v>867.3402613701312</v>
      </c>
      <c r="H80" s="3">
        <v>640.7126050701311</v>
      </c>
      <c r="I80" s="3">
        <v>447.1851308402624</v>
      </c>
      <c r="J80" s="3">
        <v>266.8582189402624</v>
      </c>
      <c r="K80" s="3">
        <v>183.6984460402624</v>
      </c>
      <c r="L80" s="3">
        <v>166.62051254026238</v>
      </c>
      <c r="M80" s="3">
        <v>165.31681454026238</v>
      </c>
      <c r="N80" s="3">
        <v>166.63636284026242</v>
      </c>
      <c r="O80" s="3">
        <v>225.6494416402624</v>
      </c>
      <c r="P80" s="3">
        <v>449.96332214026245</v>
      </c>
      <c r="Q80" s="3">
        <v>678.7197885402625</v>
      </c>
      <c r="R80" s="3">
        <f>SUM(F80:Q80)</f>
        <v>5066.767660972755</v>
      </c>
      <c r="S80" s="35"/>
    </row>
    <row r="81" spans="1:19" ht="15.75">
      <c r="A81" s="1">
        <f t="shared" si="8"/>
        <v>24</v>
      </c>
      <c r="B81" s="2" t="s">
        <v>23</v>
      </c>
      <c r="C81" s="6"/>
      <c r="D81" s="2"/>
      <c r="E81" s="7"/>
      <c r="F81" s="3">
        <v>136.52225334892873</v>
      </c>
      <c r="G81" s="3">
        <v>154.51917219734267</v>
      </c>
      <c r="H81" s="3">
        <v>103.91067638421454</v>
      </c>
      <c r="I81" s="3">
        <v>91.02739018037944</v>
      </c>
      <c r="J81" s="3">
        <v>45.38244465483243</v>
      </c>
      <c r="K81" s="3">
        <v>22.574353222465753</v>
      </c>
      <c r="L81" s="3">
        <v>28.005420910429486</v>
      </c>
      <c r="M81" s="3">
        <v>33.0336281782326</v>
      </c>
      <c r="N81" s="3">
        <v>85.37669911641078</v>
      </c>
      <c r="O81" s="3">
        <v>39.672379135202526</v>
      </c>
      <c r="P81" s="3">
        <v>56.83434020498625</v>
      </c>
      <c r="Q81" s="3">
        <v>97.65259536657477</v>
      </c>
      <c r="R81" s="3">
        <f>SUM(F81:Q81)</f>
        <v>894.5113529</v>
      </c>
      <c r="S81" s="35"/>
    </row>
    <row r="82" spans="1:18" ht="15.75">
      <c r="A82" s="1">
        <f t="shared" si="8"/>
        <v>25</v>
      </c>
      <c r="B82" s="2" t="s">
        <v>24</v>
      </c>
      <c r="C82" s="2"/>
      <c r="D82" s="2"/>
      <c r="E82" s="3"/>
      <c r="F82" s="3">
        <v>154.4379017</v>
      </c>
      <c r="G82" s="3">
        <v>166.742312</v>
      </c>
      <c r="H82" s="3">
        <v>120.55947940000001</v>
      </c>
      <c r="I82" s="3">
        <v>79.6617263</v>
      </c>
      <c r="J82" s="3">
        <v>43.224299200000004</v>
      </c>
      <c r="K82" s="3">
        <v>26.441104100000004</v>
      </c>
      <c r="L82" s="3">
        <v>22.5982116</v>
      </c>
      <c r="M82" s="3">
        <v>22.701544699999996</v>
      </c>
      <c r="N82" s="3">
        <v>23.0056801</v>
      </c>
      <c r="O82" s="3">
        <v>35.019534400000005</v>
      </c>
      <c r="P82" s="3">
        <v>81.1919003</v>
      </c>
      <c r="Q82" s="3">
        <v>128.05499550000002</v>
      </c>
      <c r="R82" s="3">
        <f>SUM(F82:Q82)</f>
        <v>903.6386892999999</v>
      </c>
    </row>
    <row r="83" spans="1:18" ht="15.75">
      <c r="A83" s="1">
        <f t="shared" si="8"/>
        <v>26</v>
      </c>
      <c r="B83" s="2" t="s">
        <v>25</v>
      </c>
      <c r="C83" s="2"/>
      <c r="D83" s="2"/>
      <c r="E83" s="3"/>
      <c r="F83" s="34">
        <v>0</v>
      </c>
      <c r="G83" s="34">
        <v>1</v>
      </c>
      <c r="H83" s="34">
        <v>2</v>
      </c>
      <c r="I83" s="34">
        <v>3</v>
      </c>
      <c r="J83" s="34">
        <v>4</v>
      </c>
      <c r="K83" s="34">
        <v>5</v>
      </c>
      <c r="L83" s="34">
        <v>6</v>
      </c>
      <c r="M83" s="34">
        <v>7</v>
      </c>
      <c r="N83" s="34">
        <v>8</v>
      </c>
      <c r="O83" s="34">
        <v>9</v>
      </c>
      <c r="P83" s="34">
        <v>10</v>
      </c>
      <c r="Q83" s="34">
        <v>11</v>
      </c>
      <c r="R83" s="23">
        <v>0</v>
      </c>
    </row>
    <row r="84" spans="1:18" ht="15.75">
      <c r="A84" s="1">
        <f t="shared" si="8"/>
        <v>27</v>
      </c>
      <c r="B84" s="2"/>
      <c r="C84" s="2"/>
      <c r="D84" s="2"/>
      <c r="E84" s="3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"/>
    </row>
    <row r="85" spans="1:18" ht="15.75">
      <c r="A85" s="1">
        <f t="shared" si="8"/>
        <v>28</v>
      </c>
      <c r="B85" s="2" t="s">
        <v>26</v>
      </c>
      <c r="C85" s="2"/>
      <c r="D85" s="2"/>
      <c r="E85" s="3"/>
      <c r="F85" s="32">
        <f>SUM(F79:F84)</f>
        <v>2956.345051066836</v>
      </c>
      <c r="G85" s="32">
        <f aca="true" t="shared" si="12" ref="G85:R85">SUM(G79:G84)</f>
        <v>3201.9231530311654</v>
      </c>
      <c r="H85" s="32">
        <f t="shared" si="12"/>
        <v>2267.0703212187846</v>
      </c>
      <c r="I85" s="32">
        <f t="shared" si="12"/>
        <v>1515.2333559181716</v>
      </c>
      <c r="J85" s="32">
        <f t="shared" si="12"/>
        <v>776.7854993877568</v>
      </c>
      <c r="K85" s="32">
        <f t="shared" si="12"/>
        <v>438.9603082748499</v>
      </c>
      <c r="L85" s="32">
        <f t="shared" si="12"/>
        <v>381.4955081810565</v>
      </c>
      <c r="M85" s="32">
        <f t="shared" si="12"/>
        <v>385.82461184510197</v>
      </c>
      <c r="N85" s="32">
        <f t="shared" si="12"/>
        <v>444.813662338436</v>
      </c>
      <c r="O85" s="32">
        <f t="shared" si="12"/>
        <v>626.967871062416</v>
      </c>
      <c r="P85" s="32">
        <f t="shared" si="12"/>
        <v>1515.7240903509235</v>
      </c>
      <c r="Q85" s="32">
        <f t="shared" si="12"/>
        <v>2438.382505039754</v>
      </c>
      <c r="R85" s="3">
        <f t="shared" si="12"/>
        <v>16883.525937715247</v>
      </c>
    </row>
    <row r="86" spans="1:18" ht="15.75">
      <c r="A86" s="1">
        <f t="shared" si="8"/>
        <v>29</v>
      </c>
      <c r="B86" s="5"/>
      <c r="C86" s="6"/>
      <c r="D86" s="2"/>
      <c r="E86" s="7"/>
      <c r="F86" s="31"/>
      <c r="G86" s="31"/>
      <c r="H86" s="31"/>
      <c r="I86" s="31"/>
      <c r="J86" s="31"/>
      <c r="K86" s="31"/>
      <c r="L86" s="31"/>
      <c r="M86" s="7"/>
      <c r="N86" s="7"/>
      <c r="O86" s="7"/>
      <c r="P86" s="7"/>
      <c r="Q86" s="7"/>
      <c r="R86" s="7"/>
    </row>
    <row r="87" spans="1:18" ht="15.75">
      <c r="A87" s="1">
        <f t="shared" si="8"/>
        <v>30</v>
      </c>
      <c r="B87" s="2" t="s">
        <v>27</v>
      </c>
      <c r="C87" s="2"/>
      <c r="D87" s="2"/>
      <c r="E87" s="3"/>
      <c r="F87" s="3">
        <v>3059.9376760606374</v>
      </c>
      <c r="G87" s="3">
        <v>3284.4827417159963</v>
      </c>
      <c r="H87" s="3">
        <v>2934.7455841319797</v>
      </c>
      <c r="I87" s="3">
        <v>2724.5603272369067</v>
      </c>
      <c r="J87" s="3">
        <v>2159.39166182134</v>
      </c>
      <c r="K87" s="3">
        <v>1993.3101950659147</v>
      </c>
      <c r="L87" s="3">
        <v>2226.1574558655843</v>
      </c>
      <c r="M87" s="3">
        <v>2281.771529100726</v>
      </c>
      <c r="N87" s="3">
        <v>2478.938738289735</v>
      </c>
      <c r="O87" s="3">
        <v>2371.982005405668</v>
      </c>
      <c r="P87" s="3">
        <v>2626.5184625486677</v>
      </c>
      <c r="Q87" s="3">
        <v>2725.623319756842</v>
      </c>
      <c r="R87" s="3">
        <f>SUM(F87:Q87)</f>
        <v>30867.419697</v>
      </c>
    </row>
    <row r="88" spans="1:18" ht="15.75">
      <c r="A88" s="1">
        <f t="shared" si="8"/>
        <v>31</v>
      </c>
      <c r="B88" s="5"/>
      <c r="C88" s="6"/>
      <c r="D88" s="2"/>
      <c r="E88" s="7"/>
      <c r="F88" s="31"/>
      <c r="G88" s="31"/>
      <c r="H88" s="31"/>
      <c r="I88" s="31"/>
      <c r="J88" s="31"/>
      <c r="K88" s="31"/>
      <c r="L88" s="31"/>
      <c r="M88" s="7"/>
      <c r="N88" s="7"/>
      <c r="O88" s="7"/>
      <c r="P88" s="7"/>
      <c r="Q88" s="7"/>
      <c r="R88" s="7"/>
    </row>
    <row r="89" spans="1:18" ht="16.5" thickBot="1">
      <c r="A89" s="1">
        <f t="shared" si="8"/>
        <v>32</v>
      </c>
      <c r="B89" s="2" t="s">
        <v>33</v>
      </c>
      <c r="C89" s="2"/>
      <c r="D89" s="2"/>
      <c r="E89" s="2"/>
      <c r="F89" s="26">
        <f>SUM(F85:F88)</f>
        <v>6016.282727127473</v>
      </c>
      <c r="G89" s="26">
        <f aca="true" t="shared" si="13" ref="G89:R89">SUM(G85:G88)</f>
        <v>6486.405894747162</v>
      </c>
      <c r="H89" s="26">
        <f t="shared" si="13"/>
        <v>5201.815905350764</v>
      </c>
      <c r="I89" s="26">
        <f t="shared" si="13"/>
        <v>4239.793683155078</v>
      </c>
      <c r="J89" s="26">
        <f t="shared" si="13"/>
        <v>2936.177161209097</v>
      </c>
      <c r="K89" s="26">
        <f t="shared" si="13"/>
        <v>2432.2705033407647</v>
      </c>
      <c r="L89" s="26">
        <f t="shared" si="13"/>
        <v>2607.6529640466406</v>
      </c>
      <c r="M89" s="26">
        <f t="shared" si="13"/>
        <v>2667.596140945828</v>
      </c>
      <c r="N89" s="26">
        <f t="shared" si="13"/>
        <v>2923.752400628171</v>
      </c>
      <c r="O89" s="26">
        <f t="shared" si="13"/>
        <v>2998.949876468084</v>
      </c>
      <c r="P89" s="26">
        <f t="shared" si="13"/>
        <v>4142.242552899591</v>
      </c>
      <c r="Q89" s="26">
        <f t="shared" si="13"/>
        <v>5164.005824796596</v>
      </c>
      <c r="R89" s="25">
        <f t="shared" si="13"/>
        <v>47750.945634715245</v>
      </c>
    </row>
    <row r="90" spans="1:18" ht="16.5" thickTop="1">
      <c r="A90" s="1"/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</sheetData>
  <sheetProtection/>
  <printOptions/>
  <pageMargins left="0.5" right="0.5" top="1" bottom="1" header="0.5" footer="0.5"/>
  <pageSetup horizontalDpi="600" verticalDpi="600" orientation="landscape" scale="50" r:id="rId1"/>
  <headerFooter alignWithMargins="0">
    <oddHeader>&amp;RCASE NO. 2021-00214
FR_16(8)(m)
ATTACHMENT 1</oddHeader>
  </headerFooter>
  <rowBreaks count="1" manualBreakCount="1">
    <brk id="45" max="255" man="1"/>
  </rowBreaks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gsmith</dc:creator>
  <cp:keywords/>
  <dc:description/>
  <cp:lastModifiedBy>Eric J Wilen</cp:lastModifiedBy>
  <cp:lastPrinted>2021-06-29T20:57:23Z</cp:lastPrinted>
  <dcterms:created xsi:type="dcterms:W3CDTF">2006-12-21T22:16:33Z</dcterms:created>
  <dcterms:modified xsi:type="dcterms:W3CDTF">2021-06-29T20:57:26Z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