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2nd Set Data Requests/"/>
    </mc:Choice>
  </mc:AlternateContent>
  <xr:revisionPtr revIDLastSave="0" documentId="13_ncr:1_{F2AD5984-6B22-4DC8-89DC-DFD2620B0917}" xr6:coauthVersionLast="44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Energy_forecast_COMPARE" sheetId="1" r:id="rId1"/>
    <sheet name="Energy_forecast_GROWTH" sheetId="4" r:id="rId2"/>
    <sheet name="Energy_forecast_2021" sheetId="3" r:id="rId3"/>
    <sheet name="Energy_forecast_18" sheetId="2" r:id="rId4"/>
  </sheets>
  <externalReferences>
    <externalReference r:id="rId5"/>
    <externalReference r:id="rId6"/>
    <externalReference r:id="rId7"/>
    <externalReference r:id="rId8"/>
  </externalReferences>
  <definedNames>
    <definedName name="FC_anchor" localSheetId="3">[1]paste_source!$L$20</definedName>
    <definedName name="FC_anchor">#REF!</definedName>
    <definedName name="start_CUST">[2]paste_itron_here!$C$13</definedName>
    <definedName name="start_FCOM" localSheetId="3">[3]paste_itron_here!$O$13</definedName>
    <definedName name="start_FCOM">[4]paste_itron_here!$O$13</definedName>
    <definedName name="start_FIND" localSheetId="3">[3]paste_itron_here!$R$13</definedName>
    <definedName name="start_FIND">[4]paste_itron_here!$R$13</definedName>
    <definedName name="start_FOPA" localSheetId="3">[3]paste_itron_here!$U$13</definedName>
    <definedName name="start_FOPA">[4]paste_itron_here!$U$13</definedName>
    <definedName name="start_FRES" localSheetId="3">[3]paste_itron_here!$L$13</definedName>
    <definedName name="start_FRES">[4]paste_itron_here!$L$13</definedName>
    <definedName name="start_FSL" localSheetId="3">[3]paste_itron_here!$X$13</definedName>
    <definedName name="start_FSL">[4]paste_itron_here!$X$13</definedName>
    <definedName name="VCOM75">[2]paste_itron_here!$O$37</definedName>
    <definedName name="VIND75">[2]paste_itron_here!$R$37</definedName>
    <definedName name="VOPA75">[2]paste_itron_here!$U$37</definedName>
    <definedName name="VRES75">[2]paste_itron_here!$L$37</definedName>
    <definedName name="VREST75">[2]paste_itron_here!$X$37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1" l="1"/>
  <c r="M16" i="1"/>
  <c r="M14" i="1"/>
  <c r="M9" i="1"/>
  <c r="M10" i="1"/>
  <c r="M11" i="1"/>
  <c r="M12" i="1"/>
  <c r="M8" i="1"/>
  <c r="N18" i="4" l="1"/>
  <c r="N19" i="4"/>
  <c r="N20" i="4"/>
  <c r="N22" i="4"/>
  <c r="L18" i="4"/>
  <c r="L19" i="4"/>
  <c r="L20" i="4"/>
  <c r="L22" i="4"/>
  <c r="J18" i="4"/>
  <c r="J19" i="4"/>
  <c r="J20" i="4"/>
  <c r="J22" i="4"/>
  <c r="H18" i="4"/>
  <c r="H19" i="4"/>
  <c r="H20" i="4"/>
  <c r="H22" i="4"/>
  <c r="F18" i="4"/>
  <c r="F19" i="4"/>
  <c r="F20" i="4"/>
  <c r="F22" i="4"/>
  <c r="D18" i="4"/>
  <c r="D19" i="4"/>
  <c r="D20" i="4"/>
  <c r="D22" i="4"/>
  <c r="N16" i="4"/>
  <c r="L16" i="4"/>
  <c r="K16" i="4"/>
  <c r="J16" i="4"/>
  <c r="I16" i="4"/>
  <c r="H16" i="4"/>
  <c r="G16" i="4"/>
  <c r="F16" i="4"/>
  <c r="E16" i="4"/>
  <c r="D16" i="4"/>
  <c r="C16" i="4"/>
  <c r="N14" i="4"/>
  <c r="L14" i="4"/>
  <c r="K14" i="4"/>
  <c r="J14" i="4"/>
  <c r="I14" i="4"/>
  <c r="H14" i="4"/>
  <c r="G14" i="4"/>
  <c r="F14" i="4"/>
  <c r="E14" i="4"/>
  <c r="D14" i="4"/>
  <c r="C14" i="4"/>
  <c r="C10" i="4"/>
  <c r="D10" i="4"/>
  <c r="E10" i="4"/>
  <c r="F10" i="4"/>
  <c r="G10" i="4"/>
  <c r="H10" i="4"/>
  <c r="I10" i="4"/>
  <c r="J10" i="4"/>
  <c r="K10" i="4"/>
  <c r="L10" i="4"/>
  <c r="M10" i="4"/>
  <c r="N10" i="4"/>
  <c r="C11" i="4"/>
  <c r="D11" i="4"/>
  <c r="E11" i="4"/>
  <c r="F11" i="4"/>
  <c r="G11" i="4"/>
  <c r="H11" i="4"/>
  <c r="I11" i="4"/>
  <c r="J11" i="4"/>
  <c r="K11" i="4"/>
  <c r="L11" i="4"/>
  <c r="M11" i="4"/>
  <c r="N11" i="4"/>
  <c r="C12" i="4"/>
  <c r="D12" i="4"/>
  <c r="E12" i="4"/>
  <c r="F12" i="4"/>
  <c r="G12" i="4"/>
  <c r="H12" i="4"/>
  <c r="I12" i="4"/>
  <c r="J12" i="4"/>
  <c r="K12" i="4"/>
  <c r="L12" i="4"/>
  <c r="M12" i="4"/>
  <c r="N12" i="4"/>
  <c r="C17" i="4"/>
  <c r="D17" i="4"/>
  <c r="E17" i="4"/>
  <c r="F17" i="4"/>
  <c r="G17" i="4"/>
  <c r="H17" i="4"/>
  <c r="I17" i="4"/>
  <c r="J17" i="4"/>
  <c r="K17" i="4"/>
  <c r="L17" i="4"/>
  <c r="M17" i="4"/>
  <c r="N17" i="4"/>
  <c r="D9" i="4"/>
  <c r="E9" i="4"/>
  <c r="F9" i="4"/>
  <c r="G9" i="4"/>
  <c r="H9" i="4"/>
  <c r="I9" i="4"/>
  <c r="J9" i="4"/>
  <c r="K9" i="4"/>
  <c r="L9" i="4"/>
  <c r="N9" i="4"/>
  <c r="C9" i="4"/>
  <c r="M16" i="4"/>
  <c r="M14" i="4"/>
  <c r="M9" i="4"/>
  <c r="I14" i="2" l="1"/>
  <c r="I13" i="2"/>
  <c r="I12" i="2"/>
  <c r="I11" i="2" l="1"/>
  <c r="I19" i="2"/>
  <c r="I15" i="2"/>
  <c r="I8" i="2"/>
  <c r="I20" i="2"/>
  <c r="I9" i="2"/>
  <c r="I7" i="2"/>
  <c r="I17" i="2"/>
</calcChain>
</file>

<file path=xl/sharedStrings.xml><?xml version="1.0" encoding="utf-8"?>
<sst xmlns="http://schemas.openxmlformats.org/spreadsheetml/2006/main" count="100" uniqueCount="43">
  <si>
    <t>DUKE ENERGY KENTUCKY</t>
  </si>
  <si>
    <t>(1)</t>
  </si>
  <si>
    <t>(2)</t>
  </si>
  <si>
    <t>(3)</t>
  </si>
  <si>
    <t>(4)</t>
  </si>
  <si>
    <t>(5)</t>
  </si>
  <si>
    <t>(6)</t>
  </si>
  <si>
    <t>(7)</t>
  </si>
  <si>
    <t>(1+2+3+4+5+6)</t>
  </si>
  <si>
    <t>YEAR</t>
  </si>
  <si>
    <t>RESIDENTIAL</t>
  </si>
  <si>
    <t>COMMERCIAL</t>
  </si>
  <si>
    <t>INDUSTRIAL</t>
  </si>
  <si>
    <t>OPA</t>
  </si>
  <si>
    <t>OTHER</t>
  </si>
  <si>
    <t>TOTAL CONSUMPTION</t>
  </si>
  <si>
    <t>STREET-HWY LIGHTING/ID/OEU</t>
  </si>
  <si>
    <t>SERVICE AREA ENERGY FORECAST (Volume in MCF) (a)</t>
  </si>
  <si>
    <t>(a) Figures in years -5 through -1 are weather-normalized history</t>
  </si>
  <si>
    <t>(b) Figures in year 0 are forecast values</t>
  </si>
  <si>
    <t>(a) Figures in years -5 through -1 are weather-normalized</t>
  </si>
  <si>
    <t>(b) Figures in year 0 are a combination of actual and forecast values</t>
  </si>
  <si>
    <t>SERVICE AREA ENERGY FORECAST (Volume in GCF) (a)</t>
  </si>
  <si>
    <t>RES '21</t>
  </si>
  <si>
    <t>RES '18</t>
  </si>
  <si>
    <t>COM '18</t>
  </si>
  <si>
    <t>COM '21</t>
  </si>
  <si>
    <t>IND '21</t>
  </si>
  <si>
    <t>IND '18</t>
  </si>
  <si>
    <t>SHLIO '21</t>
  </si>
  <si>
    <t>SHLIO '18</t>
  </si>
  <si>
    <t>OPA '18</t>
  </si>
  <si>
    <t>OPA '21</t>
  </si>
  <si>
    <t>TOTAL '18</t>
  </si>
  <si>
    <t>TOTAL '21</t>
  </si>
  <si>
    <t>(8)</t>
  </si>
  <si>
    <t>(9)</t>
  </si>
  <si>
    <t>(10)</t>
  </si>
  <si>
    <t>(11)</t>
  </si>
  <si>
    <t>(12)</t>
  </si>
  <si>
    <t>(2+4+6+8+10)</t>
  </si>
  <si>
    <t>(1+3+5+7+9)</t>
  </si>
  <si>
    <t>SERVICE AREA ENERGY FORECAST (Growth Rates in YOY%)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</si>
</sst>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quotePrefix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" fontId="0" fillId="2" borderId="0" xfId="0" applyNumberFormat="1" applyFill="1" applyAlignment="1">
      <alignment horizontal="right" wrapText="1"/>
    </xf>
    <xf numFmtId="164" fontId="1" fillId="2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165" fontId="1" fillId="2" borderId="0" xfId="4" applyNumberFormat="1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Data%20Requests/DEKG_rate_case/bwp-1-revi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KG%202020%20SUMMER%20FORECAST_mod_lg_custm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Forecast%20Directory/2017_01_spr/Projects/DEKG/DEKG%202017%20SUMMER%20FORECAST%20-%20PS%20customer%20modific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Forecast%20Directory\2017_01_spr\Projects\DEKG\DEKG%202017%20SUMMER%20FORECAST%20-%20PS%20customer%20modif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_forecast"/>
      <sheetName val="paste_sourc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75_delivered"/>
      <sheetName val="paste_itron_here"/>
      <sheetName val="75_notes"/>
      <sheetName val="paste_2019_here"/>
      <sheetName val="DEKG annual"/>
      <sheetName val="DEKG monthly"/>
      <sheetName val="WN_Cust_month"/>
      <sheetName val="Total Volumes"/>
      <sheetName val="2017_VOLUME"/>
      <sheetName val="LG_cust_adjustment"/>
      <sheetName val="FS_Volumes"/>
      <sheetName val="FS Unbilled"/>
      <sheetName val="FT_Volumes"/>
      <sheetName val="Sheet2"/>
      <sheetName val="paste_FSFT_here"/>
      <sheetName val="FSFT_check"/>
      <sheetName val="FT Unbilled"/>
      <sheetName val="2016_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te_itron_here"/>
      <sheetName val="DEK"/>
      <sheetName val="Total Volumes"/>
      <sheetName val="FS_Volumes"/>
      <sheetName val="FS Unbilled"/>
      <sheetName val="FT_Volumes"/>
      <sheetName val="FSFT_check"/>
      <sheetName val="FT Unbilled"/>
      <sheetName val="2016_forecast"/>
      <sheetName val="Sheet1"/>
    </sheetNames>
    <sheetDataSet>
      <sheetData sheetId="0">
        <row r="13">
          <cell r="L13">
            <v>1101720.8799999999</v>
          </cell>
          <cell r="O13">
            <v>586999.4</v>
          </cell>
          <cell r="R13">
            <v>180956.54</v>
          </cell>
          <cell r="U13">
            <v>84812.3</v>
          </cell>
          <cell r="X13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te_itron_here"/>
      <sheetName val="DEK"/>
      <sheetName val="Total Volumes"/>
      <sheetName val="FS_Volumes"/>
      <sheetName val="FS Unbilled"/>
      <sheetName val="FT_Volumes"/>
      <sheetName val="FSFT_check"/>
      <sheetName val="FT Unbilled"/>
      <sheetName val="2016_forecast"/>
      <sheetName val="Sheet1"/>
    </sheetNames>
    <sheetDataSet>
      <sheetData sheetId="0">
        <row r="13">
          <cell r="L13">
            <v>1101720.8799999999</v>
          </cell>
          <cell r="O13">
            <v>586999.4</v>
          </cell>
          <cell r="R13">
            <v>180956.54</v>
          </cell>
          <cell r="U13">
            <v>84812.3</v>
          </cell>
          <cell r="X13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view="pageLayout" zoomScaleNormal="100" workbookViewId="0">
      <selection activeCell="G11" sqref="G11"/>
    </sheetView>
  </sheetViews>
  <sheetFormatPr defaultRowHeight="15" x14ac:dyDescent="0.25"/>
  <cols>
    <col min="3" max="8" width="8.28515625" customWidth="1"/>
    <col min="9" max="10" width="8.85546875" customWidth="1"/>
    <col min="11" max="12" width="8.28515625" customWidth="1"/>
    <col min="13" max="14" width="13.28515625" customWidth="1"/>
  </cols>
  <sheetData>
    <row r="1" spans="1:1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"/>
      <c r="K1" s="1"/>
      <c r="L1" s="1"/>
      <c r="M1" s="1"/>
      <c r="N1" s="1"/>
    </row>
    <row r="2" spans="1:15" x14ac:dyDescent="0.2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"/>
      <c r="K2" s="1"/>
      <c r="L2" s="1"/>
      <c r="M2" s="1"/>
      <c r="N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4" customFormat="1" x14ac:dyDescent="0.25">
      <c r="A4" s="2"/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35</v>
      </c>
      <c r="K4" s="3" t="s">
        <v>36</v>
      </c>
      <c r="L4" s="3" t="s">
        <v>37</v>
      </c>
      <c r="M4" s="3" t="s">
        <v>38</v>
      </c>
      <c r="N4" s="3" t="s">
        <v>39</v>
      </c>
    </row>
    <row r="5" spans="1:15" s="4" customFormat="1" x14ac:dyDescent="0.25">
      <c r="A5" s="2"/>
      <c r="B5" s="2"/>
      <c r="C5" s="3"/>
      <c r="D5" s="3"/>
      <c r="E5" s="3"/>
      <c r="F5" s="3"/>
      <c r="G5" s="3"/>
      <c r="H5" s="2"/>
      <c r="I5" s="12"/>
      <c r="J5" s="12"/>
      <c r="K5" s="12"/>
      <c r="L5" s="12"/>
      <c r="M5" s="3" t="s">
        <v>41</v>
      </c>
      <c r="N5" s="5" t="s">
        <v>40</v>
      </c>
    </row>
    <row r="6" spans="1:15" s="7" customFormat="1" x14ac:dyDescent="0.25">
      <c r="A6" s="6"/>
      <c r="B6" s="6" t="s">
        <v>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s="7" customFormat="1" ht="30" x14ac:dyDescent="0.25">
      <c r="A7" s="6"/>
      <c r="B7" s="6"/>
      <c r="C7" s="6" t="s">
        <v>24</v>
      </c>
      <c r="D7" s="6" t="s">
        <v>23</v>
      </c>
      <c r="E7" s="6" t="s">
        <v>25</v>
      </c>
      <c r="F7" s="6" t="s">
        <v>26</v>
      </c>
      <c r="G7" s="6" t="s">
        <v>28</v>
      </c>
      <c r="H7" s="6" t="s">
        <v>27</v>
      </c>
      <c r="I7" s="6" t="s">
        <v>30</v>
      </c>
      <c r="J7" s="6" t="s">
        <v>29</v>
      </c>
      <c r="K7" s="6" t="s">
        <v>31</v>
      </c>
      <c r="L7" s="6" t="s">
        <v>32</v>
      </c>
      <c r="M7" s="6" t="s">
        <v>33</v>
      </c>
      <c r="N7" s="6" t="s">
        <v>34</v>
      </c>
    </row>
    <row r="8" spans="1:15" s="4" customFormat="1" x14ac:dyDescent="0.25">
      <c r="A8" s="8">
        <v>-5</v>
      </c>
      <c r="B8" s="6">
        <v>2016</v>
      </c>
      <c r="C8" s="9">
        <v>5594.915</v>
      </c>
      <c r="D8" s="9">
        <v>5594.915</v>
      </c>
      <c r="E8" s="9">
        <v>3339.8450000000003</v>
      </c>
      <c r="F8" s="9">
        <v>3339.8450000000003</v>
      </c>
      <c r="G8" s="9">
        <v>1805.038</v>
      </c>
      <c r="H8" s="9">
        <v>1805.038</v>
      </c>
      <c r="I8" s="9">
        <v>1515.518</v>
      </c>
      <c r="J8" s="9">
        <v>1515.518</v>
      </c>
      <c r="K8" s="9">
        <v>527.9</v>
      </c>
      <c r="L8" s="9">
        <v>527.9</v>
      </c>
      <c r="M8" s="9">
        <f>SUM(C8,E8,G8,I8,K8)</f>
        <v>12783.216</v>
      </c>
      <c r="N8" s="9">
        <v>12783.216</v>
      </c>
    </row>
    <row r="9" spans="1:15" s="4" customFormat="1" x14ac:dyDescent="0.25">
      <c r="A9" s="8">
        <v>-4</v>
      </c>
      <c r="B9" s="6">
        <v>2017</v>
      </c>
      <c r="C9" s="9">
        <v>5770.3150000000005</v>
      </c>
      <c r="D9" s="9">
        <v>5770.3146319999996</v>
      </c>
      <c r="E9" s="9">
        <v>3352.5520000000001</v>
      </c>
      <c r="F9" s="9">
        <v>3352.5517559999998</v>
      </c>
      <c r="G9" s="9">
        <v>1815.5240000000001</v>
      </c>
      <c r="H9" s="9">
        <v>1815.5240110000002</v>
      </c>
      <c r="I9" s="9">
        <v>1553.21</v>
      </c>
      <c r="J9" s="9">
        <v>1553.21</v>
      </c>
      <c r="K9" s="9">
        <v>526.87400000000002</v>
      </c>
      <c r="L9" s="9">
        <v>526.87357799999995</v>
      </c>
      <c r="M9" s="9">
        <f t="shared" ref="M9:M17" si="0">SUM(C9,E9,G9,I9,K9)</f>
        <v>13018.474999999999</v>
      </c>
      <c r="N9" s="9">
        <v>13018.473976999998</v>
      </c>
    </row>
    <row r="10" spans="1:15" s="4" customFormat="1" x14ac:dyDescent="0.25">
      <c r="A10" s="8">
        <v>-3</v>
      </c>
      <c r="B10" s="6">
        <v>2018</v>
      </c>
      <c r="C10" s="9">
        <v>5750.0210099999995</v>
      </c>
      <c r="D10" s="9">
        <v>6093.049</v>
      </c>
      <c r="E10" s="9">
        <v>3668.2754180000002</v>
      </c>
      <c r="F10" s="9">
        <v>3752.7060000000001</v>
      </c>
      <c r="G10" s="9">
        <v>1803.1498200000001</v>
      </c>
      <c r="H10" s="9">
        <v>1734.771</v>
      </c>
      <c r="I10" s="9">
        <v>1551.5748999999996</v>
      </c>
      <c r="J10" s="9">
        <v>1582.943</v>
      </c>
      <c r="K10" s="9">
        <v>510.030463</v>
      </c>
      <c r="L10" s="9">
        <v>503.69400000000002</v>
      </c>
      <c r="M10" s="9">
        <f t="shared" si="0"/>
        <v>13283.051610999999</v>
      </c>
      <c r="N10" s="9">
        <v>13667.163</v>
      </c>
    </row>
    <row r="11" spans="1:15" s="4" customFormat="1" x14ac:dyDescent="0.25">
      <c r="A11" s="8">
        <v>-2</v>
      </c>
      <c r="B11" s="6">
        <v>2019</v>
      </c>
      <c r="C11" s="9">
        <v>5893.2060799999999</v>
      </c>
      <c r="D11" s="9">
        <v>6271.841469</v>
      </c>
      <c r="E11" s="9">
        <v>3467.5079500000002</v>
      </c>
      <c r="F11" s="9">
        <v>3793.4292380000006</v>
      </c>
      <c r="G11" s="9">
        <v>1846.7906600000001</v>
      </c>
      <c r="H11" s="9">
        <v>2080.8785790000002</v>
      </c>
      <c r="I11" s="9">
        <v>1585.3988999999997</v>
      </c>
      <c r="J11" s="9">
        <v>1696.3589999999999</v>
      </c>
      <c r="K11" s="9">
        <v>526.15741000000003</v>
      </c>
      <c r="L11" s="9">
        <v>518.97967900000003</v>
      </c>
      <c r="M11" s="9">
        <f t="shared" si="0"/>
        <v>13319.061</v>
      </c>
      <c r="N11" s="9">
        <v>14361.487965</v>
      </c>
    </row>
    <row r="12" spans="1:15" s="4" customFormat="1" x14ac:dyDescent="0.25">
      <c r="A12" s="8">
        <v>-1</v>
      </c>
      <c r="B12" s="6">
        <v>2020</v>
      </c>
      <c r="C12" s="9">
        <v>5897.8335099999995</v>
      </c>
      <c r="D12" s="9">
        <v>6187.3662050000003</v>
      </c>
      <c r="E12" s="9">
        <v>3485.96792</v>
      </c>
      <c r="F12" s="9">
        <v>3757.3500680000011</v>
      </c>
      <c r="G12" s="9">
        <v>1860.1040399999999</v>
      </c>
      <c r="H12" s="9">
        <v>1797.0581000000002</v>
      </c>
      <c r="I12" s="9">
        <v>1593.3994700000003</v>
      </c>
      <c r="J12" s="9">
        <v>1642.3120000000001</v>
      </c>
      <c r="K12" s="9">
        <v>525.67444</v>
      </c>
      <c r="L12" s="9">
        <v>418.48390500000005</v>
      </c>
      <c r="M12" s="9">
        <f t="shared" si="0"/>
        <v>13362.979380000001</v>
      </c>
      <c r="N12" s="9">
        <v>13802.570278000001</v>
      </c>
    </row>
    <row r="13" spans="1:15" s="4" customFormat="1" x14ac:dyDescent="0.25">
      <c r="A13" s="6"/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5" s="4" customFormat="1" x14ac:dyDescent="0.25">
      <c r="A14" s="1">
        <v>0</v>
      </c>
      <c r="B14" s="2">
        <v>2021</v>
      </c>
      <c r="C14" s="9">
        <v>5987.8483499999993</v>
      </c>
      <c r="D14" s="9">
        <v>6228.383420000001</v>
      </c>
      <c r="E14" s="9">
        <v>3463.7246099999998</v>
      </c>
      <c r="F14" s="9">
        <v>3462.6678499999994</v>
      </c>
      <c r="G14" s="9">
        <v>1844.5886700000003</v>
      </c>
      <c r="H14" s="9">
        <v>2110.7183166666669</v>
      </c>
      <c r="I14" s="9">
        <v>1606.4366000000002</v>
      </c>
      <c r="J14" s="9">
        <v>1639.7274299999995</v>
      </c>
      <c r="K14" s="9">
        <v>522.69621000000006</v>
      </c>
      <c r="L14" s="9">
        <v>517.79426999999998</v>
      </c>
      <c r="M14" s="9">
        <f t="shared" si="0"/>
        <v>13425.294440000001</v>
      </c>
      <c r="N14" s="9">
        <v>13959.291286666665</v>
      </c>
      <c r="O14" s="10"/>
    </row>
    <row r="15" spans="1:15" s="4" customFormat="1" x14ac:dyDescent="0.25">
      <c r="A15" s="1"/>
      <c r="B15" s="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5" s="4" customFormat="1" x14ac:dyDescent="0.25">
      <c r="A16" s="1">
        <v>1</v>
      </c>
      <c r="B16" s="2">
        <v>2022</v>
      </c>
      <c r="C16" s="9">
        <v>6085.1516799999999</v>
      </c>
      <c r="D16" s="9">
        <v>6287.1990900000001</v>
      </c>
      <c r="E16" s="9">
        <v>3481.4889600000001</v>
      </c>
      <c r="F16" s="9">
        <v>3608.2401599999998</v>
      </c>
      <c r="G16" s="9">
        <v>1865.9371800000001</v>
      </c>
      <c r="H16" s="9">
        <v>2218.8013700000001</v>
      </c>
      <c r="I16" s="9">
        <v>1623.8035300000004</v>
      </c>
      <c r="J16" s="9">
        <v>1676.4191999999998</v>
      </c>
      <c r="K16" s="9">
        <v>525.53213000000005</v>
      </c>
      <c r="L16" s="9">
        <v>518.37056999999993</v>
      </c>
      <c r="M16" s="9">
        <f t="shared" si="0"/>
        <v>13581.913480000001</v>
      </c>
      <c r="N16" s="9">
        <v>14309.030390000002</v>
      </c>
      <c r="O16" s="10"/>
    </row>
    <row r="17" spans="1:15" s="4" customFormat="1" x14ac:dyDescent="0.25">
      <c r="A17" s="1">
        <v>2</v>
      </c>
      <c r="B17" s="2">
        <v>2023</v>
      </c>
      <c r="C17" s="9">
        <v>6103.09112</v>
      </c>
      <c r="D17" s="9">
        <v>6367.7159900000015</v>
      </c>
      <c r="E17" s="9">
        <v>3502.5047999999997</v>
      </c>
      <c r="F17" s="9">
        <v>3737.0539799999997</v>
      </c>
      <c r="G17" s="9">
        <v>1872.7152200000003</v>
      </c>
      <c r="H17" s="9">
        <v>2478.8254200000001</v>
      </c>
      <c r="I17" s="9">
        <v>1639.5235200000006</v>
      </c>
      <c r="J17" s="9">
        <v>1710.0451099999996</v>
      </c>
      <c r="K17" s="9">
        <v>525.68716000000006</v>
      </c>
      <c r="L17" s="9">
        <v>518.69677000000013</v>
      </c>
      <c r="M17" s="9">
        <f t="shared" si="0"/>
        <v>13643.52182</v>
      </c>
      <c r="N17" s="9">
        <v>14812.33727</v>
      </c>
      <c r="O17" s="10"/>
    </row>
    <row r="18" spans="1:15" s="4" customFormat="1" x14ac:dyDescent="0.25">
      <c r="A18" s="1">
        <v>3</v>
      </c>
      <c r="B18" s="2">
        <v>2024</v>
      </c>
      <c r="C18" s="12"/>
      <c r="D18" s="9">
        <v>6576.2976300000009</v>
      </c>
      <c r="E18" s="9"/>
      <c r="F18" s="9">
        <v>3846.4302599999996</v>
      </c>
      <c r="G18" s="9"/>
      <c r="H18" s="9">
        <v>2476.3158600000006</v>
      </c>
      <c r="I18" s="9"/>
      <c r="J18" s="9">
        <v>1734.9314099999999</v>
      </c>
      <c r="K18" s="9"/>
      <c r="L18" s="9">
        <v>520.99086</v>
      </c>
      <c r="M18" s="9"/>
      <c r="N18" s="9">
        <v>15154.96602</v>
      </c>
      <c r="O18" s="10"/>
    </row>
    <row r="19" spans="1:15" s="4" customFormat="1" x14ac:dyDescent="0.25">
      <c r="A19" s="1">
        <v>4</v>
      </c>
      <c r="B19" s="2">
        <v>2025</v>
      </c>
      <c r="C19" s="12"/>
      <c r="D19" s="9">
        <v>6720.5976699999992</v>
      </c>
      <c r="E19" s="9"/>
      <c r="F19" s="9">
        <v>3893.0179000000003</v>
      </c>
      <c r="G19" s="9"/>
      <c r="H19" s="9">
        <v>2447.1256399999997</v>
      </c>
      <c r="I19" s="9"/>
      <c r="J19" s="9">
        <v>1753.8920099999998</v>
      </c>
      <c r="K19" s="9"/>
      <c r="L19" s="9">
        <v>519.76209000000006</v>
      </c>
      <c r="M19" s="9"/>
      <c r="N19" s="9">
        <v>15334.395310000002</v>
      </c>
      <c r="O19" s="10"/>
    </row>
    <row r="20" spans="1:15" s="4" customFormat="1" x14ac:dyDescent="0.25">
      <c r="A20" s="1">
        <v>5</v>
      </c>
      <c r="B20" s="2">
        <v>2026</v>
      </c>
      <c r="C20" s="12"/>
      <c r="D20" s="9">
        <v>6793.3118999999988</v>
      </c>
      <c r="E20" s="9"/>
      <c r="F20" s="9">
        <v>3911.6116899999997</v>
      </c>
      <c r="G20" s="9"/>
      <c r="H20" s="9">
        <v>2459.5121600000002</v>
      </c>
      <c r="I20" s="9"/>
      <c r="J20" s="9">
        <v>1774.28448</v>
      </c>
      <c r="K20" s="9"/>
      <c r="L20" s="9">
        <v>520.28009999999995</v>
      </c>
      <c r="M20" s="9"/>
      <c r="N20" s="9">
        <v>15459.000329999999</v>
      </c>
      <c r="O20" s="10"/>
    </row>
    <row r="21" spans="1:15" s="4" customFormat="1" x14ac:dyDescent="0.25">
      <c r="A21" s="1"/>
      <c r="B21" s="12"/>
      <c r="C21" s="1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s="4" customFormat="1" x14ac:dyDescent="0.25">
      <c r="A22" s="1">
        <v>6</v>
      </c>
      <c r="B22" s="11">
        <v>2027</v>
      </c>
      <c r="C22" s="12"/>
      <c r="D22" s="9">
        <v>6898.2028700000001</v>
      </c>
      <c r="E22" s="9"/>
      <c r="F22" s="9">
        <v>3934.8740299999995</v>
      </c>
      <c r="G22" s="9"/>
      <c r="H22" s="9">
        <v>2465.6053700000002</v>
      </c>
      <c r="I22" s="9"/>
      <c r="J22" s="9">
        <v>1795.4184199999997</v>
      </c>
      <c r="K22" s="9"/>
      <c r="L22" s="9">
        <v>520.7753100000001</v>
      </c>
      <c r="M22" s="9"/>
      <c r="N22" s="9">
        <v>15614.876</v>
      </c>
      <c r="O22" s="10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x14ac:dyDescent="0.25">
      <c r="A24" s="1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5" x14ac:dyDescent="0.25">
      <c r="A25" s="1" t="s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2">
    <mergeCell ref="A1:I1"/>
    <mergeCell ref="A2:I2"/>
  </mergeCells>
  <pageMargins left="0.7" right="0.7" top="0.97750000000000004" bottom="0.75" header="0.3" footer="0.3"/>
  <pageSetup scale="92" orientation="landscape" r:id="rId1"/>
  <headerFooter>
    <oddHeader>&amp;R&amp;"Times New Roman,Bold"&amp;10KyPSC Case No. 2021-00190
STAFF-DR-02-048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4818C-4367-4043-9FDA-05483B2C2B98}">
  <dimension ref="A1:O26"/>
  <sheetViews>
    <sheetView view="pageLayout" zoomScaleNormal="100" workbookViewId="0">
      <selection activeCell="C6" sqref="C6"/>
    </sheetView>
  </sheetViews>
  <sheetFormatPr defaultRowHeight="15" x14ac:dyDescent="0.25"/>
  <cols>
    <col min="3" max="8" width="8.28515625" customWidth="1"/>
    <col min="9" max="10" width="8.85546875" customWidth="1"/>
    <col min="11" max="12" width="8.28515625" customWidth="1"/>
    <col min="13" max="14" width="13.28515625" customWidth="1"/>
  </cols>
  <sheetData>
    <row r="1" spans="1:1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"/>
      <c r="K1" s="1"/>
      <c r="L1" s="1"/>
      <c r="M1" s="1"/>
      <c r="N1" s="1"/>
    </row>
    <row r="2" spans="1:15" x14ac:dyDescent="0.25">
      <c r="A2" s="14" t="s">
        <v>42</v>
      </c>
      <c r="B2" s="14"/>
      <c r="C2" s="14"/>
      <c r="D2" s="14"/>
      <c r="E2" s="14"/>
      <c r="F2" s="14"/>
      <c r="G2" s="14"/>
      <c r="H2" s="14"/>
      <c r="I2" s="14"/>
      <c r="J2" s="1"/>
      <c r="K2" s="1"/>
      <c r="L2" s="1"/>
      <c r="M2" s="1"/>
      <c r="N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4" customFormat="1" x14ac:dyDescent="0.25">
      <c r="A4" s="12"/>
      <c r="B4" s="1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35</v>
      </c>
      <c r="K4" s="3" t="s">
        <v>36</v>
      </c>
      <c r="L4" s="3" t="s">
        <v>37</v>
      </c>
      <c r="M4" s="3" t="s">
        <v>38</v>
      </c>
      <c r="N4" s="3" t="s">
        <v>39</v>
      </c>
    </row>
    <row r="5" spans="1:15" s="4" customFormat="1" x14ac:dyDescent="0.25">
      <c r="A5" s="12"/>
      <c r="B5" s="12"/>
      <c r="C5" s="3"/>
      <c r="D5" s="3"/>
      <c r="E5" s="3"/>
      <c r="F5" s="3"/>
      <c r="G5" s="3"/>
      <c r="H5" s="12"/>
      <c r="I5" s="12"/>
      <c r="J5" s="12"/>
      <c r="K5" s="12"/>
      <c r="L5" s="12"/>
      <c r="M5" s="3"/>
      <c r="N5" s="5"/>
    </row>
    <row r="6" spans="1:15" s="7" customFormat="1" x14ac:dyDescent="0.25">
      <c r="A6" s="6"/>
      <c r="B6" s="6" t="s">
        <v>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s="7" customFormat="1" ht="30" x14ac:dyDescent="0.25">
      <c r="A7" s="6"/>
      <c r="B7" s="6"/>
      <c r="C7" s="6" t="s">
        <v>24</v>
      </c>
      <c r="D7" s="6" t="s">
        <v>23</v>
      </c>
      <c r="E7" s="6" t="s">
        <v>25</v>
      </c>
      <c r="F7" s="6" t="s">
        <v>26</v>
      </c>
      <c r="G7" s="6" t="s">
        <v>28</v>
      </c>
      <c r="H7" s="6" t="s">
        <v>27</v>
      </c>
      <c r="I7" s="6" t="s">
        <v>30</v>
      </c>
      <c r="J7" s="6" t="s">
        <v>29</v>
      </c>
      <c r="K7" s="6" t="s">
        <v>31</v>
      </c>
      <c r="L7" s="6" t="s">
        <v>32</v>
      </c>
      <c r="M7" s="6" t="s">
        <v>33</v>
      </c>
      <c r="N7" s="6" t="s">
        <v>34</v>
      </c>
    </row>
    <row r="8" spans="1:15" s="4" customFormat="1" x14ac:dyDescent="0.25">
      <c r="A8" s="8"/>
      <c r="B8" s="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5" s="4" customFormat="1" x14ac:dyDescent="0.25">
      <c r="A9" s="8">
        <v>-4</v>
      </c>
      <c r="B9" s="6">
        <v>2017</v>
      </c>
      <c r="C9" s="13">
        <f>LN(Energy_forecast_COMPARE!C9/Energy_forecast_COMPARE!C8)</f>
        <v>3.0868522238199057E-2</v>
      </c>
      <c r="D9" s="13">
        <f>LN(Energy_forecast_COMPARE!D9/Energy_forecast_COMPARE!D8)</f>
        <v>3.0868458463515706E-2</v>
      </c>
      <c r="E9" s="13">
        <f>LN(Energy_forecast_COMPARE!E9/Energy_forecast_COMPARE!E8)</f>
        <v>3.797448140097828E-3</v>
      </c>
      <c r="F9" s="13">
        <f>LN(Energy_forecast_COMPARE!F9/Energy_forecast_COMPARE!F8)</f>
        <v>3.7973753597176545E-3</v>
      </c>
      <c r="G9" s="13">
        <f>LN(Energy_forecast_COMPARE!G9/Energy_forecast_COMPARE!G8)</f>
        <v>5.7924870888177273E-3</v>
      </c>
      <c r="H9" s="13">
        <f>LN(Energy_forecast_COMPARE!H9/Energy_forecast_COMPARE!H8)</f>
        <v>5.7924931476746105E-3</v>
      </c>
      <c r="I9" s="13">
        <f>LN(Energy_forecast_COMPARE!I9/Energy_forecast_COMPARE!I8)</f>
        <v>2.4566462462120249E-2</v>
      </c>
      <c r="J9" s="13">
        <f>LN(Energy_forecast_COMPARE!J9/Energy_forecast_COMPARE!J8)</f>
        <v>2.4566462462120249E-2</v>
      </c>
      <c r="K9" s="13">
        <f>LN(Energy_forecast_COMPARE!K9/Energy_forecast_COMPARE!K8)</f>
        <v>-1.9454410586444179E-3</v>
      </c>
      <c r="L9" s="13">
        <f>LN(Energy_forecast_COMPARE!L9/Energy_forecast_COMPARE!L8)</f>
        <v>-1.946242009477169E-3</v>
      </c>
      <c r="M9" s="13">
        <f>LN(Energy_forecast_COMPARE!M9/Energy_forecast_COMPARE!M8)</f>
        <v>1.8236441939262927E-2</v>
      </c>
      <c r="N9" s="13">
        <f>LN(Energy_forecast_COMPARE!N9/Energy_forecast_COMPARE!N8)</f>
        <v>1.8236363358627185E-2</v>
      </c>
    </row>
    <row r="10" spans="1:15" s="4" customFormat="1" x14ac:dyDescent="0.25">
      <c r="A10" s="8">
        <v>-3</v>
      </c>
      <c r="B10" s="6">
        <v>2018</v>
      </c>
      <c r="C10" s="13">
        <f>LN(Energy_forecast_COMPARE!C10/Energy_forecast_COMPARE!C9)</f>
        <v>-3.5231630352235395E-3</v>
      </c>
      <c r="D10" s="13">
        <f>LN(Energy_forecast_COMPARE!D10/Energy_forecast_COMPARE!D9)</f>
        <v>5.4422005273281004E-2</v>
      </c>
      <c r="E10" s="13">
        <f>LN(Energy_forecast_COMPARE!E10/Energy_forecast_COMPARE!E9)</f>
        <v>8.9999791404869231E-2</v>
      </c>
      <c r="F10" s="13">
        <f>LN(Energy_forecast_COMPARE!F10/Energy_forecast_COMPARE!F9)</f>
        <v>0.11275540566836781</v>
      </c>
      <c r="G10" s="13">
        <f>LN(Energy_forecast_COMPARE!G10/Energy_forecast_COMPARE!G9)</f>
        <v>-6.8390956727121619E-3</v>
      </c>
      <c r="H10" s="13">
        <f>LN(Energy_forecast_COMPARE!H10/Energy_forecast_COMPARE!H9)</f>
        <v>-4.5498721127539235E-2</v>
      </c>
      <c r="I10" s="13">
        <f>LN(Energy_forecast_COMPARE!I10/Energy_forecast_COMPARE!I9)</f>
        <v>-1.0532775724105552E-3</v>
      </c>
      <c r="J10" s="13">
        <f>LN(Energy_forecast_COMPARE!J10/Energy_forecast_COMPARE!J9)</f>
        <v>1.8962015494508173E-2</v>
      </c>
      <c r="K10" s="13">
        <f>LN(Energy_forecast_COMPARE!K10/Energy_forecast_COMPARE!K9)</f>
        <v>-3.2490975463853052E-2</v>
      </c>
      <c r="L10" s="13">
        <f>LN(Energy_forecast_COMPARE!L10/Energy_forecast_COMPARE!L9)</f>
        <v>-4.4991688991728181E-2</v>
      </c>
      <c r="M10" s="13">
        <f>LN(Energy_forecast_COMPARE!M10/Energy_forecast_COMPARE!M9)</f>
        <v>2.0119405211250302E-2</v>
      </c>
      <c r="N10" s="13">
        <f>LN(Energy_forecast_COMPARE!N10/Energy_forecast_COMPARE!N9)</f>
        <v>4.8626670606253107E-2</v>
      </c>
    </row>
    <row r="11" spans="1:15" s="4" customFormat="1" x14ac:dyDescent="0.25">
      <c r="A11" s="8">
        <v>-2</v>
      </c>
      <c r="B11" s="6">
        <v>2019</v>
      </c>
      <c r="C11" s="13">
        <f>LN(Energy_forecast_COMPARE!C11/Energy_forecast_COMPARE!C10)</f>
        <v>2.4596666832452773E-2</v>
      </c>
      <c r="D11" s="13">
        <f>LN(Energy_forecast_COMPARE!D11/Energy_forecast_COMPARE!D10)</f>
        <v>2.89213934906952E-2</v>
      </c>
      <c r="E11" s="13">
        <f>LN(Energy_forecast_COMPARE!E11/Energy_forecast_COMPARE!E10)</f>
        <v>-5.6285472348782652E-2</v>
      </c>
      <c r="F11" s="13">
        <f>LN(Energy_forecast_COMPARE!F11/Energy_forecast_COMPARE!F10)</f>
        <v>1.0793242381568671E-2</v>
      </c>
      <c r="G11" s="13">
        <f>LN(Energy_forecast_COMPARE!G11/Energy_forecast_COMPARE!G10)</f>
        <v>2.3914318630404996E-2</v>
      </c>
      <c r="H11" s="13">
        <f>LN(Energy_forecast_COMPARE!H11/Energy_forecast_COMPARE!H10)</f>
        <v>0.18191478206514439</v>
      </c>
      <c r="I11" s="13">
        <f>LN(Energy_forecast_COMPARE!I11/Energy_forecast_COMPARE!I10)</f>
        <v>2.1565567986343154E-2</v>
      </c>
      <c r="J11" s="13">
        <f>LN(Energy_forecast_COMPARE!J11/Energy_forecast_COMPARE!J10)</f>
        <v>6.9198416828077841E-2</v>
      </c>
      <c r="K11" s="13">
        <f>LN(Energy_forecast_COMPARE!K11/Energy_forecast_COMPARE!K10)</f>
        <v>3.1129971216859866E-2</v>
      </c>
      <c r="L11" s="13">
        <f>LN(Energy_forecast_COMPARE!L11/Energy_forecast_COMPARE!L10)</f>
        <v>2.989578742839823E-2</v>
      </c>
      <c r="M11" s="13">
        <f>LN(Energy_forecast_COMPARE!M11/Energy_forecast_COMPARE!M10)</f>
        <v>2.7072594962704879E-3</v>
      </c>
      <c r="N11" s="13">
        <f>LN(Energy_forecast_COMPARE!N11/Energy_forecast_COMPARE!N10)</f>
        <v>4.9554082534698632E-2</v>
      </c>
    </row>
    <row r="12" spans="1:15" s="4" customFormat="1" x14ac:dyDescent="0.25">
      <c r="A12" s="8">
        <v>-1</v>
      </c>
      <c r="B12" s="6">
        <v>2020</v>
      </c>
      <c r="C12" s="13">
        <f>LN(Energy_forecast_COMPARE!C12/Energy_forecast_COMPARE!C11)</f>
        <v>7.8490623362778263E-4</v>
      </c>
      <c r="D12" s="13">
        <f>LN(Energy_forecast_COMPARE!D12/Energy_forecast_COMPARE!D11)</f>
        <v>-1.3560502513467704E-2</v>
      </c>
      <c r="E12" s="13">
        <f>LN(Energy_forecast_COMPARE!E12/Energy_forecast_COMPARE!E11)</f>
        <v>5.3095786087845633E-3</v>
      </c>
      <c r="F12" s="13">
        <f>LN(Energy_forecast_COMPARE!F12/Energy_forecast_COMPARE!F11)</f>
        <v>-9.5564823494450387E-3</v>
      </c>
      <c r="G12" s="13">
        <f>LN(Energy_forecast_COMPARE!G12/Energy_forecast_COMPARE!G11)</f>
        <v>7.1830674033197079E-3</v>
      </c>
      <c r="H12" s="13">
        <f>LN(Energy_forecast_COMPARE!H12/Energy_forecast_COMPARE!H11)</f>
        <v>-0.14663925933744995</v>
      </c>
      <c r="I12" s="13">
        <f>LN(Energy_forecast_COMPARE!I12/Energy_forecast_COMPARE!I11)</f>
        <v>5.0337177525397233E-3</v>
      </c>
      <c r="J12" s="13">
        <f>LN(Energy_forecast_COMPARE!J12/Energy_forecast_COMPARE!J11)</f>
        <v>-3.2379184337644445E-2</v>
      </c>
      <c r="K12" s="13">
        <f>LN(Energy_forecast_COMPARE!K12/Energy_forecast_COMPARE!K11)</f>
        <v>-9.183407670014023E-4</v>
      </c>
      <c r="L12" s="13">
        <f>LN(Energy_forecast_COMPARE!L12/Energy_forecast_COMPARE!L11)</f>
        <v>-0.21522629784815317</v>
      </c>
      <c r="M12" s="13">
        <f>LN(Energy_forecast_COMPARE!M12/Energy_forecast_COMPARE!M11)</f>
        <v>3.2919835992334689E-3</v>
      </c>
      <c r="N12" s="13">
        <f>LN(Energy_forecast_COMPARE!N12/Energy_forecast_COMPARE!N11)</f>
        <v>-3.9695350135229825E-2</v>
      </c>
    </row>
    <row r="13" spans="1:15" s="4" customForma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5" s="4" customFormat="1" x14ac:dyDescent="0.25">
      <c r="A14" s="1">
        <v>0</v>
      </c>
      <c r="B14" s="12">
        <v>2021</v>
      </c>
      <c r="C14" s="13">
        <f>LN(Energy_forecast_COMPARE!C14/Energy_forecast_COMPARE!C12)</f>
        <v>1.5147058803672191E-2</v>
      </c>
      <c r="D14" s="13">
        <f>LN(Energy_forecast_COMPARE!D14/Energy_forecast_COMPARE!D12)</f>
        <v>6.6073117550425192E-3</v>
      </c>
      <c r="E14" s="13">
        <f>LN(Energy_forecast_COMPARE!E14/Energy_forecast_COMPARE!E12)</f>
        <v>-6.4012575686193578E-3</v>
      </c>
      <c r="F14" s="13">
        <f>LN(Energy_forecast_COMPARE!F14/Energy_forecast_COMPARE!F12)</f>
        <v>-8.1674592913539179E-2</v>
      </c>
      <c r="G14" s="13">
        <f>LN(Energy_forecast_COMPARE!G14/Energy_forecast_COMPARE!G12)</f>
        <v>-8.3761120970950228E-3</v>
      </c>
      <c r="H14" s="13">
        <f>LN(Energy_forecast_COMPARE!H14/Energy_forecast_COMPARE!H12)</f>
        <v>0.16087738504984886</v>
      </c>
      <c r="I14" s="13">
        <f>LN(Energy_forecast_COMPARE!I14/Energy_forecast_COMPARE!I12)</f>
        <v>8.1486687782591945E-3</v>
      </c>
      <c r="J14" s="13">
        <f>LN(Energy_forecast_COMPARE!J14/Energy_forecast_COMPARE!J12)</f>
        <v>-1.5749783568353296E-3</v>
      </c>
      <c r="K14" s="13">
        <f>LN(Energy_forecast_COMPARE!K14/Energy_forecast_COMPARE!K12)</f>
        <v>-5.6816508774285247E-3</v>
      </c>
      <c r="L14" s="13">
        <f>LN(Energy_forecast_COMPARE!L14/Energy_forecast_COMPARE!L12)</f>
        <v>0.21293957079893044</v>
      </c>
      <c r="M14" s="13">
        <f>LN(Energy_forecast_COMPARE!M14/Energy_forecast_COMPARE!M12)</f>
        <v>4.6524216393790188E-3</v>
      </c>
      <c r="N14" s="13">
        <f>LN(Energy_forecast_COMPARE!N14/Energy_forecast_COMPARE!N12)</f>
        <v>1.1290501765373242E-2</v>
      </c>
      <c r="O14" s="10"/>
    </row>
    <row r="15" spans="1:15" s="4" customFormat="1" x14ac:dyDescent="0.2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0"/>
    </row>
    <row r="16" spans="1:15" s="4" customFormat="1" x14ac:dyDescent="0.25">
      <c r="A16" s="1">
        <v>1</v>
      </c>
      <c r="B16" s="12">
        <v>2022</v>
      </c>
      <c r="C16" s="13">
        <f>LN(Energy_forecast_COMPARE!C16/Energy_forecast_COMPARE!C14)</f>
        <v>1.6119512412792681E-2</v>
      </c>
      <c r="D16" s="13">
        <f>LN(Energy_forecast_COMPARE!D16/Energy_forecast_COMPARE!D14)</f>
        <v>9.3988598495832344E-3</v>
      </c>
      <c r="E16" s="13">
        <f>LN(Energy_forecast_COMPARE!E16/Energy_forecast_COMPARE!E14)</f>
        <v>5.1155773859911267E-3</v>
      </c>
      <c r="F16" s="13">
        <f>LN(Energy_forecast_COMPARE!F16/Energy_forecast_COMPARE!F14)</f>
        <v>4.1180816305247378E-2</v>
      </c>
      <c r="G16" s="13">
        <f>LN(Energy_forecast_COMPARE!G16/Energy_forecast_COMPARE!G14)</f>
        <v>1.1507126716043082E-2</v>
      </c>
      <c r="H16" s="13">
        <f>LN(Energy_forecast_COMPARE!H16/Energy_forecast_COMPARE!H14)</f>
        <v>4.9938802657127961E-2</v>
      </c>
      <c r="I16" s="13">
        <f>LN(Energy_forecast_COMPARE!I16/Energy_forecast_COMPARE!I14)</f>
        <v>1.0752821236623137E-2</v>
      </c>
      <c r="J16" s="13">
        <f>LN(Energy_forecast_COMPARE!J16/Energy_forecast_COMPARE!J14)</f>
        <v>2.2130063313366775E-2</v>
      </c>
      <c r="K16" s="13">
        <f>LN(Energy_forecast_COMPARE!K16/Energy_forecast_COMPARE!K14)</f>
        <v>5.4108953381641562E-3</v>
      </c>
      <c r="L16" s="13">
        <f>LN(Energy_forecast_COMPARE!L16/Energy_forecast_COMPARE!L14)</f>
        <v>1.1123713856661546E-3</v>
      </c>
      <c r="M16" s="13">
        <f>LN(Energy_forecast_COMPARE!M16/Energy_forecast_COMPARE!M14)</f>
        <v>1.1598444105026657E-2</v>
      </c>
      <c r="N16" s="13">
        <f>LN(Energy_forecast_COMPARE!N16/Energy_forecast_COMPARE!N14)</f>
        <v>2.4745505145724302E-2</v>
      </c>
      <c r="O16" s="10"/>
    </row>
    <row r="17" spans="1:15" s="4" customFormat="1" x14ac:dyDescent="0.25">
      <c r="A17" s="1">
        <v>2</v>
      </c>
      <c r="B17" s="12">
        <v>2023</v>
      </c>
      <c r="C17" s="13">
        <f>LN(Energy_forecast_COMPARE!C17/Energy_forecast_COMPARE!C16)</f>
        <v>2.9437308148460937E-3</v>
      </c>
      <c r="D17" s="13">
        <f>LN(Energy_forecast_COMPARE!D17/Energy_forecast_COMPARE!D16)</f>
        <v>1.27251721558893E-2</v>
      </c>
      <c r="E17" s="13">
        <f>LN(Energy_forecast_COMPARE!E17/Energy_forecast_COMPARE!E16)</f>
        <v>6.0183053292906293E-3</v>
      </c>
      <c r="F17" s="13">
        <f>LN(Energy_forecast_COMPARE!F17/Energy_forecast_COMPARE!F16)</f>
        <v>3.5077431962743225E-2</v>
      </c>
      <c r="G17" s="13">
        <f>LN(Energy_forecast_COMPARE!G17/Energy_forecast_COMPARE!G16)</f>
        <v>3.6259307905263235E-3</v>
      </c>
      <c r="H17" s="13">
        <f>LN(Energy_forecast_COMPARE!H17/Energy_forecast_COMPARE!H16)</f>
        <v>0.1108177003656859</v>
      </c>
      <c r="I17" s="13">
        <f>LN(Energy_forecast_COMPARE!I17/Energy_forecast_COMPARE!I16)</f>
        <v>9.6344076799215056E-3</v>
      </c>
      <c r="J17" s="13">
        <f>LN(Energy_forecast_COMPARE!J17/Energy_forecast_COMPARE!J16)</f>
        <v>1.9859660166569988E-2</v>
      </c>
      <c r="K17" s="13">
        <f>LN(Energy_forecast_COMPARE!K17/Energy_forecast_COMPARE!K16)</f>
        <v>2.9495273269561476E-4</v>
      </c>
      <c r="L17" s="13">
        <f>LN(Energy_forecast_COMPARE!L17/Energy_forecast_COMPARE!L16)</f>
        <v>6.2908163853239653E-4</v>
      </c>
      <c r="M17" s="13">
        <f>LN(Energy_forecast_COMPARE!M17/Energy_forecast_COMPARE!M16)</f>
        <v>4.525800559714287E-3</v>
      </c>
      <c r="N17" s="13">
        <f>LN(Energy_forecast_COMPARE!N17/Energy_forecast_COMPARE!N16)</f>
        <v>3.4569599082955857E-2</v>
      </c>
      <c r="O17" s="10"/>
    </row>
    <row r="18" spans="1:15" s="4" customFormat="1" x14ac:dyDescent="0.25">
      <c r="A18" s="1">
        <v>3</v>
      </c>
      <c r="B18" s="12">
        <v>2024</v>
      </c>
      <c r="C18" s="12"/>
      <c r="D18" s="13">
        <f>LN(Energy_forecast_COMPARE!D18/Energy_forecast_COMPARE!D17)</f>
        <v>3.2231068778980063E-2</v>
      </c>
      <c r="E18" s="9"/>
      <c r="F18" s="13">
        <f>LN(Energy_forecast_COMPARE!F18/Energy_forecast_COMPARE!F17)</f>
        <v>2.8847917843463043E-2</v>
      </c>
      <c r="G18" s="9"/>
      <c r="H18" s="13">
        <f>LN(Energy_forecast_COMPARE!H18/Energy_forecast_COMPARE!H17)</f>
        <v>-1.0129116700240048E-3</v>
      </c>
      <c r="I18" s="9"/>
      <c r="J18" s="13">
        <f>LN(Energy_forecast_COMPARE!J18/Energy_forecast_COMPARE!J17)</f>
        <v>1.4448129192578735E-2</v>
      </c>
      <c r="K18" s="9"/>
      <c r="L18" s="13">
        <f>LN(Energy_forecast_COMPARE!L18/Energy_forecast_COMPARE!L17)</f>
        <v>4.4130441815637593E-3</v>
      </c>
      <c r="M18" s="9"/>
      <c r="N18" s="13">
        <f>LN(Energy_forecast_COMPARE!N18/Energy_forecast_COMPARE!N17)</f>
        <v>2.2867835499508334E-2</v>
      </c>
      <c r="O18" s="10"/>
    </row>
    <row r="19" spans="1:15" s="4" customFormat="1" x14ac:dyDescent="0.25">
      <c r="A19" s="1">
        <v>4</v>
      </c>
      <c r="B19" s="12">
        <v>2025</v>
      </c>
      <c r="C19" s="12"/>
      <c r="D19" s="13">
        <f>LN(Energy_forecast_COMPARE!D19/Energy_forecast_COMPARE!D18)</f>
        <v>2.1705172802145158E-2</v>
      </c>
      <c r="E19" s="9"/>
      <c r="F19" s="13">
        <f>LN(Energy_forecast_COMPARE!F19/Energy_forecast_COMPARE!F18)</f>
        <v>1.2039153629894796E-2</v>
      </c>
      <c r="G19" s="9"/>
      <c r="H19" s="13">
        <f>LN(Energy_forecast_COMPARE!H19/Energy_forecast_COMPARE!H18)</f>
        <v>-1.1857787699363825E-2</v>
      </c>
      <c r="I19" s="9"/>
      <c r="J19" s="13">
        <f>LN(Energy_forecast_COMPARE!J19/Energy_forecast_COMPARE!J18)</f>
        <v>1.0869444733530792E-2</v>
      </c>
      <c r="K19" s="9"/>
      <c r="L19" s="13">
        <f>LN(Energy_forecast_COMPARE!L19/Energy_forecast_COMPARE!L18)</f>
        <v>-2.3613107624565373E-3</v>
      </c>
      <c r="M19" s="9"/>
      <c r="N19" s="13">
        <f>LN(Energy_forecast_COMPARE!N19/Energy_forecast_COMPARE!N18)</f>
        <v>1.1770096427543E-2</v>
      </c>
      <c r="O19" s="10"/>
    </row>
    <row r="20" spans="1:15" s="4" customFormat="1" x14ac:dyDescent="0.25">
      <c r="A20" s="1">
        <v>5</v>
      </c>
      <c r="B20" s="12">
        <v>2026</v>
      </c>
      <c r="C20" s="12"/>
      <c r="D20" s="13">
        <f>LN(Energy_forecast_COMPARE!D20/Energy_forecast_COMPARE!D19)</f>
        <v>1.0761494499201154E-2</v>
      </c>
      <c r="E20" s="9"/>
      <c r="F20" s="13">
        <f>LN(Energy_forecast_COMPARE!F20/Energy_forecast_COMPARE!F19)</f>
        <v>4.7648193842516583E-3</v>
      </c>
      <c r="G20" s="9"/>
      <c r="H20" s="13">
        <f>LN(Energy_forecast_COMPARE!H20/Energy_forecast_COMPARE!H19)</f>
        <v>5.0488936894393429E-3</v>
      </c>
      <c r="I20" s="9"/>
      <c r="J20" s="13">
        <f>LN(Energy_forecast_COMPARE!J20/Energy_forecast_COMPARE!J19)</f>
        <v>1.1559907587915806E-2</v>
      </c>
      <c r="K20" s="9"/>
      <c r="L20" s="13">
        <f>LN(Energy_forecast_COMPARE!L20/Energy_forecast_COMPARE!L19)</f>
        <v>9.961327488727501E-4</v>
      </c>
      <c r="M20" s="9"/>
      <c r="N20" s="13">
        <f>LN(Energy_forecast_COMPARE!N20/Energy_forecast_COMPARE!N19)</f>
        <v>8.093014590491188E-3</v>
      </c>
      <c r="O20" s="10"/>
    </row>
    <row r="21" spans="1:15" s="4" customFormat="1" x14ac:dyDescent="0.25">
      <c r="A21" s="1"/>
      <c r="B21" s="12"/>
      <c r="C21" s="12"/>
      <c r="D21" s="13"/>
      <c r="E21" s="9"/>
      <c r="F21" s="13"/>
      <c r="G21" s="9"/>
      <c r="H21" s="13"/>
      <c r="I21" s="9"/>
      <c r="J21" s="13"/>
      <c r="K21" s="9"/>
      <c r="L21" s="13"/>
      <c r="M21" s="9"/>
      <c r="N21" s="13"/>
      <c r="O21" s="10"/>
    </row>
    <row r="22" spans="1:15" s="4" customFormat="1" x14ac:dyDescent="0.25">
      <c r="A22" s="1">
        <v>6</v>
      </c>
      <c r="B22" s="12">
        <v>2027</v>
      </c>
      <c r="C22" s="12"/>
      <c r="D22" s="13">
        <f>LN(Energy_forecast_COMPARE!D22/Energy_forecast_COMPARE!D20)</f>
        <v>1.5322339988572738E-2</v>
      </c>
      <c r="E22" s="9"/>
      <c r="F22" s="13">
        <f>LN(Energy_forecast_COMPARE!F22/Energy_forecast_COMPARE!F20)</f>
        <v>5.929382652065115E-3</v>
      </c>
      <c r="G22" s="9"/>
      <c r="H22" s="13">
        <f>LN(Energy_forecast_COMPARE!H22/Energy_forecast_COMPARE!H20)</f>
        <v>2.4743422148303775E-3</v>
      </c>
      <c r="I22" s="9"/>
      <c r="J22" s="13">
        <f>LN(Energy_forecast_COMPARE!J22/Energy_forecast_COMPARE!J20)</f>
        <v>1.1840866042407415E-2</v>
      </c>
      <c r="K22" s="9"/>
      <c r="L22" s="13">
        <f>LN(Energy_forecast_COMPARE!L22/Energy_forecast_COMPARE!L20)</f>
        <v>9.5136153675221371E-4</v>
      </c>
      <c r="M22" s="9"/>
      <c r="N22" s="13">
        <f>LN(Energy_forecast_COMPARE!N22/Energy_forecast_COMPARE!N20)</f>
        <v>1.0032670260233844E-2</v>
      </c>
      <c r="O22" s="10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x14ac:dyDescent="0.25">
      <c r="A24" s="1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5" x14ac:dyDescent="0.25">
      <c r="A25" s="1" t="s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2">
    <mergeCell ref="A1:I1"/>
    <mergeCell ref="A2:I2"/>
  </mergeCells>
  <pageMargins left="0.7" right="0.7" top="0.94874999999999998" bottom="0.75" header="0.3" footer="0.3"/>
  <pageSetup scale="92" orientation="landscape" r:id="rId1"/>
  <headerFooter>
    <oddHeader>&amp;R&amp;"Times New Roman,Bold"&amp;10KyPSC Case No. 2021-00190
STAFF-DR-02-048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A3827-AB34-4EA8-9F38-AEA6C07F1422}">
  <dimension ref="A1:J25"/>
  <sheetViews>
    <sheetView view="pageLayout" zoomScaleNormal="100" workbookViewId="0">
      <selection activeCell="G19" sqref="C19:G19"/>
    </sheetView>
  </sheetViews>
  <sheetFormatPr defaultRowHeight="15" x14ac:dyDescent="0.25"/>
  <cols>
    <col min="3" max="3" width="12" customWidth="1"/>
    <col min="4" max="4" width="12.85546875" customWidth="1"/>
    <col min="5" max="5" width="11.85546875" customWidth="1"/>
    <col min="6" max="6" width="10.85546875" customWidth="1"/>
    <col min="8" max="8" width="7.85546875" customWidth="1"/>
    <col min="9" max="9" width="15" customWidth="1"/>
  </cols>
  <sheetData>
    <row r="1" spans="1:10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10" x14ac:dyDescent="0.25">
      <c r="A2" s="14" t="s">
        <v>17</v>
      </c>
      <c r="B2" s="14"/>
      <c r="C2" s="14"/>
      <c r="D2" s="14"/>
      <c r="E2" s="14"/>
      <c r="F2" s="14"/>
      <c r="G2" s="14"/>
      <c r="H2" s="14"/>
      <c r="I2" s="14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</row>
    <row r="4" spans="1:10" s="4" customFormat="1" x14ac:dyDescent="0.25">
      <c r="A4" s="12"/>
      <c r="B4" s="1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1:10" s="4" customFormat="1" x14ac:dyDescent="0.25">
      <c r="A5" s="12"/>
      <c r="B5" s="12"/>
      <c r="C5" s="3"/>
      <c r="D5" s="3"/>
      <c r="E5" s="3"/>
      <c r="F5" s="3"/>
      <c r="G5" s="3"/>
      <c r="H5" s="12"/>
      <c r="I5" s="5" t="s">
        <v>8</v>
      </c>
    </row>
    <row r="6" spans="1:10" s="7" customFormat="1" ht="60" x14ac:dyDescent="0.25">
      <c r="A6" s="6"/>
      <c r="B6" s="6" t="s">
        <v>9</v>
      </c>
      <c r="C6" s="6" t="s">
        <v>10</v>
      </c>
      <c r="D6" s="6" t="s">
        <v>11</v>
      </c>
      <c r="E6" s="6" t="s">
        <v>12</v>
      </c>
      <c r="F6" s="6" t="s">
        <v>16</v>
      </c>
      <c r="G6" s="6" t="s">
        <v>13</v>
      </c>
      <c r="H6" s="6" t="s">
        <v>14</v>
      </c>
      <c r="I6" s="6" t="s">
        <v>15</v>
      </c>
    </row>
    <row r="7" spans="1:10" s="4" customFormat="1" x14ac:dyDescent="0.25">
      <c r="A7" s="8">
        <v>-5</v>
      </c>
      <c r="B7" s="6">
        <v>2016</v>
      </c>
      <c r="C7" s="9">
        <v>5594915</v>
      </c>
      <c r="D7" s="9">
        <v>3339845</v>
      </c>
      <c r="E7" s="9">
        <v>1805038</v>
      </c>
      <c r="F7" s="9">
        <v>1515518</v>
      </c>
      <c r="G7" s="9">
        <v>527900</v>
      </c>
      <c r="H7" s="9"/>
      <c r="I7" s="9">
        <v>12783216</v>
      </c>
    </row>
    <row r="8" spans="1:10" s="4" customFormat="1" x14ac:dyDescent="0.25">
      <c r="A8" s="8">
        <v>-4</v>
      </c>
      <c r="B8" s="6">
        <v>2017</v>
      </c>
      <c r="C8" s="9">
        <v>5770314.6319999993</v>
      </c>
      <c r="D8" s="9">
        <v>3352551.7559999996</v>
      </c>
      <c r="E8" s="9">
        <v>1815524.0110000002</v>
      </c>
      <c r="F8" s="9">
        <v>1553210</v>
      </c>
      <c r="G8" s="9">
        <v>526873.57799999998</v>
      </c>
      <c r="H8" s="9"/>
      <c r="I8" s="9">
        <v>13018473.976999998</v>
      </c>
    </row>
    <row r="9" spans="1:10" s="4" customFormat="1" x14ac:dyDescent="0.25">
      <c r="A9" s="8">
        <v>-3</v>
      </c>
      <c r="B9" s="6">
        <v>2018</v>
      </c>
      <c r="C9" s="9">
        <v>6093049</v>
      </c>
      <c r="D9" s="9">
        <v>3752706</v>
      </c>
      <c r="E9" s="9">
        <v>1734771</v>
      </c>
      <c r="F9" s="9">
        <v>1582943</v>
      </c>
      <c r="G9" s="9">
        <v>503694</v>
      </c>
      <c r="H9" s="9"/>
      <c r="I9" s="9">
        <v>13667163</v>
      </c>
    </row>
    <row r="10" spans="1:10" s="4" customFormat="1" x14ac:dyDescent="0.25">
      <c r="A10" s="8">
        <v>-2</v>
      </c>
      <c r="B10" s="6">
        <v>2019</v>
      </c>
      <c r="C10" s="9">
        <v>6271841.4689999996</v>
      </c>
      <c r="D10" s="9">
        <v>3793429.2380000004</v>
      </c>
      <c r="E10" s="9">
        <v>2080878.5789999999</v>
      </c>
      <c r="F10" s="9">
        <v>1696359</v>
      </c>
      <c r="G10" s="9">
        <v>518979.679</v>
      </c>
      <c r="H10" s="9"/>
      <c r="I10" s="9">
        <v>14361487.965</v>
      </c>
    </row>
    <row r="11" spans="1:10" s="4" customFormat="1" x14ac:dyDescent="0.25">
      <c r="A11" s="8">
        <v>-1</v>
      </c>
      <c r="B11" s="6">
        <v>2020</v>
      </c>
      <c r="C11" s="9">
        <v>6187366.2050000001</v>
      </c>
      <c r="D11" s="9">
        <v>3757350.0680000009</v>
      </c>
      <c r="E11" s="9">
        <v>1797058.1</v>
      </c>
      <c r="F11" s="9">
        <v>1642312</v>
      </c>
      <c r="G11" s="9">
        <v>418483.90500000003</v>
      </c>
      <c r="H11" s="9"/>
      <c r="I11" s="9">
        <v>13802570.278000001</v>
      </c>
    </row>
    <row r="12" spans="1:10" s="4" customFormat="1" x14ac:dyDescent="0.25">
      <c r="A12" s="6"/>
      <c r="B12" s="6"/>
      <c r="C12" s="9"/>
      <c r="D12" s="9"/>
      <c r="E12" s="9"/>
      <c r="F12" s="9"/>
      <c r="G12" s="9"/>
      <c r="H12" s="9"/>
      <c r="I12" s="9"/>
    </row>
    <row r="13" spans="1:10" s="4" customFormat="1" x14ac:dyDescent="0.25">
      <c r="A13" s="1">
        <v>0</v>
      </c>
      <c r="B13" s="12">
        <v>2021</v>
      </c>
      <c r="C13" s="9">
        <v>6228383.4200000009</v>
      </c>
      <c r="D13" s="9">
        <v>3462667.8499999992</v>
      </c>
      <c r="E13" s="9">
        <v>2110718.3166666669</v>
      </c>
      <c r="F13" s="9">
        <v>1639727.4299999995</v>
      </c>
      <c r="G13" s="9">
        <v>517794.27</v>
      </c>
      <c r="H13" s="9"/>
      <c r="I13" s="9">
        <v>13959291.286666665</v>
      </c>
      <c r="J13" s="10"/>
    </row>
    <row r="14" spans="1:10" s="4" customFormat="1" x14ac:dyDescent="0.25">
      <c r="A14" s="1"/>
      <c r="B14" s="12"/>
      <c r="C14" s="9"/>
      <c r="D14" s="9"/>
      <c r="E14" s="9"/>
      <c r="F14" s="9"/>
      <c r="G14" s="9"/>
      <c r="H14" s="9"/>
      <c r="I14" s="9"/>
      <c r="J14" s="10"/>
    </row>
    <row r="15" spans="1:10" s="4" customFormat="1" x14ac:dyDescent="0.25">
      <c r="A15" s="1">
        <v>1</v>
      </c>
      <c r="B15" s="12">
        <v>2022</v>
      </c>
      <c r="C15" s="9">
        <v>6287199.0899999999</v>
      </c>
      <c r="D15" s="9">
        <v>3608240.1599999997</v>
      </c>
      <c r="E15" s="9">
        <v>2218801.37</v>
      </c>
      <c r="F15" s="9">
        <v>1676419.1999999997</v>
      </c>
      <c r="G15" s="9">
        <v>518370.56999999995</v>
      </c>
      <c r="H15" s="9"/>
      <c r="I15" s="9">
        <v>14309030.390000001</v>
      </c>
      <c r="J15" s="10"/>
    </row>
    <row r="16" spans="1:10" s="4" customFormat="1" x14ac:dyDescent="0.25">
      <c r="A16" s="1">
        <v>2</v>
      </c>
      <c r="B16" s="12">
        <v>2023</v>
      </c>
      <c r="C16" s="9">
        <v>6367715.9900000012</v>
      </c>
      <c r="D16" s="9">
        <v>3737053.9799999995</v>
      </c>
      <c r="E16" s="9">
        <v>2478825.42</v>
      </c>
      <c r="F16" s="9">
        <v>1710045.1099999996</v>
      </c>
      <c r="G16" s="9">
        <v>518696.77000000008</v>
      </c>
      <c r="H16" s="9"/>
      <c r="I16" s="9">
        <v>14812337.27</v>
      </c>
      <c r="J16" s="10"/>
    </row>
    <row r="17" spans="1:10" s="4" customFormat="1" x14ac:dyDescent="0.25">
      <c r="A17" s="1">
        <v>3</v>
      </c>
      <c r="B17" s="12">
        <v>2024</v>
      </c>
      <c r="C17" s="9">
        <v>6576297.6300000008</v>
      </c>
      <c r="D17" s="9">
        <v>3846430.26</v>
      </c>
      <c r="E17" s="9">
        <v>2476315.8600000003</v>
      </c>
      <c r="F17" s="9">
        <v>1734931.41</v>
      </c>
      <c r="G17" s="9">
        <v>520990.86</v>
      </c>
      <c r="H17" s="9"/>
      <c r="I17" s="9">
        <v>15154966.02</v>
      </c>
      <c r="J17" s="10"/>
    </row>
    <row r="18" spans="1:10" s="4" customFormat="1" x14ac:dyDescent="0.25">
      <c r="A18" s="1">
        <v>4</v>
      </c>
      <c r="B18" s="12">
        <v>2025</v>
      </c>
      <c r="C18" s="9">
        <v>6720597.669999999</v>
      </c>
      <c r="D18" s="9">
        <v>3893017.9000000004</v>
      </c>
      <c r="E18" s="9">
        <v>2447125.6399999997</v>
      </c>
      <c r="F18" s="9">
        <v>1753892.0099999998</v>
      </c>
      <c r="G18" s="9">
        <v>519762.09000000008</v>
      </c>
      <c r="H18" s="9"/>
      <c r="I18" s="9">
        <v>15334395.310000001</v>
      </c>
      <c r="J18" s="10"/>
    </row>
    <row r="19" spans="1:10" s="4" customFormat="1" x14ac:dyDescent="0.25">
      <c r="A19" s="1">
        <v>5</v>
      </c>
      <c r="B19" s="12">
        <v>2026</v>
      </c>
      <c r="C19" s="9">
        <v>6793311.8999999985</v>
      </c>
      <c r="D19" s="9">
        <v>3911611.6899999995</v>
      </c>
      <c r="E19" s="9">
        <v>2459512.16</v>
      </c>
      <c r="F19" s="9">
        <v>1774284.48</v>
      </c>
      <c r="G19" s="9">
        <v>520280.1</v>
      </c>
      <c r="H19" s="9"/>
      <c r="I19" s="9">
        <v>15459000.329999998</v>
      </c>
      <c r="J19" s="10"/>
    </row>
    <row r="20" spans="1:10" s="4" customFormat="1" x14ac:dyDescent="0.25">
      <c r="A20" s="1"/>
      <c r="B20" s="12"/>
      <c r="C20" s="9"/>
      <c r="D20" s="9"/>
      <c r="E20" s="9"/>
      <c r="F20" s="9"/>
      <c r="G20" s="9"/>
      <c r="H20" s="9"/>
      <c r="I20" s="9"/>
      <c r="J20" s="10"/>
    </row>
    <row r="21" spans="1:10" s="4" customFormat="1" x14ac:dyDescent="0.25">
      <c r="A21" s="1">
        <v>6</v>
      </c>
      <c r="B21" s="12">
        <v>2027</v>
      </c>
      <c r="C21" s="9">
        <v>6898202.8700000001</v>
      </c>
      <c r="D21" s="9">
        <v>3934874.0299999993</v>
      </c>
      <c r="E21" s="9">
        <v>2465605.37</v>
      </c>
      <c r="F21" s="9">
        <v>1795418.4199999997</v>
      </c>
      <c r="G21" s="9">
        <v>520775.31000000006</v>
      </c>
      <c r="H21" s="9"/>
      <c r="I21" s="9">
        <v>15614876</v>
      </c>
      <c r="J21" s="10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0" x14ac:dyDescent="0.25">
      <c r="A23" s="1" t="s">
        <v>18</v>
      </c>
      <c r="B23" s="1"/>
      <c r="C23" s="1"/>
      <c r="D23" s="1"/>
      <c r="E23" s="1"/>
      <c r="F23" s="1"/>
      <c r="G23" s="1"/>
      <c r="H23" s="1"/>
      <c r="I23" s="1"/>
    </row>
    <row r="24" spans="1:10" x14ac:dyDescent="0.25">
      <c r="A24" s="1" t="s">
        <v>19</v>
      </c>
      <c r="B24" s="1"/>
      <c r="C24" s="1"/>
      <c r="D24" s="1"/>
      <c r="E24" s="1"/>
      <c r="F24" s="1"/>
      <c r="G24" s="1"/>
      <c r="H24" s="1"/>
      <c r="I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</row>
  </sheetData>
  <mergeCells count="2">
    <mergeCell ref="A1:I1"/>
    <mergeCell ref="A2:I2"/>
  </mergeCells>
  <pageMargins left="0.7" right="0.7" top="0.94874999999999998" bottom="0.75" header="0.3" footer="0.3"/>
  <pageSetup scale="92" orientation="portrait" r:id="rId1"/>
  <headerFooter>
    <oddHeader>&amp;R&amp;"Times New Roman,Bold"&amp;10KyPSC Case No. 2021-00190
STAFF-DR-02-048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31717-77EC-4A44-8BF7-D71424A888FB}">
  <dimension ref="A1:J24"/>
  <sheetViews>
    <sheetView tabSelected="1" view="pageLayout" zoomScaleNormal="100" workbookViewId="0">
      <selection activeCell="C7" sqref="C7:G7"/>
    </sheetView>
  </sheetViews>
  <sheetFormatPr defaultRowHeight="15" x14ac:dyDescent="0.25"/>
  <cols>
    <col min="3" max="3" width="12" customWidth="1"/>
    <col min="4" max="4" width="12.85546875" customWidth="1"/>
    <col min="5" max="5" width="11.85546875" customWidth="1"/>
    <col min="6" max="6" width="10.85546875" customWidth="1"/>
    <col min="8" max="8" width="8.85546875" customWidth="1"/>
    <col min="9" max="9" width="14.42578125" customWidth="1"/>
  </cols>
  <sheetData>
    <row r="1" spans="1:10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10" x14ac:dyDescent="0.25">
      <c r="A2" s="14" t="s">
        <v>17</v>
      </c>
      <c r="B2" s="14"/>
      <c r="C2" s="14"/>
      <c r="D2" s="14"/>
      <c r="E2" s="14"/>
      <c r="F2" s="14"/>
      <c r="G2" s="14"/>
      <c r="H2" s="14"/>
      <c r="I2" s="14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</row>
    <row r="4" spans="1:10" s="4" customFormat="1" x14ac:dyDescent="0.25">
      <c r="A4" s="12"/>
      <c r="B4" s="1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1:10" s="4" customFormat="1" x14ac:dyDescent="0.25">
      <c r="A5" s="12"/>
      <c r="B5" s="12">
        <v>2</v>
      </c>
      <c r="C5" s="3"/>
      <c r="D5" s="3"/>
      <c r="E5" s="3"/>
      <c r="F5" s="3"/>
      <c r="G5" s="3"/>
      <c r="H5" s="12"/>
      <c r="I5" s="5" t="s">
        <v>8</v>
      </c>
    </row>
    <row r="6" spans="1:10" s="7" customFormat="1" ht="60" x14ac:dyDescent="0.25">
      <c r="A6" s="6"/>
      <c r="B6" s="6" t="s">
        <v>9</v>
      </c>
      <c r="C6" s="6" t="s">
        <v>10</v>
      </c>
      <c r="D6" s="6" t="s">
        <v>11</v>
      </c>
      <c r="E6" s="6" t="s">
        <v>12</v>
      </c>
      <c r="F6" s="6" t="s">
        <v>16</v>
      </c>
      <c r="G6" s="6" t="s">
        <v>13</v>
      </c>
      <c r="H6" s="6" t="s">
        <v>14</v>
      </c>
      <c r="I6" s="6" t="s">
        <v>15</v>
      </c>
    </row>
    <row r="7" spans="1:10" s="4" customFormat="1" x14ac:dyDescent="0.25">
      <c r="A7" s="8">
        <v>-5</v>
      </c>
      <c r="B7" s="6">
        <v>2013</v>
      </c>
      <c r="C7" s="9">
        <v>6178997</v>
      </c>
      <c r="D7" s="9">
        <v>3382935</v>
      </c>
      <c r="E7" s="9">
        <v>1631370</v>
      </c>
      <c r="F7" s="9">
        <v>1513013</v>
      </c>
      <c r="G7" s="9">
        <v>572089</v>
      </c>
      <c r="H7" s="9"/>
      <c r="I7" s="9">
        <f>SUM(C7:H7)</f>
        <v>13278404</v>
      </c>
    </row>
    <row r="8" spans="1:10" s="4" customFormat="1" x14ac:dyDescent="0.25">
      <c r="A8" s="8">
        <v>-4</v>
      </c>
      <c r="B8" s="6">
        <v>2014</v>
      </c>
      <c r="C8" s="9">
        <v>6240687</v>
      </c>
      <c r="D8" s="9">
        <v>3643573</v>
      </c>
      <c r="E8" s="9">
        <v>1769232</v>
      </c>
      <c r="F8" s="9">
        <v>1339151</v>
      </c>
      <c r="G8" s="9">
        <v>593573</v>
      </c>
      <c r="H8" s="9"/>
      <c r="I8" s="9">
        <f>SUM(C8:H8)</f>
        <v>13586216</v>
      </c>
    </row>
    <row r="9" spans="1:10" s="4" customFormat="1" x14ac:dyDescent="0.25">
      <c r="A9" s="8">
        <v>-3</v>
      </c>
      <c r="B9" s="6">
        <v>2015</v>
      </c>
      <c r="C9" s="9">
        <v>6152682</v>
      </c>
      <c r="D9" s="9">
        <v>3452335</v>
      </c>
      <c r="E9" s="9">
        <v>1929493</v>
      </c>
      <c r="F9" s="9">
        <v>1343566</v>
      </c>
      <c r="G9" s="9">
        <v>574342</v>
      </c>
      <c r="H9" s="9"/>
      <c r="I9" s="9">
        <f>SUM(C9:H9)</f>
        <v>13452418</v>
      </c>
    </row>
    <row r="10" spans="1:10" s="4" customFormat="1" x14ac:dyDescent="0.25">
      <c r="A10" s="8"/>
      <c r="B10" s="6"/>
      <c r="C10" s="9"/>
      <c r="D10" s="9"/>
      <c r="E10" s="9"/>
      <c r="F10" s="9"/>
      <c r="G10" s="9"/>
      <c r="H10" s="9"/>
      <c r="I10" s="9"/>
    </row>
    <row r="11" spans="1:10" s="4" customFormat="1" x14ac:dyDescent="0.25">
      <c r="A11" s="8">
        <v>-2</v>
      </c>
      <c r="B11" s="6">
        <v>2016</v>
      </c>
      <c r="C11" s="9">
        <v>5594915</v>
      </c>
      <c r="D11" s="9">
        <v>3339845</v>
      </c>
      <c r="E11" s="9">
        <v>1805038</v>
      </c>
      <c r="F11" s="9">
        <v>1515518</v>
      </c>
      <c r="G11" s="9">
        <v>527900</v>
      </c>
      <c r="H11" s="9"/>
      <c r="I11" s="9">
        <f>SUM(C11:H11)</f>
        <v>12783216</v>
      </c>
    </row>
    <row r="12" spans="1:10" s="4" customFormat="1" x14ac:dyDescent="0.25">
      <c r="A12" s="8">
        <v>-1</v>
      </c>
      <c r="B12" s="6">
        <v>2017</v>
      </c>
      <c r="C12" s="9">
        <v>5770315</v>
      </c>
      <c r="D12" s="9">
        <v>3352552</v>
      </c>
      <c r="E12" s="9">
        <v>1815524</v>
      </c>
      <c r="F12" s="9">
        <v>1553210</v>
      </c>
      <c r="G12" s="9">
        <v>526874</v>
      </c>
      <c r="H12" s="9"/>
      <c r="I12" s="9">
        <f>SUM(C12:H12)</f>
        <v>13018475</v>
      </c>
    </row>
    <row r="13" spans="1:10" s="4" customFormat="1" x14ac:dyDescent="0.25">
      <c r="A13" s="1">
        <v>0</v>
      </c>
      <c r="B13" s="12">
        <v>2018</v>
      </c>
      <c r="C13" s="9">
        <v>5750021.0099999998</v>
      </c>
      <c r="D13" s="9">
        <v>3668275.4180000001</v>
      </c>
      <c r="E13" s="9">
        <v>1803149.82</v>
      </c>
      <c r="F13" s="9">
        <v>1551574.8999999997</v>
      </c>
      <c r="G13" s="9">
        <v>510030.46299999999</v>
      </c>
      <c r="H13" s="9"/>
      <c r="I13" s="9">
        <f>SUM(C13:H13)</f>
        <v>13283051.611</v>
      </c>
      <c r="J13" s="10"/>
    </row>
    <row r="14" spans="1:10" s="4" customFormat="1" x14ac:dyDescent="0.25">
      <c r="A14" s="1">
        <v>1</v>
      </c>
      <c r="B14" s="12">
        <v>2019</v>
      </c>
      <c r="C14" s="9">
        <v>5893206.0800000001</v>
      </c>
      <c r="D14" s="9">
        <v>3467507.95</v>
      </c>
      <c r="E14" s="9">
        <v>1846790.6600000001</v>
      </c>
      <c r="F14" s="9">
        <v>1585398.8999999997</v>
      </c>
      <c r="G14" s="9">
        <v>526157.41</v>
      </c>
      <c r="H14" s="9"/>
      <c r="I14" s="9">
        <f>SUM(C14:H14)</f>
        <v>13319061.000000002</v>
      </c>
      <c r="J14" s="10"/>
    </row>
    <row r="15" spans="1:10" s="4" customFormat="1" x14ac:dyDescent="0.25">
      <c r="A15" s="1">
        <v>2</v>
      </c>
      <c r="B15" s="12">
        <v>2020</v>
      </c>
      <c r="C15" s="9">
        <v>5897833.5099999998</v>
      </c>
      <c r="D15" s="9">
        <v>3485967.92</v>
      </c>
      <c r="E15" s="9">
        <v>1860104.0399999998</v>
      </c>
      <c r="F15" s="9">
        <v>1593399.4700000002</v>
      </c>
      <c r="G15" s="9">
        <v>525674.43999999994</v>
      </c>
      <c r="H15" s="9"/>
      <c r="I15" s="9">
        <f>SUM(C15:H15)</f>
        <v>13362979.379999999</v>
      </c>
      <c r="J15" s="10"/>
    </row>
    <row r="16" spans="1:10" s="4" customFormat="1" x14ac:dyDescent="0.25">
      <c r="A16" s="1"/>
      <c r="B16" s="12"/>
      <c r="C16" s="9"/>
      <c r="D16" s="9"/>
      <c r="E16" s="9"/>
      <c r="F16" s="9"/>
      <c r="G16" s="9"/>
      <c r="H16" s="9"/>
      <c r="I16" s="9"/>
      <c r="J16" s="10"/>
    </row>
    <row r="17" spans="1:10" s="4" customFormat="1" x14ac:dyDescent="0.25">
      <c r="A17" s="1">
        <v>3</v>
      </c>
      <c r="B17" s="12">
        <v>2021</v>
      </c>
      <c r="C17" s="9">
        <v>5987848.3499999996</v>
      </c>
      <c r="D17" s="9">
        <v>3463724.61</v>
      </c>
      <c r="E17" s="9">
        <v>1844588.6700000004</v>
      </c>
      <c r="F17" s="9">
        <v>1606436.6</v>
      </c>
      <c r="G17" s="9">
        <v>522696.21</v>
      </c>
      <c r="H17" s="9"/>
      <c r="I17" s="9">
        <f>SUM(C17:H17)</f>
        <v>13425294.439999999</v>
      </c>
      <c r="J17" s="10"/>
    </row>
    <row r="18" spans="1:10" s="4" customFormat="1" x14ac:dyDescent="0.25">
      <c r="A18" s="1"/>
      <c r="B18" s="12"/>
      <c r="C18" s="9"/>
      <c r="D18" s="9"/>
      <c r="E18" s="9"/>
      <c r="F18" s="9"/>
      <c r="G18" s="9"/>
      <c r="H18" s="9"/>
      <c r="I18" s="9"/>
      <c r="J18" s="10"/>
    </row>
    <row r="19" spans="1:10" s="4" customFormat="1" x14ac:dyDescent="0.25">
      <c r="A19" s="1">
        <v>4</v>
      </c>
      <c r="B19" s="12">
        <v>2022</v>
      </c>
      <c r="C19" s="9">
        <v>6085151.6799999997</v>
      </c>
      <c r="D19" s="9">
        <v>3481488.96</v>
      </c>
      <c r="E19" s="9">
        <v>1865937.1800000002</v>
      </c>
      <c r="F19" s="9">
        <v>1623803.5300000003</v>
      </c>
      <c r="G19" s="9">
        <v>525532.13</v>
      </c>
      <c r="H19" s="9"/>
      <c r="I19" s="9">
        <f>SUM(C19:H19)</f>
        <v>13581913.480000002</v>
      </c>
      <c r="J19" s="10"/>
    </row>
    <row r="20" spans="1:10" s="4" customFormat="1" x14ac:dyDescent="0.25">
      <c r="A20" s="1">
        <v>5</v>
      </c>
      <c r="B20" s="12">
        <v>2023</v>
      </c>
      <c r="C20" s="9">
        <v>6103091.1200000001</v>
      </c>
      <c r="D20" s="9">
        <v>3502504.8</v>
      </c>
      <c r="E20" s="9">
        <v>1872715.2200000002</v>
      </c>
      <c r="F20" s="9">
        <v>1639523.5200000007</v>
      </c>
      <c r="G20" s="9">
        <v>525687.16</v>
      </c>
      <c r="H20" s="9"/>
      <c r="I20" s="9">
        <f>SUM(C20:H20)</f>
        <v>13643521.820000002</v>
      </c>
      <c r="J20" s="10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0" x14ac:dyDescent="0.25">
      <c r="A22" s="1" t="s">
        <v>20</v>
      </c>
      <c r="B22" s="1"/>
      <c r="C22" s="1"/>
      <c r="D22" s="1"/>
      <c r="E22" s="1"/>
      <c r="F22" s="1"/>
      <c r="G22" s="1"/>
      <c r="H22" s="1"/>
      <c r="I22" s="1"/>
    </row>
    <row r="23" spans="1:10" x14ac:dyDescent="0.25">
      <c r="A23" s="1" t="s">
        <v>21</v>
      </c>
      <c r="B23" s="1"/>
      <c r="C23" s="1"/>
      <c r="D23" s="1"/>
      <c r="E23" s="1"/>
      <c r="F23" s="1"/>
      <c r="G23" s="1"/>
      <c r="H23" s="1"/>
      <c r="I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</row>
  </sheetData>
  <mergeCells count="2">
    <mergeCell ref="A1:I1"/>
    <mergeCell ref="A2:I2"/>
  </mergeCells>
  <pageMargins left="0.7" right="0.7" top="0.93916666666666671" bottom="0.75" header="0.3" footer="0.3"/>
  <pageSetup scale="92" orientation="portrait" r:id="rId1"/>
  <headerFooter>
    <oddHeader>&amp;R&amp;"Times New Roman,Bold"&amp;10KyPSC Case No. 2021-00190
STAFF-DR-02-048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Passty</Witness>
  </documentManagement>
</p:properties>
</file>

<file path=customXml/itemProps1.xml><?xml version="1.0" encoding="utf-8"?>
<ds:datastoreItem xmlns:ds="http://schemas.openxmlformats.org/officeDocument/2006/customXml" ds:itemID="{46562A5F-6C79-47BE-9F6A-D6FC98E514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1E98E6-0678-4EFA-9ABC-78DC5C086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06E401-3B87-4273-BFDB-1587E6D7A8EC}">
  <ds:schemaRefs>
    <ds:schemaRef ds:uri="http://schemas.microsoft.com/office/infopath/2007/PartnerControls"/>
    <ds:schemaRef ds:uri="http://purl.org/dc/terms/"/>
    <ds:schemaRef ds:uri="e48392ff-e111-4ddb-bb98-e239aebbafc5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cf0100b5-1501-4fd1-abc2-4edbffacf322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Energy_forecast_COMPARE</vt:lpstr>
      <vt:lpstr>Energy_forecast_GROWTH</vt:lpstr>
      <vt:lpstr>Energy_forecast_2021</vt:lpstr>
      <vt:lpstr>Energy_forecast_18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DEK Energy Forecast</dc:title>
  <dc:subject/>
  <dc:creator>Passty, Benjamin W</dc:creator>
  <cp:lastModifiedBy>Sunderman, Minna</cp:lastModifiedBy>
  <cp:lastPrinted>2021-07-09T23:41:07Z</cp:lastPrinted>
  <dcterms:created xsi:type="dcterms:W3CDTF">2017-05-01T17:53:28Z</dcterms:created>
  <dcterms:modified xsi:type="dcterms:W3CDTF">2021-07-14T01:56:28Z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0x010100C8EFACE5D00A1E4A87E09B004D05D64D</vt:lpwstr>
  </property>
</Properties>
</file>