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collaborate.duke-energy.com/sites/2021KYGRC/2021  KY Gas Rate Case/Discovery/STAFF's 1st Set Data Requests/"/>
    </mc:Choice>
  </mc:AlternateContent>
  <xr:revisionPtr revIDLastSave="0" documentId="13_ncr:1_{EA2A81A1-5D21-4591-ABD7-E370F8849CD5}" xr6:coauthVersionLast="44" xr6:coauthVersionMax="45" xr10:uidLastSave="{00000000-0000-0000-0000-000000000000}"/>
  <bookViews>
    <workbookView xWindow="-120" yWindow="-120" windowWidth="29040" windowHeight="15840" xr2:uid="{2C24A249-AFE6-41AE-9D20-940BF652A2B2}"/>
  </bookViews>
  <sheets>
    <sheet name="STAFF-DR-01-045" sheetId="1" r:id="rId1"/>
  </sheets>
  <externalReferences>
    <externalReference r:id="rId2"/>
    <externalReference r:id="rId3"/>
  </externalReferences>
  <definedNames>
    <definedName name="_xlnm.Print_Area" localSheetId="0">'STAFF-DR-01-045'!$A$1:$F$48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 l="1"/>
  <c r="E18" i="1" s="1"/>
  <c r="C18" i="1"/>
  <c r="D17" i="1"/>
  <c r="C17" i="1"/>
  <c r="D16" i="1"/>
  <c r="C16" i="1"/>
  <c r="D15" i="1"/>
  <c r="C15" i="1"/>
  <c r="D14" i="1"/>
  <c r="C14" i="1"/>
  <c r="D13" i="1"/>
  <c r="C13" i="1"/>
  <c r="D12" i="1"/>
  <c r="C12" i="1"/>
  <c r="D11" i="1"/>
  <c r="C11" i="1"/>
  <c r="D10" i="1"/>
  <c r="C10" i="1"/>
  <c r="D9" i="1"/>
  <c r="C9" i="1"/>
  <c r="D8" i="1"/>
  <c r="C8" i="1"/>
  <c r="D7" i="1"/>
  <c r="C7" i="1"/>
  <c r="D6" i="1"/>
  <c r="C6" i="1"/>
  <c r="D43" i="1"/>
  <c r="C43" i="1"/>
  <c r="D42" i="1"/>
  <c r="C42" i="1"/>
  <c r="D41" i="1"/>
  <c r="C41" i="1"/>
  <c r="D40" i="1"/>
  <c r="C40" i="1"/>
  <c r="D39" i="1"/>
  <c r="C39" i="1"/>
  <c r="E39" i="1" s="1"/>
  <c r="D38" i="1"/>
  <c r="C38" i="1"/>
  <c r="D37" i="1"/>
  <c r="C37" i="1"/>
  <c r="D36" i="1"/>
  <c r="C36" i="1"/>
  <c r="D35" i="1"/>
  <c r="C35" i="1"/>
  <c r="D34" i="1"/>
  <c r="C34" i="1"/>
  <c r="D33" i="1"/>
  <c r="C33" i="1"/>
  <c r="D32" i="1"/>
  <c r="C32" i="1"/>
  <c r="D31" i="1"/>
  <c r="C31" i="1"/>
  <c r="E11" i="1" l="1"/>
  <c r="E40" i="1"/>
  <c r="E17" i="1"/>
  <c r="E36" i="1"/>
  <c r="E14" i="1"/>
  <c r="E15" i="1"/>
  <c r="E43" i="1"/>
  <c r="E12" i="1"/>
  <c r="C19" i="1"/>
  <c r="E9" i="1"/>
  <c r="E16" i="1"/>
  <c r="D19" i="1"/>
  <c r="E13" i="1"/>
  <c r="E31" i="1"/>
  <c r="E6" i="1"/>
  <c r="E10" i="1"/>
  <c r="E8" i="1"/>
  <c r="E7" i="1"/>
  <c r="E38" i="1"/>
  <c r="C44" i="1"/>
  <c r="E42" i="1"/>
  <c r="E33" i="1"/>
  <c r="E37" i="1"/>
  <c r="D44" i="1"/>
  <c r="E35" i="1"/>
  <c r="E32" i="1"/>
  <c r="E34" i="1"/>
  <c r="E41" i="1"/>
  <c r="E19" i="1" l="1"/>
  <c r="E44" i="1"/>
</calcChain>
</file>

<file path=xl/sharedStrings.xml><?xml version="1.0" encoding="utf-8"?>
<sst xmlns="http://schemas.openxmlformats.org/spreadsheetml/2006/main" count="70" uniqueCount="37">
  <si>
    <t>12 Month Preceding</t>
  </si>
  <si>
    <t>Base Period</t>
  </si>
  <si>
    <t>Variance</t>
  </si>
  <si>
    <t>9.1.2019 - 8.31.2020</t>
  </si>
  <si>
    <t>9.1.2020 - 8.31.2021</t>
  </si>
  <si>
    <t>1B110</t>
  </si>
  <si>
    <t>Qualified Pension</t>
  </si>
  <si>
    <t>1B112</t>
  </si>
  <si>
    <t>Employee Savings Active</t>
  </si>
  <si>
    <t>1B114</t>
  </si>
  <si>
    <t>OPEB Active</t>
  </si>
  <si>
    <t>1B210</t>
  </si>
  <si>
    <t>Medical Active</t>
  </si>
  <si>
    <t>1B212</t>
  </si>
  <si>
    <t>Dental Active</t>
  </si>
  <si>
    <t>1B214</t>
  </si>
  <si>
    <t>Misc Other Fees</t>
  </si>
  <si>
    <t>1B216</t>
  </si>
  <si>
    <t>Long Term Disability</t>
  </si>
  <si>
    <t>1B218</t>
  </si>
  <si>
    <t>FAS112 Offset</t>
  </si>
  <si>
    <t>1B310</t>
  </si>
  <si>
    <t>Service/Safety Awards</t>
  </si>
  <si>
    <t>1B312</t>
  </si>
  <si>
    <t>Other Work/Family Benefits</t>
  </si>
  <si>
    <t>1B410</t>
  </si>
  <si>
    <t>Tuiton Refund</t>
  </si>
  <si>
    <t>1B510</t>
  </si>
  <si>
    <t>Basic Life</t>
  </si>
  <si>
    <t>1B512</t>
  </si>
  <si>
    <t>Accidental Death &amp; Dismember.</t>
  </si>
  <si>
    <t>Total</t>
  </si>
  <si>
    <t>A) The schedule above represents employee benefit costs for the time period requested.  None of these benefits are limited to management employees.  This schedule does not represent benefits offered only to executives</t>
  </si>
  <si>
    <t xml:space="preserve">B) Refer to schedule above.  The main drivers of the variance for the 24 month period in question are 2019 LTD medical expense true up booked in June 2020 and incentive accrual true ups in 2020 partially offset by higher medical claims </t>
  </si>
  <si>
    <t>Duke Energy Kentucky - Electric</t>
  </si>
  <si>
    <t>B) Refer to schedule above.  The main drivers of the variance for the 24 month period in question are higher medical claims partially offset by 2019 LTD medical expense true up booked in June 2020</t>
  </si>
  <si>
    <t>Duke Energy Kentucky -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</si>
</sst>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0"/>
      <name val="Arial"/>
      <family val="2"/>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21">
    <xf numFmtId="0" fontId="0" fillId="0" borderId="0" xfId="0"/>
    <xf numFmtId="0" fontId="2" fillId="0" borderId="0" xfId="0" applyFont="1" applyAlignment="1">
      <alignment horizontal="center"/>
    </xf>
    <xf numFmtId="0" fontId="3" fillId="0" borderId="0" xfId="0" applyFont="1"/>
    <xf numFmtId="0" fontId="3" fillId="0" borderId="1" xfId="0" applyFont="1" applyBorder="1" applyAlignment="1">
      <alignment horizontal="center"/>
    </xf>
    <xf numFmtId="0" fontId="3" fillId="0" borderId="0" xfId="0" applyFont="1" applyAlignment="1">
      <alignment horizontal="center"/>
    </xf>
    <xf numFmtId="164" fontId="0" fillId="0" borderId="0" xfId="1" applyNumberFormat="1" applyFont="1" applyBorder="1"/>
    <xf numFmtId="164" fontId="0" fillId="0" borderId="0" xfId="1" applyNumberFormat="1" applyFont="1"/>
    <xf numFmtId="164" fontId="0" fillId="0" borderId="0" xfId="1" applyNumberFormat="1" applyFont="1" applyFill="1"/>
    <xf numFmtId="164" fontId="0" fillId="0" borderId="1" xfId="1" applyNumberFormat="1" applyFont="1" applyBorder="1"/>
    <xf numFmtId="0" fontId="0" fillId="0" borderId="0" xfId="0" applyFont="1"/>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indent="1"/>
    </xf>
    <xf numFmtId="164" fontId="0" fillId="0" borderId="0" xfId="0" applyNumberFormat="1" applyFont="1"/>
    <xf numFmtId="0" fontId="0" fillId="0" borderId="0" xfId="0" applyFont="1" applyAlignment="1">
      <alignment wrapText="1"/>
    </xf>
    <xf numFmtId="0" fontId="5" fillId="0" borderId="0" xfId="2" applyFont="1" applyAlignment="1">
      <alignment wrapText="1"/>
    </xf>
    <xf numFmtId="0" fontId="5" fillId="0" borderId="0" xfId="2" applyFont="1"/>
    <xf numFmtId="0" fontId="5" fillId="0" borderId="0" xfId="0" applyFont="1"/>
    <xf numFmtId="0" fontId="0" fillId="0" borderId="0" xfId="0" applyFont="1" applyAlignment="1">
      <alignment wrapText="1"/>
    </xf>
    <xf numFmtId="0" fontId="2" fillId="2" borderId="0" xfId="0" applyFont="1" applyFill="1" applyAlignment="1">
      <alignment horizontal="center" wrapText="1"/>
    </xf>
    <xf numFmtId="0" fontId="0" fillId="0" borderId="0" xfId="0" applyFont="1" applyAlignment="1">
      <alignment horizontal="left" wrapText="1"/>
    </xf>
  </cellXfs>
  <cellStyles count="3">
    <cellStyle name="Comma" xfId="1" builtinId="3"/>
    <cellStyle name="Normal" xfId="0" builtinId="0"/>
    <cellStyle name="Normal_Summary" xfId="2" xr:uid="{9D372B1B-4D19-401A-ADA4-CDCCDC1293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FF-DR-01-045_DEK%20Gas_Rev01_from%20Yelena%206-11-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FF-DR-01-045_DEK%20Electric_from%20Yelena%206-11-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 #45"/>
      <sheetName val="Response"/>
      <sheetName val="Support &gt;&gt;&gt;"/>
      <sheetName val="Cube"/>
      <sheetName val="Data"/>
      <sheetName val="LTD Medical"/>
    </sheetNames>
    <sheetDataSet>
      <sheetData sheetId="0" refreshError="1"/>
      <sheetData sheetId="1" refreshError="1"/>
      <sheetData sheetId="2" refreshError="1"/>
      <sheetData sheetId="3" refreshError="1"/>
      <sheetData sheetId="4">
        <row r="4">
          <cell r="O4">
            <v>336929.49160000001</v>
          </cell>
        </row>
        <row r="5">
          <cell r="O5">
            <v>325023.17700000003</v>
          </cell>
        </row>
        <row r="6">
          <cell r="O6">
            <v>27022.212799999998</v>
          </cell>
        </row>
        <row r="7">
          <cell r="O7">
            <v>596292.34979999997</v>
          </cell>
        </row>
        <row r="8">
          <cell r="O8">
            <v>26064.637199999997</v>
          </cell>
        </row>
        <row r="9">
          <cell r="O9">
            <v>165.57</v>
          </cell>
        </row>
        <row r="10">
          <cell r="O10">
            <v>18913.844799999999</v>
          </cell>
        </row>
        <row r="11">
          <cell r="O11">
            <v>123322.17240000001</v>
          </cell>
        </row>
        <row r="12">
          <cell r="O12">
            <v>4547.6405999999988</v>
          </cell>
        </row>
        <row r="13">
          <cell r="O13">
            <v>3916.0212000000001</v>
          </cell>
        </row>
        <row r="14">
          <cell r="O14">
            <v>5049.9699999999984</v>
          </cell>
        </row>
        <row r="15">
          <cell r="O15">
            <v>6762.9072000000015</v>
          </cell>
        </row>
        <row r="16">
          <cell r="O16">
            <v>601.21600000000001</v>
          </cell>
        </row>
        <row r="22">
          <cell r="O22">
            <v>316781.18000000011</v>
          </cell>
        </row>
        <row r="23">
          <cell r="O23">
            <v>334949.61</v>
          </cell>
        </row>
        <row r="24">
          <cell r="O24">
            <v>35623.799999999988</v>
          </cell>
        </row>
        <row r="25">
          <cell r="O25">
            <v>489285.30999999994</v>
          </cell>
        </row>
        <row r="26">
          <cell r="O26">
            <v>23578.75</v>
          </cell>
        </row>
        <row r="27">
          <cell r="O27">
            <v>284.32999999999993</v>
          </cell>
        </row>
        <row r="28">
          <cell r="O28">
            <v>18062.059999999998</v>
          </cell>
        </row>
        <row r="29">
          <cell r="O29">
            <v>158406.63</v>
          </cell>
        </row>
        <row r="30">
          <cell r="O30">
            <v>5229.34</v>
          </cell>
        </row>
        <row r="31">
          <cell r="O31">
            <v>0</v>
          </cell>
        </row>
        <row r="32">
          <cell r="O32">
            <v>3121.41</v>
          </cell>
        </row>
        <row r="33">
          <cell r="O33">
            <v>6069.0999999999995</v>
          </cell>
        </row>
        <row r="34">
          <cell r="O34">
            <v>526.55999999999995</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 #45"/>
      <sheetName val="Response"/>
      <sheetName val="Support &gt;&gt;&gt;"/>
      <sheetName val="Cube"/>
      <sheetName val="Data"/>
      <sheetName val="RSP"/>
      <sheetName val="LTD Medical"/>
    </sheetNames>
    <sheetDataSet>
      <sheetData sheetId="0" refreshError="1"/>
      <sheetData sheetId="1" refreshError="1"/>
      <sheetData sheetId="2" refreshError="1"/>
      <sheetData sheetId="3" refreshError="1"/>
      <sheetData sheetId="4">
        <row r="4">
          <cell r="O4">
            <v>876640.50839999993</v>
          </cell>
        </row>
        <row r="5">
          <cell r="O5">
            <v>841840.99300000002</v>
          </cell>
        </row>
        <row r="6">
          <cell r="O6">
            <v>71109.787199999992</v>
          </cell>
        </row>
        <row r="7">
          <cell r="O7">
            <v>1553279.7401999997</v>
          </cell>
        </row>
        <row r="8">
          <cell r="O8">
            <v>67143.852799999993</v>
          </cell>
        </row>
        <row r="9">
          <cell r="O9">
            <v>6492.83</v>
          </cell>
        </row>
        <row r="10">
          <cell r="O10">
            <v>49195.425200000005</v>
          </cell>
        </row>
        <row r="11">
          <cell r="O11">
            <v>335461.82760000008</v>
          </cell>
        </row>
        <row r="12">
          <cell r="O12">
            <v>12001.679399999999</v>
          </cell>
        </row>
        <row r="13">
          <cell r="O13">
            <v>9901.978799999999</v>
          </cell>
        </row>
        <row r="14">
          <cell r="O14">
            <v>12757.96</v>
          </cell>
        </row>
        <row r="15">
          <cell r="O15">
            <v>17589.052799999998</v>
          </cell>
        </row>
        <row r="16">
          <cell r="O16">
            <v>1562.914</v>
          </cell>
        </row>
        <row r="22">
          <cell r="O22">
            <v>916865.85</v>
          </cell>
        </row>
        <row r="23">
          <cell r="O23">
            <v>964860.47999999986</v>
          </cell>
        </row>
        <row r="24">
          <cell r="O24">
            <v>103088.19999999998</v>
          </cell>
        </row>
        <row r="25">
          <cell r="O25">
            <v>1382457.92</v>
          </cell>
        </row>
        <row r="26">
          <cell r="O26">
            <v>67881.260000000009</v>
          </cell>
        </row>
        <row r="27">
          <cell r="O27">
            <v>33153.550000000003</v>
          </cell>
        </row>
        <row r="28">
          <cell r="O28">
            <v>52288.53</v>
          </cell>
        </row>
        <row r="29">
          <cell r="O29">
            <v>433524.38</v>
          </cell>
        </row>
        <row r="30">
          <cell r="O30">
            <v>15244.94</v>
          </cell>
        </row>
        <row r="31">
          <cell r="O31">
            <v>0</v>
          </cell>
        </row>
        <row r="32">
          <cell r="O32">
            <v>8818.61</v>
          </cell>
        </row>
        <row r="33">
          <cell r="O33">
            <v>17483.009999999998</v>
          </cell>
        </row>
        <row r="34">
          <cell r="O34">
            <v>1513.75</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BDA1A-D92F-436C-A561-256009EEDB19}">
  <sheetPr>
    <pageSetUpPr fitToPage="1"/>
  </sheetPr>
  <dimension ref="A1:F48"/>
  <sheetViews>
    <sheetView tabSelected="1" view="pageLayout" zoomScaleNormal="80" workbookViewId="0">
      <selection sqref="A1:F1"/>
    </sheetView>
  </sheetViews>
  <sheetFormatPr defaultColWidth="8.7109375" defaultRowHeight="15" x14ac:dyDescent="0.25"/>
  <cols>
    <col min="1" max="1" width="13.28515625" style="9" customWidth="1"/>
    <col min="2" max="2" width="30.42578125" style="9" customWidth="1"/>
    <col min="3" max="3" width="20.140625" style="9" bestFit="1" customWidth="1"/>
    <col min="4" max="5" width="20" style="9" customWidth="1"/>
    <col min="6" max="16384" width="8.7109375" style="9"/>
  </cols>
  <sheetData>
    <row r="1" spans="1:6" x14ac:dyDescent="0.25">
      <c r="A1" s="19" t="s">
        <v>36</v>
      </c>
      <c r="B1" s="19"/>
      <c r="C1" s="19"/>
      <c r="D1" s="19"/>
      <c r="E1" s="19"/>
      <c r="F1" s="19"/>
    </row>
    <row r="2" spans="1:6" ht="15" customHeight="1" x14ac:dyDescent="0.25">
      <c r="A2" s="10"/>
      <c r="B2" s="10"/>
      <c r="C2" s="10"/>
      <c r="D2" s="10"/>
      <c r="E2" s="10"/>
      <c r="F2" s="10"/>
    </row>
    <row r="3" spans="1:6" x14ac:dyDescent="0.25">
      <c r="C3" s="1" t="s">
        <v>0</v>
      </c>
      <c r="D3" s="1" t="s">
        <v>1</v>
      </c>
      <c r="E3" s="1" t="s">
        <v>2</v>
      </c>
      <c r="F3" s="11"/>
    </row>
    <row r="4" spans="1:6" s="2" customFormat="1" ht="12" x14ac:dyDescent="0.2">
      <c r="C4" s="3" t="s">
        <v>3</v>
      </c>
      <c r="D4" s="3" t="s">
        <v>4</v>
      </c>
      <c r="E4" s="3"/>
      <c r="F4" s="4"/>
    </row>
    <row r="6" spans="1:6" x14ac:dyDescent="0.25">
      <c r="A6" s="12" t="s">
        <v>5</v>
      </c>
      <c r="B6" s="15" t="s">
        <v>6</v>
      </c>
      <c r="C6" s="5">
        <f>+[1]Data!O22</f>
        <v>316781.18000000011</v>
      </c>
      <c r="D6" s="5">
        <f>+[1]Data!O4</f>
        <v>336929.49160000001</v>
      </c>
      <c r="E6" s="6">
        <f>D6-C6</f>
        <v>20148.311599999899</v>
      </c>
    </row>
    <row r="7" spans="1:6" x14ac:dyDescent="0.25">
      <c r="A7" s="12" t="s">
        <v>7</v>
      </c>
      <c r="B7" s="9" t="s">
        <v>8</v>
      </c>
      <c r="C7" s="5">
        <f>+[1]Data!O23</f>
        <v>334949.61</v>
      </c>
      <c r="D7" s="5">
        <f>+[1]Data!O5</f>
        <v>325023.17700000003</v>
      </c>
      <c r="E7" s="6">
        <f t="shared" ref="E7:E18" si="0">D7-C7</f>
        <v>-9926.4329999999609</v>
      </c>
    </row>
    <row r="8" spans="1:6" x14ac:dyDescent="0.25">
      <c r="A8" s="12" t="s">
        <v>9</v>
      </c>
      <c r="B8" s="16" t="s">
        <v>10</v>
      </c>
      <c r="C8" s="5">
        <f>+[1]Data!O24</f>
        <v>35623.799999999988</v>
      </c>
      <c r="D8" s="5">
        <f>+[1]Data!O6</f>
        <v>27022.212799999998</v>
      </c>
      <c r="E8" s="7">
        <f t="shared" si="0"/>
        <v>-8601.5871999999908</v>
      </c>
    </row>
    <row r="9" spans="1:6" x14ac:dyDescent="0.25">
      <c r="A9" s="12" t="s">
        <v>11</v>
      </c>
      <c r="B9" s="16" t="s">
        <v>12</v>
      </c>
      <c r="C9" s="5">
        <f>+[1]Data!O25</f>
        <v>489285.30999999994</v>
      </c>
      <c r="D9" s="5">
        <f>+[1]Data!O7</f>
        <v>596292.34979999997</v>
      </c>
      <c r="E9" s="7">
        <f t="shared" si="0"/>
        <v>107007.03980000003</v>
      </c>
    </row>
    <row r="10" spans="1:6" x14ac:dyDescent="0.25">
      <c r="A10" s="12" t="s">
        <v>13</v>
      </c>
      <c r="B10" s="16" t="s">
        <v>14</v>
      </c>
      <c r="C10" s="5">
        <f>+[1]Data!O26</f>
        <v>23578.75</v>
      </c>
      <c r="D10" s="5">
        <f>+[1]Data!O8</f>
        <v>26064.637199999997</v>
      </c>
      <c r="E10" s="7">
        <f t="shared" si="0"/>
        <v>2485.8871999999974</v>
      </c>
    </row>
    <row r="11" spans="1:6" x14ac:dyDescent="0.25">
      <c r="A11" s="12" t="s">
        <v>15</v>
      </c>
      <c r="B11" s="17" t="s">
        <v>16</v>
      </c>
      <c r="C11" s="5">
        <f>+[1]Data!O27</f>
        <v>284.32999999999993</v>
      </c>
      <c r="D11" s="5">
        <f>+[1]Data!O9</f>
        <v>165.57</v>
      </c>
      <c r="E11" s="7">
        <f t="shared" si="0"/>
        <v>-118.75999999999993</v>
      </c>
    </row>
    <row r="12" spans="1:6" x14ac:dyDescent="0.25">
      <c r="A12" s="12" t="s">
        <v>17</v>
      </c>
      <c r="B12" s="17" t="s">
        <v>18</v>
      </c>
      <c r="C12" s="5">
        <f>+[1]Data!O28</f>
        <v>18062.059999999998</v>
      </c>
      <c r="D12" s="5">
        <f>+[1]Data!O10</f>
        <v>18913.844799999999</v>
      </c>
      <c r="E12" s="7">
        <f t="shared" si="0"/>
        <v>851.78480000000127</v>
      </c>
    </row>
    <row r="13" spans="1:6" x14ac:dyDescent="0.25">
      <c r="A13" s="12" t="s">
        <v>19</v>
      </c>
      <c r="B13" s="16" t="s">
        <v>20</v>
      </c>
      <c r="C13" s="5">
        <f>+[1]Data!O29</f>
        <v>158406.63</v>
      </c>
      <c r="D13" s="5">
        <f>+[1]Data!O11</f>
        <v>123322.17240000001</v>
      </c>
      <c r="E13" s="7">
        <f t="shared" si="0"/>
        <v>-35084.457599999994</v>
      </c>
    </row>
    <row r="14" spans="1:6" x14ac:dyDescent="0.25">
      <c r="A14" s="12" t="s">
        <v>21</v>
      </c>
      <c r="B14" s="17" t="s">
        <v>22</v>
      </c>
      <c r="C14" s="5">
        <f>+[1]Data!O30</f>
        <v>5229.34</v>
      </c>
      <c r="D14" s="5">
        <f>+[1]Data!O12</f>
        <v>4547.6405999999988</v>
      </c>
      <c r="E14" s="7">
        <f t="shared" si="0"/>
        <v>-681.69940000000133</v>
      </c>
    </row>
    <row r="15" spans="1:6" x14ac:dyDescent="0.25">
      <c r="A15" s="12" t="s">
        <v>23</v>
      </c>
      <c r="B15" s="17" t="s">
        <v>24</v>
      </c>
      <c r="C15" s="5">
        <f>+[1]Data!O31</f>
        <v>0</v>
      </c>
      <c r="D15" s="5">
        <f>+[1]Data!O13</f>
        <v>3916.0212000000001</v>
      </c>
      <c r="E15" s="6">
        <f t="shared" si="0"/>
        <v>3916.0212000000001</v>
      </c>
    </row>
    <row r="16" spans="1:6" x14ac:dyDescent="0.25">
      <c r="A16" s="12" t="s">
        <v>25</v>
      </c>
      <c r="B16" s="17" t="s">
        <v>26</v>
      </c>
      <c r="C16" s="5">
        <f>+[1]Data!O32</f>
        <v>3121.41</v>
      </c>
      <c r="D16" s="5">
        <f>+[1]Data!O14</f>
        <v>5049.9699999999984</v>
      </c>
      <c r="E16" s="6">
        <f t="shared" si="0"/>
        <v>1928.5599999999986</v>
      </c>
    </row>
    <row r="17" spans="1:6" x14ac:dyDescent="0.25">
      <c r="A17" s="12" t="s">
        <v>27</v>
      </c>
      <c r="B17" s="9" t="s">
        <v>28</v>
      </c>
      <c r="C17" s="5">
        <f>+[1]Data!O33</f>
        <v>6069.0999999999995</v>
      </c>
      <c r="D17" s="5">
        <f>+[1]Data!O15</f>
        <v>6762.9072000000015</v>
      </c>
      <c r="E17" s="6">
        <f t="shared" si="0"/>
        <v>693.80720000000201</v>
      </c>
    </row>
    <row r="18" spans="1:6" x14ac:dyDescent="0.25">
      <c r="A18" s="12" t="s">
        <v>29</v>
      </c>
      <c r="B18" s="9" t="s">
        <v>30</v>
      </c>
      <c r="C18" s="8">
        <f>+[1]Data!O34</f>
        <v>526.55999999999995</v>
      </c>
      <c r="D18" s="8">
        <f>+[1]Data!O16</f>
        <v>601.21600000000001</v>
      </c>
      <c r="E18" s="8">
        <f t="shared" si="0"/>
        <v>74.656000000000063</v>
      </c>
    </row>
    <row r="19" spans="1:6" x14ac:dyDescent="0.25">
      <c r="A19" s="12" t="s">
        <v>31</v>
      </c>
      <c r="B19" s="12"/>
      <c r="C19" s="13">
        <f>SUM(C6:C18)</f>
        <v>1391918.0800000001</v>
      </c>
      <c r="D19" s="13">
        <f>SUM(D6:D18)</f>
        <v>1474611.2106000001</v>
      </c>
      <c r="E19" s="13">
        <f>SUM(E6:E18)</f>
        <v>82693.130599999975</v>
      </c>
    </row>
    <row r="21" spans="1:6" ht="30" customHeight="1" x14ac:dyDescent="0.25">
      <c r="A21" s="20" t="s">
        <v>32</v>
      </c>
      <c r="B21" s="18"/>
      <c r="C21" s="18"/>
      <c r="D21" s="18"/>
      <c r="E21" s="18"/>
      <c r="F21" s="18"/>
    </row>
    <row r="23" spans="1:6" ht="29.25" customHeight="1" x14ac:dyDescent="0.25">
      <c r="A23" s="18" t="s">
        <v>35</v>
      </c>
      <c r="B23" s="18"/>
      <c r="C23" s="18"/>
      <c r="D23" s="18"/>
      <c r="E23" s="18"/>
      <c r="F23" s="18"/>
    </row>
    <row r="24" spans="1:6" x14ac:dyDescent="0.25">
      <c r="A24" s="14"/>
      <c r="B24" s="14"/>
      <c r="C24" s="14"/>
      <c r="D24" s="14"/>
      <c r="E24" s="14"/>
      <c r="F24" s="14"/>
    </row>
    <row r="25" spans="1:6" x14ac:dyDescent="0.25">
      <c r="A25" s="14"/>
      <c r="B25" s="14"/>
      <c r="C25" s="14"/>
      <c r="D25" s="14"/>
      <c r="E25" s="14"/>
      <c r="F25" s="14"/>
    </row>
    <row r="26" spans="1:6" x14ac:dyDescent="0.25">
      <c r="A26" s="19" t="s">
        <v>34</v>
      </c>
      <c r="B26" s="19"/>
      <c r="C26" s="19"/>
      <c r="D26" s="19"/>
      <c r="E26" s="19"/>
      <c r="F26" s="19"/>
    </row>
    <row r="27" spans="1:6" x14ac:dyDescent="0.25">
      <c r="A27" s="14"/>
      <c r="B27" s="14"/>
      <c r="C27" s="14"/>
      <c r="D27" s="14"/>
      <c r="E27" s="14"/>
      <c r="F27" s="14"/>
    </row>
    <row r="28" spans="1:6" x14ac:dyDescent="0.25">
      <c r="C28" s="1" t="s">
        <v>0</v>
      </c>
      <c r="D28" s="1" t="s">
        <v>1</v>
      </c>
      <c r="E28" s="1" t="s">
        <v>2</v>
      </c>
      <c r="F28" s="11"/>
    </row>
    <row r="29" spans="1:6" s="2" customFormat="1" ht="12" x14ac:dyDescent="0.2">
      <c r="C29" s="3" t="s">
        <v>3</v>
      </c>
      <c r="D29" s="3" t="s">
        <v>4</v>
      </c>
      <c r="E29" s="3"/>
      <c r="F29" s="4"/>
    </row>
    <row r="31" spans="1:6" x14ac:dyDescent="0.25">
      <c r="A31" s="12" t="s">
        <v>5</v>
      </c>
      <c r="B31" s="15" t="s">
        <v>6</v>
      </c>
      <c r="C31" s="5">
        <f>+[2]Data!O22</f>
        <v>916865.85</v>
      </c>
      <c r="D31" s="5">
        <f>+[2]Data!O4</f>
        <v>876640.50839999993</v>
      </c>
      <c r="E31" s="6">
        <f>D31-C31</f>
        <v>-40225.341600000043</v>
      </c>
    </row>
    <row r="32" spans="1:6" x14ac:dyDescent="0.25">
      <c r="A32" s="12" t="s">
        <v>7</v>
      </c>
      <c r="B32" s="9" t="s">
        <v>8</v>
      </c>
      <c r="C32" s="5">
        <f>+[2]Data!O23</f>
        <v>964860.47999999986</v>
      </c>
      <c r="D32" s="5">
        <f>+[2]Data!O5</f>
        <v>841840.99300000002</v>
      </c>
      <c r="E32" s="6">
        <f t="shared" ref="E32:E43" si="1">D32-C32</f>
        <v>-123019.48699999985</v>
      </c>
    </row>
    <row r="33" spans="1:6" x14ac:dyDescent="0.25">
      <c r="A33" s="12" t="s">
        <v>9</v>
      </c>
      <c r="B33" s="16" t="s">
        <v>10</v>
      </c>
      <c r="C33" s="5">
        <f>+[2]Data!O24</f>
        <v>103088.19999999998</v>
      </c>
      <c r="D33" s="5">
        <f>+[2]Data!O6</f>
        <v>71109.787199999992</v>
      </c>
      <c r="E33" s="7">
        <f t="shared" si="1"/>
        <v>-31978.412799999991</v>
      </c>
    </row>
    <row r="34" spans="1:6" x14ac:dyDescent="0.25">
      <c r="A34" s="12" t="s">
        <v>11</v>
      </c>
      <c r="B34" s="16" t="s">
        <v>12</v>
      </c>
      <c r="C34" s="5">
        <f>+[2]Data!O25</f>
        <v>1382457.92</v>
      </c>
      <c r="D34" s="5">
        <f>+[2]Data!O7</f>
        <v>1553279.7401999997</v>
      </c>
      <c r="E34" s="7">
        <f>D34-C34</f>
        <v>170821.82019999973</v>
      </c>
    </row>
    <row r="35" spans="1:6" x14ac:dyDescent="0.25">
      <c r="A35" s="12" t="s">
        <v>13</v>
      </c>
      <c r="B35" s="16" t="s">
        <v>14</v>
      </c>
      <c r="C35" s="5">
        <f>+[2]Data!O26</f>
        <v>67881.260000000009</v>
      </c>
      <c r="D35" s="5">
        <f>+[2]Data!O8</f>
        <v>67143.852799999993</v>
      </c>
      <c r="E35" s="7">
        <f t="shared" si="1"/>
        <v>-737.40720000001602</v>
      </c>
    </row>
    <row r="36" spans="1:6" x14ac:dyDescent="0.25">
      <c r="A36" s="12" t="s">
        <v>15</v>
      </c>
      <c r="B36" s="17" t="s">
        <v>16</v>
      </c>
      <c r="C36" s="5">
        <f>+[2]Data!O27</f>
        <v>33153.550000000003</v>
      </c>
      <c r="D36" s="5">
        <f>+[2]Data!O9</f>
        <v>6492.83</v>
      </c>
      <c r="E36" s="7">
        <f t="shared" si="1"/>
        <v>-26660.720000000001</v>
      </c>
    </row>
    <row r="37" spans="1:6" x14ac:dyDescent="0.25">
      <c r="A37" s="12" t="s">
        <v>17</v>
      </c>
      <c r="B37" s="17" t="s">
        <v>18</v>
      </c>
      <c r="C37" s="5">
        <f>+[2]Data!O28</f>
        <v>52288.53</v>
      </c>
      <c r="D37" s="5">
        <f>+[2]Data!O10</f>
        <v>49195.425200000005</v>
      </c>
      <c r="E37" s="7">
        <f t="shared" si="1"/>
        <v>-3093.1047999999937</v>
      </c>
    </row>
    <row r="38" spans="1:6" x14ac:dyDescent="0.25">
      <c r="A38" s="12" t="s">
        <v>19</v>
      </c>
      <c r="B38" s="16" t="s">
        <v>20</v>
      </c>
      <c r="C38" s="5">
        <f>+[2]Data!O29</f>
        <v>433524.38</v>
      </c>
      <c r="D38" s="5">
        <f>+[2]Data!O11</f>
        <v>335461.82760000008</v>
      </c>
      <c r="E38" s="7">
        <f t="shared" si="1"/>
        <v>-98062.552399999928</v>
      </c>
    </row>
    <row r="39" spans="1:6" x14ac:dyDescent="0.25">
      <c r="A39" s="12" t="s">
        <v>21</v>
      </c>
      <c r="B39" s="17" t="s">
        <v>22</v>
      </c>
      <c r="C39" s="5">
        <f>+[2]Data!O30</f>
        <v>15244.94</v>
      </c>
      <c r="D39" s="5">
        <f>+[2]Data!O12</f>
        <v>12001.679399999999</v>
      </c>
      <c r="E39" s="7">
        <f t="shared" si="1"/>
        <v>-3243.2606000000014</v>
      </c>
    </row>
    <row r="40" spans="1:6" x14ac:dyDescent="0.25">
      <c r="A40" s="12" t="s">
        <v>23</v>
      </c>
      <c r="B40" s="17" t="s">
        <v>24</v>
      </c>
      <c r="C40" s="5">
        <f>+[2]Data!O31</f>
        <v>0</v>
      </c>
      <c r="D40" s="5">
        <f>+[2]Data!O13</f>
        <v>9901.978799999999</v>
      </c>
      <c r="E40" s="6">
        <f t="shared" si="1"/>
        <v>9901.978799999999</v>
      </c>
    </row>
    <row r="41" spans="1:6" x14ac:dyDescent="0.25">
      <c r="A41" s="12" t="s">
        <v>25</v>
      </c>
      <c r="B41" s="17" t="s">
        <v>26</v>
      </c>
      <c r="C41" s="5">
        <f>+[2]Data!O32</f>
        <v>8818.61</v>
      </c>
      <c r="D41" s="5">
        <f>+[2]Data!O14</f>
        <v>12757.96</v>
      </c>
      <c r="E41" s="6">
        <f t="shared" si="1"/>
        <v>3939.3499999999985</v>
      </c>
    </row>
    <row r="42" spans="1:6" x14ac:dyDescent="0.25">
      <c r="A42" s="12" t="s">
        <v>27</v>
      </c>
      <c r="B42" s="9" t="s">
        <v>28</v>
      </c>
      <c r="C42" s="5">
        <f>+[2]Data!O33</f>
        <v>17483.009999999998</v>
      </c>
      <c r="D42" s="5">
        <f>+[2]Data!O15</f>
        <v>17589.052799999998</v>
      </c>
      <c r="E42" s="6">
        <f t="shared" si="1"/>
        <v>106.04279999999926</v>
      </c>
    </row>
    <row r="43" spans="1:6" x14ac:dyDescent="0.25">
      <c r="A43" s="12" t="s">
        <v>29</v>
      </c>
      <c r="B43" s="9" t="s">
        <v>30</v>
      </c>
      <c r="C43" s="8">
        <f>+[2]Data!O34</f>
        <v>1513.75</v>
      </c>
      <c r="D43" s="8">
        <f>+[2]Data!O16</f>
        <v>1562.914</v>
      </c>
      <c r="E43" s="8">
        <f t="shared" si="1"/>
        <v>49.163999999999987</v>
      </c>
    </row>
    <row r="44" spans="1:6" x14ac:dyDescent="0.25">
      <c r="A44" s="12" t="s">
        <v>31</v>
      </c>
      <c r="B44" s="12"/>
      <c r="C44" s="13">
        <f>SUM(C31:C43)</f>
        <v>3997180.4799999991</v>
      </c>
      <c r="D44" s="13">
        <f>SUM(D31:D43)</f>
        <v>3854978.5493999994</v>
      </c>
      <c r="E44" s="13">
        <f>SUM(E31:E43)</f>
        <v>-142201.93060000011</v>
      </c>
    </row>
    <row r="46" spans="1:6" ht="30" customHeight="1" x14ac:dyDescent="0.25">
      <c r="A46" s="20" t="s">
        <v>32</v>
      </c>
      <c r="B46" s="18"/>
      <c r="C46" s="18"/>
      <c r="D46" s="18"/>
      <c r="E46" s="18"/>
      <c r="F46" s="18"/>
    </row>
    <row r="48" spans="1:6" ht="29.25" customHeight="1" x14ac:dyDescent="0.25">
      <c r="A48" s="18" t="s">
        <v>33</v>
      </c>
      <c r="B48" s="18"/>
      <c r="C48" s="18"/>
      <c r="D48" s="18"/>
      <c r="E48" s="18"/>
      <c r="F48" s="18"/>
    </row>
  </sheetData>
  <mergeCells count="6">
    <mergeCell ref="A48:F48"/>
    <mergeCell ref="A1:F1"/>
    <mergeCell ref="A21:F21"/>
    <mergeCell ref="A23:F23"/>
    <mergeCell ref="A26:F26"/>
    <mergeCell ref="A46:F46"/>
  </mergeCells>
  <pageMargins left="0.7" right="0.7" top="0.75" bottom="0.75" header="0.3" footer="0.3"/>
  <pageSetup scale="67" orientation="landscape" r:id="rId1"/>
  <headerFooter>
    <oddHeader xml:space="preserve">&amp;R&amp;"Times New Roman,Bold"&amp;10KyPSC Case No. 2021-00190
STAFF-DR-01-045 Attachment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 xmlns="e48392ff-e111-4ddb-bb98-e239aebbafc5">Motsinger and Stewart</Witnes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EFACE5D00A1E4A87E09B004D05D64D" ma:contentTypeVersion="3" ma:contentTypeDescription="Create a new document." ma:contentTypeScope="" ma:versionID="37c8b649bfddbc83703c5e12bc7c0bd4">
  <xsd:schema xmlns:xsd="http://www.w3.org/2001/XMLSchema" xmlns:xs="http://www.w3.org/2001/XMLSchema" xmlns:p="http://schemas.microsoft.com/office/2006/metadata/properties" xmlns:ns2="e48392ff-e111-4ddb-bb98-e239aebbafc5" xmlns:ns3="cf0100b5-1501-4fd1-abc2-4edbffacf322" targetNamespace="http://schemas.microsoft.com/office/2006/metadata/properties" ma:root="true" ma:fieldsID="4ee1986246ea2ddb43df892c26ab7a14" ns2:_="" ns3:_="">
    <xsd:import namespace="e48392ff-e111-4ddb-bb98-e239aebbafc5"/>
    <xsd:import namespace="cf0100b5-1501-4fd1-abc2-4edbffacf322"/>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8392ff-e111-4ddb-bb98-e239aebbafc5"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0100b5-1501-4fd1-abc2-4edbffacf32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E38FF9-CE66-471F-9C60-6DE4BE9EFDBA}">
  <ds:schemaRefs>
    <ds:schemaRef ds:uri="e48392ff-e111-4ddb-bb98-e239aebbafc5"/>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cf0100b5-1501-4fd1-abc2-4edbffacf322"/>
    <ds:schemaRef ds:uri="http://www.w3.org/XML/1998/namespace"/>
    <ds:schemaRef ds:uri="http://purl.org/dc/dcmitype/"/>
  </ds:schemaRefs>
</ds:datastoreItem>
</file>

<file path=customXml/itemProps2.xml><?xml version="1.0" encoding="utf-8"?>
<ds:datastoreItem xmlns:ds="http://schemas.openxmlformats.org/officeDocument/2006/customXml" ds:itemID="{AC6D6EB5-B8EB-40FA-B126-8154098CEBDD}">
  <ds:schemaRefs>
    <ds:schemaRef ds:uri="http://schemas.microsoft.com/sharepoint/v3/contenttype/forms"/>
  </ds:schemaRefs>
</ds:datastoreItem>
</file>

<file path=customXml/itemProps3.xml><?xml version="1.0" encoding="utf-8"?>
<ds:datastoreItem xmlns:ds="http://schemas.openxmlformats.org/officeDocument/2006/customXml" ds:itemID="{C97148D3-5143-4005-B732-7BD0E6196B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8392ff-e111-4ddb-bb98-e239aebbafc5"/>
    <ds:schemaRef ds:uri="cf0100b5-1501-4fd1-abc2-4edbffacf3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STAFF-DR-01-045</vt:lpstr>
      <vt:lpstr>'STAFF-DR-01-045'!Print_Area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Fringe benefits with comparative cost info</dc:subject>
  <dc:creator>Edwards, Jennifer</dc:creator>
  <cp:lastModifiedBy>D'Ascenzo, Rocco</cp:lastModifiedBy>
  <cp:lastPrinted>2021-06-11T19:01:54Z</cp:lastPrinted>
  <dcterms:created xsi:type="dcterms:W3CDTF">2021-06-11T18:56:56Z</dcterms:created>
  <dcterms:modified xsi:type="dcterms:W3CDTF">2021-06-16T17:32:21Z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0x010100C8EFACE5D00A1E4A87E09B004D05D64D</vt:lpwstr>
  </property>
</Properties>
</file>