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E0A2BA9D-8775-49C0-B0E1-AE40C503FB0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TD - 21a" sheetId="1" r:id="rId1"/>
  </sheets>
  <definedNames>
    <definedName name="_Dist_Bin" hidden="1">#REF!</definedName>
    <definedName name="_Dist_Values" hidden="1">#REF!</definedName>
    <definedName name="_Fill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" l="1"/>
  <c r="L33" i="1"/>
  <c r="L34" i="1"/>
  <c r="L35" i="1"/>
  <c r="L31" i="1"/>
  <c r="A34" i="1"/>
  <c r="A35" i="1" s="1"/>
  <c r="A28" i="1"/>
  <c r="A29" i="1" s="1"/>
  <c r="A30" i="1" s="1"/>
  <c r="A31" i="1" s="1"/>
  <c r="A32" i="1" s="1"/>
  <c r="A33" i="1" s="1"/>
  <c r="A13" i="1"/>
  <c r="L28" i="1" l="1"/>
  <c r="L29" i="1"/>
  <c r="L30" i="1"/>
  <c r="L25" i="1" l="1"/>
  <c r="L26" i="1"/>
  <c r="L27" i="1"/>
  <c r="L21" i="1" l="1"/>
  <c r="E41" i="1" l="1"/>
  <c r="L19" i="1" l="1"/>
  <c r="L20" i="1" l="1"/>
  <c r="L22" i="1"/>
  <c r="L23" i="1"/>
  <c r="L24" i="1"/>
  <c r="M41" i="1" l="1"/>
  <c r="A14" i="1" l="1"/>
  <c r="A15" i="1" s="1"/>
  <c r="A16" i="1" s="1"/>
  <c r="A18" i="1" s="1"/>
  <c r="A19" i="1" s="1"/>
  <c r="A20" i="1" s="1"/>
  <c r="A21" i="1" s="1"/>
  <c r="A22" i="1" s="1"/>
  <c r="L41" i="1"/>
  <c r="A23" i="1" l="1"/>
  <c r="A24" i="1" s="1"/>
  <c r="A25" i="1" s="1"/>
  <c r="A26" i="1" s="1"/>
  <c r="A27" i="1" s="1"/>
  <c r="A37" i="1" s="1"/>
  <c r="A38" i="1" s="1"/>
  <c r="A39" i="1" s="1"/>
  <c r="L44" i="1"/>
  <c r="A41" i="1" l="1"/>
  <c r="A43" i="1" s="1"/>
  <c r="A44" i="1" s="1"/>
  <c r="A46" i="1" l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<sst xmlns="http://schemas.openxmlformats.org/spreadsheetml/2006/main" count="132" uniqueCount="71">
  <si>
    <t>Cost Rate</t>
  </si>
  <si>
    <t>Type of</t>
  </si>
  <si>
    <t>Debt Issue</t>
  </si>
  <si>
    <t xml:space="preserve">Date of </t>
  </si>
  <si>
    <t>Issue</t>
  </si>
  <si>
    <t>(a)</t>
  </si>
  <si>
    <t>(b)</t>
  </si>
  <si>
    <t>Date of</t>
  </si>
  <si>
    <t>Maturity</t>
  </si>
  <si>
    <t xml:space="preserve">Amount </t>
  </si>
  <si>
    <t>(c)</t>
  </si>
  <si>
    <t>(d)</t>
  </si>
  <si>
    <t>Interest</t>
  </si>
  <si>
    <t>(f)</t>
  </si>
  <si>
    <t>(g)</t>
  </si>
  <si>
    <t>at Time</t>
  </si>
  <si>
    <t>(e)</t>
  </si>
  <si>
    <t>Bond Rating</t>
  </si>
  <si>
    <t>Obligation</t>
  </si>
  <si>
    <t>(i)</t>
  </si>
  <si>
    <t>Cost</t>
  </si>
  <si>
    <t>Col. (d) x Col. (g)</t>
  </si>
  <si>
    <t>Cost Rate to</t>
  </si>
  <si>
    <t>(h)</t>
  </si>
  <si>
    <t>Line</t>
  </si>
  <si>
    <t>No.</t>
  </si>
  <si>
    <t>Annualized</t>
  </si>
  <si>
    <t>Exc. Debt Expense</t>
  </si>
  <si>
    <t>Col. (j) / Total col. (d)]</t>
  </si>
  <si>
    <t>Annualized Cost Rate [total</t>
  </si>
  <si>
    <t>(j)</t>
  </si>
  <si>
    <r>
      <t>(j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</si>
  <si>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t>Coupon</t>
  </si>
  <si>
    <t>DUKE ENERGY KENTUCKY, INC.</t>
  </si>
  <si>
    <t>Schedule of Outstanding Long-Term Debt</t>
  </si>
  <si>
    <t>Long-Term Debt:</t>
  </si>
  <si>
    <t>Unamortized Loss on Reacquired Debt:</t>
  </si>
  <si>
    <t>Debentures</t>
  </si>
  <si>
    <t>(2) Nominal Rate</t>
  </si>
  <si>
    <t>(3) Nominal Rate Plus Discount or Premium Amortization</t>
  </si>
  <si>
    <t>(4) Nominal Rate Plus Discount or Premium Amortization, and Issuance Cost</t>
  </si>
  <si>
    <t>(5) Standard &amp; Poor's, Moody, etc.</t>
  </si>
  <si>
    <r>
      <t xml:space="preserve">Rate </t>
    </r>
    <r>
      <rPr>
        <u/>
        <vertAlign val="superscript"/>
        <sz val="10"/>
        <rFont val="Arial"/>
        <family val="2"/>
      </rPr>
      <t>(2)</t>
    </r>
  </si>
  <si>
    <r>
      <t xml:space="preserve">At Issue </t>
    </r>
    <r>
      <rPr>
        <u/>
        <vertAlign val="superscript"/>
        <sz val="10"/>
        <rFont val="Arial"/>
        <family val="2"/>
      </rPr>
      <t>(3)</t>
    </r>
  </si>
  <si>
    <r>
      <t xml:space="preserve">Maturity </t>
    </r>
    <r>
      <rPr>
        <u/>
        <vertAlign val="superscript"/>
        <sz val="10"/>
        <rFont val="Arial"/>
        <family val="2"/>
      </rPr>
      <t>(4)</t>
    </r>
  </si>
  <si>
    <r>
      <t xml:space="preserve">of Issue </t>
    </r>
    <r>
      <rPr>
        <u/>
        <vertAlign val="superscript"/>
        <sz val="10"/>
        <rFont val="Arial"/>
        <family val="2"/>
      </rPr>
      <t>(5)</t>
    </r>
  </si>
  <si>
    <r>
      <t xml:space="preserve">Outstanding </t>
    </r>
    <r>
      <rPr>
        <u/>
        <vertAlign val="superscript"/>
        <sz val="10"/>
        <rFont val="Arial"/>
        <family val="2"/>
      </rPr>
      <t>(1)</t>
    </r>
  </si>
  <si>
    <t>(1) Represents Carrying Value</t>
  </si>
  <si>
    <t>Long-Term Notes Payable</t>
  </si>
  <si>
    <t>7.65 due July 2025</t>
  </si>
  <si>
    <t>5.5 due January 2024</t>
  </si>
  <si>
    <t>6.5 due November 2022</t>
  </si>
  <si>
    <t>VAR due August 2027</t>
  </si>
  <si>
    <t>MCF Fees</t>
  </si>
  <si>
    <t>LOC Fees</t>
  </si>
  <si>
    <t>Other Fees</t>
  </si>
  <si>
    <t>Long Term Commercial Paper</t>
  </si>
  <si>
    <t>Pollution Control Bond</t>
  </si>
  <si>
    <t>Unsecured Debenture</t>
  </si>
  <si>
    <t>S&amp;P</t>
  </si>
  <si>
    <t>Moody's</t>
  </si>
  <si>
    <t>Not Rated</t>
  </si>
  <si>
    <t>Baa1</t>
  </si>
  <si>
    <t>Aa3</t>
  </si>
  <si>
    <t>BBB</t>
  </si>
  <si>
    <t>A+/A-1</t>
  </si>
  <si>
    <t>AA/A-1+</t>
  </si>
  <si>
    <t>A-2</t>
  </si>
  <si>
    <t>P-2</t>
  </si>
  <si>
    <t>CASE NO. 2021-00190</t>
  </si>
  <si>
    <t>For The Period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</si>
</sst>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%"/>
    <numFmt numFmtId="165" formatCode="dd\-mmm\-yy_)"/>
    <numFmt numFmtId="166" formatCode="_(* #,##0_);_(* \(#,##0\);_(* &quot;-&quot;??_);_(@_)"/>
    <numFmt numFmtId="167" formatCode="m/d/yy;@"/>
  </numFmts>
  <fonts count="1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i/>
      <sz val="8"/>
      <color indexed="10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0"/>
      <color rgb="FF3333FF"/>
      <name val="Arial"/>
      <family val="2"/>
    </font>
    <font>
      <sz val="10"/>
      <color rgb="FF3333F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0000FF"/>
      <name val="Arial"/>
      <family val="2"/>
    </font>
    <font>
      <i/>
      <sz val="14"/>
      <color indexed="10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4" fontId="12" fillId="0" borderId="0" applyFont="0" applyFill="0" applyBorder="0" applyAlignment="0" applyProtection="0"/>
    <xf numFmtId="0" fontId="13" fillId="0" borderId="5">
      <alignment horizontal="center"/>
    </xf>
    <xf numFmtId="0" fontId="17" fillId="0" borderId="0"/>
  </cellStyleXfs>
  <cellXfs count="72">
    <xf numFmtId="0" fontId="0" fillId="0" borderId="0" xfId="0"/>
    <xf numFmtId="164" fontId="2" fillId="0" borderId="0" xfId="2" applyNumberFormat="1" applyFont="1" applyFill="1"/>
    <xf numFmtId="166" fontId="2" fillId="0" borderId="1" xfId="1" applyNumberFormat="1" applyFont="1" applyFill="1" applyBorder="1" applyProtection="1"/>
    <xf numFmtId="0" fontId="2" fillId="0" borderId="1" xfId="0" applyFont="1" applyFill="1" applyBorder="1"/>
    <xf numFmtId="37" fontId="2" fillId="0" borderId="1" xfId="0" applyNumberFormat="1" applyFont="1" applyFill="1" applyBorder="1"/>
    <xf numFmtId="166" fontId="2" fillId="0" borderId="1" xfId="1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166" fontId="2" fillId="0" borderId="1" xfId="1" applyNumberFormat="1" applyFont="1" applyFill="1" applyBorder="1" applyProtection="1">
      <protection locked="0"/>
    </xf>
    <xf numFmtId="37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>
      <alignment horizontal="left"/>
    </xf>
    <xf numFmtId="37" fontId="2" fillId="0" borderId="2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37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66" fontId="2" fillId="0" borderId="0" xfId="1" applyNumberFormat="1" applyFont="1" applyFill="1"/>
    <xf numFmtId="0" fontId="3" fillId="0" borderId="0" xfId="0" applyFont="1" applyFill="1" applyAlignment="1">
      <alignment horizontal="right"/>
    </xf>
    <xf numFmtId="166" fontId="3" fillId="0" borderId="0" xfId="1" applyNumberFormat="1" applyFont="1" applyFill="1"/>
    <xf numFmtId="166" fontId="3" fillId="0" borderId="0" xfId="1" applyNumberFormat="1" applyFont="1" applyFill="1" applyAlignment="1">
      <alignment horizont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39" fontId="2" fillId="0" borderId="0" xfId="0" applyNumberFormat="1" applyFont="1" applyFill="1"/>
    <xf numFmtId="43" fontId="3" fillId="0" borderId="0" xfId="1" applyNumberFormat="1" applyFont="1" applyFill="1"/>
    <xf numFmtId="0" fontId="2" fillId="0" borderId="0" xfId="0" applyFont="1" applyFill="1" applyAlignment="1" applyProtection="1">
      <alignment horizontal="centerContinuous"/>
      <protection locked="0"/>
    </xf>
    <xf numFmtId="37" fontId="2" fillId="0" borderId="0" xfId="0" applyNumberFormat="1" applyFont="1" applyFill="1" applyAlignment="1" applyProtection="1">
      <alignment horizontal="centerContinuous"/>
      <protection locked="0"/>
    </xf>
    <xf numFmtId="165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</xf>
    <xf numFmtId="0" fontId="10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centerContinuous"/>
    </xf>
    <xf numFmtId="164" fontId="2" fillId="0" borderId="3" xfId="2" applyNumberFormat="1" applyFont="1" applyFill="1" applyBorder="1"/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2" fillId="0" borderId="0" xfId="2" applyNumberFormat="1" applyFont="1" applyFill="1" applyAlignment="1">
      <alignment horizontal="left" indent="2"/>
    </xf>
    <xf numFmtId="166" fontId="14" fillId="0" borderId="0" xfId="1" applyNumberFormat="1" applyFont="1" applyFill="1"/>
    <xf numFmtId="164" fontId="14" fillId="0" borderId="0" xfId="2" applyNumberFormat="1" applyFont="1" applyFill="1"/>
    <xf numFmtId="167" fontId="14" fillId="0" borderId="0" xfId="4" applyNumberFormat="1" applyFont="1" applyFill="1" applyProtection="1">
      <protection locked="0"/>
    </xf>
    <xf numFmtId="0" fontId="14" fillId="0" borderId="0" xfId="0" applyFont="1" applyFill="1"/>
    <xf numFmtId="164" fontId="14" fillId="0" borderId="0" xfId="0" applyNumberFormat="1" applyFont="1" applyFill="1"/>
    <xf numFmtId="10" fontId="2" fillId="0" borderId="1" xfId="2" applyNumberFormat="1" applyFont="1" applyFill="1" applyBorder="1" applyProtection="1"/>
    <xf numFmtId="164" fontId="15" fillId="0" borderId="0" xfId="2" applyNumberFormat="1" applyFont="1" applyFill="1"/>
    <xf numFmtId="164" fontId="16" fillId="0" borderId="0" xfId="2" applyNumberFormat="1" applyFont="1" applyFill="1"/>
    <xf numFmtId="0" fontId="4" fillId="0" borderId="0" xfId="0" applyFont="1" applyFill="1" applyAlignment="1">
      <alignment horizontal="center"/>
    </xf>
    <xf numFmtId="166" fontId="0" fillId="0" borderId="0" xfId="0" applyNumberFormat="1"/>
    <xf numFmtId="43" fontId="8" fillId="0" borderId="0" xfId="1" applyNumberFormat="1" applyFont="1" applyFill="1" applyAlignment="1">
      <alignment horizontal="right"/>
    </xf>
    <xf numFmtId="167" fontId="14" fillId="0" borderId="0" xfId="4" applyNumberFormat="1" applyFont="1" applyProtection="1">
      <protection locked="0"/>
    </xf>
    <xf numFmtId="165" fontId="14" fillId="0" borderId="0" xfId="4" applyNumberFormat="1" applyFont="1" applyProtection="1"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</cellXfs>
  <cellStyles count="11">
    <cellStyle name="Comma" xfId="1" builtinId="3"/>
    <cellStyle name="Comma 2" xfId="6" xr:uid="{00000000-0005-0000-0000-000001000000}"/>
    <cellStyle name="Normal" xfId="0" builtinId="0"/>
    <cellStyle name="Normal 2" xfId="3" xr:uid="{00000000-0005-0000-0000-000003000000}"/>
    <cellStyle name="Normal 3" xfId="10" xr:uid="{00000000-0005-0000-0000-000004000000}"/>
    <cellStyle name="Normal_KPSC GAS SFRs-Forward Looking" xfId="4" xr:uid="{00000000-0005-0000-0000-000005000000}"/>
    <cellStyle name="Percent" xfId="2" builtinId="5"/>
    <cellStyle name="Percent 2" xfId="5" xr:uid="{00000000-0005-0000-0000-000008000000}"/>
    <cellStyle name="PSChar" xfId="7" xr:uid="{00000000-0005-0000-0000-000009000000}"/>
    <cellStyle name="PSDec" xfId="8" xr:uid="{00000000-0005-0000-0000-00000A000000}"/>
    <cellStyle name="PSHeading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pageSetUpPr fitToPage="1"/>
  </sheetPr>
  <dimension ref="A1:M54"/>
  <sheetViews>
    <sheetView tabSelected="1" view="pageLayout" topLeftCell="A16" zoomScaleNormal="80" workbookViewId="0">
      <selection activeCell="D16" sqref="D16"/>
    </sheetView>
  </sheetViews>
  <sheetFormatPr defaultColWidth="9.33203125" defaultRowHeight="12.75" x14ac:dyDescent="0.2"/>
  <cols>
    <col min="1" max="1" width="3.83203125" style="7" customWidth="1"/>
    <col min="2" max="2" width="48.83203125" style="7" customWidth="1"/>
    <col min="3" max="3" width="12.33203125" style="7" customWidth="1"/>
    <col min="4" max="4" width="11.33203125" style="7" customWidth="1"/>
    <col min="5" max="5" width="19.83203125" style="7" customWidth="1"/>
    <col min="6" max="6" width="14.5" style="7" customWidth="1"/>
    <col min="7" max="7" width="11.5" style="7" bestFit="1" customWidth="1"/>
    <col min="8" max="8" width="14" style="7" bestFit="1" customWidth="1"/>
    <col min="9" max="9" width="16.6640625" style="7" customWidth="1"/>
    <col min="10" max="10" width="25.5" style="7" customWidth="1"/>
    <col min="11" max="11" width="34.5" style="7" bestFit="1" customWidth="1"/>
    <col min="12" max="12" width="18.1640625" style="7" bestFit="1" customWidth="1"/>
    <col min="13" max="13" width="16.33203125" style="7" hidden="1" customWidth="1"/>
    <col min="14" max="15" width="12.83203125" style="7" customWidth="1"/>
    <col min="16" max="16384" width="9.33203125" style="7"/>
  </cols>
  <sheetData>
    <row r="1" spans="1:13" s="10" customFormat="1" x14ac:dyDescent="0.2">
      <c r="A1" s="46" t="s">
        <v>33</v>
      </c>
      <c r="B1" s="38"/>
      <c r="C1" s="42"/>
      <c r="D1" s="43"/>
      <c r="E1" s="38"/>
      <c r="F1" s="44"/>
      <c r="G1" s="37"/>
      <c r="H1" s="37"/>
      <c r="I1" s="37"/>
      <c r="J1" s="37"/>
      <c r="K1" s="38"/>
      <c r="L1" s="38"/>
      <c r="M1" s="9"/>
    </row>
    <row r="2" spans="1:13" s="10" customFormat="1" x14ac:dyDescent="0.2">
      <c r="A2" s="47" t="s">
        <v>69</v>
      </c>
      <c r="B2" s="43"/>
      <c r="C2" s="42"/>
      <c r="D2" s="42"/>
      <c r="E2" s="43"/>
      <c r="F2" s="44"/>
      <c r="G2" s="37"/>
      <c r="H2" s="37"/>
      <c r="I2" s="37"/>
      <c r="J2" s="37"/>
      <c r="K2" s="43"/>
      <c r="L2" s="38"/>
      <c r="M2" s="9"/>
    </row>
    <row r="3" spans="1:13" s="10" customFormat="1" x14ac:dyDescent="0.2">
      <c r="A3" s="45" t="s">
        <v>34</v>
      </c>
      <c r="B3" s="37"/>
      <c r="C3" s="37"/>
      <c r="D3" s="38"/>
      <c r="E3" s="37"/>
      <c r="F3" s="44"/>
      <c r="G3" s="37"/>
      <c r="H3" s="37"/>
      <c r="I3" s="37"/>
      <c r="J3" s="37"/>
      <c r="K3" s="37"/>
      <c r="L3" s="38"/>
      <c r="M3" s="9"/>
    </row>
    <row r="4" spans="1:13" s="10" customFormat="1" x14ac:dyDescent="0.2">
      <c r="A4" s="47" t="s">
        <v>70</v>
      </c>
      <c r="B4" s="45"/>
      <c r="C4" s="37"/>
      <c r="D4" s="38"/>
      <c r="E4" s="38"/>
      <c r="F4" s="44"/>
      <c r="G4" s="37"/>
      <c r="H4" s="37"/>
      <c r="I4" s="37"/>
      <c r="J4" s="37"/>
      <c r="K4" s="38"/>
      <c r="L4" s="38"/>
      <c r="M4" s="9"/>
    </row>
    <row r="5" spans="1:13" s="10" customFormat="1" x14ac:dyDescent="0.2">
      <c r="A5" s="11"/>
      <c r="B5" s="11"/>
      <c r="C5" s="12"/>
      <c r="D5" s="13"/>
      <c r="E5" s="13"/>
      <c r="F5" s="14"/>
      <c r="G5" s="12"/>
      <c r="H5" s="12"/>
      <c r="I5" s="12"/>
      <c r="J5" s="12"/>
      <c r="K5" s="13"/>
      <c r="L5" s="13"/>
      <c r="M5" s="13"/>
    </row>
    <row r="6" spans="1:13" s="10" customFormat="1" x14ac:dyDescent="0.2">
      <c r="A6" s="15"/>
      <c r="B6" s="15"/>
      <c r="C6" s="16"/>
      <c r="D6" s="17"/>
      <c r="E6" s="17"/>
      <c r="F6" s="18"/>
      <c r="G6" s="16"/>
      <c r="H6" s="16"/>
      <c r="I6" s="69" t="s">
        <v>17</v>
      </c>
      <c r="J6" s="69"/>
      <c r="K6" s="17"/>
      <c r="L6" s="17"/>
      <c r="M6" s="17"/>
    </row>
    <row r="7" spans="1:13" s="10" customFormat="1" x14ac:dyDescent="0.2">
      <c r="A7" s="15"/>
      <c r="B7" s="15"/>
      <c r="C7" s="16"/>
      <c r="D7" s="17"/>
      <c r="E7" s="17"/>
      <c r="F7" s="39" t="s">
        <v>32</v>
      </c>
      <c r="G7" s="16"/>
      <c r="H7" s="16"/>
      <c r="I7" s="70" t="s">
        <v>15</v>
      </c>
      <c r="J7" s="70"/>
      <c r="K7" s="17"/>
      <c r="L7" s="19" t="s">
        <v>26</v>
      </c>
      <c r="M7" s="19" t="s">
        <v>26</v>
      </c>
    </row>
    <row r="8" spans="1:13" ht="14.25" x14ac:dyDescent="0.2">
      <c r="A8" s="20" t="s">
        <v>24</v>
      </c>
      <c r="B8" s="21" t="s">
        <v>1</v>
      </c>
      <c r="C8" s="20" t="s">
        <v>3</v>
      </c>
      <c r="D8" s="20" t="s">
        <v>7</v>
      </c>
      <c r="E8" s="20" t="s">
        <v>9</v>
      </c>
      <c r="F8" s="20" t="s">
        <v>12</v>
      </c>
      <c r="G8" s="20" t="s">
        <v>0</v>
      </c>
      <c r="H8" s="20" t="s">
        <v>22</v>
      </c>
      <c r="I8" s="71" t="s">
        <v>45</v>
      </c>
      <c r="J8" s="71"/>
      <c r="K8" s="20" t="s">
        <v>1</v>
      </c>
      <c r="L8" s="20" t="s">
        <v>20</v>
      </c>
      <c r="M8" s="20" t="s">
        <v>20</v>
      </c>
    </row>
    <row r="9" spans="1:13" s="24" customFormat="1" ht="14.25" x14ac:dyDescent="0.2">
      <c r="A9" s="22" t="s">
        <v>25</v>
      </c>
      <c r="B9" s="23" t="s">
        <v>2</v>
      </c>
      <c r="C9" s="22" t="s">
        <v>4</v>
      </c>
      <c r="D9" s="22" t="s">
        <v>8</v>
      </c>
      <c r="E9" s="49" t="s">
        <v>46</v>
      </c>
      <c r="F9" s="49" t="s">
        <v>42</v>
      </c>
      <c r="G9" s="49" t="s">
        <v>43</v>
      </c>
      <c r="H9" s="49" t="s">
        <v>44</v>
      </c>
      <c r="I9" s="63" t="s">
        <v>59</v>
      </c>
      <c r="J9" s="63" t="s">
        <v>60</v>
      </c>
      <c r="K9" s="22" t="s">
        <v>18</v>
      </c>
      <c r="L9" s="22" t="s">
        <v>21</v>
      </c>
      <c r="M9" s="22" t="s">
        <v>27</v>
      </c>
    </row>
    <row r="10" spans="1:13" ht="14.25" x14ac:dyDescent="0.2">
      <c r="A10" s="25"/>
      <c r="B10" s="26" t="s">
        <v>5</v>
      </c>
      <c r="C10" s="27" t="s">
        <v>6</v>
      </c>
      <c r="D10" s="28" t="s">
        <v>10</v>
      </c>
      <c r="E10" s="27" t="s">
        <v>11</v>
      </c>
      <c r="F10" s="26" t="s">
        <v>16</v>
      </c>
      <c r="G10" s="28" t="s">
        <v>13</v>
      </c>
      <c r="H10" s="28" t="s">
        <v>14</v>
      </c>
      <c r="I10" s="68" t="s">
        <v>23</v>
      </c>
      <c r="J10" s="68"/>
      <c r="K10" s="28" t="s">
        <v>19</v>
      </c>
      <c r="L10" s="28" t="s">
        <v>30</v>
      </c>
      <c r="M10" s="28" t="s">
        <v>31</v>
      </c>
    </row>
    <row r="11" spans="1:13" x14ac:dyDescent="0.2">
      <c r="A11" s="50"/>
      <c r="B11" s="51"/>
      <c r="C11" s="52"/>
      <c r="D11" s="53"/>
      <c r="E11" s="52"/>
      <c r="F11" s="51"/>
      <c r="G11" s="53"/>
      <c r="H11" s="53"/>
      <c r="I11" s="53"/>
      <c r="J11" s="53"/>
      <c r="K11" s="53"/>
      <c r="L11" s="53"/>
      <c r="M11" s="53"/>
    </row>
    <row r="12" spans="1:13" x14ac:dyDescent="0.2">
      <c r="A12" s="6">
        <v>1</v>
      </c>
      <c r="B12" s="1" t="s">
        <v>36</v>
      </c>
      <c r="C12" s="58"/>
      <c r="D12" s="58"/>
      <c r="E12" s="58"/>
      <c r="F12" s="58"/>
      <c r="G12" s="58"/>
      <c r="H12" s="59"/>
      <c r="L12" s="29"/>
      <c r="M12" s="29"/>
    </row>
    <row r="13" spans="1:13" x14ac:dyDescent="0.2">
      <c r="A13" s="6">
        <f>+A12+1</f>
        <v>2</v>
      </c>
      <c r="B13" s="54" t="s">
        <v>49</v>
      </c>
      <c r="C13" s="58"/>
      <c r="D13" s="58"/>
      <c r="E13" s="55">
        <v>-290206</v>
      </c>
      <c r="F13" s="58"/>
      <c r="G13" s="58"/>
      <c r="H13" s="56"/>
      <c r="L13" s="29">
        <v>63937.56</v>
      </c>
      <c r="M13" s="29"/>
    </row>
    <row r="14" spans="1:13" x14ac:dyDescent="0.2">
      <c r="A14" s="6">
        <f t="shared" ref="A14:A50" si="0">A13+1</f>
        <v>3</v>
      </c>
      <c r="B14" s="54" t="s">
        <v>50</v>
      </c>
      <c r="C14" s="58"/>
      <c r="D14" s="58"/>
      <c r="E14" s="55">
        <v>-115961</v>
      </c>
      <c r="F14" s="58"/>
      <c r="G14" s="58"/>
      <c r="H14" s="56"/>
      <c r="L14" s="29">
        <v>38653.68</v>
      </c>
      <c r="M14" s="29"/>
    </row>
    <row r="15" spans="1:13" x14ac:dyDescent="0.2">
      <c r="A15" s="6">
        <f t="shared" si="0"/>
        <v>4</v>
      </c>
      <c r="B15" s="54" t="s">
        <v>51</v>
      </c>
      <c r="C15" s="58"/>
      <c r="D15" s="58"/>
      <c r="E15" s="55">
        <v>-8543</v>
      </c>
      <c r="F15" s="58"/>
      <c r="G15" s="58"/>
      <c r="H15" s="56"/>
      <c r="L15" s="29">
        <v>4562.88</v>
      </c>
      <c r="M15" s="29"/>
    </row>
    <row r="16" spans="1:13" x14ac:dyDescent="0.2">
      <c r="A16" s="6">
        <f t="shared" si="0"/>
        <v>5</v>
      </c>
      <c r="B16" s="54" t="s">
        <v>52</v>
      </c>
      <c r="C16" s="58"/>
      <c r="D16" s="58"/>
      <c r="E16" s="55">
        <v>-102494</v>
      </c>
      <c r="F16" s="58"/>
      <c r="G16" s="58"/>
      <c r="H16" s="56"/>
      <c r="L16" s="29">
        <v>15568.68</v>
      </c>
      <c r="M16" s="29"/>
    </row>
    <row r="17" spans="1:13" x14ac:dyDescent="0.2">
      <c r="A17" s="6"/>
      <c r="B17" s="54"/>
      <c r="C17" s="58"/>
      <c r="D17" s="58"/>
      <c r="E17" s="55"/>
      <c r="F17" s="58"/>
      <c r="G17" s="58"/>
      <c r="H17" s="58"/>
      <c r="L17" s="29"/>
      <c r="M17" s="29"/>
    </row>
    <row r="18" spans="1:13" x14ac:dyDescent="0.2">
      <c r="A18" s="6">
        <f>A16+1</f>
        <v>6</v>
      </c>
      <c r="B18" s="1" t="s">
        <v>35</v>
      </c>
      <c r="C18" s="58"/>
      <c r="D18" s="58"/>
      <c r="E18" s="58"/>
      <c r="F18" s="58"/>
      <c r="G18" s="58"/>
      <c r="H18" s="58"/>
      <c r="L18" s="29"/>
      <c r="M18" s="29"/>
    </row>
    <row r="19" spans="1:13" x14ac:dyDescent="0.2">
      <c r="A19" s="6">
        <f t="shared" si="0"/>
        <v>7</v>
      </c>
      <c r="B19" s="54" t="s">
        <v>48</v>
      </c>
      <c r="C19" s="66"/>
      <c r="D19" s="67">
        <v>45732</v>
      </c>
      <c r="E19" s="55">
        <v>25000000</v>
      </c>
      <c r="F19" s="56">
        <v>2.5959999999999998E-3</v>
      </c>
      <c r="G19" s="56">
        <v>2.5959999999999998E-3</v>
      </c>
      <c r="H19" s="56">
        <v>2.5959999999999998E-3</v>
      </c>
      <c r="I19" s="21" t="s">
        <v>67</v>
      </c>
      <c r="J19" s="21" t="s">
        <v>68</v>
      </c>
      <c r="K19" s="7" t="s">
        <v>56</v>
      </c>
      <c r="L19" s="29">
        <f>H19*E19</f>
        <v>64899.999999999993</v>
      </c>
      <c r="M19" s="29"/>
    </row>
    <row r="20" spans="1:13" x14ac:dyDescent="0.2">
      <c r="A20" s="6">
        <f t="shared" si="0"/>
        <v>8</v>
      </c>
      <c r="B20" s="54" t="s">
        <v>37</v>
      </c>
      <c r="C20" s="67">
        <v>38924</v>
      </c>
      <c r="D20" s="67">
        <v>46600</v>
      </c>
      <c r="E20" s="55">
        <v>26588866.16</v>
      </c>
      <c r="F20" s="56">
        <v>3.8600000000000002E-2</v>
      </c>
      <c r="G20" s="56">
        <v>3.8600000000000002E-2</v>
      </c>
      <c r="H20" s="56">
        <v>3.9539522056851788E-2</v>
      </c>
      <c r="I20" s="21" t="s">
        <v>65</v>
      </c>
      <c r="J20" s="21" t="s">
        <v>63</v>
      </c>
      <c r="K20" s="7" t="s">
        <v>57</v>
      </c>
      <c r="L20" s="29">
        <f t="shared" ref="L20:L24" si="1">H20*E20</f>
        <v>1051311.06</v>
      </c>
      <c r="M20" s="29"/>
    </row>
    <row r="21" spans="1:13" x14ac:dyDescent="0.2">
      <c r="A21" s="6">
        <f t="shared" si="0"/>
        <v>9</v>
      </c>
      <c r="B21" s="54" t="s">
        <v>37</v>
      </c>
      <c r="C21" s="67">
        <v>39785</v>
      </c>
      <c r="D21" s="67">
        <v>46600</v>
      </c>
      <c r="E21" s="55">
        <v>49844769.630000003</v>
      </c>
      <c r="F21" s="56">
        <v>1.0877E-2</v>
      </c>
      <c r="G21" s="56">
        <v>1.0880000000000001E-2</v>
      </c>
      <c r="H21" s="56">
        <v>1.1379999999999999E-2</v>
      </c>
      <c r="I21" s="21" t="s">
        <v>66</v>
      </c>
      <c r="J21" s="21" t="s">
        <v>63</v>
      </c>
      <c r="K21" s="7" t="s">
        <v>57</v>
      </c>
      <c r="L21" s="29">
        <f>H21*E21</f>
        <v>567233.47838940006</v>
      </c>
      <c r="M21" s="29"/>
    </row>
    <row r="22" spans="1:13" x14ac:dyDescent="0.2">
      <c r="A22" s="6">
        <f t="shared" si="0"/>
        <v>10</v>
      </c>
      <c r="B22" s="54" t="s">
        <v>37</v>
      </c>
      <c r="C22" s="67">
        <v>38786</v>
      </c>
      <c r="D22" s="67">
        <v>49744</v>
      </c>
      <c r="E22" s="55">
        <v>64482743.719999999</v>
      </c>
      <c r="F22" s="56">
        <v>6.2E-2</v>
      </c>
      <c r="G22" s="56">
        <v>6.2556631555282724E-2</v>
      </c>
      <c r="H22" s="56">
        <v>6.3025369355359684E-2</v>
      </c>
      <c r="I22" s="21" t="s">
        <v>64</v>
      </c>
      <c r="J22" s="21" t="s">
        <v>62</v>
      </c>
      <c r="K22" s="7" t="s">
        <v>58</v>
      </c>
      <c r="L22" s="29">
        <f t="shared" si="1"/>
        <v>4064048.74</v>
      </c>
      <c r="M22" s="29"/>
    </row>
    <row r="23" spans="1:13" x14ac:dyDescent="0.2">
      <c r="A23" s="6">
        <f>A22+1</f>
        <v>11</v>
      </c>
      <c r="B23" s="54" t="s">
        <v>37</v>
      </c>
      <c r="C23" s="67">
        <v>42374</v>
      </c>
      <c r="D23" s="67">
        <v>46037</v>
      </c>
      <c r="E23" s="55">
        <v>44880018.829999998</v>
      </c>
      <c r="F23" s="56">
        <v>3.4200000000000001E-2</v>
      </c>
      <c r="G23" s="56">
        <v>3.4200000000000001E-2</v>
      </c>
      <c r="H23" s="56">
        <v>3.4821978259851817E-2</v>
      </c>
      <c r="I23" s="21" t="s">
        <v>61</v>
      </c>
      <c r="J23" s="21" t="s">
        <v>61</v>
      </c>
      <c r="K23" s="7" t="s">
        <v>58</v>
      </c>
      <c r="L23" s="29">
        <f t="shared" si="1"/>
        <v>1562811.04</v>
      </c>
      <c r="M23" s="29"/>
    </row>
    <row r="24" spans="1:13" x14ac:dyDescent="0.2">
      <c r="A24" s="6">
        <f t="shared" si="0"/>
        <v>12</v>
      </c>
      <c r="B24" s="54" t="s">
        <v>37</v>
      </c>
      <c r="C24" s="67">
        <v>42374</v>
      </c>
      <c r="D24" s="67">
        <v>53342</v>
      </c>
      <c r="E24" s="55">
        <v>49778007.299999997</v>
      </c>
      <c r="F24" s="56">
        <v>4.4499999999999998E-2</v>
      </c>
      <c r="G24" s="56">
        <v>4.4499999999999998E-2</v>
      </c>
      <c r="H24" s="56">
        <v>4.4876563791254862E-2</v>
      </c>
      <c r="I24" s="21" t="s">
        <v>61</v>
      </c>
      <c r="J24" s="21" t="s">
        <v>61</v>
      </c>
      <c r="K24" s="7" t="s">
        <v>58</v>
      </c>
      <c r="L24" s="29">
        <f t="shared" si="1"/>
        <v>2233865.92</v>
      </c>
      <c r="M24" s="29"/>
    </row>
    <row r="25" spans="1:13" x14ac:dyDescent="0.2">
      <c r="A25" s="6">
        <f t="shared" si="0"/>
        <v>13</v>
      </c>
      <c r="B25" s="54" t="s">
        <v>37</v>
      </c>
      <c r="C25" s="67">
        <v>42985</v>
      </c>
      <c r="D25" s="67">
        <v>47376</v>
      </c>
      <c r="E25" s="55">
        <v>29909864.91</v>
      </c>
      <c r="F25" s="56">
        <v>3.3500000000000002E-2</v>
      </c>
      <c r="G25" s="56">
        <v>3.3500000000000002E-2</v>
      </c>
      <c r="H25" s="56">
        <v>3.3947118887204634E-2</v>
      </c>
      <c r="I25" s="21" t="s">
        <v>61</v>
      </c>
      <c r="J25" s="21" t="s">
        <v>61</v>
      </c>
      <c r="K25" s="7" t="s">
        <v>58</v>
      </c>
      <c r="L25" s="29">
        <f t="shared" ref="L25:L35" si="2">H25*E25</f>
        <v>1015353.7400000001</v>
      </c>
      <c r="M25" s="29"/>
    </row>
    <row r="26" spans="1:13" x14ac:dyDescent="0.2">
      <c r="A26" s="6">
        <f t="shared" si="0"/>
        <v>14</v>
      </c>
      <c r="B26" s="54" t="s">
        <v>37</v>
      </c>
      <c r="C26" s="67">
        <v>42985</v>
      </c>
      <c r="D26" s="67">
        <v>17425</v>
      </c>
      <c r="E26" s="55">
        <v>29889276.219999999</v>
      </c>
      <c r="F26" s="56">
        <v>4.1099999999999998E-2</v>
      </c>
      <c r="G26" s="56">
        <v>4.1099999999999998E-2</v>
      </c>
      <c r="H26" s="56">
        <v>4.1390968817511239E-2</v>
      </c>
      <c r="I26" s="21" t="s">
        <v>61</v>
      </c>
      <c r="J26" s="21" t="s">
        <v>61</v>
      </c>
      <c r="K26" s="7" t="s">
        <v>58</v>
      </c>
      <c r="L26" s="29">
        <f t="shared" si="2"/>
        <v>1237146.1000000001</v>
      </c>
      <c r="M26" s="29"/>
    </row>
    <row r="27" spans="1:13" x14ac:dyDescent="0.2">
      <c r="A27" s="6">
        <f t="shared" si="0"/>
        <v>15</v>
      </c>
      <c r="B27" s="54" t="s">
        <v>37</v>
      </c>
      <c r="C27" s="67">
        <v>42985</v>
      </c>
      <c r="D27" s="67">
        <v>21078</v>
      </c>
      <c r="E27" s="55">
        <v>29885840.32</v>
      </c>
      <c r="F27" s="56">
        <v>4.2599999999999999E-2</v>
      </c>
      <c r="G27" s="56">
        <v>4.2599999999999999E-2</v>
      </c>
      <c r="H27" s="56">
        <v>4.2866793313576797E-2</v>
      </c>
      <c r="I27" s="21" t="s">
        <v>61</v>
      </c>
      <c r="J27" s="21" t="s">
        <v>61</v>
      </c>
      <c r="K27" s="7" t="s">
        <v>58</v>
      </c>
      <c r="L27" s="29">
        <f t="shared" si="2"/>
        <v>1281110.1399999999</v>
      </c>
      <c r="M27" s="29"/>
    </row>
    <row r="28" spans="1:13" x14ac:dyDescent="0.2">
      <c r="A28" s="6">
        <f t="shared" si="0"/>
        <v>16</v>
      </c>
      <c r="B28" s="54" t="s">
        <v>37</v>
      </c>
      <c r="C28" s="67">
        <v>43376</v>
      </c>
      <c r="D28" s="67">
        <v>45214</v>
      </c>
      <c r="E28" s="55">
        <v>24938207.460000001</v>
      </c>
      <c r="F28" s="56">
        <v>4.0099999999999997E-2</v>
      </c>
      <c r="G28" s="56">
        <v>4.0099999999999997E-2</v>
      </c>
      <c r="H28" s="56">
        <v>4.1087824441412353E-2</v>
      </c>
      <c r="I28" s="21" t="s">
        <v>61</v>
      </c>
      <c r="J28" s="21" t="s">
        <v>61</v>
      </c>
      <c r="K28" s="7" t="s">
        <v>58</v>
      </c>
      <c r="L28" s="29">
        <f t="shared" si="2"/>
        <v>1024656.69</v>
      </c>
      <c r="M28" s="29"/>
    </row>
    <row r="29" spans="1:13" x14ac:dyDescent="0.2">
      <c r="A29" s="6">
        <f t="shared" si="0"/>
        <v>17</v>
      </c>
      <c r="B29" s="54" t="s">
        <v>37</v>
      </c>
      <c r="C29" s="67">
        <v>43376</v>
      </c>
      <c r="D29" s="67">
        <v>47041</v>
      </c>
      <c r="E29" s="55">
        <v>39878491.780000001</v>
      </c>
      <c r="F29" s="56">
        <v>4.1799999999999997E-2</v>
      </c>
      <c r="G29" s="56">
        <v>4.1799999999999997E-2</v>
      </c>
      <c r="H29" s="56">
        <v>4.2318556311258762E-2</v>
      </c>
      <c r="I29" s="21" t="s">
        <v>61</v>
      </c>
      <c r="J29" s="21" t="s">
        <v>61</v>
      </c>
      <c r="K29" s="7" t="s">
        <v>58</v>
      </c>
      <c r="L29" s="29">
        <f t="shared" si="2"/>
        <v>1687600.1999999997</v>
      </c>
      <c r="M29" s="29"/>
    </row>
    <row r="30" spans="1:13" x14ac:dyDescent="0.2">
      <c r="A30" s="6">
        <f t="shared" si="0"/>
        <v>18</v>
      </c>
      <c r="B30" s="54" t="s">
        <v>37</v>
      </c>
      <c r="C30" s="67">
        <v>43446</v>
      </c>
      <c r="D30" s="67">
        <v>54407</v>
      </c>
      <c r="E30" s="55">
        <v>34868159.090000004</v>
      </c>
      <c r="F30" s="56">
        <v>4.6199999999999998E-2</v>
      </c>
      <c r="G30" s="56">
        <v>4.6199999999999998E-2</v>
      </c>
      <c r="H30" s="56">
        <v>4.6509942948639908E-2</v>
      </c>
      <c r="I30" s="21" t="s">
        <v>61</v>
      </c>
      <c r="J30" s="21" t="s">
        <v>61</v>
      </c>
      <c r="K30" s="7" t="s">
        <v>58</v>
      </c>
      <c r="L30" s="29">
        <f t="shared" si="2"/>
        <v>1621716.09</v>
      </c>
      <c r="M30" s="29"/>
    </row>
    <row r="31" spans="1:13" x14ac:dyDescent="0.2">
      <c r="A31" s="6">
        <f t="shared" si="0"/>
        <v>19</v>
      </c>
      <c r="B31" s="54" t="s">
        <v>37</v>
      </c>
      <c r="C31" s="67">
        <v>43663</v>
      </c>
      <c r="D31" s="67">
        <v>54619</v>
      </c>
      <c r="E31" s="55">
        <v>94672152.319999993</v>
      </c>
      <c r="F31" s="56">
        <v>3.2300000000000002E-2</v>
      </c>
      <c r="G31" s="56">
        <v>3.2300000000000002E-2</v>
      </c>
      <c r="H31" s="56">
        <v>3.3140902399629739E-2</v>
      </c>
      <c r="I31" s="21" t="s">
        <v>61</v>
      </c>
      <c r="J31" s="21" t="s">
        <v>61</v>
      </c>
      <c r="K31" s="7" t="s">
        <v>58</v>
      </c>
      <c r="L31" s="29">
        <f t="shared" si="2"/>
        <v>3137520.56</v>
      </c>
      <c r="M31" s="29"/>
    </row>
    <row r="32" spans="1:13" x14ac:dyDescent="0.2">
      <c r="A32" s="6">
        <f t="shared" si="0"/>
        <v>20</v>
      </c>
      <c r="B32" s="54" t="s">
        <v>37</v>
      </c>
      <c r="C32" s="67">
        <v>43734</v>
      </c>
      <c r="D32" s="67">
        <v>45931</v>
      </c>
      <c r="E32" s="55">
        <v>74707209.909999996</v>
      </c>
      <c r="F32" s="56">
        <v>3.56E-2</v>
      </c>
      <c r="G32" s="56">
        <v>3.56E-2</v>
      </c>
      <c r="H32" s="56">
        <v>3.6187427334749465E-2</v>
      </c>
      <c r="I32" s="21" t="s">
        <v>61</v>
      </c>
      <c r="J32" s="21" t="s">
        <v>61</v>
      </c>
      <c r="K32" s="7" t="s">
        <v>58</v>
      </c>
      <c r="L32" s="29">
        <f t="shared" si="2"/>
        <v>2703461.73</v>
      </c>
      <c r="M32" s="29"/>
    </row>
    <row r="33" spans="1:13" x14ac:dyDescent="0.2">
      <c r="A33" s="6">
        <f t="shared" si="0"/>
        <v>21</v>
      </c>
      <c r="B33" s="54" t="s">
        <v>37</v>
      </c>
      <c r="C33" s="67">
        <v>43734</v>
      </c>
      <c r="D33" s="67">
        <v>47392</v>
      </c>
      <c r="E33" s="55">
        <v>34876464.780000001</v>
      </c>
      <c r="F33" s="56">
        <v>2.6499999999999999E-2</v>
      </c>
      <c r="G33" s="56">
        <v>2.6499999999999999E-2</v>
      </c>
      <c r="H33" s="56">
        <v>2.6701323826089921E-2</v>
      </c>
      <c r="I33" s="21" t="s">
        <v>61</v>
      </c>
      <c r="J33" s="21" t="s">
        <v>61</v>
      </c>
      <c r="K33" s="7" t="s">
        <v>58</v>
      </c>
      <c r="L33" s="29">
        <f t="shared" si="2"/>
        <v>931247.78</v>
      </c>
      <c r="M33" s="29"/>
    </row>
    <row r="34" spans="1:13" x14ac:dyDescent="0.2">
      <c r="A34" s="6">
        <f t="shared" si="0"/>
        <v>22</v>
      </c>
      <c r="B34" s="54" t="s">
        <v>37</v>
      </c>
      <c r="C34" s="67">
        <v>44089</v>
      </c>
      <c r="D34" s="67">
        <v>47741</v>
      </c>
      <c r="E34" s="55">
        <v>34873966.259999998</v>
      </c>
      <c r="F34" s="56">
        <v>3.6600000000000001E-2</v>
      </c>
      <c r="G34" s="56">
        <v>3.6600000000000001E-2</v>
      </c>
      <c r="H34" s="56">
        <v>3.6768093724708448E-2</v>
      </c>
      <c r="I34" s="21" t="s">
        <v>61</v>
      </c>
      <c r="J34" s="21" t="s">
        <v>61</v>
      </c>
      <c r="K34" s="7" t="s">
        <v>58</v>
      </c>
      <c r="L34" s="29">
        <f t="shared" si="2"/>
        <v>1282249.26</v>
      </c>
      <c r="M34" s="29"/>
    </row>
    <row r="35" spans="1:13" x14ac:dyDescent="0.2">
      <c r="A35" s="6">
        <f t="shared" si="0"/>
        <v>23</v>
      </c>
      <c r="B35" s="54" t="s">
        <v>37</v>
      </c>
      <c r="C35" s="67">
        <v>44089</v>
      </c>
      <c r="D35" s="67">
        <v>55046</v>
      </c>
      <c r="E35" s="55">
        <v>39813191.119999997</v>
      </c>
      <c r="F35" s="56">
        <v>4.3200000000000002E-2</v>
      </c>
      <c r="G35" s="56">
        <v>4.3200000000000002E-2</v>
      </c>
      <c r="H35" s="56">
        <v>4.3567112336510443E-2</v>
      </c>
      <c r="I35" s="21" t="s">
        <v>61</v>
      </c>
      <c r="J35" s="21" t="s">
        <v>61</v>
      </c>
      <c r="K35" s="7" t="s">
        <v>58</v>
      </c>
      <c r="L35" s="29">
        <f t="shared" si="2"/>
        <v>1734545.7699999998</v>
      </c>
      <c r="M35" s="29"/>
    </row>
    <row r="36" spans="1:13" x14ac:dyDescent="0.2">
      <c r="A36" s="6"/>
      <c r="B36" s="54"/>
      <c r="C36" s="57"/>
      <c r="D36" s="57"/>
      <c r="E36" s="55"/>
      <c r="F36" s="56"/>
      <c r="G36" s="56"/>
      <c r="H36" s="56"/>
      <c r="I36" s="21"/>
      <c r="J36" s="21"/>
      <c r="L36" s="29"/>
      <c r="M36" s="29"/>
    </row>
    <row r="37" spans="1:13" x14ac:dyDescent="0.2">
      <c r="A37" s="6">
        <f>A27+1</f>
        <v>16</v>
      </c>
      <c r="B37" s="54" t="s">
        <v>53</v>
      </c>
      <c r="C37" s="57"/>
      <c r="D37" s="57"/>
      <c r="E37" s="55">
        <v>-377221</v>
      </c>
      <c r="F37" s="56"/>
      <c r="G37" s="56"/>
      <c r="H37" s="56"/>
      <c r="I37" s="21"/>
      <c r="J37" s="21"/>
      <c r="K37" s="7" t="s">
        <v>53</v>
      </c>
      <c r="L37" s="29">
        <v>89390</v>
      </c>
      <c r="M37" s="29"/>
    </row>
    <row r="38" spans="1:13" x14ac:dyDescent="0.2">
      <c r="A38" s="6">
        <f t="shared" si="0"/>
        <v>17</v>
      </c>
      <c r="B38" s="54" t="s">
        <v>54</v>
      </c>
      <c r="C38" s="57"/>
      <c r="D38" s="57"/>
      <c r="E38" s="55">
        <v>-24181</v>
      </c>
      <c r="F38" s="56"/>
      <c r="G38" s="56"/>
      <c r="H38" s="56"/>
      <c r="I38" s="21"/>
      <c r="J38" s="21"/>
      <c r="K38" s="7" t="s">
        <v>54</v>
      </c>
      <c r="L38" s="29">
        <v>11409</v>
      </c>
      <c r="M38" s="29"/>
    </row>
    <row r="39" spans="1:13" x14ac:dyDescent="0.2">
      <c r="A39" s="6">
        <f t="shared" si="0"/>
        <v>18</v>
      </c>
      <c r="B39" s="54" t="s">
        <v>55</v>
      </c>
      <c r="C39" s="57"/>
      <c r="D39" s="57"/>
      <c r="E39" s="55"/>
      <c r="F39" s="56"/>
      <c r="G39" s="56"/>
      <c r="H39" s="56"/>
      <c r="I39" s="21"/>
      <c r="J39" s="21"/>
      <c r="K39" s="7" t="s">
        <v>55</v>
      </c>
      <c r="L39" s="29">
        <v>449011</v>
      </c>
      <c r="M39" s="29"/>
    </row>
    <row r="40" spans="1:13" x14ac:dyDescent="0.2">
      <c r="A40" s="6"/>
      <c r="B40" s="54"/>
      <c r="C40" s="57"/>
      <c r="D40" s="57"/>
      <c r="E40" s="55"/>
      <c r="F40" s="56"/>
      <c r="G40" s="56"/>
      <c r="H40" s="56"/>
      <c r="I40" s="21"/>
      <c r="J40" s="21"/>
      <c r="L40" s="29"/>
      <c r="M40" s="29"/>
    </row>
    <row r="41" spans="1:13" x14ac:dyDescent="0.2">
      <c r="A41" s="6">
        <f>A39+1</f>
        <v>19</v>
      </c>
      <c r="B41" s="3"/>
      <c r="C41" s="3"/>
      <c r="D41" s="3"/>
      <c r="E41" s="4">
        <f>SUM(E12:E40)</f>
        <v>727968623.80999994</v>
      </c>
      <c r="F41" s="3"/>
      <c r="G41" s="60"/>
      <c r="H41" s="2"/>
      <c r="I41" s="5"/>
      <c r="J41" s="5"/>
      <c r="K41" s="2"/>
      <c r="L41" s="4">
        <f>SUM(L12:L40)</f>
        <v>27873311.098389402</v>
      </c>
      <c r="M41" s="8" t="e">
        <f>#REF!+SUM(#REF!)+#REF!+SUM(#REF!)</f>
        <v>#REF!</v>
      </c>
    </row>
    <row r="42" spans="1:13" x14ac:dyDescent="0.2">
      <c r="A42" s="6"/>
      <c r="D42"/>
      <c r="E42"/>
      <c r="G42" s="31"/>
      <c r="H42" s="31"/>
      <c r="I42" s="32"/>
      <c r="J42" s="32"/>
      <c r="K42" s="31"/>
      <c r="L42" s="31"/>
      <c r="M42" s="31"/>
    </row>
    <row r="43" spans="1:13" x14ac:dyDescent="0.2">
      <c r="A43" s="6">
        <f>A41+1</f>
        <v>20</v>
      </c>
      <c r="B43" s="7" t="s">
        <v>29</v>
      </c>
      <c r="D43"/>
      <c r="E43"/>
      <c r="G43" s="31"/>
      <c r="H43" s="31"/>
      <c r="I43" s="32"/>
      <c r="J43" s="32"/>
      <c r="K43" s="31"/>
      <c r="L43" s="40"/>
      <c r="M43" s="31"/>
    </row>
    <row r="44" spans="1:13" ht="19.5" thickBot="1" x14ac:dyDescent="0.35">
      <c r="A44" s="6">
        <f t="shared" si="0"/>
        <v>21</v>
      </c>
      <c r="B44" s="36" t="s">
        <v>28</v>
      </c>
      <c r="D44"/>
      <c r="E44" s="64"/>
      <c r="G44" s="31"/>
      <c r="H44" s="61"/>
      <c r="I44" s="32"/>
      <c r="J44" s="32"/>
      <c r="K44" s="31"/>
      <c r="L44" s="48">
        <f>L41/E41</f>
        <v>3.8289165475989449E-2</v>
      </c>
      <c r="M44" s="31"/>
    </row>
    <row r="45" spans="1:13" ht="19.5" thickTop="1" x14ac:dyDescent="0.3">
      <c r="A45" s="6"/>
      <c r="E45" s="65"/>
      <c r="G45" s="31"/>
      <c r="H45" s="61"/>
      <c r="I45" s="32"/>
      <c r="J45" s="32"/>
      <c r="K45" s="31"/>
      <c r="L45" s="41"/>
      <c r="M45" s="31"/>
    </row>
    <row r="46" spans="1:13" ht="18.75" x14ac:dyDescent="0.3">
      <c r="A46" s="6">
        <f>A44+1</f>
        <v>22</v>
      </c>
      <c r="B46" s="34" t="s">
        <v>47</v>
      </c>
      <c r="E46" s="30"/>
      <c r="G46" s="31"/>
      <c r="H46" s="61"/>
      <c r="I46" s="32"/>
      <c r="J46" s="32"/>
      <c r="L46" s="1"/>
      <c r="M46" s="31"/>
    </row>
    <row r="47" spans="1:13" ht="18.75" x14ac:dyDescent="0.3">
      <c r="A47" s="6">
        <f t="shared" si="0"/>
        <v>23</v>
      </c>
      <c r="B47" s="34" t="s">
        <v>38</v>
      </c>
      <c r="E47" s="30"/>
      <c r="G47" s="31"/>
      <c r="H47" s="61"/>
      <c r="I47" s="32"/>
      <c r="J47" s="32"/>
      <c r="M47" s="31"/>
    </row>
    <row r="48" spans="1:13" s="34" customFormat="1" ht="18.75" x14ac:dyDescent="0.3">
      <c r="A48" s="6">
        <f t="shared" si="0"/>
        <v>24</v>
      </c>
      <c r="B48" s="34" t="s">
        <v>39</v>
      </c>
      <c r="H48" s="62"/>
      <c r="I48" s="35"/>
      <c r="J48" s="35"/>
    </row>
    <row r="49" spans="1:10" s="34" customFormat="1" ht="18.75" x14ac:dyDescent="0.3">
      <c r="A49" s="6">
        <f t="shared" si="0"/>
        <v>25</v>
      </c>
      <c r="B49" s="34" t="s">
        <v>40</v>
      </c>
      <c r="H49" s="62"/>
      <c r="I49" s="35"/>
      <c r="J49" s="35"/>
    </row>
    <row r="50" spans="1:10" s="34" customFormat="1" ht="18.75" x14ac:dyDescent="0.3">
      <c r="A50" s="6">
        <f t="shared" si="0"/>
        <v>26</v>
      </c>
      <c r="B50" s="34" t="s">
        <v>41</v>
      </c>
      <c r="H50" s="62"/>
      <c r="I50" s="35"/>
      <c r="J50" s="35"/>
    </row>
    <row r="51" spans="1:10" x14ac:dyDescent="0.2">
      <c r="A51" s="33"/>
      <c r="E51" s="34"/>
      <c r="F51" s="34"/>
      <c r="G51" s="34"/>
      <c r="I51" s="21"/>
      <c r="J51" s="21"/>
    </row>
    <row r="52" spans="1:10" x14ac:dyDescent="0.2">
      <c r="A52" s="33"/>
      <c r="B52" s="34"/>
      <c r="I52" s="21"/>
      <c r="J52" s="21"/>
    </row>
    <row r="53" spans="1:10" x14ac:dyDescent="0.2">
      <c r="I53" s="21"/>
      <c r="J53" s="21"/>
    </row>
    <row r="54" spans="1:10" x14ac:dyDescent="0.2">
      <c r="I54" s="21"/>
      <c r="J54" s="21"/>
    </row>
  </sheetData>
  <mergeCells count="4">
    <mergeCell ref="I10:J10"/>
    <mergeCell ref="I6:J6"/>
    <mergeCell ref="I7:J7"/>
    <mergeCell ref="I8:J8"/>
  </mergeCells>
  <printOptions horizontalCentered="1"/>
  <pageMargins left="0.75" right="0.75" top="1" bottom="1" header="0.5" footer="0"/>
  <pageSetup scale="59" orientation="landscape" r:id="rId1"/>
  <headerFooter alignWithMargins="0">
    <oddHeader>&amp;R&amp;"Times New Roman,Bold"KyPSC Case No. 2021-00190
STAFF-DR-01-021(a)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Witness xmlns="e48392ff-e111-4ddb-bb98-e239aebbafc5">Bauer</Witness>
  </documentManagement>
</p:properties>
</file>

<file path=customXml/itemProps1.xml><?xml version="1.0" encoding="utf-8"?>
<ds:datastoreItem xmlns:ds="http://schemas.openxmlformats.org/officeDocument/2006/customXml" ds:itemID="{0AFBC6B1-96AA-4F0F-934C-ED102CFB24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A190B7-D19A-4D55-B564-C0C6B65D4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F3AD30-4ECC-4B44-AD60-39970C516FE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cf0100b5-1501-4fd1-abc2-4edbffacf32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48392ff-e111-4ddb-bb98-e239aebbafc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LTD - 21a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LT Debt as of December 31, 2020</dc:subject>
  <dc:creator>T96420</dc:creator>
  <cp:lastModifiedBy>D'Ascenzo, Rocco</cp:lastModifiedBy>
  <cp:lastPrinted>2021-06-15T16:12:07Z</cp:lastPrinted>
  <dcterms:created xsi:type="dcterms:W3CDTF">2001-04-09T17:31:51Z</dcterms:created>
  <dcterms:modified xsi:type="dcterms:W3CDTF">2021-06-16T16:03:04Z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