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23634BDA-FDA2-44A3-BF6B-A7404DE509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tem 5" sheetId="1" r:id="rId1"/>
    <sheet name="Item 5 (g)" sheetId="2" r:id="rId2"/>
  </sheets>
  <definedNames>
    <definedName name="Account">#REF!</definedName>
    <definedName name="AcctPer">#REF!</definedName>
    <definedName name="Amount">#REF!</definedName>
    <definedName name="BusUnit">#REF!</definedName>
    <definedName name="FERC">#REF!</definedName>
    <definedName name="_xlnm.Print_Area" localSheetId="0">'Item 5'!$B$1:$P$64</definedName>
    <definedName name="_xlnm.Print_Area" localSheetId="1">'Item 5 (g)'!$B$1:$J$40</definedName>
    <definedName name="_xlnm.Print_Titles" localSheetId="0">'Item 5'!$B:$D,'Item 5'!$1:$5</definedName>
    <definedName name="_xlnm.Print_Titles" localSheetId="1">'Item 5 (g)'!$B:$D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56" i="1" l="1"/>
  <c r="O58" i="1" s="1"/>
  <c r="O38" i="1"/>
  <c r="O40" i="1" s="1"/>
  <c r="O20" i="1"/>
  <c r="O22" i="1" s="1"/>
  <c r="A7" i="2" l="1"/>
  <c r="A8" i="2"/>
  <c r="A9" i="2"/>
  <c r="A10" i="2"/>
  <c r="A11" i="2"/>
  <c r="A12" i="2"/>
  <c r="A13" i="2"/>
  <c r="A14" i="2"/>
  <c r="A15" i="2"/>
  <c r="A16" i="2"/>
  <c r="A17" i="2"/>
  <c r="A18" i="2"/>
  <c r="A6" i="2"/>
  <c r="A44" i="1"/>
  <c r="A45" i="1"/>
  <c r="A46" i="1"/>
  <c r="A47" i="1"/>
  <c r="A48" i="1"/>
  <c r="A49" i="1"/>
  <c r="A50" i="1"/>
  <c r="A51" i="1"/>
  <c r="A52" i="1"/>
  <c r="A53" i="1"/>
  <c r="A54" i="1"/>
  <c r="A55" i="1"/>
  <c r="A43" i="1"/>
  <c r="A26" i="1"/>
  <c r="M8" i="1" s="1"/>
  <c r="A27" i="1"/>
  <c r="M9" i="1" s="1"/>
  <c r="A28" i="1"/>
  <c r="M10" i="1" s="1"/>
  <c r="A29" i="1"/>
  <c r="A30" i="1"/>
  <c r="A31" i="1"/>
  <c r="A32" i="1"/>
  <c r="M14" i="1" s="1"/>
  <c r="A33" i="1"/>
  <c r="M15" i="1" s="1"/>
  <c r="A34" i="1"/>
  <c r="A35" i="1"/>
  <c r="A36" i="1"/>
  <c r="A37" i="1"/>
  <c r="A25" i="1"/>
  <c r="M16" i="1" l="1"/>
  <c r="M13" i="1"/>
  <c r="M12" i="1"/>
  <c r="M19" i="1"/>
  <c r="M11" i="1"/>
  <c r="M18" i="1"/>
  <c r="M17" i="1"/>
  <c r="M56" i="1"/>
  <c r="M58" i="1" s="1"/>
  <c r="A26" i="2"/>
  <c r="A30" i="2"/>
  <c r="A34" i="2"/>
  <c r="A43" i="2"/>
  <c r="A47" i="2"/>
  <c r="A51" i="2"/>
  <c r="K10" i="1"/>
  <c r="K14" i="1"/>
  <c r="K18" i="1"/>
  <c r="A27" i="2"/>
  <c r="A31" i="2"/>
  <c r="A35" i="2"/>
  <c r="A44" i="2"/>
  <c r="A48" i="2"/>
  <c r="A52" i="2"/>
  <c r="K8" i="1"/>
  <c r="A24" i="2"/>
  <c r="A28" i="2"/>
  <c r="A32" i="2"/>
  <c r="A36" i="2"/>
  <c r="A45" i="2"/>
  <c r="F9" i="2" s="1"/>
  <c r="A49" i="2"/>
  <c r="A53" i="2"/>
  <c r="F8" i="1"/>
  <c r="F12" i="1"/>
  <c r="F16" i="1"/>
  <c r="G9" i="1"/>
  <c r="G13" i="1"/>
  <c r="G17" i="1"/>
  <c r="H10" i="1"/>
  <c r="H14" i="1"/>
  <c r="H18" i="1"/>
  <c r="I7" i="1"/>
  <c r="I11" i="1"/>
  <c r="I15" i="1"/>
  <c r="I19" i="1"/>
  <c r="J8" i="1"/>
  <c r="J12" i="1"/>
  <c r="J16" i="1"/>
  <c r="K11" i="1"/>
  <c r="K15" i="1"/>
  <c r="K19" i="1"/>
  <c r="K17" i="1"/>
  <c r="A25" i="2"/>
  <c r="A29" i="2"/>
  <c r="A33" i="2"/>
  <c r="A42" i="2"/>
  <c r="A46" i="2"/>
  <c r="A50" i="2"/>
  <c r="A54" i="2"/>
  <c r="I6" i="2"/>
  <c r="H7" i="2"/>
  <c r="G8" i="2"/>
  <c r="I10" i="2"/>
  <c r="H11" i="2"/>
  <c r="G12" i="2"/>
  <c r="F13" i="2"/>
  <c r="I14" i="2"/>
  <c r="G16" i="2"/>
  <c r="F17" i="2"/>
  <c r="I18" i="2"/>
  <c r="E7" i="2"/>
  <c r="E11" i="2"/>
  <c r="E15" i="2"/>
  <c r="H38" i="1"/>
  <c r="H40" i="1" s="1"/>
  <c r="F56" i="1"/>
  <c r="F58" i="1" s="1"/>
  <c r="G13" i="2" l="1"/>
  <c r="H12" i="2"/>
  <c r="F6" i="2"/>
  <c r="G15" i="2"/>
  <c r="F8" i="2"/>
  <c r="G18" i="2"/>
  <c r="H14" i="2"/>
  <c r="H17" i="2"/>
  <c r="H9" i="2"/>
  <c r="I15" i="2"/>
  <c r="I13" i="2"/>
  <c r="I16" i="2"/>
  <c r="I8" i="2"/>
  <c r="I11" i="2"/>
  <c r="I7" i="2"/>
  <c r="F18" i="2"/>
  <c r="G17" i="2"/>
  <c r="H18" i="2"/>
  <c r="F12" i="2"/>
  <c r="F15" i="2"/>
  <c r="F7" i="2"/>
  <c r="H16" i="2"/>
  <c r="I17" i="2"/>
  <c r="H10" i="2"/>
  <c r="H13" i="2"/>
  <c r="F10" i="2"/>
  <c r="G9" i="2"/>
  <c r="I9" i="2"/>
  <c r="I12" i="2"/>
  <c r="H8" i="2"/>
  <c r="F16" i="2"/>
  <c r="E13" i="2"/>
  <c r="E18" i="2"/>
  <c r="E12" i="2"/>
  <c r="E10" i="2"/>
  <c r="E17" i="2"/>
  <c r="E9" i="2"/>
  <c r="E14" i="2"/>
  <c r="E16" i="2"/>
  <c r="E8" i="2"/>
  <c r="K13" i="1"/>
  <c r="J7" i="1"/>
  <c r="J14" i="1"/>
  <c r="I16" i="1"/>
  <c r="H11" i="1"/>
  <c r="K12" i="1"/>
  <c r="J10" i="1"/>
  <c r="J17" i="1"/>
  <c r="I12" i="1"/>
  <c r="H7" i="1"/>
  <c r="G16" i="1"/>
  <c r="G19" i="1"/>
  <c r="J13" i="1"/>
  <c r="I8" i="1"/>
  <c r="H17" i="1"/>
  <c r="G12" i="1"/>
  <c r="K7" i="1"/>
  <c r="G15" i="1"/>
  <c r="J9" i="1"/>
  <c r="I18" i="1"/>
  <c r="H13" i="1"/>
  <c r="G8" i="1"/>
  <c r="H16" i="1"/>
  <c r="G11" i="1"/>
  <c r="J19" i="1"/>
  <c r="I14" i="1"/>
  <c r="H9" i="1"/>
  <c r="I17" i="1"/>
  <c r="H12" i="1"/>
  <c r="G7" i="1"/>
  <c r="K9" i="1"/>
  <c r="G18" i="1"/>
  <c r="J15" i="1"/>
  <c r="I10" i="1"/>
  <c r="I13" i="1"/>
  <c r="H8" i="1"/>
  <c r="H19" i="1"/>
  <c r="G14" i="1"/>
  <c r="J11" i="1"/>
  <c r="K16" i="1"/>
  <c r="J18" i="1"/>
  <c r="I9" i="1"/>
  <c r="H15" i="1"/>
  <c r="G10" i="1"/>
  <c r="F19" i="1"/>
  <c r="F15" i="1"/>
  <c r="F18" i="1"/>
  <c r="F11" i="1"/>
  <c r="F14" i="1"/>
  <c r="F10" i="1"/>
  <c r="F17" i="1"/>
  <c r="F13" i="1"/>
  <c r="F9" i="1"/>
  <c r="F7" i="1"/>
  <c r="H15" i="2"/>
  <c r="J38" i="1"/>
  <c r="J40" i="1" s="1"/>
  <c r="I56" i="1"/>
  <c r="I58" i="1" s="1"/>
  <c r="I38" i="1"/>
  <c r="I40" i="1" s="1"/>
  <c r="J56" i="1"/>
  <c r="J58" i="1" s="1"/>
  <c r="G7" i="2"/>
  <c r="G6" i="2"/>
  <c r="E6" i="2"/>
  <c r="H6" i="2"/>
  <c r="G10" i="2"/>
  <c r="G14" i="2"/>
  <c r="G11" i="2"/>
  <c r="F14" i="2"/>
  <c r="F11" i="2"/>
  <c r="K38" i="1"/>
  <c r="K40" i="1" s="1"/>
  <c r="K56" i="1"/>
  <c r="K58" i="1" s="1"/>
  <c r="G38" i="1"/>
  <c r="G40" i="1" s="1"/>
  <c r="H56" i="1"/>
  <c r="H58" i="1" s="1"/>
  <c r="G56" i="1"/>
  <c r="G58" i="1" s="1"/>
  <c r="I20" i="1" l="1"/>
  <c r="I22" i="1" s="1"/>
  <c r="G20" i="1"/>
  <c r="G22" i="1" s="1"/>
  <c r="H20" i="1"/>
  <c r="H22" i="1" s="1"/>
  <c r="J20" i="1"/>
  <c r="J22" i="1" s="1"/>
  <c r="K20" i="1"/>
  <c r="K22" i="1" s="1"/>
  <c r="D26" i="1"/>
  <c r="D27" i="1"/>
  <c r="D28" i="1"/>
  <c r="D29" i="1"/>
  <c r="D30" i="1"/>
  <c r="D31" i="1"/>
  <c r="D32" i="1"/>
  <c r="D33" i="1"/>
  <c r="D34" i="1"/>
  <c r="D35" i="1"/>
  <c r="D36" i="1"/>
  <c r="D37" i="1"/>
  <c r="D25" i="1"/>
  <c r="C7" i="2"/>
  <c r="C8" i="2"/>
  <c r="C9" i="2"/>
  <c r="C10" i="2"/>
  <c r="C11" i="2"/>
  <c r="C12" i="2"/>
  <c r="C13" i="2"/>
  <c r="C14" i="2"/>
  <c r="C15" i="2"/>
  <c r="C16" i="2"/>
  <c r="C17" i="2"/>
  <c r="C18" i="2"/>
  <c r="C6" i="2"/>
  <c r="I19" i="2"/>
  <c r="I21" i="2" s="1"/>
  <c r="H19" i="2"/>
  <c r="H21" i="2" s="1"/>
  <c r="F19" i="2"/>
  <c r="F21" i="2" s="1"/>
  <c r="G19" i="2"/>
  <c r="G21" i="2" s="1"/>
  <c r="J7" i="2"/>
  <c r="J8" i="2"/>
  <c r="J9" i="2"/>
  <c r="J10" i="2"/>
  <c r="J11" i="2"/>
  <c r="J12" i="2"/>
  <c r="J13" i="2"/>
  <c r="J14" i="2"/>
  <c r="J15" i="2"/>
  <c r="J16" i="2"/>
  <c r="J17" i="2"/>
  <c r="J18" i="2"/>
  <c r="J6" i="2"/>
  <c r="M38" i="1"/>
  <c r="M40" i="1" s="1"/>
  <c r="M20" i="1"/>
  <c r="M22" i="1" s="1"/>
  <c r="E19" i="2"/>
  <c r="E21" i="2" s="1"/>
  <c r="F38" i="1"/>
  <c r="F40" i="1" s="1"/>
  <c r="F20" i="1"/>
  <c r="F22" i="1" s="1"/>
  <c r="J35" i="2" l="1"/>
  <c r="J31" i="2"/>
  <c r="I37" i="2"/>
  <c r="I39" i="2" s="1"/>
  <c r="J32" i="2"/>
  <c r="J26" i="2"/>
  <c r="H37" i="2"/>
  <c r="H39" i="2" s="1"/>
  <c r="J33" i="2"/>
  <c r="J29" i="2"/>
  <c r="G37" i="2"/>
  <c r="G39" i="2" s="1"/>
  <c r="F37" i="2"/>
  <c r="F39" i="2" s="1"/>
  <c r="C30" i="2"/>
  <c r="D49" i="1"/>
  <c r="C48" i="2" s="1"/>
  <c r="C33" i="2"/>
  <c r="D52" i="1"/>
  <c r="C51" i="2" s="1"/>
  <c r="C29" i="2"/>
  <c r="D48" i="1"/>
  <c r="C47" i="2" s="1"/>
  <c r="C36" i="2"/>
  <c r="D55" i="1"/>
  <c r="C54" i="2" s="1"/>
  <c r="C32" i="2"/>
  <c r="D51" i="1"/>
  <c r="C50" i="2" s="1"/>
  <c r="C35" i="2"/>
  <c r="D54" i="1"/>
  <c r="C53" i="2" s="1"/>
  <c r="C31" i="2"/>
  <c r="D50" i="1"/>
  <c r="C49" i="2" s="1"/>
  <c r="C27" i="2"/>
  <c r="D46" i="1"/>
  <c r="C45" i="2" s="1"/>
  <c r="C34" i="2"/>
  <c r="D53" i="1"/>
  <c r="C52" i="2" s="1"/>
  <c r="C26" i="2"/>
  <c r="D45" i="1"/>
  <c r="C44" i="2" s="1"/>
  <c r="C24" i="2"/>
  <c r="D43" i="1"/>
  <c r="C42" i="2" s="1"/>
  <c r="C25" i="2"/>
  <c r="D44" i="1"/>
  <c r="C43" i="2" s="1"/>
  <c r="C28" i="2"/>
  <c r="D47" i="1"/>
  <c r="C46" i="2" s="1"/>
  <c r="J30" i="2"/>
  <c r="J36" i="2"/>
  <c r="J34" i="2"/>
  <c r="E37" i="2"/>
  <c r="E39" i="2" s="1"/>
  <c r="J19" i="2"/>
  <c r="J21" i="2" s="1"/>
  <c r="J28" i="2" l="1"/>
  <c r="J27" i="2"/>
  <c r="J25" i="2"/>
  <c r="J24" i="2"/>
  <c r="H55" i="2"/>
  <c r="H57" i="2" s="1"/>
  <c r="H60" i="2" s="1"/>
  <c r="L38" i="1" l="1"/>
  <c r="L40" i="1" s="1"/>
  <c r="J37" i="2"/>
  <c r="J39" i="2" s="1"/>
  <c r="F55" i="2"/>
  <c r="F57" i="2" s="1"/>
  <c r="F60" i="2" s="1"/>
  <c r="J49" i="2"/>
  <c r="L14" i="1" s="1"/>
  <c r="J43" i="2"/>
  <c r="L8" i="1" s="1"/>
  <c r="J52" i="2"/>
  <c r="L17" i="1" s="1"/>
  <c r="G55" i="2"/>
  <c r="G57" i="2" s="1"/>
  <c r="G60" i="2" s="1"/>
  <c r="J45" i="2"/>
  <c r="L10" i="1" s="1"/>
  <c r="J46" i="2"/>
  <c r="L11" i="1" s="1"/>
  <c r="J54" i="2"/>
  <c r="L19" i="1" s="1"/>
  <c r="I55" i="2"/>
  <c r="I57" i="2" s="1"/>
  <c r="I60" i="2" s="1"/>
  <c r="J44" i="2"/>
  <c r="L9" i="1" s="1"/>
  <c r="J51" i="2"/>
  <c r="L16" i="1" s="1"/>
  <c r="J50" i="2"/>
  <c r="L15" i="1" s="1"/>
  <c r="J53" i="2"/>
  <c r="L18" i="1" s="1"/>
  <c r="J47" i="2"/>
  <c r="L12" i="1" s="1"/>
  <c r="J42" i="2"/>
  <c r="E55" i="2"/>
  <c r="E57" i="2" s="1"/>
  <c r="E60" i="2" s="1"/>
  <c r="J48" i="2"/>
  <c r="L13" i="1" s="1"/>
  <c r="J55" i="2" l="1"/>
  <c r="J57" i="2" s="1"/>
  <c r="J60" i="2" s="1"/>
  <c r="L56" i="1" l="1"/>
  <c r="L58" i="1" s="1"/>
  <c r="L7" i="1"/>
  <c r="L20" i="1" s="1"/>
  <c r="L22" i="1" s="1"/>
</calcChain>
</file>

<file path=xl/sharedStrings.xml><?xml version="1.0" encoding="utf-8"?>
<sst xmlns="http://schemas.openxmlformats.org/spreadsheetml/2006/main" count="204" uniqueCount="102">
  <si>
    <t>LINE</t>
  </si>
  <si>
    <t>ACCOUNT</t>
  </si>
  <si>
    <t>NO.</t>
  </si>
  <si>
    <t xml:space="preserve">  MONTH  </t>
  </si>
  <si>
    <t>$</t>
  </si>
  <si>
    <t>Total Company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</si>
  <si>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</si>
  <si>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</si>
  <si>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</si>
  <si>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</si>
  <si>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</si>
  <si>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</si>
  <si>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</si>
  <si>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</si>
  <si>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</si>
  <si>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</si>
  <si>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</si>
  <si>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</si>
  <si>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Average Balance</t>
  </si>
  <si>
    <t>(i)</t>
  </si>
  <si>
    <t>M&amp;S</t>
  </si>
  <si>
    <t>TOTAL</t>
  </si>
  <si>
    <t>or Sold</t>
  </si>
  <si>
    <t>Plant</t>
  </si>
  <si>
    <t>Purchased</t>
  </si>
  <si>
    <t>(a)</t>
  </si>
  <si>
    <t>(b)</t>
  </si>
  <si>
    <t>(d)</t>
  </si>
  <si>
    <t>(e)</t>
  </si>
  <si>
    <t>(f)</t>
  </si>
  <si>
    <t>(g)</t>
  </si>
  <si>
    <t>(h)</t>
  </si>
  <si>
    <t>(j)</t>
  </si>
  <si>
    <t>(k)</t>
  </si>
  <si>
    <t>Property Held</t>
  </si>
  <si>
    <t>for Future</t>
  </si>
  <si>
    <t>Use</t>
  </si>
  <si>
    <t>Line</t>
  </si>
  <si>
    <t>No.</t>
  </si>
  <si>
    <t>Month</t>
  </si>
  <si>
    <t>CWIP</t>
  </si>
  <si>
    <t>Completed</t>
  </si>
  <si>
    <t>Construction</t>
  </si>
  <si>
    <t>Accumulated</t>
  </si>
  <si>
    <t>Depreciation</t>
  </si>
  <si>
    <t>Materials</t>
  </si>
  <si>
    <t>&amp; Supplies</t>
  </si>
  <si>
    <t>Cash</t>
  </si>
  <si>
    <t>Working</t>
  </si>
  <si>
    <t>Capital</t>
  </si>
  <si>
    <t>Applicable to</t>
  </si>
  <si>
    <t>Balance in A/P</t>
  </si>
  <si>
    <t>(c)</t>
  </si>
  <si>
    <t>Gas Operations</t>
  </si>
  <si>
    <t>13-Month Average Balance</t>
  </si>
  <si>
    <t>&amp; Amortization</t>
  </si>
  <si>
    <r>
      <t xml:space="preserve">Gas Operations </t>
    </r>
    <r>
      <rPr>
        <b/>
        <u/>
        <vertAlign val="superscript"/>
        <sz val="12"/>
        <rFont val="Arial"/>
        <family val="2"/>
      </rPr>
      <t>(3)</t>
    </r>
  </si>
  <si>
    <r>
      <t xml:space="preserve">Electric Operations </t>
    </r>
    <r>
      <rPr>
        <b/>
        <u/>
        <vertAlign val="superscript"/>
        <sz val="12"/>
        <rFont val="Arial"/>
        <family val="2"/>
      </rPr>
      <t>(3)</t>
    </r>
  </si>
  <si>
    <t>Electric Operations</t>
  </si>
  <si>
    <r>
      <t xml:space="preserve">in Service </t>
    </r>
    <r>
      <rPr>
        <vertAlign val="superscript"/>
        <sz val="12"/>
        <rFont val="Arial"/>
        <family val="2"/>
      </rPr>
      <t>(1)</t>
    </r>
  </si>
  <si>
    <r>
      <t xml:space="preserve">Not Classified </t>
    </r>
    <r>
      <rPr>
        <vertAlign val="superscript"/>
        <sz val="12"/>
        <rFont val="Arial"/>
        <family val="2"/>
      </rPr>
      <t>(2)</t>
    </r>
  </si>
  <si>
    <t>(Account No. 101)</t>
  </si>
  <si>
    <t>(Account No. 102)</t>
  </si>
  <si>
    <t>(Account No. 105)</t>
  </si>
  <si>
    <t>(Account No. 107)</t>
  </si>
  <si>
    <t>(Account No. 106)</t>
  </si>
  <si>
    <t>(Account No. 108)</t>
  </si>
  <si>
    <t>(Various Accounts)</t>
  </si>
  <si>
    <t>0154100</t>
  </si>
  <si>
    <t>0154200</t>
  </si>
  <si>
    <t>0154990</t>
  </si>
  <si>
    <t>0163110</t>
  </si>
  <si>
    <t>0163120</t>
  </si>
  <si>
    <t>(Account No. 131)</t>
  </si>
  <si>
    <t>(4)</t>
  </si>
  <si>
    <t>payable or to reasonably estimate the balances in accounts payable for the accounts requested.</t>
  </si>
  <si>
    <t>(1)</t>
  </si>
  <si>
    <t>Included with Plant in Service.</t>
  </si>
  <si>
    <t>(2)</t>
  </si>
  <si>
    <t>(3)</t>
  </si>
  <si>
    <t>Includes Completed Construction Not Classified and ARO.</t>
  </si>
  <si>
    <t>N/A</t>
  </si>
  <si>
    <r>
      <t xml:space="preserve">Utility Plant </t>
    </r>
    <r>
      <rPr>
        <u/>
        <vertAlign val="superscript"/>
        <sz val="12"/>
        <rFont val="Arial"/>
        <family val="2"/>
      </rPr>
      <t>(4)</t>
    </r>
  </si>
  <si>
    <r>
      <t xml:space="preserve">Prepayments </t>
    </r>
    <r>
      <rPr>
        <u/>
        <vertAlign val="superscript"/>
        <sz val="12"/>
        <rFont val="Arial"/>
        <family val="2"/>
      </rPr>
      <t>(4)</t>
    </r>
  </si>
  <si>
    <t xml:space="preserve">CWIP </t>
  </si>
  <si>
    <t>Company records are not maintained in a manner to determine the amount applicable to accounts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</si>
  <si>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</si>
  <si>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</si>
  <si>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</si>
  <si>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</si>
  <si>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</si>
  <si>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</si>
  <si>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</si>
  <si>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</si>
  <si>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</si>
  <si>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</si>
  <si>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</si>
  <si>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</si>
  <si>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</si>
  <si>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January 2020</t>
  </si>
  <si>
    <t>August 2019</t>
  </si>
  <si>
    <t>Plant in Service includes Common allocated to Gas Operations and to Electric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</si>
</sst>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Times New Roman"/>
      <family val="1"/>
    </font>
    <font>
      <sz val="12"/>
      <name val="Courier"/>
      <family val="3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color rgb="FF3333FF"/>
      <name val="Arial"/>
      <family val="2"/>
    </font>
    <font>
      <b/>
      <u/>
      <vertAlign val="superscript"/>
      <sz val="12"/>
      <name val="Arial"/>
      <family val="2"/>
    </font>
    <font>
      <u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57">
    <xf numFmtId="0" fontId="0" fillId="0" borderId="0" xfId="0"/>
    <xf numFmtId="0" fontId="4" fillId="0" borderId="0" xfId="1" applyFont="1" applyFill="1" applyAlignment="1" applyProtection="1">
      <alignment horizontal="left"/>
    </xf>
    <xf numFmtId="0" fontId="5" fillId="0" borderId="0" xfId="1" applyFont="1" applyFill="1" applyProtection="1">
      <protection locked="0"/>
    </xf>
    <xf numFmtId="0" fontId="4" fillId="0" borderId="0" xfId="2" applyFont="1" applyFill="1"/>
    <xf numFmtId="0" fontId="4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4" fillId="0" borderId="0" xfId="1" applyFont="1" applyFill="1"/>
    <xf numFmtId="37" fontId="5" fillId="0" borderId="0" xfId="1" applyNumberFormat="1" applyFont="1" applyFill="1" applyProtection="1">
      <protection locked="0"/>
    </xf>
    <xf numFmtId="37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7" fontId="5" fillId="0" borderId="0" xfId="1" applyNumberFormat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</xf>
    <xf numFmtId="0" fontId="7" fillId="0" borderId="0" xfId="1" applyFont="1" applyFill="1"/>
    <xf numFmtId="17" fontId="4" fillId="0" borderId="0" xfId="1" quotePrefix="1" applyNumberFormat="1" applyFont="1" applyFill="1" applyAlignment="1">
      <alignment horizontal="left"/>
    </xf>
    <xf numFmtId="37" fontId="4" fillId="0" borderId="1" xfId="1" applyNumberFormat="1" applyFont="1" applyFill="1" applyBorder="1" applyProtection="1"/>
    <xf numFmtId="0" fontId="4" fillId="0" borderId="0" xfId="1" applyFont="1" applyFill="1" applyAlignment="1" applyProtection="1">
      <alignment horizontal="right"/>
    </xf>
    <xf numFmtId="37" fontId="4" fillId="0" borderId="2" xfId="1" applyNumberFormat="1" applyFont="1" applyFill="1" applyBorder="1" applyProtection="1"/>
    <xf numFmtId="0" fontId="8" fillId="0" borderId="0" xfId="1" applyFont="1" applyFill="1" applyProtection="1">
      <protection locked="0"/>
    </xf>
    <xf numFmtId="0" fontId="7" fillId="0" borderId="0" xfId="1" applyFont="1" applyFill="1" applyProtection="1">
      <protection locked="0"/>
    </xf>
    <xf numFmtId="37" fontId="4" fillId="0" borderId="0" xfId="1" applyNumberFormat="1" applyFont="1" applyFill="1" applyAlignment="1" applyProtection="1">
      <alignment horizontal="center"/>
    </xf>
    <xf numFmtId="37" fontId="4" fillId="0" borderId="0" xfId="1" applyNumberFormat="1" applyFont="1" applyFill="1" applyAlignment="1" applyProtection="1">
      <alignment horizontal="right"/>
    </xf>
    <xf numFmtId="37" fontId="5" fillId="0" borderId="0" xfId="2" applyNumberFormat="1" applyFont="1" applyFill="1" applyProtection="1">
      <protection locked="0"/>
    </xf>
    <xf numFmtId="37" fontId="0" fillId="0" borderId="0" xfId="0" applyNumberFormat="1"/>
    <xf numFmtId="0" fontId="4" fillId="0" borderId="0" xfId="1" applyFont="1" applyFill="1" applyBorder="1" applyAlignment="1" applyProtection="1">
      <alignment horizontal="center"/>
    </xf>
    <xf numFmtId="37" fontId="5" fillId="0" borderId="0" xfId="1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0" fontId="4" fillId="0" borderId="0" xfId="2" applyNumberFormat="1" applyFont="1" applyFill="1" applyBorder="1" applyProtection="1">
      <protection locked="0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right"/>
    </xf>
    <xf numFmtId="49" fontId="4" fillId="0" borderId="0" xfId="1" applyNumberFormat="1" applyFont="1" applyFill="1" applyAlignment="1" applyProtection="1">
      <alignment horizontal="center"/>
    </xf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 applyProtection="1">
      <alignment horizontal="left" indent="1"/>
      <protection locked="0"/>
    </xf>
    <xf numFmtId="0" fontId="10" fillId="0" borderId="0" xfId="1" applyFont="1" applyFill="1" applyAlignment="1" applyProtection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1" applyNumberFormat="1" applyFont="1" applyFill="1" applyAlignment="1" applyProtection="1">
      <alignment horizontal="center"/>
      <protection locked="0"/>
    </xf>
    <xf numFmtId="37" fontId="6" fillId="0" borderId="0" xfId="1" applyNumberFormat="1" applyFont="1" applyFill="1" applyAlignment="1" applyProtection="1">
      <alignment horizontal="center"/>
    </xf>
    <xf numFmtId="49" fontId="9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37" fontId="5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</xf>
    <xf numFmtId="37" fontId="4" fillId="0" borderId="0" xfId="1" applyNumberFormat="1" applyFont="1" applyFill="1"/>
    <xf numFmtId="37" fontId="5" fillId="0" borderId="0" xfId="1" quotePrefix="1" applyNumberFormat="1" applyFont="1" applyFill="1" applyProtection="1">
      <protection locked="0"/>
    </xf>
    <xf numFmtId="37" fontId="4" fillId="0" borderId="0" xfId="1" applyNumberFormat="1" applyFont="1" applyFill="1" applyProtection="1">
      <protection locked="0"/>
    </xf>
    <xf numFmtId="0" fontId="4" fillId="0" borderId="0" xfId="1" quotePrefix="1" applyFont="1" applyFill="1" applyAlignment="1" applyProtection="1">
      <alignment horizontal="center"/>
    </xf>
    <xf numFmtId="0" fontId="6" fillId="0" borderId="0" xfId="1" quotePrefix="1" applyFont="1" applyFill="1" applyAlignment="1" applyProtection="1">
      <alignment horizontal="center"/>
    </xf>
    <xf numFmtId="0" fontId="10" fillId="0" borderId="0" xfId="1" quotePrefix="1" applyFont="1" applyFill="1" applyAlignment="1" applyProtection="1">
      <alignment horizontal="left"/>
    </xf>
    <xf numFmtId="0" fontId="4" fillId="0" borderId="0" xfId="0" applyFont="1" applyFill="1" applyAlignment="1">
      <alignment horizontal="left"/>
    </xf>
    <xf numFmtId="37" fontId="11" fillId="0" borderId="0" xfId="1" applyNumberFormat="1" applyFont="1" applyFill="1" applyAlignment="1" applyProtection="1">
      <alignment horizontal="center"/>
      <protection locked="0"/>
    </xf>
    <xf numFmtId="0" fontId="11" fillId="0" borderId="0" xfId="1" quotePrefix="1" applyFont="1" applyFill="1" applyAlignment="1" applyProtection="1">
      <alignment horizontal="center"/>
    </xf>
    <xf numFmtId="0" fontId="4" fillId="0" borderId="0" xfId="1" applyFont="1" applyFill="1" applyAlignment="1">
      <alignment horizontal="left"/>
    </xf>
    <xf numFmtId="37" fontId="11" fillId="0" borderId="0" xfId="1" applyNumberFormat="1" applyFont="1" applyFill="1" applyAlignment="1" applyProtection="1">
      <alignment horizontal="right"/>
      <protection locked="0"/>
    </xf>
  </cellXfs>
  <cellStyles count="4">
    <cellStyle name="Normal" xfId="0" builtinId="0"/>
    <cellStyle name="Normal 2" xfId="3" xr:uid="{00000000-0005-0000-0000-000001000000}"/>
    <cellStyle name="Normal_KPSC GAS SFRs-Forward Looking" xfId="1" xr:uid="{00000000-0005-0000-0000-000002000000}"/>
    <cellStyle name="Normal_WPB-5's" xfId="2" xr:uid="{00000000-0005-0000-0000-000003000000}"/>
  </cellStyles>
  <dxfs count="0"/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0"/>
  <sheetViews>
    <sheetView tabSelected="1" view="pageLayout" topLeftCell="C1" zoomScale="75" zoomScaleNormal="75" zoomScalePageLayoutView="75" workbookViewId="0">
      <selection activeCell="S4" sqref="S4"/>
    </sheetView>
  </sheetViews>
  <sheetFormatPr defaultColWidth="9.140625" defaultRowHeight="12.75" x14ac:dyDescent="0.2"/>
  <cols>
    <col min="1" max="1" width="9.140625" style="35"/>
    <col min="2" max="2" width="5.7109375" style="35" customWidth="1"/>
    <col min="3" max="3" width="3.28515625" style="35" customWidth="1"/>
    <col min="4" max="4" width="27.42578125" style="35" customWidth="1"/>
    <col min="5" max="5" width="1.85546875" style="35" customWidth="1"/>
    <col min="6" max="6" width="26.28515625" style="35" customWidth="1"/>
    <col min="7" max="7" width="25.42578125" style="35" customWidth="1"/>
    <col min="8" max="8" width="24" style="35" customWidth="1"/>
    <col min="9" max="9" width="22.85546875" style="35" customWidth="1"/>
    <col min="10" max="10" width="22.42578125" style="35" customWidth="1"/>
    <col min="11" max="11" width="20" style="35" customWidth="1"/>
    <col min="12" max="12" width="21.42578125" style="35" customWidth="1"/>
    <col min="13" max="13" width="19.7109375" style="35" customWidth="1"/>
    <col min="14" max="14" width="19.85546875" style="35" customWidth="1"/>
    <col min="15" max="15" width="24.28515625" style="35" customWidth="1"/>
    <col min="16" max="16" width="17.42578125" style="35" customWidth="1"/>
    <col min="17" max="62" width="16.85546875" style="35" customWidth="1"/>
    <col min="63" max="16384" width="9.140625" style="35"/>
  </cols>
  <sheetData>
    <row r="1" spans="1:16" s="36" customFormat="1" ht="15" x14ac:dyDescent="0.2">
      <c r="B1" s="32"/>
      <c r="C1" s="32"/>
      <c r="D1" s="32"/>
      <c r="E1" s="32"/>
      <c r="F1" s="10"/>
      <c r="G1" s="37" t="s">
        <v>23</v>
      </c>
      <c r="H1" s="37" t="s">
        <v>34</v>
      </c>
      <c r="I1" s="37" t="s">
        <v>41</v>
      </c>
      <c r="J1" s="37"/>
      <c r="K1" s="37" t="s">
        <v>43</v>
      </c>
      <c r="M1" s="36" t="s">
        <v>47</v>
      </c>
    </row>
    <row r="2" spans="1:16" s="36" customFormat="1" ht="15" x14ac:dyDescent="0.2">
      <c r="E2" s="32"/>
      <c r="F2" s="37" t="s">
        <v>23</v>
      </c>
      <c r="G2" s="37" t="s">
        <v>24</v>
      </c>
      <c r="H2" s="38" t="s">
        <v>35</v>
      </c>
      <c r="I2" s="38" t="s">
        <v>42</v>
      </c>
      <c r="J2" s="38"/>
      <c r="K2" s="38" t="s">
        <v>44</v>
      </c>
      <c r="L2" s="38" t="s">
        <v>45</v>
      </c>
      <c r="M2" s="38" t="s">
        <v>48</v>
      </c>
      <c r="N2" s="36" t="s">
        <v>51</v>
      </c>
      <c r="O2" s="36" t="s">
        <v>51</v>
      </c>
      <c r="P2" s="36" t="s">
        <v>51</v>
      </c>
    </row>
    <row r="3" spans="1:16" ht="18" x14ac:dyDescent="0.2">
      <c r="B3" s="9" t="s">
        <v>37</v>
      </c>
      <c r="C3" s="9"/>
      <c r="D3" s="32"/>
      <c r="E3" s="6"/>
      <c r="F3" s="19" t="s">
        <v>59</v>
      </c>
      <c r="G3" s="38" t="s">
        <v>22</v>
      </c>
      <c r="H3" s="9" t="s">
        <v>36</v>
      </c>
      <c r="I3" s="9" t="s">
        <v>60</v>
      </c>
      <c r="J3" s="9" t="s">
        <v>40</v>
      </c>
      <c r="K3" s="9" t="s">
        <v>55</v>
      </c>
      <c r="L3" s="9" t="s">
        <v>46</v>
      </c>
      <c r="M3" s="38" t="s">
        <v>49</v>
      </c>
      <c r="N3" s="36" t="s">
        <v>50</v>
      </c>
      <c r="O3" s="36" t="s">
        <v>50</v>
      </c>
      <c r="P3" s="36" t="s">
        <v>50</v>
      </c>
    </row>
    <row r="4" spans="1:16" ht="18" x14ac:dyDescent="0.2">
      <c r="B4" s="11" t="s">
        <v>38</v>
      </c>
      <c r="C4" s="11"/>
      <c r="D4" s="11" t="s">
        <v>39</v>
      </c>
      <c r="E4" s="6"/>
      <c r="F4" s="39" t="s">
        <v>61</v>
      </c>
      <c r="G4" s="39" t="s">
        <v>62</v>
      </c>
      <c r="H4" s="39" t="s">
        <v>63</v>
      </c>
      <c r="I4" s="39" t="s">
        <v>65</v>
      </c>
      <c r="J4" s="39" t="s">
        <v>64</v>
      </c>
      <c r="K4" s="39" t="s">
        <v>66</v>
      </c>
      <c r="L4" s="39" t="s">
        <v>67</v>
      </c>
      <c r="M4" s="39" t="s">
        <v>73</v>
      </c>
      <c r="N4" s="11" t="s">
        <v>82</v>
      </c>
      <c r="O4" s="11" t="s">
        <v>84</v>
      </c>
      <c r="P4" s="11" t="s">
        <v>83</v>
      </c>
    </row>
    <row r="5" spans="1:16" s="40" customFormat="1" ht="15" x14ac:dyDescent="0.2">
      <c r="B5" s="30"/>
      <c r="C5" s="30"/>
      <c r="D5" s="30"/>
      <c r="E5" s="31"/>
      <c r="F5" s="30" t="s">
        <v>25</v>
      </c>
      <c r="G5" s="30" t="s">
        <v>26</v>
      </c>
      <c r="H5" s="19" t="s">
        <v>52</v>
      </c>
      <c r="I5" s="30" t="s">
        <v>27</v>
      </c>
      <c r="J5" s="30" t="s">
        <v>28</v>
      </c>
      <c r="K5" s="30" t="s">
        <v>29</v>
      </c>
      <c r="L5" s="30" t="s">
        <v>30</v>
      </c>
      <c r="M5" s="30" t="s">
        <v>31</v>
      </c>
      <c r="N5" s="30" t="s">
        <v>19</v>
      </c>
      <c r="O5" s="30" t="s">
        <v>32</v>
      </c>
      <c r="P5" s="30" t="s">
        <v>33</v>
      </c>
    </row>
    <row r="6" spans="1:16" ht="15.75" x14ac:dyDescent="0.25">
      <c r="B6" s="9">
        <v>1</v>
      </c>
      <c r="C6" s="9"/>
      <c r="D6" s="12" t="s">
        <v>5</v>
      </c>
      <c r="E6" s="6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x14ac:dyDescent="0.2">
      <c r="A7" s="54" t="s">
        <v>86</v>
      </c>
      <c r="B7" s="9">
        <v>2</v>
      </c>
      <c r="D7" s="47" t="s">
        <v>100</v>
      </c>
      <c r="E7" s="46"/>
      <c r="F7" s="48">
        <f>F25+F43</f>
        <v>1912658025.8570008</v>
      </c>
      <c r="G7" s="48">
        <f t="shared" ref="G7:L7" si="0">G25+G43</f>
        <v>0</v>
      </c>
      <c r="H7" s="48">
        <f t="shared" si="0"/>
        <v>38843.280000000028</v>
      </c>
      <c r="I7" s="48">
        <f t="shared" si="0"/>
        <v>664268305.35000002</v>
      </c>
      <c r="J7" s="48">
        <f t="shared" si="0"/>
        <v>91180575.67899999</v>
      </c>
      <c r="K7" s="48">
        <f t="shared" si="0"/>
        <v>967924073.28700078</v>
      </c>
      <c r="L7" s="48">
        <f t="shared" si="0"/>
        <v>19691537.889000002</v>
      </c>
      <c r="M7" s="48">
        <f>M25+M43</f>
        <v>6271416.4700009348</v>
      </c>
      <c r="N7" s="53" t="s">
        <v>81</v>
      </c>
      <c r="O7" s="48">
        <f t="shared" ref="O7" si="1">O25+O43</f>
        <v>11836175</v>
      </c>
      <c r="P7" s="53" t="s">
        <v>81</v>
      </c>
    </row>
    <row r="8" spans="1:16" ht="15" x14ac:dyDescent="0.2">
      <c r="A8" s="54" t="s">
        <v>87</v>
      </c>
      <c r="B8" s="9">
        <v>3</v>
      </c>
      <c r="C8" s="9"/>
      <c r="D8" s="47" t="s">
        <v>16</v>
      </c>
      <c r="E8" s="46"/>
      <c r="F8" s="48">
        <f t="shared" ref="F8:M19" si="2">F26+F44</f>
        <v>1871194137.2220011</v>
      </c>
      <c r="G8" s="48">
        <f t="shared" si="2"/>
        <v>0</v>
      </c>
      <c r="H8" s="48">
        <f t="shared" si="2"/>
        <v>38843.280000000028</v>
      </c>
      <c r="I8" s="48">
        <f t="shared" si="2"/>
        <v>675168924.26000011</v>
      </c>
      <c r="J8" s="48">
        <f t="shared" si="2"/>
        <v>107365108.04899997</v>
      </c>
      <c r="K8" s="48">
        <f t="shared" si="2"/>
        <v>932201458.0120008</v>
      </c>
      <c r="L8" s="48">
        <f t="shared" si="2"/>
        <v>19274568.529000003</v>
      </c>
      <c r="M8" s="48">
        <f t="shared" si="2"/>
        <v>3039267.8999999808</v>
      </c>
      <c r="N8" s="53" t="s">
        <v>81</v>
      </c>
      <c r="O8" s="48">
        <f t="shared" ref="O8" si="3">O26+O44</f>
        <v>15275310</v>
      </c>
      <c r="P8" s="53" t="s">
        <v>81</v>
      </c>
    </row>
    <row r="9" spans="1:16" ht="15" x14ac:dyDescent="0.2">
      <c r="A9" s="54" t="s">
        <v>88</v>
      </c>
      <c r="B9" s="9">
        <v>4</v>
      </c>
      <c r="C9" s="9"/>
      <c r="D9" s="7" t="s">
        <v>6</v>
      </c>
      <c r="E9" s="46"/>
      <c r="F9" s="48">
        <f t="shared" si="2"/>
        <v>1919618279.3600006</v>
      </c>
      <c r="G9" s="48">
        <f t="shared" si="2"/>
        <v>0</v>
      </c>
      <c r="H9" s="48">
        <f t="shared" si="2"/>
        <v>38843.27999999997</v>
      </c>
      <c r="I9" s="48">
        <f t="shared" si="2"/>
        <v>662934381.02999985</v>
      </c>
      <c r="J9" s="48">
        <f t="shared" si="2"/>
        <v>133695474.38</v>
      </c>
      <c r="K9" s="48">
        <f t="shared" si="2"/>
        <v>965567559.86000049</v>
      </c>
      <c r="L9" s="48">
        <f t="shared" si="2"/>
        <v>19267848.188999996</v>
      </c>
      <c r="M9" s="48">
        <f t="shared" si="2"/>
        <v>7094018.2500003595</v>
      </c>
      <c r="N9" s="53" t="s">
        <v>81</v>
      </c>
      <c r="O9" s="48">
        <f t="shared" ref="O9" si="4">O27+O45</f>
        <v>23253608</v>
      </c>
      <c r="P9" s="53" t="s">
        <v>81</v>
      </c>
    </row>
    <row r="10" spans="1:16" ht="15" x14ac:dyDescent="0.2">
      <c r="A10" s="54" t="s">
        <v>89</v>
      </c>
      <c r="B10" s="9">
        <v>5</v>
      </c>
      <c r="C10" s="9"/>
      <c r="D10" s="7" t="s">
        <v>7</v>
      </c>
      <c r="E10" s="46"/>
      <c r="F10" s="48">
        <f t="shared" si="2"/>
        <v>2022777164.8600004</v>
      </c>
      <c r="G10" s="48">
        <f t="shared" si="2"/>
        <v>0</v>
      </c>
      <c r="H10" s="48">
        <f t="shared" si="2"/>
        <v>38884.219999999972</v>
      </c>
      <c r="I10" s="48">
        <f t="shared" si="2"/>
        <v>583367125.25</v>
      </c>
      <c r="J10" s="48">
        <f t="shared" si="2"/>
        <v>127699791.77000001</v>
      </c>
      <c r="K10" s="48">
        <f t="shared" si="2"/>
        <v>961239687.41000056</v>
      </c>
      <c r="L10" s="48">
        <f t="shared" si="2"/>
        <v>19033957.359000001</v>
      </c>
      <c r="M10" s="48">
        <f t="shared" si="2"/>
        <v>2673306.2700001337</v>
      </c>
      <c r="N10" s="53" t="s">
        <v>81</v>
      </c>
      <c r="O10" s="48">
        <f t="shared" ref="O10" si="5">O28+O46</f>
        <v>21793353</v>
      </c>
      <c r="P10" s="53" t="s">
        <v>81</v>
      </c>
    </row>
    <row r="11" spans="1:16" ht="15" x14ac:dyDescent="0.2">
      <c r="A11" s="54" t="s">
        <v>90</v>
      </c>
      <c r="B11" s="9">
        <v>6</v>
      </c>
      <c r="C11" s="9"/>
      <c r="D11" s="7" t="s">
        <v>8</v>
      </c>
      <c r="E11" s="46"/>
      <c r="F11" s="48">
        <f t="shared" si="2"/>
        <v>2048638532.000001</v>
      </c>
      <c r="G11" s="48">
        <f t="shared" si="2"/>
        <v>0</v>
      </c>
      <c r="H11" s="48">
        <f t="shared" si="2"/>
        <v>365.10000000000582</v>
      </c>
      <c r="I11" s="48">
        <f t="shared" si="2"/>
        <v>584787751.02999997</v>
      </c>
      <c r="J11" s="48">
        <f t="shared" si="2"/>
        <v>114642466.75999996</v>
      </c>
      <c r="K11" s="48">
        <f t="shared" si="2"/>
        <v>959944096.19000041</v>
      </c>
      <c r="L11" s="48">
        <f t="shared" si="2"/>
        <v>18968810.728999998</v>
      </c>
      <c r="M11" s="48">
        <f t="shared" si="2"/>
        <v>7145664.049999658</v>
      </c>
      <c r="N11" s="53" t="s">
        <v>81</v>
      </c>
      <c r="O11" s="48">
        <f t="shared" ref="O11" si="6">O29+O47</f>
        <v>20997787</v>
      </c>
      <c r="P11" s="53" t="s">
        <v>81</v>
      </c>
    </row>
    <row r="12" spans="1:16" ht="15" x14ac:dyDescent="0.2">
      <c r="A12" s="54" t="s">
        <v>91</v>
      </c>
      <c r="B12" s="9">
        <v>7</v>
      </c>
      <c r="C12" s="9"/>
      <c r="D12" s="47" t="s">
        <v>99</v>
      </c>
      <c r="E12" s="46"/>
      <c r="F12" s="48">
        <f t="shared" si="2"/>
        <v>2082593893.8800013</v>
      </c>
      <c r="G12" s="48">
        <f t="shared" si="2"/>
        <v>0</v>
      </c>
      <c r="H12" s="48">
        <f t="shared" si="2"/>
        <v>365.10000000000582</v>
      </c>
      <c r="I12" s="48">
        <f t="shared" si="2"/>
        <v>564449143.89999986</v>
      </c>
      <c r="J12" s="48">
        <f t="shared" si="2"/>
        <v>114921827.10999995</v>
      </c>
      <c r="K12" s="48">
        <f t="shared" si="2"/>
        <v>963472891.00000083</v>
      </c>
      <c r="L12" s="48">
        <f t="shared" si="2"/>
        <v>19339414.199000001</v>
      </c>
      <c r="M12" s="48">
        <f t="shared" si="2"/>
        <v>5905315.8700000551</v>
      </c>
      <c r="N12" s="53" t="s">
        <v>81</v>
      </c>
      <c r="O12" s="48">
        <f t="shared" ref="O12" si="7">O30+O48</f>
        <v>9564837</v>
      </c>
      <c r="P12" s="53" t="s">
        <v>81</v>
      </c>
    </row>
    <row r="13" spans="1:16" ht="15" x14ac:dyDescent="0.2">
      <c r="A13" s="54" t="s">
        <v>92</v>
      </c>
      <c r="B13" s="9">
        <v>8</v>
      </c>
      <c r="C13" s="9"/>
      <c r="D13" s="7" t="s">
        <v>9</v>
      </c>
      <c r="E13" s="46"/>
      <c r="F13" s="48">
        <f t="shared" si="2"/>
        <v>2133223487.1200006</v>
      </c>
      <c r="G13" s="48">
        <f t="shared" si="2"/>
        <v>0</v>
      </c>
      <c r="H13" s="48">
        <f t="shared" si="2"/>
        <v>365.10000000000582</v>
      </c>
      <c r="I13" s="48">
        <f t="shared" si="2"/>
        <v>537229194.9000001</v>
      </c>
      <c r="J13" s="48">
        <f t="shared" si="2"/>
        <v>103061409.25999999</v>
      </c>
      <c r="K13" s="48">
        <f t="shared" si="2"/>
        <v>969533810.15000069</v>
      </c>
      <c r="L13" s="48">
        <f t="shared" si="2"/>
        <v>18942794.838999994</v>
      </c>
      <c r="M13" s="48">
        <f t="shared" si="2"/>
        <v>6654697.2900001137</v>
      </c>
      <c r="N13" s="53" t="s">
        <v>81</v>
      </c>
      <c r="O13" s="48">
        <f t="shared" ref="O13" si="8">O31+O49</f>
        <v>9627292</v>
      </c>
      <c r="P13" s="53" t="s">
        <v>81</v>
      </c>
    </row>
    <row r="14" spans="1:16" ht="15" x14ac:dyDescent="0.2">
      <c r="A14" s="54" t="s">
        <v>93</v>
      </c>
      <c r="B14" s="9">
        <v>9</v>
      </c>
      <c r="C14" s="9"/>
      <c r="D14" s="7" t="s">
        <v>10</v>
      </c>
      <c r="E14" s="46"/>
      <c r="F14" s="48">
        <f t="shared" si="2"/>
        <v>2160048618.500001</v>
      </c>
      <c r="G14" s="48">
        <f t="shared" si="2"/>
        <v>0</v>
      </c>
      <c r="H14" s="48">
        <f t="shared" si="2"/>
        <v>-2.9103830456733704E-11</v>
      </c>
      <c r="I14" s="48">
        <f t="shared" si="2"/>
        <v>526259258.38</v>
      </c>
      <c r="J14" s="48">
        <f t="shared" si="2"/>
        <v>91826712.199999958</v>
      </c>
      <c r="K14" s="48">
        <f t="shared" si="2"/>
        <v>961182543.5600003</v>
      </c>
      <c r="L14" s="48">
        <f t="shared" si="2"/>
        <v>19541938.888999999</v>
      </c>
      <c r="M14" s="48">
        <f t="shared" si="2"/>
        <v>7810196.6199999824</v>
      </c>
      <c r="N14" s="53" t="s">
        <v>81</v>
      </c>
      <c r="O14" s="48">
        <f t="shared" ref="O14" si="9">O32+O50</f>
        <v>6751750</v>
      </c>
      <c r="P14" s="53" t="s">
        <v>81</v>
      </c>
    </row>
    <row r="15" spans="1:16" ht="15" x14ac:dyDescent="0.2">
      <c r="A15" s="54" t="s">
        <v>94</v>
      </c>
      <c r="B15" s="9">
        <v>10</v>
      </c>
      <c r="C15" s="9"/>
      <c r="D15" s="7" t="s">
        <v>11</v>
      </c>
      <c r="E15" s="46"/>
      <c r="F15" s="48">
        <f t="shared" si="2"/>
        <v>2201610751.6800013</v>
      </c>
      <c r="G15" s="48">
        <f t="shared" si="2"/>
        <v>0</v>
      </c>
      <c r="H15" s="48">
        <f t="shared" si="2"/>
        <v>-2.9103830456733704E-11</v>
      </c>
      <c r="I15" s="48">
        <f t="shared" si="2"/>
        <v>489454703.69000006</v>
      </c>
      <c r="J15" s="48">
        <f t="shared" si="2"/>
        <v>99634414.176000059</v>
      </c>
      <c r="K15" s="48">
        <f t="shared" si="2"/>
        <v>964430696.20000052</v>
      </c>
      <c r="L15" s="48">
        <f t="shared" si="2"/>
        <v>19466399.739000004</v>
      </c>
      <c r="M15" s="48">
        <f t="shared" si="2"/>
        <v>7709055.4500004593</v>
      </c>
      <c r="N15" s="53" t="s">
        <v>81</v>
      </c>
      <c r="O15" s="48">
        <f t="shared" ref="O15" si="10">O33+O51</f>
        <v>11836185</v>
      </c>
      <c r="P15" s="53" t="s">
        <v>81</v>
      </c>
    </row>
    <row r="16" spans="1:16" ht="15" x14ac:dyDescent="0.2">
      <c r="A16" s="54" t="s">
        <v>95</v>
      </c>
      <c r="B16" s="9">
        <v>11</v>
      </c>
      <c r="C16" s="9"/>
      <c r="D16" s="7" t="s">
        <v>12</v>
      </c>
      <c r="E16" s="46"/>
      <c r="F16" s="48">
        <f t="shared" si="2"/>
        <v>2221278863.6400008</v>
      </c>
      <c r="G16" s="48">
        <f t="shared" si="2"/>
        <v>0</v>
      </c>
      <c r="H16" s="48">
        <f t="shared" si="2"/>
        <v>-2.9103830456733704E-11</v>
      </c>
      <c r="I16" s="48">
        <f t="shared" si="2"/>
        <v>480491358.36000013</v>
      </c>
      <c r="J16" s="48">
        <f t="shared" si="2"/>
        <v>99407428.925999984</v>
      </c>
      <c r="K16" s="48">
        <f t="shared" si="2"/>
        <v>964361815.58000076</v>
      </c>
      <c r="L16" s="48">
        <f t="shared" si="2"/>
        <v>18971832.309</v>
      </c>
      <c r="M16" s="48">
        <f t="shared" si="2"/>
        <v>4150546.1399999633</v>
      </c>
      <c r="N16" s="53" t="s">
        <v>81</v>
      </c>
      <c r="O16" s="48">
        <f t="shared" ref="O16" si="11">O34+O52</f>
        <v>11729101</v>
      </c>
      <c r="P16" s="53" t="s">
        <v>81</v>
      </c>
    </row>
    <row r="17" spans="1:16" ht="15" x14ac:dyDescent="0.2">
      <c r="A17" s="54" t="s">
        <v>96</v>
      </c>
      <c r="B17" s="9">
        <v>12</v>
      </c>
      <c r="C17" s="9"/>
      <c r="D17" s="7" t="s">
        <v>13</v>
      </c>
      <c r="E17" s="46"/>
      <c r="F17" s="48">
        <f t="shared" si="2"/>
        <v>2241775130.4700007</v>
      </c>
      <c r="G17" s="48">
        <f t="shared" si="2"/>
        <v>0</v>
      </c>
      <c r="H17" s="48">
        <f t="shared" si="2"/>
        <v>-2.9103830456733704E-11</v>
      </c>
      <c r="I17" s="48">
        <f t="shared" si="2"/>
        <v>495004118.26999992</v>
      </c>
      <c r="J17" s="48">
        <f t="shared" si="2"/>
        <v>90309023.006000072</v>
      </c>
      <c r="K17" s="48">
        <f t="shared" si="2"/>
        <v>968509662.17000031</v>
      </c>
      <c r="L17" s="48">
        <f t="shared" si="2"/>
        <v>18455490.269000001</v>
      </c>
      <c r="M17" s="48">
        <f t="shared" si="2"/>
        <v>3498628.1600001506</v>
      </c>
      <c r="N17" s="53" t="s">
        <v>81</v>
      </c>
      <c r="O17" s="48">
        <f t="shared" ref="O17" si="12">O35+O53</f>
        <v>12000575</v>
      </c>
      <c r="P17" s="53" t="s">
        <v>81</v>
      </c>
    </row>
    <row r="18" spans="1:16" ht="15" x14ac:dyDescent="0.2">
      <c r="A18" s="54" t="s">
        <v>97</v>
      </c>
      <c r="B18" s="9">
        <v>13</v>
      </c>
      <c r="C18" s="9"/>
      <c r="D18" s="7" t="s">
        <v>14</v>
      </c>
      <c r="E18" s="46"/>
      <c r="F18" s="48">
        <f t="shared" si="2"/>
        <v>2251359543.2000012</v>
      </c>
      <c r="G18" s="48">
        <f t="shared" si="2"/>
        <v>0</v>
      </c>
      <c r="H18" s="48">
        <f t="shared" si="2"/>
        <v>-2.9103830456733704E-11</v>
      </c>
      <c r="I18" s="48">
        <f t="shared" si="2"/>
        <v>490710653.46999991</v>
      </c>
      <c r="J18" s="48">
        <f t="shared" si="2"/>
        <v>100255498.46400002</v>
      </c>
      <c r="K18" s="48">
        <f t="shared" si="2"/>
        <v>971794820.27000034</v>
      </c>
      <c r="L18" s="48">
        <f t="shared" si="2"/>
        <v>18333314.118999999</v>
      </c>
      <c r="M18" s="48">
        <f t="shared" si="2"/>
        <v>5121505.8099998077</v>
      </c>
      <c r="N18" s="53" t="s">
        <v>81</v>
      </c>
      <c r="O18" s="48">
        <f t="shared" ref="O18" si="13">O36+O54</f>
        <v>15201533</v>
      </c>
      <c r="P18" s="53" t="s">
        <v>81</v>
      </c>
    </row>
    <row r="19" spans="1:16" ht="15" x14ac:dyDescent="0.2">
      <c r="A19" s="54" t="s">
        <v>98</v>
      </c>
      <c r="B19" s="9">
        <v>14</v>
      </c>
      <c r="C19" s="9"/>
      <c r="D19" s="7" t="s">
        <v>15</v>
      </c>
      <c r="E19" s="46"/>
      <c r="F19" s="48">
        <f t="shared" si="2"/>
        <v>2263771000.7600012</v>
      </c>
      <c r="G19" s="48">
        <f t="shared" si="2"/>
        <v>0</v>
      </c>
      <c r="H19" s="48">
        <f t="shared" si="2"/>
        <v>-2.9103830456733704E-11</v>
      </c>
      <c r="I19" s="48">
        <f t="shared" si="2"/>
        <v>488270230.48000002</v>
      </c>
      <c r="J19" s="48">
        <f t="shared" si="2"/>
        <v>108658857.66400002</v>
      </c>
      <c r="K19" s="48">
        <f t="shared" si="2"/>
        <v>980990248.96000063</v>
      </c>
      <c r="L19" s="48">
        <f t="shared" si="2"/>
        <v>17986457.599000003</v>
      </c>
      <c r="M19" s="48">
        <f t="shared" si="2"/>
        <v>5785950.2200006861</v>
      </c>
      <c r="N19" s="53" t="s">
        <v>81</v>
      </c>
      <c r="O19" s="48">
        <f t="shared" ref="O19" si="14">O37+O55</f>
        <v>14868540</v>
      </c>
      <c r="P19" s="53" t="s">
        <v>81</v>
      </c>
    </row>
    <row r="20" spans="1:16" ht="15.75" thickBot="1" x14ac:dyDescent="0.25">
      <c r="B20" s="9">
        <v>15</v>
      </c>
      <c r="C20" s="9"/>
      <c r="D20" s="9" t="s">
        <v>17</v>
      </c>
      <c r="E20" s="6"/>
      <c r="F20" s="14">
        <f t="shared" ref="F20:L20" si="15">SUM(F7:F19)</f>
        <v>27330547428.549011</v>
      </c>
      <c r="G20" s="14">
        <f t="shared" ref="G20:J20" si="16">SUM(G7:G19)</f>
        <v>0</v>
      </c>
      <c r="H20" s="14">
        <f t="shared" si="16"/>
        <v>156509.35999999984</v>
      </c>
      <c r="I20" s="14">
        <f t="shared" si="16"/>
        <v>7242395148.3699989</v>
      </c>
      <c r="J20" s="14">
        <f t="shared" si="16"/>
        <v>1382658587.4439998</v>
      </c>
      <c r="K20" s="14">
        <f>SUM(K7:K19)</f>
        <v>12531153362.649008</v>
      </c>
      <c r="L20" s="14">
        <f t="shared" si="15"/>
        <v>247274364.65700001</v>
      </c>
      <c r="M20" s="14">
        <f>SUM(M7:M19)</f>
        <v>72859568.50000228</v>
      </c>
      <c r="N20" s="20"/>
      <c r="O20" s="14">
        <f>SUM(O7:O19)</f>
        <v>184736046</v>
      </c>
      <c r="P20" s="15"/>
    </row>
    <row r="21" spans="1:16" ht="15.75" thickTop="1" x14ac:dyDescent="0.2">
      <c r="B21" s="9">
        <v>16</v>
      </c>
      <c r="C21" s="9"/>
      <c r="D21" s="6"/>
      <c r="E21" s="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ht="15.75" thickBot="1" x14ac:dyDescent="0.25">
      <c r="B22" s="9">
        <v>17</v>
      </c>
      <c r="C22" s="9"/>
      <c r="D22" s="1" t="s">
        <v>54</v>
      </c>
      <c r="E22" s="6"/>
      <c r="F22" s="16">
        <f t="shared" ref="F22:L22" si="17">F20/13</f>
        <v>2102349802.1960778</v>
      </c>
      <c r="G22" s="16">
        <f t="shared" ref="G22:K22" si="18">G20/13</f>
        <v>0</v>
      </c>
      <c r="H22" s="16">
        <f t="shared" si="18"/>
        <v>12039.181538461526</v>
      </c>
      <c r="I22" s="16">
        <f t="shared" si="18"/>
        <v>557107319.10538459</v>
      </c>
      <c r="J22" s="16">
        <f t="shared" si="18"/>
        <v>106358352.88030767</v>
      </c>
      <c r="K22" s="16">
        <f t="shared" si="18"/>
        <v>963934874.04992366</v>
      </c>
      <c r="L22" s="16">
        <f t="shared" si="17"/>
        <v>19021104.973615386</v>
      </c>
      <c r="M22" s="16">
        <f>M20/13</f>
        <v>5604582.192307868</v>
      </c>
      <c r="N22" s="20"/>
      <c r="O22" s="16">
        <f>O20/13</f>
        <v>14210465.076923076</v>
      </c>
      <c r="P22" s="15"/>
    </row>
    <row r="23" spans="1:16" ht="15.75" thickTop="1" x14ac:dyDescent="0.2">
      <c r="B23" s="9">
        <v>18</v>
      </c>
      <c r="C23" s="9"/>
      <c r="D23" s="2"/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ht="18.75" x14ac:dyDescent="0.25">
      <c r="B24" s="9">
        <v>19</v>
      </c>
      <c r="C24" s="9"/>
      <c r="D24" s="18" t="s">
        <v>56</v>
      </c>
      <c r="E24" s="2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" x14ac:dyDescent="0.2">
      <c r="A25" s="49" t="str">
        <f>A7</f>
        <v>201908</v>
      </c>
      <c r="B25" s="9">
        <v>20</v>
      </c>
      <c r="C25" s="9"/>
      <c r="D25" s="13" t="str">
        <f>D7</f>
        <v>August 2019</v>
      </c>
      <c r="E25" s="7"/>
      <c r="F25" s="48">
        <v>386054900.49399996</v>
      </c>
      <c r="G25" s="48">
        <v>0</v>
      </c>
      <c r="H25" s="48">
        <v>0</v>
      </c>
      <c r="I25" s="48">
        <v>245659279.70000002</v>
      </c>
      <c r="J25" s="48">
        <v>23052391.863000002</v>
      </c>
      <c r="K25" s="48">
        <v>169013750.984</v>
      </c>
      <c r="L25" s="20">
        <v>731783.64000000025</v>
      </c>
      <c r="M25" s="48">
        <v>202181.9</v>
      </c>
      <c r="N25" s="53" t="s">
        <v>81</v>
      </c>
      <c r="O25" s="56">
        <v>5078653</v>
      </c>
      <c r="P25" s="53" t="s">
        <v>81</v>
      </c>
    </row>
    <row r="26" spans="1:16" ht="15" x14ac:dyDescent="0.2">
      <c r="A26" s="49" t="str">
        <f t="shared" ref="A26:A37" si="19">A8</f>
        <v>201909</v>
      </c>
      <c r="B26" s="9">
        <v>21</v>
      </c>
      <c r="C26" s="9"/>
      <c r="D26" s="13" t="str">
        <f t="shared" ref="D26:D37" si="20">D8</f>
        <v>September</v>
      </c>
      <c r="E26" s="7"/>
      <c r="F26" s="48">
        <v>385450185.36499995</v>
      </c>
      <c r="G26" s="48">
        <v>0</v>
      </c>
      <c r="H26" s="48">
        <v>0</v>
      </c>
      <c r="I26" s="48">
        <v>251725127.45000002</v>
      </c>
      <c r="J26" s="48">
        <v>26833704.813000001</v>
      </c>
      <c r="K26" s="48">
        <v>169095762.995</v>
      </c>
      <c r="L26" s="20">
        <v>697527.90999999968</v>
      </c>
      <c r="M26" s="48">
        <v>295054.13</v>
      </c>
      <c r="N26" s="53" t="s">
        <v>81</v>
      </c>
      <c r="O26" s="56">
        <v>4600826</v>
      </c>
      <c r="P26" s="53" t="s">
        <v>81</v>
      </c>
    </row>
    <row r="27" spans="1:16" ht="15" x14ac:dyDescent="0.2">
      <c r="A27" s="49" t="str">
        <f t="shared" si="19"/>
        <v>201910</v>
      </c>
      <c r="B27" s="9">
        <v>22</v>
      </c>
      <c r="C27" s="9"/>
      <c r="D27" s="13" t="str">
        <f t="shared" si="20"/>
        <v>October</v>
      </c>
      <c r="E27" s="7"/>
      <c r="F27" s="48">
        <v>386135501.61999995</v>
      </c>
      <c r="G27" s="48">
        <v>0</v>
      </c>
      <c r="H27" s="48">
        <v>0</v>
      </c>
      <c r="I27" s="48">
        <v>255870373.59999999</v>
      </c>
      <c r="J27" s="48">
        <v>36196663.533</v>
      </c>
      <c r="K27" s="48">
        <v>169583407.26999998</v>
      </c>
      <c r="L27" s="20">
        <v>709468.69999999972</v>
      </c>
      <c r="M27" s="48">
        <v>386314.2</v>
      </c>
      <c r="N27" s="53" t="s">
        <v>81</v>
      </c>
      <c r="O27" s="56">
        <v>15258498</v>
      </c>
      <c r="P27" s="53" t="s">
        <v>81</v>
      </c>
    </row>
    <row r="28" spans="1:16" ht="15" x14ac:dyDescent="0.2">
      <c r="A28" s="49" t="str">
        <f t="shared" si="19"/>
        <v>201911</v>
      </c>
      <c r="B28" s="9">
        <v>23</v>
      </c>
      <c r="C28" s="9"/>
      <c r="D28" s="13" t="str">
        <f t="shared" si="20"/>
        <v>November</v>
      </c>
      <c r="E28" s="7"/>
      <c r="F28" s="48">
        <v>442828909.05000001</v>
      </c>
      <c r="G28" s="48">
        <v>0</v>
      </c>
      <c r="H28" s="48">
        <v>0</v>
      </c>
      <c r="I28" s="48">
        <v>215970102.06000003</v>
      </c>
      <c r="J28" s="48">
        <v>29003499.432999995</v>
      </c>
      <c r="K28" s="48">
        <v>170476428.26000002</v>
      </c>
      <c r="L28" s="20">
        <v>663280.43999999971</v>
      </c>
      <c r="M28" s="48">
        <v>8762.7000000000007</v>
      </c>
      <c r="N28" s="53" t="s">
        <v>81</v>
      </c>
      <c r="O28" s="56">
        <v>9950306</v>
      </c>
      <c r="P28" s="53" t="s">
        <v>81</v>
      </c>
    </row>
    <row r="29" spans="1:16" ht="15" x14ac:dyDescent="0.2">
      <c r="A29" s="49" t="str">
        <f t="shared" si="19"/>
        <v>201912</v>
      </c>
      <c r="B29" s="9">
        <v>24</v>
      </c>
      <c r="C29" s="9"/>
      <c r="D29" s="13" t="str">
        <f t="shared" si="20"/>
        <v>December</v>
      </c>
      <c r="E29" s="7"/>
      <c r="F29" s="48">
        <v>469827758.42000002</v>
      </c>
      <c r="G29" s="48">
        <v>0</v>
      </c>
      <c r="H29" s="48">
        <v>0</v>
      </c>
      <c r="I29" s="48">
        <v>190490231.95000005</v>
      </c>
      <c r="J29" s="48">
        <v>30176652.072999999</v>
      </c>
      <c r="K29" s="48">
        <v>168847855.38999999</v>
      </c>
      <c r="L29" s="20">
        <v>603684.14999999991</v>
      </c>
      <c r="M29" s="48">
        <v>1829712.6599999997</v>
      </c>
      <c r="N29" s="53" t="s">
        <v>81</v>
      </c>
      <c r="O29" s="56">
        <v>5075899</v>
      </c>
      <c r="P29" s="53" t="s">
        <v>81</v>
      </c>
    </row>
    <row r="30" spans="1:16" ht="15" x14ac:dyDescent="0.2">
      <c r="A30" s="49" t="str">
        <f t="shared" si="19"/>
        <v>202001</v>
      </c>
      <c r="B30" s="9">
        <v>25</v>
      </c>
      <c r="C30" s="9"/>
      <c r="D30" s="13" t="str">
        <f t="shared" si="20"/>
        <v>January 2020</v>
      </c>
      <c r="E30" s="7"/>
      <c r="F30" s="48">
        <v>475215259.64000005</v>
      </c>
      <c r="G30" s="48">
        <v>0</v>
      </c>
      <c r="H30" s="48">
        <v>0</v>
      </c>
      <c r="I30" s="48">
        <v>186377309.81999999</v>
      </c>
      <c r="J30" s="48">
        <v>32327792.943</v>
      </c>
      <c r="K30" s="48">
        <v>168079936.11000004</v>
      </c>
      <c r="L30" s="20">
        <v>577118.17999999982</v>
      </c>
      <c r="M30" s="48">
        <v>1492273.3199999998</v>
      </c>
      <c r="N30" s="53" t="s">
        <v>81</v>
      </c>
      <c r="O30" s="56">
        <v>1692204</v>
      </c>
      <c r="P30" s="53" t="s">
        <v>81</v>
      </c>
    </row>
    <row r="31" spans="1:16" ht="15" x14ac:dyDescent="0.2">
      <c r="A31" s="49" t="str">
        <f t="shared" si="19"/>
        <v>202002</v>
      </c>
      <c r="B31" s="9">
        <v>26</v>
      </c>
      <c r="C31" s="9"/>
      <c r="D31" s="13" t="str">
        <f t="shared" si="20"/>
        <v>February</v>
      </c>
      <c r="E31" s="7"/>
      <c r="F31" s="48">
        <v>487595444.80000001</v>
      </c>
      <c r="G31" s="48">
        <v>0</v>
      </c>
      <c r="H31" s="48">
        <v>0</v>
      </c>
      <c r="I31" s="48">
        <v>176032955.28000003</v>
      </c>
      <c r="J31" s="48">
        <v>35651905.563000001</v>
      </c>
      <c r="K31" s="48">
        <v>170004939.57000002</v>
      </c>
      <c r="L31" s="20">
        <v>578388.26999999979</v>
      </c>
      <c r="M31" s="48">
        <v>1681641.9999999991</v>
      </c>
      <c r="N31" s="53" t="s">
        <v>81</v>
      </c>
      <c r="O31" s="56">
        <v>4882008</v>
      </c>
      <c r="P31" s="53" t="s">
        <v>81</v>
      </c>
    </row>
    <row r="32" spans="1:16" ht="15" x14ac:dyDescent="0.2">
      <c r="A32" s="49" t="str">
        <f t="shared" si="19"/>
        <v>202003</v>
      </c>
      <c r="B32" s="9">
        <v>27</v>
      </c>
      <c r="C32" s="9"/>
      <c r="D32" s="13" t="str">
        <f t="shared" si="20"/>
        <v>March</v>
      </c>
      <c r="E32" s="7"/>
      <c r="F32" s="48">
        <v>494725293.83999997</v>
      </c>
      <c r="G32" s="48">
        <v>0</v>
      </c>
      <c r="H32" s="48">
        <v>0</v>
      </c>
      <c r="I32" s="48">
        <v>172387220.19000003</v>
      </c>
      <c r="J32" s="48">
        <v>39434252.262999989</v>
      </c>
      <c r="K32" s="48">
        <v>172592159.58000001</v>
      </c>
      <c r="L32" s="20">
        <v>549048.04</v>
      </c>
      <c r="M32" s="48">
        <v>1973636.6900000018</v>
      </c>
      <c r="N32" s="53" t="s">
        <v>81</v>
      </c>
      <c r="O32" s="56">
        <v>2991727</v>
      </c>
      <c r="P32" s="53" t="s">
        <v>81</v>
      </c>
    </row>
    <row r="33" spans="1:16" ht="15" x14ac:dyDescent="0.2">
      <c r="A33" s="49" t="str">
        <f t="shared" si="19"/>
        <v>202004</v>
      </c>
      <c r="B33" s="9">
        <v>28</v>
      </c>
      <c r="C33" s="9"/>
      <c r="D33" s="13" t="str">
        <f t="shared" si="20"/>
        <v>April</v>
      </c>
      <c r="E33" s="7"/>
      <c r="F33" s="48">
        <v>497683771.79000002</v>
      </c>
      <c r="G33" s="48">
        <v>0</v>
      </c>
      <c r="H33" s="48">
        <v>0</v>
      </c>
      <c r="I33" s="48">
        <v>170758666.90000007</v>
      </c>
      <c r="J33" s="48">
        <v>42302923.742999986</v>
      </c>
      <c r="K33" s="48">
        <v>173484837.01000002</v>
      </c>
      <c r="L33" s="20">
        <v>540906.11</v>
      </c>
      <c r="M33" s="48">
        <v>1948078.3000000003</v>
      </c>
      <c r="N33" s="53" t="s">
        <v>81</v>
      </c>
      <c r="O33" s="56">
        <v>4315341</v>
      </c>
      <c r="P33" s="53" t="s">
        <v>81</v>
      </c>
    </row>
    <row r="34" spans="1:16" ht="15" x14ac:dyDescent="0.2">
      <c r="A34" s="49" t="str">
        <f t="shared" si="19"/>
        <v>202005</v>
      </c>
      <c r="B34" s="9">
        <v>29</v>
      </c>
      <c r="C34" s="9"/>
      <c r="D34" s="13" t="str">
        <f t="shared" si="20"/>
        <v>May</v>
      </c>
      <c r="E34" s="7"/>
      <c r="F34" s="48">
        <v>515725564.37</v>
      </c>
      <c r="G34" s="48">
        <v>0</v>
      </c>
      <c r="H34" s="48">
        <v>0</v>
      </c>
      <c r="I34" s="48">
        <v>153252345.28000006</v>
      </c>
      <c r="J34" s="48">
        <v>48762959.202999994</v>
      </c>
      <c r="K34" s="48">
        <v>174263122.57000002</v>
      </c>
      <c r="L34" s="20">
        <v>329421.81000000006</v>
      </c>
      <c r="M34" s="48">
        <v>1048843.0100000009</v>
      </c>
      <c r="N34" s="53" t="s">
        <v>81</v>
      </c>
      <c r="O34" s="56">
        <v>5618977</v>
      </c>
      <c r="P34" s="53" t="s">
        <v>81</v>
      </c>
    </row>
    <row r="35" spans="1:16" ht="15" x14ac:dyDescent="0.2">
      <c r="A35" s="49" t="str">
        <f t="shared" si="19"/>
        <v>202006</v>
      </c>
      <c r="B35" s="9">
        <v>30</v>
      </c>
      <c r="C35" s="9"/>
      <c r="D35" s="13" t="str">
        <f t="shared" si="20"/>
        <v>June</v>
      </c>
      <c r="E35" s="7"/>
      <c r="F35" s="48">
        <v>533351283.35999995</v>
      </c>
      <c r="G35" s="48">
        <v>0</v>
      </c>
      <c r="H35" s="48">
        <v>0</v>
      </c>
      <c r="I35" s="48">
        <v>159659556.72999996</v>
      </c>
      <c r="J35" s="48">
        <v>38367339.293000005</v>
      </c>
      <c r="K35" s="48">
        <v>174765771.30000001</v>
      </c>
      <c r="L35" s="20">
        <v>272474.3700000004</v>
      </c>
      <c r="M35" s="48">
        <v>884103.3400000009</v>
      </c>
      <c r="N35" s="53" t="s">
        <v>81</v>
      </c>
      <c r="O35" s="56">
        <v>7722539</v>
      </c>
      <c r="P35" s="53" t="s">
        <v>81</v>
      </c>
    </row>
    <row r="36" spans="1:16" ht="15" x14ac:dyDescent="0.2">
      <c r="A36" s="49" t="str">
        <f t="shared" si="19"/>
        <v>202007</v>
      </c>
      <c r="B36" s="9">
        <v>31</v>
      </c>
      <c r="C36" s="9"/>
      <c r="D36" s="13" t="str">
        <f t="shared" si="20"/>
        <v>July</v>
      </c>
      <c r="E36" s="7"/>
      <c r="F36" s="48">
        <v>536650087.56999999</v>
      </c>
      <c r="G36" s="48">
        <v>0</v>
      </c>
      <c r="H36" s="48">
        <v>0</v>
      </c>
      <c r="I36" s="48">
        <v>157704756.35999998</v>
      </c>
      <c r="J36" s="48">
        <v>43526924.722999997</v>
      </c>
      <c r="K36" s="48">
        <v>174527293.51999995</v>
      </c>
      <c r="L36" s="20">
        <v>166208.0900000002</v>
      </c>
      <c r="M36" s="48">
        <v>1294204.5199999998</v>
      </c>
      <c r="N36" s="53" t="s">
        <v>81</v>
      </c>
      <c r="O36" s="56">
        <v>9086532</v>
      </c>
      <c r="P36" s="53" t="s">
        <v>81</v>
      </c>
    </row>
    <row r="37" spans="1:16" ht="15" x14ac:dyDescent="0.2">
      <c r="A37" s="49" t="str">
        <f t="shared" si="19"/>
        <v>202008</v>
      </c>
      <c r="B37" s="9">
        <v>32</v>
      </c>
      <c r="C37" s="9"/>
      <c r="D37" s="13" t="str">
        <f t="shared" si="20"/>
        <v>August</v>
      </c>
      <c r="E37" s="7"/>
      <c r="F37" s="48">
        <v>538412061.95000005</v>
      </c>
      <c r="G37" s="48">
        <v>0</v>
      </c>
      <c r="H37" s="48">
        <v>0</v>
      </c>
      <c r="I37" s="48">
        <v>156846965.77000001</v>
      </c>
      <c r="J37" s="48">
        <v>49392425.173</v>
      </c>
      <c r="K37" s="48">
        <v>176204870.89000002</v>
      </c>
      <c r="L37" s="20">
        <v>-158757.0399999998</v>
      </c>
      <c r="M37" s="48">
        <v>1462109.6099999994</v>
      </c>
      <c r="N37" s="53" t="s">
        <v>81</v>
      </c>
      <c r="O37" s="56">
        <v>10414998</v>
      </c>
      <c r="P37" s="53" t="s">
        <v>81</v>
      </c>
    </row>
    <row r="38" spans="1:16" ht="15.75" thickBot="1" x14ac:dyDescent="0.25">
      <c r="A38" s="49"/>
      <c r="B38" s="9">
        <v>33</v>
      </c>
      <c r="C38" s="9"/>
      <c r="D38" s="9" t="s">
        <v>17</v>
      </c>
      <c r="F38" s="14">
        <f t="shared" ref="F38:L38" si="21">SUM(F25:F37)</f>
        <v>6149656022.2689991</v>
      </c>
      <c r="G38" s="14">
        <f t="shared" ref="G38:J38" si="22">SUM(G25:G37)</f>
        <v>0</v>
      </c>
      <c r="H38" s="14">
        <f t="shared" si="22"/>
        <v>0</v>
      </c>
      <c r="I38" s="14">
        <f t="shared" si="22"/>
        <v>2492734891.0900002</v>
      </c>
      <c r="J38" s="14">
        <f t="shared" si="22"/>
        <v>475029434.6189999</v>
      </c>
      <c r="K38" s="14">
        <f>SUM(K25:K37)</f>
        <v>2230940135.4489999</v>
      </c>
      <c r="L38" s="14">
        <f t="shared" si="21"/>
        <v>6260552.6699999999</v>
      </c>
      <c r="M38" s="14">
        <f>SUM(M25:M37)</f>
        <v>14506916.380000005</v>
      </c>
      <c r="N38" s="19"/>
      <c r="O38" s="14">
        <f>SUM(O25:O37)</f>
        <v>86688508</v>
      </c>
      <c r="P38" s="19"/>
    </row>
    <row r="39" spans="1:16" ht="15.75" thickTop="1" x14ac:dyDescent="0.2">
      <c r="A39" s="49"/>
      <c r="B39" s="9">
        <v>34</v>
      </c>
      <c r="C39" s="9"/>
      <c r="D39" s="6"/>
      <c r="F39" s="20"/>
      <c r="G39" s="20"/>
      <c r="H39" s="20"/>
      <c r="I39" s="20"/>
      <c r="J39" s="20"/>
      <c r="K39" s="20"/>
      <c r="L39" s="20"/>
      <c r="M39" s="20"/>
      <c r="N39" s="19"/>
      <c r="O39" s="20"/>
      <c r="P39" s="19"/>
    </row>
    <row r="40" spans="1:16" ht="15.75" thickBot="1" x14ac:dyDescent="0.25">
      <c r="A40" s="49"/>
      <c r="B40" s="9">
        <v>35</v>
      </c>
      <c r="C40" s="9"/>
      <c r="D40" s="1" t="s">
        <v>54</v>
      </c>
      <c r="F40" s="16">
        <f t="shared" ref="F40:L40" si="23">F38/13</f>
        <v>473050463.25146145</v>
      </c>
      <c r="G40" s="16">
        <f t="shared" ref="G40:K40" si="24">G38/13</f>
        <v>0</v>
      </c>
      <c r="H40" s="16">
        <f t="shared" si="24"/>
        <v>0</v>
      </c>
      <c r="I40" s="16">
        <f t="shared" si="24"/>
        <v>191748837.77615386</v>
      </c>
      <c r="J40" s="16">
        <f t="shared" si="24"/>
        <v>36540725.739923067</v>
      </c>
      <c r="K40" s="16">
        <f t="shared" si="24"/>
        <v>171610779.64992306</v>
      </c>
      <c r="L40" s="16">
        <f t="shared" si="23"/>
        <v>481580.97461538459</v>
      </c>
      <c r="M40" s="16">
        <f>M38/13</f>
        <v>1115916.644615385</v>
      </c>
      <c r="N40" s="19"/>
      <c r="O40" s="16">
        <f>O38/13</f>
        <v>6668346.769230769</v>
      </c>
      <c r="P40" s="19"/>
    </row>
    <row r="41" spans="1:16" ht="15.75" thickTop="1" x14ac:dyDescent="0.2">
      <c r="A41" s="49"/>
      <c r="B41" s="9">
        <v>36</v>
      </c>
      <c r="C41" s="9"/>
      <c r="D41" s="1"/>
      <c r="F41" s="25"/>
      <c r="G41" s="25"/>
      <c r="H41" s="25"/>
      <c r="I41" s="25"/>
      <c r="J41" s="25"/>
      <c r="K41" s="25"/>
      <c r="L41" s="25"/>
      <c r="M41" s="25"/>
      <c r="N41" s="19"/>
      <c r="O41" s="19"/>
      <c r="P41" s="19"/>
    </row>
    <row r="42" spans="1:16" ht="18.75" x14ac:dyDescent="0.25">
      <c r="A42" s="49"/>
      <c r="B42" s="9">
        <v>37</v>
      </c>
      <c r="C42" s="9"/>
      <c r="D42" s="18" t="s">
        <v>57</v>
      </c>
      <c r="E42" s="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 x14ac:dyDescent="0.2">
      <c r="A43" s="49" t="str">
        <f>A7</f>
        <v>201908</v>
      </c>
      <c r="B43" s="9">
        <v>38</v>
      </c>
      <c r="C43" s="9"/>
      <c r="D43" s="13" t="str">
        <f>D25</f>
        <v>August 2019</v>
      </c>
      <c r="E43" s="7"/>
      <c r="F43" s="48">
        <v>1526603125.3630009</v>
      </c>
      <c r="G43" s="48">
        <v>0</v>
      </c>
      <c r="H43" s="48">
        <v>38843.280000000028</v>
      </c>
      <c r="I43" s="48">
        <v>418609025.64999998</v>
      </c>
      <c r="J43" s="48">
        <v>68128183.815999985</v>
      </c>
      <c r="K43" s="48">
        <v>798910322.30300081</v>
      </c>
      <c r="L43" s="20">
        <v>18959754.249000002</v>
      </c>
      <c r="M43" s="48">
        <v>6069234.5700009344</v>
      </c>
      <c r="N43" s="53" t="s">
        <v>81</v>
      </c>
      <c r="O43" s="56">
        <v>6757522</v>
      </c>
      <c r="P43" s="53" t="s">
        <v>81</v>
      </c>
    </row>
    <row r="44" spans="1:16" ht="15" x14ac:dyDescent="0.2">
      <c r="A44" s="49" t="str">
        <f t="shared" ref="A44:A55" si="25">A8</f>
        <v>201909</v>
      </c>
      <c r="B44" s="9">
        <v>39</v>
      </c>
      <c r="C44" s="9"/>
      <c r="D44" s="13" t="str">
        <f t="shared" ref="D44:D55" si="26">D26</f>
        <v>September</v>
      </c>
      <c r="E44" s="7"/>
      <c r="F44" s="48">
        <v>1485743951.8570011</v>
      </c>
      <c r="G44" s="48">
        <v>0</v>
      </c>
      <c r="H44" s="48">
        <v>38843.280000000028</v>
      </c>
      <c r="I44" s="48">
        <v>423443796.81000012</v>
      </c>
      <c r="J44" s="48">
        <v>80531403.235999972</v>
      </c>
      <c r="K44" s="48">
        <v>763105695.01700079</v>
      </c>
      <c r="L44" s="20">
        <v>18577040.619000003</v>
      </c>
      <c r="M44" s="48">
        <v>2744213.7699999809</v>
      </c>
      <c r="N44" s="53" t="s">
        <v>81</v>
      </c>
      <c r="O44" s="56">
        <v>10674484</v>
      </c>
      <c r="P44" s="53" t="s">
        <v>81</v>
      </c>
    </row>
    <row r="45" spans="1:16" ht="15" x14ac:dyDescent="0.2">
      <c r="A45" s="49" t="str">
        <f t="shared" si="25"/>
        <v>201910</v>
      </c>
      <c r="B45" s="9">
        <v>40</v>
      </c>
      <c r="C45" s="9"/>
      <c r="D45" s="13" t="str">
        <f t="shared" si="26"/>
        <v>October</v>
      </c>
      <c r="E45" s="7"/>
      <c r="F45" s="48">
        <v>1533482777.7400007</v>
      </c>
      <c r="G45" s="48">
        <v>0</v>
      </c>
      <c r="H45" s="48">
        <v>38843.27999999997</v>
      </c>
      <c r="I45" s="48">
        <v>407064007.42999983</v>
      </c>
      <c r="J45" s="48">
        <v>97498810.846999988</v>
      </c>
      <c r="K45" s="48">
        <v>795984152.59000051</v>
      </c>
      <c r="L45" s="20">
        <v>18558379.488999996</v>
      </c>
      <c r="M45" s="48">
        <v>6707704.0500003593</v>
      </c>
      <c r="N45" s="53" t="s">
        <v>81</v>
      </c>
      <c r="O45" s="56">
        <v>7995110</v>
      </c>
      <c r="P45" s="53" t="s">
        <v>81</v>
      </c>
    </row>
    <row r="46" spans="1:16" ht="15" x14ac:dyDescent="0.2">
      <c r="A46" s="49" t="str">
        <f t="shared" si="25"/>
        <v>201911</v>
      </c>
      <c r="B46" s="9">
        <v>41</v>
      </c>
      <c r="C46" s="9"/>
      <c r="D46" s="13" t="str">
        <f t="shared" si="26"/>
        <v>November</v>
      </c>
      <c r="E46" s="7"/>
      <c r="F46" s="48">
        <v>1579948255.8100004</v>
      </c>
      <c r="G46" s="48">
        <v>0</v>
      </c>
      <c r="H46" s="48">
        <v>38884.219999999972</v>
      </c>
      <c r="I46" s="48">
        <v>367397023.18999994</v>
      </c>
      <c r="J46" s="48">
        <v>98696292.337000012</v>
      </c>
      <c r="K46" s="48">
        <v>790763259.15000057</v>
      </c>
      <c r="L46" s="20">
        <v>18370676.919</v>
      </c>
      <c r="M46" s="48">
        <v>2664543.5700001335</v>
      </c>
      <c r="N46" s="53" t="s">
        <v>81</v>
      </c>
      <c r="O46" s="56">
        <v>11843047</v>
      </c>
      <c r="P46" s="53" t="s">
        <v>81</v>
      </c>
    </row>
    <row r="47" spans="1:16" ht="15" x14ac:dyDescent="0.2">
      <c r="A47" s="49" t="str">
        <f t="shared" si="25"/>
        <v>201912</v>
      </c>
      <c r="B47" s="9">
        <v>42</v>
      </c>
      <c r="C47" s="9"/>
      <c r="D47" s="13" t="str">
        <f t="shared" si="26"/>
        <v>December</v>
      </c>
      <c r="E47" s="7"/>
      <c r="F47" s="48">
        <v>1578810773.5800009</v>
      </c>
      <c r="G47" s="48">
        <v>0</v>
      </c>
      <c r="H47" s="48">
        <v>365.10000000000582</v>
      </c>
      <c r="I47" s="48">
        <v>394297519.07999998</v>
      </c>
      <c r="J47" s="48">
        <v>84465814.686999962</v>
      </c>
      <c r="K47" s="48">
        <v>791096240.80000043</v>
      </c>
      <c r="L47" s="20">
        <v>18365126.579</v>
      </c>
      <c r="M47" s="48">
        <v>5315951.3899996579</v>
      </c>
      <c r="N47" s="53" t="s">
        <v>81</v>
      </c>
      <c r="O47" s="56">
        <v>15921888</v>
      </c>
      <c r="P47" s="53" t="s">
        <v>81</v>
      </c>
    </row>
    <row r="48" spans="1:16" ht="15" x14ac:dyDescent="0.2">
      <c r="A48" s="49" t="str">
        <f t="shared" si="25"/>
        <v>202001</v>
      </c>
      <c r="B48" s="9">
        <v>43</v>
      </c>
      <c r="C48" s="9"/>
      <c r="D48" s="13" t="str">
        <f t="shared" si="26"/>
        <v>January 2020</v>
      </c>
      <c r="E48" s="7"/>
      <c r="F48" s="48">
        <v>1607378634.2400012</v>
      </c>
      <c r="G48" s="48">
        <v>0</v>
      </c>
      <c r="H48" s="48">
        <v>365.10000000000582</v>
      </c>
      <c r="I48" s="48">
        <v>378071834.07999992</v>
      </c>
      <c r="J48" s="48">
        <v>82594034.166999951</v>
      </c>
      <c r="K48" s="48">
        <v>795392954.89000082</v>
      </c>
      <c r="L48" s="20">
        <v>18762296.019000001</v>
      </c>
      <c r="M48" s="48">
        <v>4413042.5500000557</v>
      </c>
      <c r="N48" s="53" t="s">
        <v>81</v>
      </c>
      <c r="O48" s="56">
        <v>7872633</v>
      </c>
      <c r="P48" s="53" t="s">
        <v>81</v>
      </c>
    </row>
    <row r="49" spans="1:16" ht="15" x14ac:dyDescent="0.2">
      <c r="A49" s="49" t="str">
        <f t="shared" si="25"/>
        <v>202002</v>
      </c>
      <c r="B49" s="9">
        <v>44</v>
      </c>
      <c r="C49" s="9"/>
      <c r="D49" s="13" t="str">
        <f t="shared" si="26"/>
        <v>February</v>
      </c>
      <c r="E49" s="7"/>
      <c r="F49" s="48">
        <v>1645628042.3200006</v>
      </c>
      <c r="G49" s="48">
        <v>0</v>
      </c>
      <c r="H49" s="48">
        <v>365.10000000000582</v>
      </c>
      <c r="I49" s="48">
        <v>361196239.62</v>
      </c>
      <c r="J49" s="48">
        <v>67409503.696999982</v>
      </c>
      <c r="K49" s="48">
        <v>799528870.58000064</v>
      </c>
      <c r="L49" s="20">
        <v>18364406.568999995</v>
      </c>
      <c r="M49" s="48">
        <v>4973055.2900001146</v>
      </c>
      <c r="N49" s="53" t="s">
        <v>81</v>
      </c>
      <c r="O49" s="56">
        <v>4745284</v>
      </c>
      <c r="P49" s="53" t="s">
        <v>81</v>
      </c>
    </row>
    <row r="50" spans="1:16" ht="15" x14ac:dyDescent="0.2">
      <c r="A50" s="49" t="str">
        <f t="shared" si="25"/>
        <v>202003</v>
      </c>
      <c r="B50" s="9">
        <v>45</v>
      </c>
      <c r="C50" s="9"/>
      <c r="D50" s="13" t="str">
        <f t="shared" si="26"/>
        <v>March</v>
      </c>
      <c r="E50" s="7"/>
      <c r="F50" s="48">
        <v>1665323324.6600008</v>
      </c>
      <c r="G50" s="48">
        <v>0</v>
      </c>
      <c r="H50" s="48">
        <v>-2.9103830456733704E-11</v>
      </c>
      <c r="I50" s="48">
        <v>353872038.19</v>
      </c>
      <c r="J50" s="48">
        <v>52392459.936999969</v>
      </c>
      <c r="K50" s="48">
        <v>788590383.98000026</v>
      </c>
      <c r="L50" s="20">
        <v>18992890.848999999</v>
      </c>
      <c r="M50" s="48">
        <v>5836559.9299999801</v>
      </c>
      <c r="N50" s="53" t="s">
        <v>81</v>
      </c>
      <c r="O50" s="56">
        <v>3760023</v>
      </c>
      <c r="P50" s="53" t="s">
        <v>81</v>
      </c>
    </row>
    <row r="51" spans="1:16" ht="15" x14ac:dyDescent="0.2">
      <c r="A51" s="49" t="str">
        <f t="shared" si="25"/>
        <v>202004</v>
      </c>
      <c r="B51" s="9">
        <v>46</v>
      </c>
      <c r="C51" s="9"/>
      <c r="D51" s="13" t="str">
        <f t="shared" si="26"/>
        <v>April</v>
      </c>
      <c r="E51" s="7"/>
      <c r="F51" s="48">
        <v>1703926979.8900011</v>
      </c>
      <c r="G51" s="48">
        <v>0</v>
      </c>
      <c r="H51" s="48">
        <v>-2.9103830456733704E-11</v>
      </c>
      <c r="I51" s="48">
        <v>318696036.78999996</v>
      </c>
      <c r="J51" s="48">
        <v>57331490.43300008</v>
      </c>
      <c r="K51" s="48">
        <v>790945859.19000053</v>
      </c>
      <c r="L51" s="20">
        <v>18925493.629000004</v>
      </c>
      <c r="M51" s="48">
        <v>5760977.1500004586</v>
      </c>
      <c r="N51" s="53" t="s">
        <v>81</v>
      </c>
      <c r="O51" s="56">
        <v>7520844</v>
      </c>
      <c r="P51" s="53" t="s">
        <v>81</v>
      </c>
    </row>
    <row r="52" spans="1:16" ht="15" x14ac:dyDescent="0.2">
      <c r="A52" s="49" t="str">
        <f t="shared" si="25"/>
        <v>202005</v>
      </c>
      <c r="B52" s="9">
        <v>47</v>
      </c>
      <c r="C52" s="9"/>
      <c r="D52" s="13" t="str">
        <f t="shared" si="26"/>
        <v>May</v>
      </c>
      <c r="E52" s="7"/>
      <c r="F52" s="48">
        <v>1705553299.2700009</v>
      </c>
      <c r="G52" s="48">
        <v>0</v>
      </c>
      <c r="H52" s="48">
        <v>-2.9103830456733704E-11</v>
      </c>
      <c r="I52" s="48">
        <v>327239013.08000004</v>
      </c>
      <c r="J52" s="48">
        <v>50644469.72299999</v>
      </c>
      <c r="K52" s="48">
        <v>790098693.01000071</v>
      </c>
      <c r="L52" s="20">
        <v>18642410.499000002</v>
      </c>
      <c r="M52" s="48">
        <v>3101703.1299999622</v>
      </c>
      <c r="N52" s="53" t="s">
        <v>81</v>
      </c>
      <c r="O52" s="56">
        <v>6110124</v>
      </c>
      <c r="P52" s="53" t="s">
        <v>81</v>
      </c>
    </row>
    <row r="53" spans="1:16" ht="15" x14ac:dyDescent="0.2">
      <c r="A53" s="49" t="str">
        <f t="shared" si="25"/>
        <v>202006</v>
      </c>
      <c r="B53" s="9">
        <v>48</v>
      </c>
      <c r="C53" s="9"/>
      <c r="D53" s="13" t="str">
        <f t="shared" si="26"/>
        <v>June</v>
      </c>
      <c r="E53" s="7"/>
      <c r="F53" s="48">
        <v>1708423847.1100008</v>
      </c>
      <c r="G53" s="48">
        <v>0</v>
      </c>
      <c r="H53" s="48">
        <v>-2.9103830456733704E-11</v>
      </c>
      <c r="I53" s="48">
        <v>335344561.53999996</v>
      </c>
      <c r="J53" s="48">
        <v>51941683.713000067</v>
      </c>
      <c r="K53" s="48">
        <v>793743890.87000024</v>
      </c>
      <c r="L53" s="20">
        <v>18183015.899</v>
      </c>
      <c r="M53" s="48">
        <v>2614524.8200001498</v>
      </c>
      <c r="N53" s="53" t="s">
        <v>81</v>
      </c>
      <c r="O53" s="56">
        <v>4278036</v>
      </c>
      <c r="P53" s="53" t="s">
        <v>81</v>
      </c>
    </row>
    <row r="54" spans="1:16" ht="15" x14ac:dyDescent="0.2">
      <c r="A54" s="49" t="str">
        <f t="shared" si="25"/>
        <v>202007</v>
      </c>
      <c r="B54" s="9">
        <v>49</v>
      </c>
      <c r="C54" s="9"/>
      <c r="D54" s="13" t="str">
        <f t="shared" si="26"/>
        <v>July</v>
      </c>
      <c r="E54" s="7"/>
      <c r="F54" s="48">
        <v>1714709455.6300011</v>
      </c>
      <c r="G54" s="48">
        <v>0</v>
      </c>
      <c r="H54" s="48">
        <v>-2.9103830456733704E-11</v>
      </c>
      <c r="I54" s="48">
        <v>333005897.10999995</v>
      </c>
      <c r="J54" s="48">
        <v>56728573.741000026</v>
      </c>
      <c r="K54" s="48">
        <v>797267526.75000036</v>
      </c>
      <c r="L54" s="20">
        <v>18167106.028999999</v>
      </c>
      <c r="M54" s="48">
        <v>3827301.2899998082</v>
      </c>
      <c r="N54" s="53" t="s">
        <v>81</v>
      </c>
      <c r="O54" s="56">
        <v>6115001</v>
      </c>
      <c r="P54" s="53" t="s">
        <v>81</v>
      </c>
    </row>
    <row r="55" spans="1:16" ht="15" x14ac:dyDescent="0.2">
      <c r="A55" s="49" t="str">
        <f t="shared" si="25"/>
        <v>202008</v>
      </c>
      <c r="B55" s="9">
        <v>50</v>
      </c>
      <c r="C55" s="9"/>
      <c r="D55" s="13" t="str">
        <f t="shared" si="26"/>
        <v>August</v>
      </c>
      <c r="E55" s="7"/>
      <c r="F55" s="48">
        <v>1725358938.8100009</v>
      </c>
      <c r="G55" s="48">
        <v>0</v>
      </c>
      <c r="H55" s="48">
        <v>-2.9103830456733704E-11</v>
      </c>
      <c r="I55" s="48">
        <v>331423264.71000004</v>
      </c>
      <c r="J55" s="48">
        <v>59266432.491000019</v>
      </c>
      <c r="K55" s="48">
        <v>804785378.07000065</v>
      </c>
      <c r="L55" s="20">
        <v>18145214.639000002</v>
      </c>
      <c r="M55" s="48">
        <v>4323840.6100006867</v>
      </c>
      <c r="N55" s="53" t="s">
        <v>81</v>
      </c>
      <c r="O55" s="56">
        <v>4453542</v>
      </c>
      <c r="P55" s="53" t="s">
        <v>81</v>
      </c>
    </row>
    <row r="56" spans="1:16" ht="15.75" thickBot="1" x14ac:dyDescent="0.25">
      <c r="B56" s="9">
        <v>51</v>
      </c>
      <c r="C56" s="9"/>
      <c r="D56" s="9" t="s">
        <v>17</v>
      </c>
      <c r="F56" s="14">
        <f t="shared" ref="F56:L56" si="27">SUM(F43:F55)</f>
        <v>21180891406.280014</v>
      </c>
      <c r="G56" s="14">
        <f t="shared" si="27"/>
        <v>0</v>
      </c>
      <c r="H56" s="14">
        <f t="shared" si="27"/>
        <v>156509.35999999984</v>
      </c>
      <c r="I56" s="14">
        <f t="shared" ref="I56" si="28">SUM(I43:I55)</f>
        <v>4749660257.2799997</v>
      </c>
      <c r="J56" s="14">
        <f t="shared" ref="J56" si="29">SUM(J43:J55)</f>
        <v>907629152.82500005</v>
      </c>
      <c r="K56" s="14">
        <f>SUM(K43:K55)</f>
        <v>10300213227.200008</v>
      </c>
      <c r="L56" s="14">
        <f t="shared" si="27"/>
        <v>241013811.98699999</v>
      </c>
      <c r="M56" s="14">
        <f>SUM(M43:M55)</f>
        <v>58352652.120002285</v>
      </c>
      <c r="N56" s="25"/>
      <c r="O56" s="14">
        <f>SUM(O43:O55)</f>
        <v>98047538</v>
      </c>
      <c r="P56" s="25"/>
    </row>
    <row r="57" spans="1:16" ht="15.75" thickTop="1" x14ac:dyDescent="0.2">
      <c r="B57" s="9">
        <v>52</v>
      </c>
      <c r="C57" s="9"/>
      <c r="D57" s="6"/>
      <c r="F57" s="20"/>
      <c r="G57" s="20"/>
      <c r="H57" s="20"/>
      <c r="I57" s="20"/>
      <c r="J57" s="20"/>
      <c r="K57" s="20"/>
      <c r="L57" s="20"/>
      <c r="M57" s="20"/>
      <c r="N57" s="25"/>
      <c r="O57" s="20"/>
      <c r="P57" s="25"/>
    </row>
    <row r="58" spans="1:16" ht="15.75" thickBot="1" x14ac:dyDescent="0.25">
      <c r="B58" s="9">
        <v>53</v>
      </c>
      <c r="C58" s="9"/>
      <c r="D58" s="1" t="s">
        <v>54</v>
      </c>
      <c r="F58" s="16">
        <f t="shared" ref="F58:L58" si="30">F56/13</f>
        <v>1629299338.9446166</v>
      </c>
      <c r="G58" s="16">
        <f t="shared" si="30"/>
        <v>0</v>
      </c>
      <c r="H58" s="16">
        <f t="shared" si="30"/>
        <v>12039.181538461526</v>
      </c>
      <c r="I58" s="16">
        <f t="shared" ref="I58" si="31">I56/13</f>
        <v>365358481.32923073</v>
      </c>
      <c r="J58" s="16">
        <f t="shared" ref="J58" si="32">J56/13</f>
        <v>69817627.140384614</v>
      </c>
      <c r="K58" s="16">
        <f t="shared" si="30"/>
        <v>792324094.40000069</v>
      </c>
      <c r="L58" s="16">
        <f t="shared" si="30"/>
        <v>18539523.998999998</v>
      </c>
      <c r="M58" s="16">
        <f>M56/13</f>
        <v>4488665.5476924833</v>
      </c>
      <c r="N58" s="25"/>
      <c r="O58" s="16">
        <f>O56/13</f>
        <v>7542118.307692308</v>
      </c>
      <c r="P58" s="25"/>
    </row>
    <row r="59" spans="1:16" ht="15.75" thickTop="1" x14ac:dyDescent="0.2">
      <c r="B59" s="9"/>
      <c r="C59" s="9"/>
      <c r="D59" s="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8" x14ac:dyDescent="0.2">
      <c r="B60" s="34"/>
      <c r="C60" s="51" t="s">
        <v>76</v>
      </c>
      <c r="D60" s="1" t="s">
        <v>80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8" x14ac:dyDescent="0.2">
      <c r="C61" s="51" t="s">
        <v>78</v>
      </c>
      <c r="D61" s="1" t="s">
        <v>77</v>
      </c>
    </row>
    <row r="62" spans="1:16" ht="18" x14ac:dyDescent="0.2">
      <c r="C62" s="51" t="s">
        <v>79</v>
      </c>
      <c r="D62" s="55" t="s">
        <v>101</v>
      </c>
      <c r="F62" s="41"/>
      <c r="G62" s="41"/>
      <c r="H62" s="41"/>
      <c r="I62" s="41"/>
      <c r="J62" s="41"/>
      <c r="K62" s="41"/>
    </row>
    <row r="63" spans="1:16" ht="18" x14ac:dyDescent="0.2">
      <c r="B63" s="34"/>
      <c r="C63" s="51" t="s">
        <v>74</v>
      </c>
      <c r="D63" s="1" t="s">
        <v>85</v>
      </c>
      <c r="F63" s="41"/>
      <c r="G63" s="41"/>
      <c r="H63" s="41"/>
      <c r="I63" s="41"/>
      <c r="J63" s="41"/>
      <c r="K63" s="41"/>
    </row>
    <row r="64" spans="1:16" ht="15" x14ac:dyDescent="0.2">
      <c r="D64" s="52" t="s">
        <v>75</v>
      </c>
      <c r="F64" s="41"/>
      <c r="G64" s="41"/>
      <c r="H64" s="41"/>
      <c r="I64" s="41"/>
      <c r="J64" s="41"/>
      <c r="K64" s="41"/>
    </row>
    <row r="65" spans="2:11" s="43" customFormat="1" ht="15" x14ac:dyDescent="0.2">
      <c r="B65" s="1"/>
      <c r="C65" s="1"/>
      <c r="D65" s="42"/>
      <c r="E65" s="2"/>
      <c r="F65" s="3"/>
      <c r="G65" s="3"/>
      <c r="H65" s="3"/>
      <c r="I65" s="3"/>
      <c r="J65" s="3"/>
      <c r="K65" s="3"/>
    </row>
    <row r="66" spans="2:11" s="43" customFormat="1" ht="15" x14ac:dyDescent="0.2">
      <c r="B66" s="4"/>
      <c r="C66" s="4"/>
      <c r="D66" s="33"/>
      <c r="E66" s="2"/>
      <c r="F66" s="3"/>
      <c r="G66" s="3"/>
      <c r="H66" s="3"/>
      <c r="I66" s="3"/>
      <c r="J66" s="3"/>
    </row>
    <row r="67" spans="2:11" ht="15" x14ac:dyDescent="0.2">
      <c r="B67" s="5"/>
      <c r="C67" s="5"/>
      <c r="D67" s="2"/>
      <c r="E67" s="2"/>
      <c r="F67" s="6"/>
      <c r="G67" s="3"/>
      <c r="H67" s="3"/>
      <c r="I67" s="3"/>
      <c r="J67" s="3"/>
    </row>
    <row r="68" spans="2:11" ht="15" x14ac:dyDescent="0.2">
      <c r="B68" s="5"/>
      <c r="C68" s="5"/>
      <c r="D68" s="2"/>
      <c r="E68" s="2"/>
      <c r="F68" s="6"/>
      <c r="G68" s="3"/>
      <c r="H68" s="3"/>
      <c r="I68" s="3"/>
      <c r="J68" s="3"/>
    </row>
    <row r="69" spans="2:11" ht="15" x14ac:dyDescent="0.2">
      <c r="B69" s="6"/>
      <c r="C69" s="6"/>
      <c r="D69" s="2"/>
      <c r="E69" s="2"/>
      <c r="F69" s="6"/>
      <c r="G69" s="3"/>
      <c r="H69" s="3"/>
      <c r="I69" s="3"/>
      <c r="J69" s="3"/>
    </row>
    <row r="70" spans="2:11" ht="15" x14ac:dyDescent="0.2">
      <c r="B70" s="6"/>
      <c r="C70" s="6"/>
      <c r="D70" s="6"/>
      <c r="E70" s="6"/>
      <c r="F70" s="6"/>
      <c r="G70" s="3"/>
      <c r="H70" s="3"/>
      <c r="I70" s="3"/>
      <c r="J70" s="3"/>
      <c r="K70" s="3"/>
    </row>
    <row r="71" spans="2:11" ht="15" x14ac:dyDescent="0.2">
      <c r="B71" s="9"/>
      <c r="C71" s="9"/>
      <c r="D71" s="6"/>
      <c r="E71" s="6"/>
      <c r="F71" s="6"/>
      <c r="K71" s="44"/>
    </row>
    <row r="72" spans="2:11" ht="15" x14ac:dyDescent="0.2">
      <c r="B72" s="11"/>
      <c r="C72" s="11"/>
      <c r="D72" s="11"/>
      <c r="E72" s="6"/>
      <c r="K72" s="45"/>
    </row>
    <row r="73" spans="2:11" ht="15" x14ac:dyDescent="0.2">
      <c r="B73" s="1"/>
      <c r="C73" s="1"/>
      <c r="D73" s="6"/>
      <c r="E73" s="6"/>
      <c r="K73" s="45"/>
    </row>
    <row r="74" spans="2:11" ht="15.75" x14ac:dyDescent="0.25">
      <c r="B74" s="1"/>
      <c r="C74" s="1"/>
      <c r="D74" s="12"/>
      <c r="E74" s="6"/>
      <c r="K74" s="23"/>
    </row>
    <row r="75" spans="2:11" ht="15" x14ac:dyDescent="0.2">
      <c r="B75" s="9"/>
      <c r="C75" s="9"/>
      <c r="D75" s="13"/>
      <c r="E75" s="6"/>
      <c r="K75" s="24"/>
    </row>
    <row r="76" spans="2:11" ht="15" x14ac:dyDescent="0.2">
      <c r="B76" s="9"/>
      <c r="C76" s="9"/>
      <c r="D76" s="13"/>
      <c r="E76" s="6"/>
      <c r="K76" s="24"/>
    </row>
    <row r="77" spans="2:11" ht="15" x14ac:dyDescent="0.2">
      <c r="B77" s="9"/>
      <c r="C77" s="9"/>
      <c r="D77" s="13"/>
      <c r="E77" s="6"/>
      <c r="K77" s="24"/>
    </row>
    <row r="78" spans="2:11" ht="15" x14ac:dyDescent="0.2">
      <c r="B78" s="9"/>
      <c r="C78" s="9"/>
      <c r="D78" s="13"/>
      <c r="E78" s="6"/>
      <c r="K78" s="24"/>
    </row>
    <row r="79" spans="2:11" ht="15" x14ac:dyDescent="0.2">
      <c r="B79" s="9"/>
      <c r="C79" s="9"/>
      <c r="D79" s="13"/>
      <c r="E79" s="6"/>
      <c r="K79" s="24"/>
    </row>
    <row r="80" spans="2:11" ht="15" x14ac:dyDescent="0.2">
      <c r="B80" s="9"/>
      <c r="C80" s="9"/>
      <c r="D80" s="13"/>
      <c r="E80" s="6"/>
      <c r="K80" s="24"/>
    </row>
    <row r="81" spans="2:11" ht="15" x14ac:dyDescent="0.2">
      <c r="B81" s="9"/>
      <c r="C81" s="9"/>
      <c r="D81" s="13"/>
      <c r="E81" s="6"/>
      <c r="K81" s="24"/>
    </row>
    <row r="82" spans="2:11" ht="15" x14ac:dyDescent="0.2">
      <c r="B82" s="9"/>
      <c r="C82" s="9"/>
      <c r="D82" s="13"/>
      <c r="E82" s="6"/>
      <c r="K82" s="24"/>
    </row>
    <row r="83" spans="2:11" ht="15" x14ac:dyDescent="0.2">
      <c r="B83" s="9"/>
      <c r="C83" s="9"/>
      <c r="D83" s="13"/>
      <c r="E83" s="6"/>
      <c r="K83" s="24"/>
    </row>
    <row r="84" spans="2:11" ht="15" x14ac:dyDescent="0.2">
      <c r="B84" s="9"/>
      <c r="C84" s="9"/>
      <c r="D84" s="13"/>
      <c r="E84" s="6"/>
      <c r="K84" s="24"/>
    </row>
    <row r="85" spans="2:11" ht="15" x14ac:dyDescent="0.2">
      <c r="B85" s="9"/>
      <c r="C85" s="9"/>
      <c r="D85" s="13"/>
      <c r="E85" s="6"/>
      <c r="K85" s="24"/>
    </row>
    <row r="86" spans="2:11" ht="15" x14ac:dyDescent="0.2">
      <c r="B86" s="9"/>
      <c r="C86" s="9"/>
      <c r="D86" s="13"/>
      <c r="E86" s="6"/>
      <c r="K86" s="24"/>
    </row>
    <row r="87" spans="2:11" ht="15" x14ac:dyDescent="0.2">
      <c r="B87" s="9"/>
      <c r="C87" s="9"/>
      <c r="D87" s="13"/>
      <c r="E87" s="6"/>
      <c r="K87" s="24"/>
    </row>
    <row r="88" spans="2:11" ht="15" x14ac:dyDescent="0.2">
      <c r="B88" s="9"/>
      <c r="C88" s="9"/>
      <c r="D88" s="9"/>
      <c r="E88" s="6"/>
      <c r="K88" s="24"/>
    </row>
    <row r="89" spans="2:11" ht="15" x14ac:dyDescent="0.2">
      <c r="B89" s="9"/>
      <c r="C89" s="9"/>
      <c r="D89" s="6"/>
      <c r="E89" s="6"/>
      <c r="K89" s="24"/>
    </row>
    <row r="90" spans="2:11" ht="15" x14ac:dyDescent="0.2">
      <c r="B90" s="9"/>
      <c r="C90" s="9"/>
      <c r="D90" s="1"/>
      <c r="E90" s="6"/>
      <c r="K90" s="24"/>
    </row>
    <row r="91" spans="2:11" ht="15" x14ac:dyDescent="0.2">
      <c r="B91" s="9"/>
      <c r="C91" s="9"/>
      <c r="D91" s="2"/>
      <c r="E91" s="2"/>
      <c r="K91" s="24"/>
    </row>
    <row r="92" spans="2:11" ht="15.75" x14ac:dyDescent="0.25">
      <c r="B92" s="9"/>
      <c r="C92" s="9"/>
      <c r="D92" s="17"/>
      <c r="E92" s="2"/>
      <c r="K92" s="24"/>
    </row>
    <row r="93" spans="2:11" ht="15.75" x14ac:dyDescent="0.25">
      <c r="B93" s="9"/>
      <c r="C93" s="9"/>
      <c r="D93" s="17"/>
      <c r="E93" s="2"/>
      <c r="K93" s="24"/>
    </row>
    <row r="94" spans="2:11" ht="15.75" x14ac:dyDescent="0.25">
      <c r="B94" s="9"/>
      <c r="C94" s="9"/>
      <c r="D94" s="18"/>
      <c r="E94" s="2"/>
      <c r="K94" s="24"/>
    </row>
    <row r="95" spans="2:11" ht="15" x14ac:dyDescent="0.2">
      <c r="B95" s="9"/>
      <c r="C95" s="9"/>
      <c r="D95" s="13"/>
      <c r="E95" s="2"/>
      <c r="K95" s="24"/>
    </row>
    <row r="96" spans="2:11" ht="15" x14ac:dyDescent="0.2">
      <c r="B96" s="9"/>
      <c r="C96" s="9"/>
      <c r="D96" s="13"/>
      <c r="K96" s="29"/>
    </row>
    <row r="97" spans="2:11" ht="15" x14ac:dyDescent="0.2">
      <c r="B97" s="9"/>
      <c r="C97" s="9"/>
      <c r="D97" s="13"/>
      <c r="E97" s="21"/>
      <c r="K97" s="29"/>
    </row>
    <row r="98" spans="2:11" ht="15" x14ac:dyDescent="0.2">
      <c r="B98" s="9"/>
      <c r="C98" s="9"/>
      <c r="D98" s="13"/>
      <c r="E98" s="21"/>
      <c r="K98" s="29"/>
    </row>
    <row r="99" spans="2:11" ht="15" x14ac:dyDescent="0.2">
      <c r="B99" s="9"/>
      <c r="C99" s="9"/>
      <c r="D99" s="13"/>
      <c r="E99" s="21"/>
      <c r="K99" s="29"/>
    </row>
    <row r="100" spans="2:11" ht="15" x14ac:dyDescent="0.2">
      <c r="B100" s="9"/>
      <c r="C100" s="9"/>
      <c r="D100" s="13"/>
      <c r="E100" s="21"/>
      <c r="K100" s="29"/>
    </row>
    <row r="101" spans="2:11" ht="15" x14ac:dyDescent="0.2">
      <c r="B101" s="9"/>
      <c r="C101" s="9"/>
      <c r="D101" s="13"/>
      <c r="E101" s="21"/>
      <c r="K101" s="29"/>
    </row>
    <row r="102" spans="2:11" ht="15" x14ac:dyDescent="0.2">
      <c r="B102" s="9"/>
      <c r="C102" s="9"/>
      <c r="D102" s="13"/>
      <c r="E102" s="21"/>
      <c r="K102" s="29"/>
    </row>
    <row r="103" spans="2:11" ht="15" x14ac:dyDescent="0.2">
      <c r="B103" s="9"/>
      <c r="C103" s="9"/>
      <c r="D103" s="13"/>
      <c r="E103" s="21"/>
      <c r="K103" s="29"/>
    </row>
    <row r="104" spans="2:11" ht="15" x14ac:dyDescent="0.2">
      <c r="B104" s="9"/>
      <c r="C104" s="9"/>
      <c r="D104" s="13"/>
      <c r="E104" s="21"/>
      <c r="K104" s="29"/>
    </row>
    <row r="105" spans="2:11" ht="15" x14ac:dyDescent="0.2">
      <c r="B105" s="9"/>
      <c r="C105" s="9"/>
      <c r="D105" s="13"/>
      <c r="K105" s="29"/>
    </row>
    <row r="106" spans="2:11" ht="15" x14ac:dyDescent="0.2">
      <c r="B106" s="9"/>
      <c r="C106" s="9"/>
      <c r="D106" s="13"/>
      <c r="K106" s="29"/>
    </row>
    <row r="107" spans="2:11" ht="15" x14ac:dyDescent="0.2">
      <c r="B107" s="9"/>
      <c r="C107" s="9"/>
      <c r="D107" s="13"/>
      <c r="K107" s="29"/>
    </row>
    <row r="108" spans="2:11" ht="15" x14ac:dyDescent="0.2">
      <c r="B108" s="9"/>
      <c r="C108" s="9"/>
      <c r="D108" s="9"/>
      <c r="K108" s="25"/>
    </row>
    <row r="109" spans="2:11" ht="15" x14ac:dyDescent="0.2">
      <c r="B109" s="9"/>
      <c r="C109" s="9"/>
      <c r="D109" s="6"/>
      <c r="K109" s="26"/>
    </row>
    <row r="110" spans="2:11" ht="15" x14ac:dyDescent="0.2">
      <c r="B110" s="9"/>
      <c r="C110" s="9"/>
      <c r="D110" s="1"/>
      <c r="K110" s="25"/>
    </row>
  </sheetData>
  <phoneticPr fontId="3" type="noConversion"/>
  <printOptions horizontalCentered="1"/>
  <pageMargins left="0.25" right="0.25" top="1.5" bottom="0.5" header="1" footer="0.5"/>
  <pageSetup scale="40" orientation="landscape" blackAndWhite="1" r:id="rId1"/>
  <headerFooter alignWithMargins="0">
    <oddHeader>&amp;L&amp;"Arial,Bold"&amp;12DUKE ENERGY KENTUCKY
MONTHLY AND AVERAGE 12 MONTHS PRECEDING THE BASE PERIOD&amp;R&amp;"Times New Roman,Bold"&amp;12KyPSC Case No. 2021-00190
STAFF-DR-01-005 Attachment
Page  &amp;P  of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88"/>
  <sheetViews>
    <sheetView view="pageLayout" zoomScaleNormal="60" workbookViewId="0">
      <selection activeCell="J60" sqref="J60"/>
    </sheetView>
  </sheetViews>
  <sheetFormatPr defaultRowHeight="12.75" x14ac:dyDescent="0.2"/>
  <cols>
    <col min="2" max="2" width="5.7109375" customWidth="1"/>
    <col min="3" max="3" width="26.28515625" customWidth="1"/>
    <col min="4" max="4" width="1.85546875" customWidth="1"/>
    <col min="5" max="65" width="16.85546875" customWidth="1"/>
  </cols>
  <sheetData>
    <row r="1" spans="1:13" ht="15" x14ac:dyDescent="0.2">
      <c r="B1" s="6"/>
      <c r="C1" s="6"/>
      <c r="D1" s="6"/>
      <c r="E1" s="8"/>
      <c r="F1" s="8"/>
      <c r="G1" s="8"/>
      <c r="H1" s="3"/>
      <c r="I1" s="3"/>
    </row>
    <row r="2" spans="1:13" ht="15" x14ac:dyDescent="0.2">
      <c r="B2" s="9" t="s">
        <v>0</v>
      </c>
      <c r="C2" s="6"/>
      <c r="D2" s="6"/>
      <c r="E2" s="10" t="s">
        <v>1</v>
      </c>
      <c r="F2" s="10" t="s">
        <v>1</v>
      </c>
      <c r="G2" s="10" t="s">
        <v>1</v>
      </c>
      <c r="H2" s="10" t="s">
        <v>1</v>
      </c>
      <c r="I2" s="10" t="s">
        <v>1</v>
      </c>
      <c r="J2" s="38" t="s">
        <v>21</v>
      </c>
      <c r="K2" s="3"/>
      <c r="M2" s="3"/>
    </row>
    <row r="3" spans="1:13" ht="15" x14ac:dyDescent="0.2">
      <c r="B3" s="11" t="s">
        <v>2</v>
      </c>
      <c r="C3" s="11" t="s">
        <v>3</v>
      </c>
      <c r="D3" s="6"/>
      <c r="E3" s="50" t="s">
        <v>68</v>
      </c>
      <c r="F3" s="50" t="s">
        <v>69</v>
      </c>
      <c r="G3" s="50" t="s">
        <v>70</v>
      </c>
      <c r="H3" s="50" t="s">
        <v>71</v>
      </c>
      <c r="I3" s="50" t="s">
        <v>72</v>
      </c>
      <c r="J3" s="11" t="s">
        <v>20</v>
      </c>
      <c r="K3" s="3"/>
      <c r="M3" s="3"/>
    </row>
    <row r="4" spans="1:13" ht="15" x14ac:dyDescent="0.2">
      <c r="B4" s="11"/>
      <c r="C4" s="11"/>
      <c r="D4" s="6"/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3"/>
      <c r="M4" s="3"/>
    </row>
    <row r="5" spans="1:13" ht="15.75" x14ac:dyDescent="0.25">
      <c r="B5" s="1"/>
      <c r="C5" s="12" t="s">
        <v>5</v>
      </c>
      <c r="D5" s="6"/>
      <c r="E5" s="9"/>
      <c r="F5" s="9"/>
      <c r="G5" s="9"/>
      <c r="H5" s="9"/>
      <c r="I5" s="9"/>
    </row>
    <row r="6" spans="1:13" ht="15" x14ac:dyDescent="0.2">
      <c r="A6" t="str">
        <f>'Item 5'!A7</f>
        <v>201908</v>
      </c>
      <c r="B6" s="9">
        <v>1</v>
      </c>
      <c r="C6" s="13" t="str">
        <f>'Item 5'!D7</f>
        <v>August 2019</v>
      </c>
      <c r="D6" s="6"/>
      <c r="E6" s="48">
        <f>E24+E42</f>
        <v>16456680.430000002</v>
      </c>
      <c r="F6" s="48">
        <f t="shared" ref="F6:I6" si="0">F24+F42</f>
        <v>1810724.42</v>
      </c>
      <c r="G6" s="48">
        <f t="shared" si="0"/>
        <v>-30000</v>
      </c>
      <c r="H6" s="48">
        <f t="shared" si="0"/>
        <v>1353330.1290000004</v>
      </c>
      <c r="I6" s="48">
        <f t="shared" si="0"/>
        <v>100802.91</v>
      </c>
      <c r="J6" s="20">
        <f t="shared" ref="J6:J18" si="1">SUM(E6:I6)</f>
        <v>19691537.889000002</v>
      </c>
    </row>
    <row r="7" spans="1:13" ht="15" x14ac:dyDescent="0.2">
      <c r="A7" t="str">
        <f>'Item 5'!A8</f>
        <v>201909</v>
      </c>
      <c r="B7" s="9">
        <v>2</v>
      </c>
      <c r="C7" s="13" t="str">
        <f>'Item 5'!D8</f>
        <v>September</v>
      </c>
      <c r="D7" s="6"/>
      <c r="E7" s="48">
        <f t="shared" ref="E7:I18" si="2">E25+E43</f>
        <v>16463802.920000002</v>
      </c>
      <c r="F7" s="48">
        <f t="shared" si="2"/>
        <v>1522180.78</v>
      </c>
      <c r="G7" s="48">
        <f t="shared" si="2"/>
        <v>-30000</v>
      </c>
      <c r="H7" s="48">
        <f t="shared" si="2"/>
        <v>1217781.9190000016</v>
      </c>
      <c r="I7" s="48">
        <f t="shared" si="2"/>
        <v>100802.91</v>
      </c>
      <c r="J7" s="20">
        <f t="shared" si="1"/>
        <v>19274568.529000003</v>
      </c>
    </row>
    <row r="8" spans="1:13" ht="15" x14ac:dyDescent="0.2">
      <c r="A8" t="str">
        <f>'Item 5'!A9</f>
        <v>201910</v>
      </c>
      <c r="B8" s="9">
        <v>3</v>
      </c>
      <c r="C8" s="13" t="str">
        <f>'Item 5'!D9</f>
        <v>October</v>
      </c>
      <c r="D8" s="6"/>
      <c r="E8" s="48">
        <f t="shared" si="2"/>
        <v>16386460.459999997</v>
      </c>
      <c r="F8" s="48">
        <f t="shared" si="2"/>
        <v>1730638.96</v>
      </c>
      <c r="G8" s="48">
        <f t="shared" si="2"/>
        <v>-30000</v>
      </c>
      <c r="H8" s="48">
        <f t="shared" si="2"/>
        <v>1079945.8590000011</v>
      </c>
      <c r="I8" s="48">
        <f t="shared" si="2"/>
        <v>100802.91</v>
      </c>
      <c r="J8" s="20">
        <f t="shared" si="1"/>
        <v>19267848.188999999</v>
      </c>
    </row>
    <row r="9" spans="1:13" ht="15" x14ac:dyDescent="0.2">
      <c r="A9" t="str">
        <f>'Item 5'!A10</f>
        <v>201911</v>
      </c>
      <c r="B9" s="9">
        <v>4</v>
      </c>
      <c r="C9" s="13" t="str">
        <f>'Item 5'!D10</f>
        <v>November</v>
      </c>
      <c r="D9" s="6"/>
      <c r="E9" s="48">
        <f t="shared" si="2"/>
        <v>16264371.620000001</v>
      </c>
      <c r="F9" s="48">
        <f t="shared" si="2"/>
        <v>1833292.7</v>
      </c>
      <c r="G9" s="48">
        <f t="shared" si="2"/>
        <v>-30000</v>
      </c>
      <c r="H9" s="48">
        <f t="shared" si="2"/>
        <v>865490.12899999938</v>
      </c>
      <c r="I9" s="48">
        <f t="shared" si="2"/>
        <v>100802.91</v>
      </c>
      <c r="J9" s="20">
        <f t="shared" si="1"/>
        <v>19033957.359000001</v>
      </c>
    </row>
    <row r="10" spans="1:13" ht="15" x14ac:dyDescent="0.2">
      <c r="A10" t="str">
        <f>'Item 5'!A11</f>
        <v>201912</v>
      </c>
      <c r="B10" s="9">
        <v>5</v>
      </c>
      <c r="C10" s="13" t="str">
        <f>'Item 5'!D11</f>
        <v>December</v>
      </c>
      <c r="D10" s="6"/>
      <c r="E10" s="48">
        <f t="shared" si="2"/>
        <v>16206480.389999999</v>
      </c>
      <c r="F10" s="48">
        <f t="shared" si="2"/>
        <v>1581729.17</v>
      </c>
      <c r="G10" s="48">
        <f t="shared" si="2"/>
        <v>-30000</v>
      </c>
      <c r="H10" s="48">
        <f t="shared" si="2"/>
        <v>1109798.2589999998</v>
      </c>
      <c r="I10" s="48">
        <f t="shared" si="2"/>
        <v>100802.91</v>
      </c>
      <c r="J10" s="20">
        <f t="shared" si="1"/>
        <v>18968810.728999998</v>
      </c>
    </row>
    <row r="11" spans="1:13" ht="15" x14ac:dyDescent="0.2">
      <c r="A11" t="str">
        <f>'Item 5'!A12</f>
        <v>202001</v>
      </c>
      <c r="B11" s="9">
        <v>6</v>
      </c>
      <c r="C11" s="13" t="str">
        <f>'Item 5'!D12</f>
        <v>January 2020</v>
      </c>
      <c r="D11" s="6"/>
      <c r="E11" s="48">
        <f t="shared" si="2"/>
        <v>16138627.730000002</v>
      </c>
      <c r="F11" s="48">
        <f t="shared" si="2"/>
        <v>1867926.76</v>
      </c>
      <c r="G11" s="48">
        <f t="shared" si="2"/>
        <v>-30000</v>
      </c>
      <c r="H11" s="48">
        <f t="shared" si="2"/>
        <v>1262056.7989999983</v>
      </c>
      <c r="I11" s="48">
        <f t="shared" si="2"/>
        <v>100802.91</v>
      </c>
      <c r="J11" s="20">
        <f t="shared" si="1"/>
        <v>19339414.199000001</v>
      </c>
    </row>
    <row r="12" spans="1:13" ht="15" x14ac:dyDescent="0.2">
      <c r="A12" t="str">
        <f>'Item 5'!A13</f>
        <v>202002</v>
      </c>
      <c r="B12" s="9">
        <v>7</v>
      </c>
      <c r="C12" s="13" t="str">
        <f>'Item 5'!D13</f>
        <v>February</v>
      </c>
      <c r="D12" s="6"/>
      <c r="E12" s="48">
        <f t="shared" si="2"/>
        <v>16071720.539999994</v>
      </c>
      <c r="F12" s="48">
        <f t="shared" si="2"/>
        <v>1593792.67</v>
      </c>
      <c r="G12" s="48">
        <f t="shared" si="2"/>
        <v>-30000</v>
      </c>
      <c r="H12" s="48">
        <f t="shared" si="2"/>
        <v>1206478.7190000005</v>
      </c>
      <c r="I12" s="48">
        <f t="shared" si="2"/>
        <v>100802.91</v>
      </c>
      <c r="J12" s="20">
        <f t="shared" si="1"/>
        <v>18942794.838999994</v>
      </c>
    </row>
    <row r="13" spans="1:13" ht="15" x14ac:dyDescent="0.2">
      <c r="A13" t="str">
        <f>'Item 5'!A14</f>
        <v>202003</v>
      </c>
      <c r="B13" s="9">
        <v>8</v>
      </c>
      <c r="C13" s="13" t="str">
        <f>'Item 5'!D14</f>
        <v>March</v>
      </c>
      <c r="D13" s="6"/>
      <c r="E13" s="48">
        <f t="shared" si="2"/>
        <v>16417801.939999998</v>
      </c>
      <c r="F13" s="48">
        <f t="shared" si="2"/>
        <v>1792986.61</v>
      </c>
      <c r="G13" s="48">
        <f t="shared" si="2"/>
        <v>0</v>
      </c>
      <c r="H13" s="48">
        <f t="shared" si="2"/>
        <v>1230347.4290000002</v>
      </c>
      <c r="I13" s="48">
        <f t="shared" si="2"/>
        <v>100802.91</v>
      </c>
      <c r="J13" s="20">
        <f t="shared" si="1"/>
        <v>19541938.888999999</v>
      </c>
    </row>
    <row r="14" spans="1:13" ht="15" x14ac:dyDescent="0.2">
      <c r="A14" t="str">
        <f>'Item 5'!A15</f>
        <v>202004</v>
      </c>
      <c r="B14" s="9">
        <v>9</v>
      </c>
      <c r="C14" s="13" t="str">
        <f>'Item 5'!D15</f>
        <v>April</v>
      </c>
      <c r="D14" s="6"/>
      <c r="E14" s="48">
        <f t="shared" si="2"/>
        <v>16228830.090000004</v>
      </c>
      <c r="F14" s="48">
        <f t="shared" si="2"/>
        <v>1930201.93</v>
      </c>
      <c r="G14" s="48">
        <f t="shared" si="2"/>
        <v>0</v>
      </c>
      <c r="H14" s="48">
        <f t="shared" si="2"/>
        <v>1206564.8090000008</v>
      </c>
      <c r="I14" s="48">
        <f t="shared" si="2"/>
        <v>100802.91</v>
      </c>
      <c r="J14" s="20">
        <f t="shared" si="1"/>
        <v>19466399.739000004</v>
      </c>
    </row>
    <row r="15" spans="1:13" ht="15" x14ac:dyDescent="0.2">
      <c r="A15" t="str">
        <f>'Item 5'!A16</f>
        <v>202005</v>
      </c>
      <c r="B15" s="9">
        <v>10</v>
      </c>
      <c r="C15" s="13" t="str">
        <f>'Item 5'!D16</f>
        <v>May</v>
      </c>
      <c r="D15" s="6"/>
      <c r="E15" s="48">
        <f t="shared" si="2"/>
        <v>16090146.289999999</v>
      </c>
      <c r="F15" s="48">
        <f t="shared" si="2"/>
        <v>1930926.71</v>
      </c>
      <c r="G15" s="48">
        <f t="shared" si="2"/>
        <v>0</v>
      </c>
      <c r="H15" s="48">
        <f t="shared" si="2"/>
        <v>849956.39900000161</v>
      </c>
      <c r="I15" s="48">
        <f t="shared" si="2"/>
        <v>100802.91</v>
      </c>
      <c r="J15" s="20">
        <f t="shared" si="1"/>
        <v>18971832.309</v>
      </c>
    </row>
    <row r="16" spans="1:13" ht="15" x14ac:dyDescent="0.2">
      <c r="A16" t="str">
        <f>'Item 5'!A17</f>
        <v>202006</v>
      </c>
      <c r="B16" s="9">
        <v>11</v>
      </c>
      <c r="C16" s="13" t="str">
        <f>'Item 5'!D17</f>
        <v>June</v>
      </c>
      <c r="D16" s="6"/>
      <c r="E16" s="48">
        <f t="shared" si="2"/>
        <v>16073971.869999999</v>
      </c>
      <c r="F16" s="48">
        <f t="shared" si="2"/>
        <v>1761854.88</v>
      </c>
      <c r="G16" s="48">
        <f t="shared" si="2"/>
        <v>0</v>
      </c>
      <c r="H16" s="48">
        <f t="shared" si="2"/>
        <v>518860.60900000017</v>
      </c>
      <c r="I16" s="48">
        <f t="shared" si="2"/>
        <v>100802.91</v>
      </c>
      <c r="J16" s="20">
        <f t="shared" si="1"/>
        <v>18455490.269000001</v>
      </c>
    </row>
    <row r="17" spans="1:10" ht="15" x14ac:dyDescent="0.2">
      <c r="A17" t="str">
        <f>'Item 5'!A18</f>
        <v>202007</v>
      </c>
      <c r="B17" s="9">
        <v>12</v>
      </c>
      <c r="C17" s="13" t="str">
        <f>'Item 5'!D18</f>
        <v>July</v>
      </c>
      <c r="D17" s="6"/>
      <c r="E17" s="48">
        <f t="shared" si="2"/>
        <v>16145348.429999996</v>
      </c>
      <c r="F17" s="48">
        <f t="shared" si="2"/>
        <v>1773818.02</v>
      </c>
      <c r="G17" s="48">
        <f t="shared" si="2"/>
        <v>0</v>
      </c>
      <c r="H17" s="48">
        <f t="shared" si="2"/>
        <v>313344.75900000072</v>
      </c>
      <c r="I17" s="48">
        <f t="shared" si="2"/>
        <v>100802.91</v>
      </c>
      <c r="J17" s="20">
        <f t="shared" si="1"/>
        <v>18333314.118999995</v>
      </c>
    </row>
    <row r="18" spans="1:10" ht="15" x14ac:dyDescent="0.2">
      <c r="A18" t="str">
        <f>'Item 5'!A19</f>
        <v>202008</v>
      </c>
      <c r="B18" s="9">
        <v>13</v>
      </c>
      <c r="C18" s="13" t="str">
        <f>'Item 5'!D19</f>
        <v>August</v>
      </c>
      <c r="D18" s="6"/>
      <c r="E18" s="48">
        <f t="shared" si="2"/>
        <v>16233157.580000002</v>
      </c>
      <c r="F18" s="48">
        <f t="shared" si="2"/>
        <v>1623177.03</v>
      </c>
      <c r="G18" s="48">
        <f t="shared" si="2"/>
        <v>0</v>
      </c>
      <c r="H18" s="48">
        <f t="shared" si="2"/>
        <v>29320.07900000189</v>
      </c>
      <c r="I18" s="48">
        <f t="shared" si="2"/>
        <v>100802.91</v>
      </c>
      <c r="J18" s="20">
        <f t="shared" si="1"/>
        <v>17986457.599000007</v>
      </c>
    </row>
    <row r="19" spans="1:10" ht="15.75" thickBot="1" x14ac:dyDescent="0.25">
      <c r="B19" s="9">
        <v>14</v>
      </c>
      <c r="C19" s="9" t="s">
        <v>17</v>
      </c>
      <c r="D19" s="6"/>
      <c r="E19" s="14">
        <f t="shared" ref="E19:J19" si="3">SUM(E6:E18)</f>
        <v>211177400.29000002</v>
      </c>
      <c r="F19" s="14">
        <f t="shared" si="3"/>
        <v>22753250.640000001</v>
      </c>
      <c r="G19" s="14">
        <f t="shared" si="3"/>
        <v>-210000</v>
      </c>
      <c r="H19" s="14">
        <f t="shared" si="3"/>
        <v>12243275.897000007</v>
      </c>
      <c r="I19" s="14">
        <f t="shared" si="3"/>
        <v>1310437.83</v>
      </c>
      <c r="J19" s="14">
        <f t="shared" si="3"/>
        <v>247274364.65700001</v>
      </c>
    </row>
    <row r="20" spans="1:10" ht="15.75" thickTop="1" x14ac:dyDescent="0.2">
      <c r="B20" s="9">
        <v>15</v>
      </c>
      <c r="C20" s="6"/>
      <c r="D20" s="6"/>
      <c r="E20" s="15"/>
      <c r="F20" s="15"/>
      <c r="G20" s="15"/>
      <c r="H20" s="15"/>
      <c r="I20" s="15"/>
    </row>
    <row r="21" spans="1:10" ht="15.75" thickBot="1" x14ac:dyDescent="0.25">
      <c r="B21" s="9">
        <v>16</v>
      </c>
      <c r="C21" s="1" t="s">
        <v>18</v>
      </c>
      <c r="D21" s="6"/>
      <c r="E21" s="16">
        <f t="shared" ref="E21:G21" si="4">E19/13</f>
        <v>16244415.406923078</v>
      </c>
      <c r="F21" s="16">
        <f t="shared" si="4"/>
        <v>1750250.0492307693</v>
      </c>
      <c r="G21" s="16">
        <f t="shared" si="4"/>
        <v>-16153.846153846154</v>
      </c>
      <c r="H21" s="16">
        <f t="shared" ref="H21" si="5">H19/13</f>
        <v>941790.45361538522</v>
      </c>
      <c r="I21" s="16">
        <f>I19/13</f>
        <v>100802.91</v>
      </c>
      <c r="J21" s="16">
        <f>J19/13</f>
        <v>19021104.973615386</v>
      </c>
    </row>
    <row r="22" spans="1:10" ht="15.75" thickTop="1" x14ac:dyDescent="0.2">
      <c r="B22" s="9">
        <v>17</v>
      </c>
      <c r="C22" s="2"/>
      <c r="D22" s="2"/>
      <c r="E22" s="15"/>
      <c r="F22" s="15"/>
      <c r="G22" s="15"/>
      <c r="H22" s="15"/>
      <c r="I22" s="15"/>
    </row>
    <row r="23" spans="1:10" ht="15.75" x14ac:dyDescent="0.25">
      <c r="B23" s="9">
        <v>20</v>
      </c>
      <c r="C23" s="18" t="s">
        <v>53</v>
      </c>
      <c r="D23" s="2"/>
      <c r="E23" s="19"/>
      <c r="F23" s="19"/>
      <c r="G23" s="19"/>
      <c r="H23" s="19"/>
      <c r="I23" s="19"/>
    </row>
    <row r="24" spans="1:10" ht="15" x14ac:dyDescent="0.2">
      <c r="A24" t="str">
        <f>'Item 5'!A25</f>
        <v>201908</v>
      </c>
      <c r="B24" s="9">
        <v>21</v>
      </c>
      <c r="C24" s="13" t="str">
        <f>'Item 5'!D25</f>
        <v>August 2019</v>
      </c>
      <c r="D24" s="2"/>
      <c r="E24" s="48">
        <v>214380.09</v>
      </c>
      <c r="F24" s="48">
        <v>0</v>
      </c>
      <c r="G24" s="48">
        <v>0</v>
      </c>
      <c r="H24" s="48">
        <v>517403.55000000022</v>
      </c>
      <c r="I24" s="48">
        <v>0</v>
      </c>
      <c r="J24" s="20">
        <f t="shared" ref="J24:J36" si="6">SUM(E24:I24)</f>
        <v>731783.64000000025</v>
      </c>
    </row>
    <row r="25" spans="1:10" ht="15" x14ac:dyDescent="0.2">
      <c r="A25" t="str">
        <f>'Item 5'!A26</f>
        <v>201909</v>
      </c>
      <c r="B25" s="9">
        <v>22</v>
      </c>
      <c r="C25" s="13" t="str">
        <f>'Item 5'!D26</f>
        <v>September</v>
      </c>
      <c r="E25" s="48">
        <v>220823.47</v>
      </c>
      <c r="F25" s="48">
        <v>0</v>
      </c>
      <c r="G25" s="48">
        <v>0</v>
      </c>
      <c r="H25" s="48">
        <v>476704.43999999971</v>
      </c>
      <c r="I25" s="48">
        <v>0</v>
      </c>
      <c r="J25" s="20">
        <f t="shared" si="6"/>
        <v>697527.90999999968</v>
      </c>
    </row>
    <row r="26" spans="1:10" ht="15" x14ac:dyDescent="0.2">
      <c r="A26" t="str">
        <f>'Item 5'!A27</f>
        <v>201910</v>
      </c>
      <c r="B26" s="9">
        <v>23</v>
      </c>
      <c r="C26" s="13" t="str">
        <f>'Item 5'!D27</f>
        <v>October</v>
      </c>
      <c r="D26" s="21"/>
      <c r="E26" s="48">
        <v>276334.19</v>
      </c>
      <c r="F26" s="48">
        <v>0</v>
      </c>
      <c r="G26" s="48">
        <v>0</v>
      </c>
      <c r="H26" s="48">
        <v>433134.50999999978</v>
      </c>
      <c r="I26" s="48">
        <v>0</v>
      </c>
      <c r="J26" s="20">
        <f t="shared" si="6"/>
        <v>709468.69999999972</v>
      </c>
    </row>
    <row r="27" spans="1:10" ht="15" x14ac:dyDescent="0.2">
      <c r="A27" t="str">
        <f>'Item 5'!A28</f>
        <v>201911</v>
      </c>
      <c r="B27" s="9">
        <v>24</v>
      </c>
      <c r="C27" s="13" t="str">
        <f>'Item 5'!D28</f>
        <v>November</v>
      </c>
      <c r="D27" s="21"/>
      <c r="E27" s="48">
        <v>281178.11</v>
      </c>
      <c r="F27" s="48">
        <v>0</v>
      </c>
      <c r="G27" s="48">
        <v>0</v>
      </c>
      <c r="H27" s="48">
        <v>382102.32999999978</v>
      </c>
      <c r="I27" s="48">
        <v>0</v>
      </c>
      <c r="J27" s="20">
        <f t="shared" si="6"/>
        <v>663280.43999999971</v>
      </c>
    </row>
    <row r="28" spans="1:10" ht="15" x14ac:dyDescent="0.2">
      <c r="A28" t="str">
        <f>'Item 5'!A29</f>
        <v>201912</v>
      </c>
      <c r="B28" s="9">
        <v>25</v>
      </c>
      <c r="C28" s="13" t="str">
        <f>'Item 5'!D29</f>
        <v>December</v>
      </c>
      <c r="D28" s="21"/>
      <c r="E28" s="48">
        <v>275436.48000000004</v>
      </c>
      <c r="F28" s="48">
        <v>0</v>
      </c>
      <c r="G28" s="48">
        <v>0</v>
      </c>
      <c r="H28" s="48">
        <v>328247.66999999981</v>
      </c>
      <c r="I28" s="48">
        <v>0</v>
      </c>
      <c r="J28" s="20">
        <f t="shared" si="6"/>
        <v>603684.14999999991</v>
      </c>
    </row>
    <row r="29" spans="1:10" ht="15" x14ac:dyDescent="0.2">
      <c r="A29" t="str">
        <f>'Item 5'!A30</f>
        <v>202001</v>
      </c>
      <c r="B29" s="9">
        <v>26</v>
      </c>
      <c r="C29" s="13" t="str">
        <f>'Item 5'!D30</f>
        <v>January 2020</v>
      </c>
      <c r="D29" s="21"/>
      <c r="E29" s="48">
        <v>252988.16</v>
      </c>
      <c r="F29" s="48">
        <v>0</v>
      </c>
      <c r="G29" s="48">
        <v>0</v>
      </c>
      <c r="H29" s="48">
        <v>324130.01999999979</v>
      </c>
      <c r="I29" s="48">
        <v>0</v>
      </c>
      <c r="J29" s="20">
        <f t="shared" si="6"/>
        <v>577118.17999999982</v>
      </c>
    </row>
    <row r="30" spans="1:10" ht="15" x14ac:dyDescent="0.2">
      <c r="A30" t="str">
        <f>'Item 5'!A31</f>
        <v>202002</v>
      </c>
      <c r="B30" s="9">
        <v>27</v>
      </c>
      <c r="C30" s="13" t="str">
        <f>'Item 5'!D31</f>
        <v>February</v>
      </c>
      <c r="D30" s="21"/>
      <c r="E30" s="48">
        <v>256883.59</v>
      </c>
      <c r="F30" s="48">
        <v>0</v>
      </c>
      <c r="G30" s="48">
        <v>0</v>
      </c>
      <c r="H30" s="48">
        <v>321504.67999999982</v>
      </c>
      <c r="I30" s="48">
        <v>0</v>
      </c>
      <c r="J30" s="20">
        <f t="shared" si="6"/>
        <v>578388.26999999979</v>
      </c>
    </row>
    <row r="31" spans="1:10" ht="15" x14ac:dyDescent="0.2">
      <c r="A31" t="str">
        <f>'Item 5'!A32</f>
        <v>202003</v>
      </c>
      <c r="B31" s="9">
        <v>28</v>
      </c>
      <c r="C31" s="13" t="str">
        <f>'Item 5'!D32</f>
        <v>March</v>
      </c>
      <c r="D31" s="21"/>
      <c r="E31" s="48">
        <v>272070.42</v>
      </c>
      <c r="F31" s="48">
        <v>0</v>
      </c>
      <c r="G31" s="48">
        <v>0</v>
      </c>
      <c r="H31" s="48">
        <v>276977.62</v>
      </c>
      <c r="I31" s="48">
        <v>0</v>
      </c>
      <c r="J31" s="20">
        <f t="shared" si="6"/>
        <v>549048.04</v>
      </c>
    </row>
    <row r="32" spans="1:10" ht="15" x14ac:dyDescent="0.2">
      <c r="A32" t="str">
        <f>'Item 5'!A33</f>
        <v>202004</v>
      </c>
      <c r="B32" s="9">
        <v>29</v>
      </c>
      <c r="C32" s="13" t="str">
        <f>'Item 5'!D33</f>
        <v>April</v>
      </c>
      <c r="D32" s="21"/>
      <c r="E32" s="48">
        <v>274415.88</v>
      </c>
      <c r="F32" s="48">
        <v>0</v>
      </c>
      <c r="G32" s="48">
        <v>0</v>
      </c>
      <c r="H32" s="48">
        <v>266490.23</v>
      </c>
      <c r="I32" s="48">
        <v>0</v>
      </c>
      <c r="J32" s="20">
        <f t="shared" si="6"/>
        <v>540906.11</v>
      </c>
    </row>
    <row r="33" spans="1:10" ht="15" x14ac:dyDescent="0.2">
      <c r="A33" t="str">
        <f>'Item 5'!A34</f>
        <v>202005</v>
      </c>
      <c r="B33" s="9">
        <v>30</v>
      </c>
      <c r="C33" s="13" t="str">
        <f>'Item 5'!D34</f>
        <v>May</v>
      </c>
      <c r="D33" s="21"/>
      <c r="E33" s="48">
        <v>296672.46000000002</v>
      </c>
      <c r="F33" s="48">
        <v>0</v>
      </c>
      <c r="G33" s="48">
        <v>0</v>
      </c>
      <c r="H33" s="48">
        <v>32749.350000000028</v>
      </c>
      <c r="I33" s="48">
        <v>0</v>
      </c>
      <c r="J33" s="20">
        <f t="shared" si="6"/>
        <v>329421.81000000006</v>
      </c>
    </row>
    <row r="34" spans="1:10" ht="15" x14ac:dyDescent="0.2">
      <c r="A34" t="str">
        <f>'Item 5'!A35</f>
        <v>202006</v>
      </c>
      <c r="B34" s="9">
        <v>31</v>
      </c>
      <c r="C34" s="13" t="str">
        <f>'Item 5'!D35</f>
        <v>June</v>
      </c>
      <c r="E34" s="48">
        <v>296801.95</v>
      </c>
      <c r="F34" s="48">
        <v>0</v>
      </c>
      <c r="G34" s="48">
        <v>0</v>
      </c>
      <c r="H34" s="48">
        <v>-24327.579999999623</v>
      </c>
      <c r="I34" s="48">
        <v>0</v>
      </c>
      <c r="J34" s="20">
        <f t="shared" si="6"/>
        <v>272474.3700000004</v>
      </c>
    </row>
    <row r="35" spans="1:10" ht="15" x14ac:dyDescent="0.2">
      <c r="A35" t="str">
        <f>'Item 5'!A36</f>
        <v>202007</v>
      </c>
      <c r="B35" s="9">
        <v>32</v>
      </c>
      <c r="C35" s="13" t="str">
        <f>'Item 5'!D36</f>
        <v>July</v>
      </c>
      <c r="E35" s="48">
        <v>310986.19</v>
      </c>
      <c r="F35" s="48">
        <v>0</v>
      </c>
      <c r="G35" s="48">
        <v>0</v>
      </c>
      <c r="H35" s="48">
        <v>-144778.0999999998</v>
      </c>
      <c r="I35" s="48">
        <v>0</v>
      </c>
      <c r="J35" s="20">
        <f t="shared" si="6"/>
        <v>166208.0900000002</v>
      </c>
    </row>
    <row r="36" spans="1:10" ht="15" x14ac:dyDescent="0.2">
      <c r="A36" t="str">
        <f>'Item 5'!A37</f>
        <v>202008</v>
      </c>
      <c r="B36" s="9">
        <v>33</v>
      </c>
      <c r="C36" s="13" t="str">
        <f>'Item 5'!D37</f>
        <v>August</v>
      </c>
      <c r="E36" s="48">
        <v>306302.90000000002</v>
      </c>
      <c r="F36" s="48">
        <v>0</v>
      </c>
      <c r="G36" s="48">
        <v>0</v>
      </c>
      <c r="H36" s="48">
        <v>-465059.93999999983</v>
      </c>
      <c r="I36" s="48">
        <v>0</v>
      </c>
      <c r="J36" s="20">
        <f t="shared" si="6"/>
        <v>-158757.0399999998</v>
      </c>
    </row>
    <row r="37" spans="1:10" ht="15.75" thickBot="1" x14ac:dyDescent="0.25">
      <c r="B37" s="9">
        <v>34</v>
      </c>
      <c r="C37" s="9" t="s">
        <v>17</v>
      </c>
      <c r="E37" s="14">
        <f t="shared" ref="E37:J37" si="7">SUM(E24:E36)</f>
        <v>3535273.89</v>
      </c>
      <c r="F37" s="14">
        <f t="shared" si="7"/>
        <v>0</v>
      </c>
      <c r="G37" s="14">
        <f t="shared" si="7"/>
        <v>0</v>
      </c>
      <c r="H37" s="14">
        <f t="shared" si="7"/>
        <v>2725278.7800000003</v>
      </c>
      <c r="I37" s="14">
        <f t="shared" si="7"/>
        <v>0</v>
      </c>
      <c r="J37" s="14">
        <f t="shared" si="7"/>
        <v>6260552.6699999999</v>
      </c>
    </row>
    <row r="38" spans="1:10" ht="15.75" thickTop="1" x14ac:dyDescent="0.2">
      <c r="B38" s="9">
        <v>35</v>
      </c>
      <c r="C38" s="6"/>
      <c r="E38" s="15"/>
      <c r="F38" s="15"/>
      <c r="G38" s="15"/>
      <c r="H38" s="15"/>
      <c r="I38" s="15"/>
      <c r="J38" s="15"/>
    </row>
    <row r="39" spans="1:10" ht="15.75" thickBot="1" x14ac:dyDescent="0.25">
      <c r="B39" s="9">
        <v>36</v>
      </c>
      <c r="C39" s="1" t="s">
        <v>18</v>
      </c>
      <c r="E39" s="16">
        <f t="shared" ref="E39" si="8">E37/13</f>
        <v>271944.1453846154</v>
      </c>
      <c r="F39" s="16">
        <f>F37/13</f>
        <v>0</v>
      </c>
      <c r="G39" s="16">
        <f>G37/13</f>
        <v>0</v>
      </c>
      <c r="H39" s="16">
        <f t="shared" ref="H39" si="9">H37/13</f>
        <v>209636.82923076925</v>
      </c>
      <c r="I39" s="16">
        <f>I37/13</f>
        <v>0</v>
      </c>
      <c r="J39" s="16">
        <f>J37/13</f>
        <v>481580.97461538459</v>
      </c>
    </row>
    <row r="40" spans="1:10" ht="15.75" thickTop="1" x14ac:dyDescent="0.2">
      <c r="B40" s="9">
        <v>37</v>
      </c>
      <c r="E40" s="35"/>
      <c r="F40" s="35"/>
      <c r="G40" s="35"/>
      <c r="H40" s="35"/>
      <c r="I40" s="35"/>
    </row>
    <row r="41" spans="1:10" ht="15.75" x14ac:dyDescent="0.25">
      <c r="B41" s="9">
        <v>40</v>
      </c>
      <c r="C41" s="18" t="s">
        <v>58</v>
      </c>
      <c r="E41" s="41"/>
      <c r="F41" s="41"/>
      <c r="G41" s="41"/>
      <c r="H41" s="41"/>
      <c r="I41" s="41"/>
    </row>
    <row r="42" spans="1:10" ht="15" x14ac:dyDescent="0.2">
      <c r="A42" t="str">
        <f>'Item 5'!A43</f>
        <v>201908</v>
      </c>
      <c r="B42" s="9">
        <v>41</v>
      </c>
      <c r="C42" s="13" t="str">
        <f>'Item 5'!D43</f>
        <v>August 2019</v>
      </c>
      <c r="D42" s="2"/>
      <c r="E42" s="48">
        <v>16242300.340000002</v>
      </c>
      <c r="F42" s="48">
        <v>1810724.42</v>
      </c>
      <c r="G42" s="48">
        <v>-30000</v>
      </c>
      <c r="H42" s="48">
        <v>835926.57900000026</v>
      </c>
      <c r="I42" s="48">
        <v>100802.91</v>
      </c>
      <c r="J42" s="20">
        <f t="shared" ref="J42:J54" si="10">SUM(E42:I42)</f>
        <v>18959754.249000002</v>
      </c>
    </row>
    <row r="43" spans="1:10" ht="15" x14ac:dyDescent="0.2">
      <c r="A43" t="str">
        <f>'Item 5'!A44</f>
        <v>201909</v>
      </c>
      <c r="B43" s="9">
        <v>42</v>
      </c>
      <c r="C43" s="13" t="str">
        <f>'Item 5'!D44</f>
        <v>September</v>
      </c>
      <c r="D43" s="2"/>
      <c r="E43" s="48">
        <v>16242979.450000001</v>
      </c>
      <c r="F43" s="48">
        <v>1522180.78</v>
      </c>
      <c r="G43" s="48">
        <v>-30000</v>
      </c>
      <c r="H43" s="48">
        <v>741077.47900000191</v>
      </c>
      <c r="I43" s="48">
        <v>100802.91</v>
      </c>
      <c r="J43" s="20">
        <f t="shared" si="10"/>
        <v>18577040.619000003</v>
      </c>
    </row>
    <row r="44" spans="1:10" ht="15" x14ac:dyDescent="0.2">
      <c r="A44" t="str">
        <f>'Item 5'!A45</f>
        <v>201910</v>
      </c>
      <c r="B44" s="9">
        <v>43</v>
      </c>
      <c r="C44" s="13" t="str">
        <f>'Item 5'!D45</f>
        <v>October</v>
      </c>
      <c r="D44" s="2"/>
      <c r="E44" s="48">
        <v>16110126.269999998</v>
      </c>
      <c r="F44" s="48">
        <v>1730638.96</v>
      </c>
      <c r="G44" s="48">
        <v>-30000</v>
      </c>
      <c r="H44" s="48">
        <v>646811.34900000121</v>
      </c>
      <c r="I44" s="48">
        <v>100802.91</v>
      </c>
      <c r="J44" s="20">
        <f t="shared" si="10"/>
        <v>18558379.488999996</v>
      </c>
    </row>
    <row r="45" spans="1:10" ht="15" x14ac:dyDescent="0.2">
      <c r="A45" t="str">
        <f>'Item 5'!A46</f>
        <v>201911</v>
      </c>
      <c r="B45" s="9">
        <v>44</v>
      </c>
      <c r="C45" s="13" t="str">
        <f>'Item 5'!D46</f>
        <v>November</v>
      </c>
      <c r="D45" s="2"/>
      <c r="E45" s="48">
        <v>15983193.510000002</v>
      </c>
      <c r="F45" s="48">
        <v>1833292.7</v>
      </c>
      <c r="G45" s="48">
        <v>-30000</v>
      </c>
      <c r="H45" s="48">
        <v>483387.79899999959</v>
      </c>
      <c r="I45" s="48">
        <v>100802.91</v>
      </c>
      <c r="J45" s="20">
        <f t="shared" si="10"/>
        <v>18370676.919</v>
      </c>
    </row>
    <row r="46" spans="1:10" ht="15" x14ac:dyDescent="0.2">
      <c r="A46" t="str">
        <f>'Item 5'!A47</f>
        <v>201912</v>
      </c>
      <c r="B46" s="9">
        <v>45</v>
      </c>
      <c r="C46" s="13" t="str">
        <f>'Item 5'!D47</f>
        <v>December</v>
      </c>
      <c r="D46" s="2"/>
      <c r="E46" s="48">
        <v>15931043.909999998</v>
      </c>
      <c r="F46" s="48">
        <v>1581729.17</v>
      </c>
      <c r="G46" s="48">
        <v>-30000</v>
      </c>
      <c r="H46" s="48">
        <v>781550.58900000004</v>
      </c>
      <c r="I46" s="48">
        <v>100802.91</v>
      </c>
      <c r="J46" s="20">
        <f t="shared" si="10"/>
        <v>18365126.579</v>
      </c>
    </row>
    <row r="47" spans="1:10" ht="15" x14ac:dyDescent="0.2">
      <c r="A47" t="str">
        <f>'Item 5'!A48</f>
        <v>202001</v>
      </c>
      <c r="B47" s="9">
        <v>46</v>
      </c>
      <c r="C47" s="13" t="str">
        <f>'Item 5'!D48</f>
        <v>January 2020</v>
      </c>
      <c r="D47" s="2"/>
      <c r="E47" s="48">
        <v>15885639.570000002</v>
      </c>
      <c r="F47" s="48">
        <v>1867926.76</v>
      </c>
      <c r="G47" s="48">
        <v>-30000</v>
      </c>
      <c r="H47" s="48">
        <v>937926.77899999835</v>
      </c>
      <c r="I47" s="48">
        <v>100802.91</v>
      </c>
      <c r="J47" s="20">
        <f t="shared" si="10"/>
        <v>18762296.019000001</v>
      </c>
    </row>
    <row r="48" spans="1:10" ht="15" x14ac:dyDescent="0.2">
      <c r="A48" t="str">
        <f>'Item 5'!A49</f>
        <v>202002</v>
      </c>
      <c r="B48" s="9">
        <v>47</v>
      </c>
      <c r="C48" s="13" t="str">
        <f>'Item 5'!D49</f>
        <v>February</v>
      </c>
      <c r="D48" s="6"/>
      <c r="E48" s="48">
        <v>15814836.949999994</v>
      </c>
      <c r="F48" s="48">
        <v>1593792.67</v>
      </c>
      <c r="G48" s="48">
        <v>-30000</v>
      </c>
      <c r="H48" s="48">
        <v>884974.0390000008</v>
      </c>
      <c r="I48" s="48">
        <v>100802.91</v>
      </c>
      <c r="J48" s="20">
        <f t="shared" si="10"/>
        <v>18364406.568999995</v>
      </c>
    </row>
    <row r="49" spans="1:10" ht="15" x14ac:dyDescent="0.2">
      <c r="A49" t="str">
        <f>'Item 5'!A50</f>
        <v>202003</v>
      </c>
      <c r="B49" s="9">
        <v>48</v>
      </c>
      <c r="C49" s="13" t="str">
        <f>'Item 5'!D50</f>
        <v>March</v>
      </c>
      <c r="D49" s="6"/>
      <c r="E49" s="48">
        <v>16145731.519999998</v>
      </c>
      <c r="F49" s="48">
        <v>1792986.61</v>
      </c>
      <c r="G49" s="48">
        <v>0</v>
      </c>
      <c r="H49" s="48">
        <v>953369.80900000024</v>
      </c>
      <c r="I49" s="48">
        <v>100802.91</v>
      </c>
      <c r="J49" s="20">
        <f t="shared" si="10"/>
        <v>18992890.848999999</v>
      </c>
    </row>
    <row r="50" spans="1:10" ht="15" x14ac:dyDescent="0.2">
      <c r="A50" t="str">
        <f>'Item 5'!A51</f>
        <v>202004</v>
      </c>
      <c r="B50" s="9">
        <v>49</v>
      </c>
      <c r="C50" s="13" t="str">
        <f>'Item 5'!D51</f>
        <v>April</v>
      </c>
      <c r="D50" s="6"/>
      <c r="E50" s="48">
        <v>15954414.210000003</v>
      </c>
      <c r="F50" s="48">
        <v>1930201.93</v>
      </c>
      <c r="G50" s="48">
        <v>0</v>
      </c>
      <c r="H50" s="48">
        <v>940074.57900000096</v>
      </c>
      <c r="I50" s="48">
        <v>100802.91</v>
      </c>
      <c r="J50" s="20">
        <f t="shared" si="10"/>
        <v>18925493.629000004</v>
      </c>
    </row>
    <row r="51" spans="1:10" ht="15" x14ac:dyDescent="0.2">
      <c r="A51" t="str">
        <f>'Item 5'!A52</f>
        <v>202005</v>
      </c>
      <c r="B51" s="9">
        <v>50</v>
      </c>
      <c r="C51" s="13" t="str">
        <f>'Item 5'!D52</f>
        <v>May</v>
      </c>
      <c r="D51" s="6"/>
      <c r="E51" s="48">
        <v>15793473.829999998</v>
      </c>
      <c r="F51" s="48">
        <v>1930926.71</v>
      </c>
      <c r="G51" s="48">
        <v>0</v>
      </c>
      <c r="H51" s="48">
        <v>817207.04900000163</v>
      </c>
      <c r="I51" s="48">
        <v>100802.91</v>
      </c>
      <c r="J51" s="20">
        <f t="shared" si="10"/>
        <v>18642410.499000002</v>
      </c>
    </row>
    <row r="52" spans="1:10" ht="15" x14ac:dyDescent="0.2">
      <c r="A52" t="str">
        <f>'Item 5'!A53</f>
        <v>202006</v>
      </c>
      <c r="B52" s="9">
        <v>51</v>
      </c>
      <c r="C52" s="13" t="str">
        <f>'Item 5'!D53</f>
        <v>June</v>
      </c>
      <c r="D52" s="6"/>
      <c r="E52" s="48">
        <v>15777169.92</v>
      </c>
      <c r="F52" s="48">
        <v>1761854.88</v>
      </c>
      <c r="G52" s="48">
        <v>0</v>
      </c>
      <c r="H52" s="48">
        <v>543188.18899999978</v>
      </c>
      <c r="I52" s="48">
        <v>100802.91</v>
      </c>
      <c r="J52" s="20">
        <f t="shared" si="10"/>
        <v>18183015.899</v>
      </c>
    </row>
    <row r="53" spans="1:10" ht="15" x14ac:dyDescent="0.2">
      <c r="A53" t="str">
        <f>'Item 5'!A54</f>
        <v>202007</v>
      </c>
      <c r="B53" s="9">
        <v>52</v>
      </c>
      <c r="C53" s="13" t="str">
        <f>'Item 5'!D54</f>
        <v>July</v>
      </c>
      <c r="D53" s="6"/>
      <c r="E53" s="48">
        <v>15834362.239999996</v>
      </c>
      <c r="F53" s="48">
        <v>1773818.02</v>
      </c>
      <c r="G53" s="48">
        <v>0</v>
      </c>
      <c r="H53" s="48">
        <v>458122.85900000052</v>
      </c>
      <c r="I53" s="48">
        <v>100802.91</v>
      </c>
      <c r="J53" s="20">
        <f t="shared" si="10"/>
        <v>18167106.028999999</v>
      </c>
    </row>
    <row r="54" spans="1:10" ht="15" x14ac:dyDescent="0.2">
      <c r="A54" t="str">
        <f>'Item 5'!A55</f>
        <v>202008</v>
      </c>
      <c r="B54" s="9">
        <v>53</v>
      </c>
      <c r="C54" s="13" t="str">
        <f>'Item 5'!D55</f>
        <v>August</v>
      </c>
      <c r="D54" s="6"/>
      <c r="E54" s="48">
        <v>15926854.680000002</v>
      </c>
      <c r="F54" s="48">
        <v>1623177.03</v>
      </c>
      <c r="G54" s="48">
        <v>0</v>
      </c>
      <c r="H54" s="48">
        <v>494380.01900000172</v>
      </c>
      <c r="I54" s="48">
        <v>100802.91</v>
      </c>
      <c r="J54" s="20">
        <f t="shared" si="10"/>
        <v>18145214.639000002</v>
      </c>
    </row>
    <row r="55" spans="1:10" ht="15.75" thickBot="1" x14ac:dyDescent="0.25">
      <c r="B55" s="9">
        <v>54</v>
      </c>
      <c r="C55" s="9" t="s">
        <v>17</v>
      </c>
      <c r="D55" s="6"/>
      <c r="E55" s="14">
        <f t="shared" ref="E55:J55" si="11">SUM(E42:E54)</f>
        <v>207642126.40000001</v>
      </c>
      <c r="F55" s="14">
        <f t="shared" si="11"/>
        <v>22753250.640000001</v>
      </c>
      <c r="G55" s="14">
        <f t="shared" si="11"/>
        <v>-210000</v>
      </c>
      <c r="H55" s="14">
        <f t="shared" si="11"/>
        <v>9517997.117000008</v>
      </c>
      <c r="I55" s="14">
        <f t="shared" si="11"/>
        <v>1310437.83</v>
      </c>
      <c r="J55" s="14">
        <f t="shared" si="11"/>
        <v>241013811.98699999</v>
      </c>
    </row>
    <row r="56" spans="1:10" ht="15.75" thickTop="1" x14ac:dyDescent="0.2">
      <c r="B56" s="9">
        <v>55</v>
      </c>
      <c r="C56" s="6"/>
      <c r="D56" s="6"/>
      <c r="E56" s="15"/>
      <c r="F56" s="15"/>
      <c r="G56" s="15"/>
      <c r="H56" s="15"/>
      <c r="I56" s="15"/>
      <c r="J56" s="15"/>
    </row>
    <row r="57" spans="1:10" ht="15.75" thickBot="1" x14ac:dyDescent="0.25">
      <c r="B57" s="9">
        <v>56</v>
      </c>
      <c r="C57" s="1" t="s">
        <v>18</v>
      </c>
      <c r="D57" s="6"/>
      <c r="E57" s="16">
        <f t="shared" ref="E57" si="12">E55/13</f>
        <v>15972471.261538463</v>
      </c>
      <c r="F57" s="16">
        <f>F55/13</f>
        <v>1750250.0492307693</v>
      </c>
      <c r="G57" s="16">
        <f>G55/13</f>
        <v>-16153.846153846154</v>
      </c>
      <c r="H57" s="16">
        <f t="shared" ref="H57" si="13">H55/13</f>
        <v>732153.62438461604</v>
      </c>
      <c r="I57" s="16">
        <f>I55/13</f>
        <v>100802.91</v>
      </c>
      <c r="J57" s="16">
        <f>J55/13</f>
        <v>18539523.998999998</v>
      </c>
    </row>
    <row r="58" spans="1:10" ht="15.75" thickTop="1" x14ac:dyDescent="0.2">
      <c r="B58" s="9"/>
      <c r="C58" s="13"/>
      <c r="D58" s="6"/>
      <c r="I58" s="24"/>
    </row>
    <row r="59" spans="1:10" ht="15" x14ac:dyDescent="0.2">
      <c r="B59" s="9"/>
      <c r="C59" s="13"/>
      <c r="D59" s="6"/>
      <c r="I59" s="24"/>
    </row>
    <row r="60" spans="1:10" ht="15" x14ac:dyDescent="0.2">
      <c r="B60" s="9"/>
      <c r="C60" s="13"/>
      <c r="D60" s="6"/>
      <c r="E60" s="22">
        <f t="shared" ref="E60:J60" si="14">E21-E39-E57</f>
        <v>0</v>
      </c>
      <c r="F60" s="22">
        <f t="shared" si="14"/>
        <v>0</v>
      </c>
      <c r="G60" s="22">
        <f t="shared" si="14"/>
        <v>0</v>
      </c>
      <c r="H60" s="22">
        <f t="shared" si="14"/>
        <v>0</v>
      </c>
      <c r="I60" s="22">
        <f t="shared" si="14"/>
        <v>0</v>
      </c>
      <c r="J60" s="22">
        <f t="shared" si="14"/>
        <v>0</v>
      </c>
    </row>
    <row r="61" spans="1:10" ht="15" x14ac:dyDescent="0.2">
      <c r="B61" s="9"/>
      <c r="C61" s="13"/>
      <c r="D61" s="6"/>
      <c r="I61" s="24"/>
    </row>
    <row r="62" spans="1:10" ht="15" x14ac:dyDescent="0.2">
      <c r="B62" s="9"/>
      <c r="C62" s="13"/>
      <c r="D62" s="6" t="s">
        <v>101</v>
      </c>
      <c r="E62" s="35"/>
      <c r="F62" s="35"/>
      <c r="G62" s="35"/>
      <c r="H62" s="35"/>
      <c r="I62" s="24"/>
    </row>
    <row r="63" spans="1:10" ht="15" x14ac:dyDescent="0.2">
      <c r="B63" s="9"/>
      <c r="C63" s="13"/>
      <c r="D63" s="6"/>
      <c r="I63" s="24"/>
    </row>
    <row r="64" spans="1:10" ht="15" x14ac:dyDescent="0.2">
      <c r="B64" s="9"/>
      <c r="C64" s="13"/>
      <c r="D64" s="6"/>
      <c r="I64" s="24"/>
    </row>
    <row r="65" spans="2:9" ht="15" x14ac:dyDescent="0.2">
      <c r="B65" s="9"/>
      <c r="C65" s="13"/>
      <c r="D65" s="6"/>
      <c r="I65" s="24"/>
    </row>
    <row r="66" spans="2:9" ht="15" x14ac:dyDescent="0.2">
      <c r="B66" s="9"/>
      <c r="C66" s="9"/>
      <c r="D66" s="6"/>
      <c r="I66" s="25"/>
    </row>
    <row r="67" spans="2:9" ht="15" x14ac:dyDescent="0.2">
      <c r="B67" s="9"/>
      <c r="C67" s="6"/>
      <c r="D67" s="6"/>
      <c r="I67" s="26"/>
    </row>
    <row r="68" spans="2:9" ht="15" x14ac:dyDescent="0.2">
      <c r="B68" s="9"/>
      <c r="C68" s="1"/>
      <c r="D68" s="6"/>
      <c r="I68" s="25"/>
    </row>
    <row r="69" spans="2:9" ht="15" x14ac:dyDescent="0.2">
      <c r="B69" s="9"/>
      <c r="C69" s="2"/>
      <c r="D69" s="2"/>
      <c r="I69" s="26"/>
    </row>
    <row r="70" spans="2:9" ht="15.75" x14ac:dyDescent="0.25">
      <c r="B70" s="9"/>
      <c r="C70" s="17"/>
      <c r="D70" s="2"/>
      <c r="I70" s="27"/>
    </row>
    <row r="71" spans="2:9" ht="15.75" x14ac:dyDescent="0.25">
      <c r="B71" s="9"/>
      <c r="C71" s="17"/>
      <c r="D71" s="2"/>
      <c r="I71" s="27"/>
    </row>
    <row r="72" spans="2:9" ht="15.75" x14ac:dyDescent="0.25">
      <c r="B72" s="9"/>
      <c r="C72" s="18"/>
      <c r="D72" s="2"/>
      <c r="I72" s="28"/>
    </row>
    <row r="73" spans="2:9" ht="15" x14ac:dyDescent="0.2">
      <c r="B73" s="9"/>
      <c r="C73" s="13"/>
      <c r="D73" s="2"/>
      <c r="I73" s="29"/>
    </row>
    <row r="74" spans="2:9" ht="15" x14ac:dyDescent="0.2">
      <c r="B74" s="9"/>
      <c r="C74" s="13"/>
      <c r="I74" s="29"/>
    </row>
    <row r="75" spans="2:9" ht="15" x14ac:dyDescent="0.2">
      <c r="B75" s="9"/>
      <c r="C75" s="13"/>
      <c r="D75" s="21"/>
      <c r="I75" s="29"/>
    </row>
    <row r="76" spans="2:9" ht="15" x14ac:dyDescent="0.2">
      <c r="B76" s="9"/>
      <c r="C76" s="13"/>
      <c r="D76" s="21"/>
      <c r="I76" s="29"/>
    </row>
    <row r="77" spans="2:9" ht="15" x14ac:dyDescent="0.2">
      <c r="B77" s="9"/>
      <c r="C77" s="13"/>
      <c r="D77" s="21"/>
      <c r="I77" s="29"/>
    </row>
    <row r="78" spans="2:9" ht="15" x14ac:dyDescent="0.2">
      <c r="B78" s="9"/>
      <c r="C78" s="13"/>
      <c r="D78" s="21"/>
      <c r="I78" s="29"/>
    </row>
    <row r="79" spans="2:9" ht="15" x14ac:dyDescent="0.2">
      <c r="B79" s="9"/>
      <c r="C79" s="13"/>
      <c r="D79" s="21"/>
      <c r="I79" s="29"/>
    </row>
    <row r="80" spans="2:9" ht="15" x14ac:dyDescent="0.2">
      <c r="B80" s="9"/>
      <c r="C80" s="13"/>
      <c r="D80" s="21"/>
      <c r="I80" s="29"/>
    </row>
    <row r="81" spans="2:9" ht="15" x14ac:dyDescent="0.2">
      <c r="B81" s="9"/>
      <c r="C81" s="13"/>
      <c r="D81" s="21"/>
      <c r="I81" s="29"/>
    </row>
    <row r="82" spans="2:9" ht="15" x14ac:dyDescent="0.2">
      <c r="B82" s="9"/>
      <c r="C82" s="13"/>
      <c r="D82" s="21"/>
      <c r="I82" s="29"/>
    </row>
    <row r="83" spans="2:9" ht="15" x14ac:dyDescent="0.2">
      <c r="B83" s="9"/>
      <c r="C83" s="13"/>
      <c r="I83" s="29"/>
    </row>
    <row r="84" spans="2:9" ht="15" x14ac:dyDescent="0.2">
      <c r="B84" s="9"/>
      <c r="C84" s="13"/>
      <c r="I84" s="29"/>
    </row>
    <row r="85" spans="2:9" ht="15" x14ac:dyDescent="0.2">
      <c r="B85" s="9"/>
      <c r="C85" s="13"/>
      <c r="I85" s="29"/>
    </row>
    <row r="86" spans="2:9" ht="15" x14ac:dyDescent="0.2">
      <c r="B86" s="9"/>
      <c r="C86" s="9"/>
      <c r="I86" s="25"/>
    </row>
    <row r="87" spans="2:9" ht="15" x14ac:dyDescent="0.2">
      <c r="B87" s="9"/>
      <c r="C87" s="6"/>
      <c r="I87" s="26"/>
    </row>
    <row r="88" spans="2:9" ht="15" x14ac:dyDescent="0.2">
      <c r="B88" s="9"/>
      <c r="C88" s="1"/>
      <c r="I88" s="25"/>
    </row>
  </sheetData>
  <phoneticPr fontId="3" type="noConversion"/>
  <printOptions horizontalCentered="1"/>
  <pageMargins left="0.25" right="0.25" top="1.5" bottom="0.5" header="1" footer="0.5"/>
  <pageSetup scale="51" orientation="landscape" blackAndWhite="1" r:id="rId1"/>
  <headerFooter alignWithMargins="0">
    <oddHeader>&amp;L&amp;"Arial,Bold"&amp;12DUKE ENERGY KENTUCKY
MONTHLY AND AVERAGE 12 MONTHS PRECEDING THE BASE PERIOD&amp;R&amp;"Times New Roman,Bold"&amp;12KyPSC Case No. 2021-00190
STAFF-DR-01-005 Attachment
Page  &amp;P  of  1</oddHeader>
  </headerFooter>
  <rowBreaks count="1" manualBreakCount="1">
    <brk id="41" min="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e48392ff-e111-4ddb-bb98-e239aebbafc5">Raiford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691CA-6BAE-494C-8527-7902E77B7FE1}">
  <ds:schemaRefs>
    <ds:schemaRef ds:uri="e48392ff-e111-4ddb-bb98-e239aebbafc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f0100b5-1501-4fd1-abc2-4edbffacf3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5369D1-CB1F-4500-A069-EE0777BE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718BC7-B36B-441E-8D41-29FAAD403A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Item 5</vt:lpstr>
      <vt:lpstr>Item 5 (g)</vt:lpstr>
      <vt:lpstr>'Item 5'!Print_Area</vt:lpstr>
      <vt:lpstr>'Item 5 (g)'!Print_Area</vt:lpstr>
      <vt:lpstr>'Item 5'!Print_Titles</vt:lpstr>
      <vt:lpstr>'Item 5 (g)'!Print_Titles</vt:lpstr>
    </vt:vector>
  </TitlesOfParts>
  <Company>Cinergy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 Energy Kentucky, Inc.</dc:title>
  <dc:subject>Various 13 month averages</dc:subject>
  <dc:creator>Ted Czupik</dc:creator>
  <cp:lastModifiedBy>Sunderman, Minna</cp:lastModifiedBy>
  <cp:lastPrinted>2021-06-09T15:09:24Z</cp:lastPrinted>
  <dcterms:created xsi:type="dcterms:W3CDTF">2006-02-24T13:27:25Z</dcterms:created>
  <dcterms:modified xsi:type="dcterms:W3CDTF">2021-06-09T15:09:27Z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  <property fmtid="{D5CDD505-2E9C-101B-9397-08002B2CF9AE}" pid="3" name="SV_QUERY_LIST_4F35BF76-6C0D-4D9B-82B2-816C12CF3733">
    <vt:lpwstr>empty_477D106A-C0D6-4607-AEBD-E2C9D60EA279</vt:lpwstr>
  </property>
</Properties>
</file>