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21KYGRC/2021  KY Gas Rate Case/Discovery/STAFF's 1st Set Data Requests/"/>
    </mc:Choice>
  </mc:AlternateContent>
  <xr:revisionPtr revIDLastSave="0" documentId="13_ncr:1_{84B4770D-558E-4C13-A6D1-81D44BDBF126}" xr6:coauthVersionLast="44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EK Con Cash Acct Jan'20-May'21" sheetId="7" r:id="rId1"/>
  </sheets>
  <definedNames>
    <definedName name="_xlnm.Print_Area" localSheetId="0">'DEK Con Cash Acct Jan''20-May''21'!$A$1:$S$27</definedName>
    <definedName name="_xlnm.Print_Titles" localSheetId="0">'DEK Con Cash Acct Jan''20-May''21'!$A:$A,'DEK Con Cash Acct Jan''20-May''21'!$1:$7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7" l="1"/>
  <c r="E7" i="7"/>
  <c r="F7" i="7"/>
  <c r="G7" i="7"/>
  <c r="H7" i="7"/>
  <c r="I7" i="7"/>
  <c r="J7" i="7"/>
  <c r="K7" i="7"/>
  <c r="L7" i="7"/>
  <c r="M7" i="7"/>
  <c r="N7" i="7"/>
  <c r="C7" i="7"/>
  <c r="Q7" i="7" l="1"/>
  <c r="O7" i="7"/>
  <c r="P7" i="7"/>
  <c r="S7" i="7"/>
  <c r="R7" i="7"/>
  <c r="B24" i="7"/>
  <c r="B20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C24" i="7"/>
  <c r="D20" i="7"/>
  <c r="E20" i="7"/>
  <c r="E26" i="7" s="1"/>
  <c r="F20" i="7"/>
  <c r="F26" i="7" s="1"/>
  <c r="G20" i="7"/>
  <c r="H20" i="7"/>
  <c r="I20" i="7"/>
  <c r="J20" i="7"/>
  <c r="K20" i="7"/>
  <c r="L20" i="7"/>
  <c r="M20" i="7"/>
  <c r="M26" i="7" s="1"/>
  <c r="N20" i="7"/>
  <c r="N26" i="7" s="1"/>
  <c r="O20" i="7"/>
  <c r="P20" i="7"/>
  <c r="Q20" i="7"/>
  <c r="R20" i="7"/>
  <c r="S20" i="7"/>
  <c r="C20" i="7"/>
  <c r="R26" i="7" l="1"/>
  <c r="J26" i="7"/>
  <c r="Q26" i="7"/>
  <c r="I26" i="7"/>
  <c r="S26" i="7"/>
  <c r="O26" i="7"/>
  <c r="K26" i="7"/>
  <c r="G26" i="7"/>
  <c r="C26" i="7"/>
  <c r="P26" i="7"/>
  <c r="L26" i="7"/>
  <c r="H26" i="7"/>
  <c r="D26" i="7"/>
  <c r="B26" i="7"/>
</calcChain>
</file>

<file path=xl/sharedStrings.xml><?xml version="1.0" encoding="utf-8"?>
<sst xmlns="http://schemas.openxmlformats.org/spreadsheetml/2006/main" count="39" uniqueCount="34">
  <si>
    <t>      0131155 - Cash PNC 0659</t>
  </si>
  <si>
    <t>      0131157 - Cash PNC 3648</t>
  </si>
  <si>
    <t>      0131159 - Cash JPM Chase 9831</t>
  </si>
  <si>
    <t>      0131160 - Cash JPM Chase 7099</t>
  </si>
  <si>
    <t>    Cash</t>
  </si>
  <si>
    <t>  Total Cash</t>
  </si>
  <si>
    <t>April</t>
  </si>
  <si>
    <t>May</t>
  </si>
  <si>
    <t>January</t>
  </si>
  <si>
    <t>February</t>
  </si>
  <si>
    <t>March</t>
  </si>
  <si>
    <t>November</t>
  </si>
  <si>
    <t>December</t>
  </si>
  <si>
    <t>July</t>
  </si>
  <si>
    <t>August</t>
  </si>
  <si>
    <t>      0131100 - Cash - Various Banks</t>
  </si>
  <si>
    <t>September</t>
  </si>
  <si>
    <t>October</t>
  </si>
  <si>
    <t xml:space="preserve">Cash Account </t>
  </si>
  <si>
    <t>      0131156 - Cash PNC 3728</t>
  </si>
  <si>
    <t>      0135101 - Oth Dep - Petty Cash Fund</t>
  </si>
  <si>
    <t>    Working Funds</t>
  </si>
  <si>
    <t>June</t>
  </si>
  <si>
    <t>Duke Energy Kentucky, Inc.</t>
  </si>
  <si>
    <t>Account</t>
  </si>
  <si>
    <t xml:space="preserve">January 1, </t>
  </si>
  <si>
    <t>      131088 Cash - Wells Fargo 1157</t>
  </si>
  <si>
    <t>      0131147 - Cash PNC 4135</t>
  </si>
  <si>
    <t>      0131158 - Cash Fifth Third 0926</t>
  </si>
  <si>
    <t>      0131202 - Cash BOA 7084</t>
  </si>
  <si>
    <t>      0131210 - Cash Curr Asset HFS</t>
  </si>
  <si>
    <t>      0135000 - Working Funds - Miscellaneous</t>
  </si>
  <si>
    <t>      0131124 - Cash PNC 8836</t>
  </si>
  <si>
    <t>January 2020 to 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</si>
</sst>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" fontId="3" fillId="0" borderId="0" xfId="0" applyNumberFormat="1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164" fontId="0" fillId="0" borderId="5" xfId="0" applyNumberFormat="1" applyFill="1" applyBorder="1"/>
    <xf numFmtId="164" fontId="0" fillId="0" borderId="7" xfId="0" applyNumberFormat="1" applyFill="1" applyBorder="1"/>
    <xf numFmtId="43" fontId="4" fillId="0" borderId="5" xfId="0" applyNumberFormat="1" applyFont="1" applyFill="1" applyBorder="1"/>
    <xf numFmtId="43" fontId="4" fillId="0" borderId="6" xfId="0" applyNumberFormat="1" applyFont="1" applyFill="1" applyBorder="1"/>
    <xf numFmtId="43" fontId="4" fillId="0" borderId="0" xfId="0" applyNumberFormat="1" applyFont="1" applyFill="1" applyBorder="1"/>
    <xf numFmtId="43" fontId="4" fillId="0" borderId="2" xfId="0" applyNumberFormat="1" applyFont="1" applyFill="1" applyBorder="1"/>
    <xf numFmtId="164" fontId="0" fillId="0" borderId="0" xfId="0" applyNumberFormat="1" applyFill="1" applyBorder="1"/>
    <xf numFmtId="43" fontId="0" fillId="0" borderId="0" xfId="0" applyNumberFormat="1" applyFill="1"/>
    <xf numFmtId="44" fontId="0" fillId="0" borderId="0" xfId="0" applyNumberFormat="1" applyFill="1"/>
    <xf numFmtId="44" fontId="0" fillId="0" borderId="3" xfId="0" applyNumberFormat="1" applyFill="1" applyBorder="1"/>
    <xf numFmtId="44" fontId="0" fillId="0" borderId="0" xfId="0" applyNumberFormat="1" applyFill="1" applyBorder="1"/>
    <xf numFmtId="0" fontId="2" fillId="0" borderId="0" xfId="0" applyFont="1" applyFill="1" applyAlignment="1">
      <alignment horizontal="centerContinuous" vertical="top" wrapText="1"/>
    </xf>
    <xf numFmtId="0" fontId="3" fillId="0" borderId="0" xfId="0" applyFont="1" applyFill="1" applyAlignment="1">
      <alignment horizontal="centerContinuous" vertical="top" wrapText="1"/>
    </xf>
    <xf numFmtId="17" fontId="3" fillId="0" borderId="0" xfId="0" applyNumberFormat="1" applyFont="1" applyFill="1" applyAlignment="1">
      <alignment horizontal="centerContinuous" vertical="top" wrapText="1"/>
    </xf>
    <xf numFmtId="44" fontId="4" fillId="0" borderId="4" xfId="0" applyNumberFormat="1" applyFont="1" applyFill="1" applyBorder="1"/>
    <xf numFmtId="44" fontId="4" fillId="0" borderId="8" xfId="0" applyNumberFormat="1" applyFont="1" applyFill="1" applyBorder="1"/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17" fontId="3" fillId="0" borderId="0" xfId="0" applyNumberFormat="1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7"/>
  <sheetViews>
    <sheetView tabSelected="1" view="pageLayout" topLeftCell="O1" zoomScale="80" zoomScaleNormal="70" zoomScalePageLayoutView="80" workbookViewId="0">
      <selection activeCell="S20" sqref="S20"/>
    </sheetView>
  </sheetViews>
  <sheetFormatPr defaultRowHeight="14.5" x14ac:dyDescent="0.35"/>
  <cols>
    <col min="1" max="1" width="37.6328125" customWidth="1"/>
    <col min="2" max="19" width="16.90625" customWidth="1"/>
  </cols>
  <sheetData>
    <row r="1" spans="1:19" x14ac:dyDescent="0.35">
      <c r="A1" s="22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x14ac:dyDescent="0.35">
      <c r="A2" s="23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x14ac:dyDescent="0.35">
      <c r="A3" s="24" t="s">
        <v>33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x14ac:dyDescent="0.3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x14ac:dyDescent="0.3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x14ac:dyDescent="0.35">
      <c r="A6" s="2" t="s">
        <v>24</v>
      </c>
      <c r="B6" s="2" t="s">
        <v>25</v>
      </c>
      <c r="C6" s="2" t="s">
        <v>8</v>
      </c>
      <c r="D6" s="2" t="s">
        <v>9</v>
      </c>
      <c r="E6" s="2" t="s">
        <v>10</v>
      </c>
      <c r="F6" s="2" t="s">
        <v>6</v>
      </c>
      <c r="G6" s="2" t="s">
        <v>7</v>
      </c>
      <c r="H6" s="2" t="s">
        <v>22</v>
      </c>
      <c r="I6" s="2" t="s">
        <v>13</v>
      </c>
      <c r="J6" s="2" t="s">
        <v>14</v>
      </c>
      <c r="K6" s="2" t="s">
        <v>16</v>
      </c>
      <c r="L6" s="2" t="s">
        <v>17</v>
      </c>
      <c r="M6" s="2" t="s">
        <v>11</v>
      </c>
      <c r="N6" s="2" t="s">
        <v>12</v>
      </c>
      <c r="O6" s="2" t="s">
        <v>8</v>
      </c>
      <c r="P6" s="2" t="s">
        <v>9</v>
      </c>
      <c r="Q6" s="2" t="s">
        <v>10</v>
      </c>
      <c r="R6" s="2" t="s">
        <v>6</v>
      </c>
      <c r="S6" s="2" t="s">
        <v>7</v>
      </c>
    </row>
    <row r="7" spans="1:19" ht="15" thickBot="1" x14ac:dyDescent="0.4">
      <c r="A7" s="3"/>
      <c r="B7" s="5">
        <v>2020</v>
      </c>
      <c r="C7" s="3">
        <f>$B$7</f>
        <v>2020</v>
      </c>
      <c r="D7" s="3">
        <f t="shared" ref="D7:N7" si="0">$B$7</f>
        <v>2020</v>
      </c>
      <c r="E7" s="3">
        <f t="shared" si="0"/>
        <v>2020</v>
      </c>
      <c r="F7" s="3">
        <f t="shared" si="0"/>
        <v>2020</v>
      </c>
      <c r="G7" s="3">
        <f t="shared" si="0"/>
        <v>2020</v>
      </c>
      <c r="H7" s="3">
        <f t="shared" si="0"/>
        <v>2020</v>
      </c>
      <c r="I7" s="3">
        <f t="shared" si="0"/>
        <v>2020</v>
      </c>
      <c r="J7" s="3">
        <f t="shared" si="0"/>
        <v>2020</v>
      </c>
      <c r="K7" s="3">
        <f t="shared" si="0"/>
        <v>2020</v>
      </c>
      <c r="L7" s="3">
        <f t="shared" si="0"/>
        <v>2020</v>
      </c>
      <c r="M7" s="3">
        <f t="shared" si="0"/>
        <v>2020</v>
      </c>
      <c r="N7" s="3">
        <f t="shared" si="0"/>
        <v>2020</v>
      </c>
      <c r="O7" s="3">
        <f>$N$7+1</f>
        <v>2021</v>
      </c>
      <c r="P7" s="3">
        <f t="shared" ref="P7:S7" si="1">$N$7+1</f>
        <v>2021</v>
      </c>
      <c r="Q7" s="3">
        <f t="shared" si="1"/>
        <v>2021</v>
      </c>
      <c r="R7" s="3">
        <f t="shared" si="1"/>
        <v>2021</v>
      </c>
      <c r="S7" s="3">
        <f t="shared" si="1"/>
        <v>2021</v>
      </c>
    </row>
    <row r="8" spans="1:19" x14ac:dyDescent="0.35">
      <c r="A8" s="1" t="s">
        <v>26</v>
      </c>
      <c r="B8" s="20">
        <v>9499.25</v>
      </c>
      <c r="C8" s="21">
        <v>14458.28</v>
      </c>
      <c r="D8" s="21">
        <v>13474.19</v>
      </c>
      <c r="E8" s="21">
        <v>9499.25</v>
      </c>
      <c r="F8" s="21">
        <v>51368.51</v>
      </c>
      <c r="G8" s="21">
        <v>9033.99</v>
      </c>
      <c r="H8" s="21">
        <v>10035.49</v>
      </c>
      <c r="I8" s="21">
        <v>20040.25</v>
      </c>
      <c r="J8" s="21">
        <v>20505.91</v>
      </c>
      <c r="K8" s="21">
        <v>28711.64</v>
      </c>
      <c r="L8" s="21">
        <v>30789</v>
      </c>
      <c r="M8" s="21">
        <v>46135.76</v>
      </c>
      <c r="N8" s="21">
        <v>42003.64</v>
      </c>
      <c r="O8" s="21">
        <v>10179.26</v>
      </c>
      <c r="P8" s="21">
        <v>66198.38</v>
      </c>
      <c r="Q8" s="21">
        <v>12861.56</v>
      </c>
      <c r="R8" s="21">
        <v>12012.14</v>
      </c>
      <c r="S8" s="21">
        <v>12709.13</v>
      </c>
    </row>
    <row r="9" spans="1:19" x14ac:dyDescent="0.35">
      <c r="A9" s="1" t="s">
        <v>15</v>
      </c>
      <c r="B9" s="8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/>
      <c r="S9" s="10"/>
    </row>
    <row r="10" spans="1:19" x14ac:dyDescent="0.35">
      <c r="A10" s="1" t="s">
        <v>32</v>
      </c>
      <c r="B10" s="8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/>
      <c r="S10" s="10"/>
    </row>
    <row r="11" spans="1:19" x14ac:dyDescent="0.35">
      <c r="A11" s="1" t="s">
        <v>27</v>
      </c>
      <c r="B11" s="8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/>
      <c r="S11" s="10"/>
    </row>
    <row r="12" spans="1:19" x14ac:dyDescent="0.35">
      <c r="A12" s="1" t="s">
        <v>0</v>
      </c>
      <c r="B12" s="8">
        <v>4991735.96</v>
      </c>
      <c r="C12" s="10">
        <v>4831593.09</v>
      </c>
      <c r="D12" s="10">
        <v>5764882.0700000003</v>
      </c>
      <c r="E12" s="10">
        <v>6753118.5300000003</v>
      </c>
      <c r="F12" s="10">
        <v>6873790.0800000001</v>
      </c>
      <c r="G12" s="10">
        <v>3690649.26</v>
      </c>
      <c r="H12" s="10">
        <v>2561818.31</v>
      </c>
      <c r="I12" s="10">
        <v>3790429.71</v>
      </c>
      <c r="J12" s="10">
        <v>3769985.56</v>
      </c>
      <c r="K12" s="10">
        <v>4885834.51</v>
      </c>
      <c r="L12" s="10">
        <v>4587553.9400000004</v>
      </c>
      <c r="M12" s="10">
        <v>3843789.73</v>
      </c>
      <c r="N12" s="10">
        <v>2302785.63</v>
      </c>
      <c r="O12" s="10">
        <v>0</v>
      </c>
      <c r="P12" s="10">
        <v>4149726.6</v>
      </c>
      <c r="Q12" s="10">
        <v>8240205.4400000004</v>
      </c>
      <c r="R12" s="10">
        <v>6065142</v>
      </c>
      <c r="S12" s="10">
        <v>4286705</v>
      </c>
    </row>
    <row r="13" spans="1:19" x14ac:dyDescent="0.35">
      <c r="A13" s="1" t="s">
        <v>19</v>
      </c>
      <c r="B13" s="8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</row>
    <row r="14" spans="1:19" x14ac:dyDescent="0.35">
      <c r="A14" s="1" t="s">
        <v>1</v>
      </c>
      <c r="B14" s="8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</row>
    <row r="15" spans="1:19" x14ac:dyDescent="0.35">
      <c r="A15" s="1" t="s">
        <v>28</v>
      </c>
      <c r="B15" s="8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</row>
    <row r="16" spans="1:19" x14ac:dyDescent="0.35">
      <c r="A16" s="1" t="s">
        <v>2</v>
      </c>
      <c r="B16" s="8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</row>
    <row r="17" spans="1:19" x14ac:dyDescent="0.35">
      <c r="A17" s="1" t="s">
        <v>3</v>
      </c>
      <c r="B17" s="8">
        <v>278841.84000000003</v>
      </c>
      <c r="C17" s="10">
        <v>437887.27</v>
      </c>
      <c r="D17" s="10">
        <v>476436.74</v>
      </c>
      <c r="E17" s="10">
        <v>297177.90000000002</v>
      </c>
      <c r="F17" s="10">
        <v>280179.40000000002</v>
      </c>
      <c r="G17" s="10">
        <v>207672.61</v>
      </c>
      <c r="H17" s="10">
        <v>256801.95</v>
      </c>
      <c r="I17" s="10">
        <v>207146.9</v>
      </c>
      <c r="J17" s="10">
        <v>393248.49</v>
      </c>
      <c r="K17" s="10">
        <v>197851.26</v>
      </c>
      <c r="L17" s="10">
        <v>162886.6</v>
      </c>
      <c r="M17" s="10">
        <v>589950.17000000004</v>
      </c>
      <c r="N17" s="10">
        <v>435455.45</v>
      </c>
      <c r="O17" s="10">
        <v>370831.72</v>
      </c>
      <c r="P17" s="10">
        <v>470888.63</v>
      </c>
      <c r="Q17" s="10">
        <v>417726.89</v>
      </c>
      <c r="R17" s="10">
        <v>318967.15000000002</v>
      </c>
      <c r="S17" s="10">
        <v>355983.64</v>
      </c>
    </row>
    <row r="18" spans="1:19" x14ac:dyDescent="0.35">
      <c r="A18" s="1" t="s">
        <v>29</v>
      </c>
      <c r="B18" s="8">
        <v>1865587</v>
      </c>
      <c r="C18" s="10">
        <v>621377.23</v>
      </c>
      <c r="D18" s="10">
        <v>399904.29</v>
      </c>
      <c r="E18" s="10">
        <v>750400.94</v>
      </c>
      <c r="F18" s="10">
        <v>503717.46</v>
      </c>
      <c r="G18" s="10">
        <v>243190.28</v>
      </c>
      <c r="H18" s="10">
        <v>669972.41</v>
      </c>
      <c r="I18" s="10">
        <v>1103888.95</v>
      </c>
      <c r="J18" s="10">
        <v>1602210.26</v>
      </c>
      <c r="K18" s="10">
        <v>331672.26</v>
      </c>
      <c r="L18" s="10">
        <v>640183.93000000005</v>
      </c>
      <c r="M18" s="10">
        <v>897813.23</v>
      </c>
      <c r="N18" s="10">
        <v>1516728.79</v>
      </c>
      <c r="O18" s="10">
        <v>474816.23</v>
      </c>
      <c r="P18" s="10">
        <v>843301.48</v>
      </c>
      <c r="Q18" s="10">
        <v>957946.05</v>
      </c>
      <c r="R18" s="10">
        <v>1213773.03</v>
      </c>
      <c r="S18" s="10">
        <v>662375.93000000005</v>
      </c>
    </row>
    <row r="19" spans="1:19" x14ac:dyDescent="0.35">
      <c r="A19" s="1" t="s">
        <v>30</v>
      </c>
      <c r="B19" s="9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</row>
    <row r="20" spans="1:19" x14ac:dyDescent="0.35">
      <c r="A20" s="1" t="s">
        <v>4</v>
      </c>
      <c r="B20" s="6">
        <f t="shared" ref="B20:S20" si="2">SUM(B8:B19)</f>
        <v>7145664.0499999998</v>
      </c>
      <c r="C20" s="12">
        <f t="shared" si="2"/>
        <v>5905315.870000001</v>
      </c>
      <c r="D20" s="14">
        <f t="shared" si="2"/>
        <v>6654697.290000001</v>
      </c>
      <c r="E20" s="14">
        <f t="shared" si="2"/>
        <v>7810196.620000001</v>
      </c>
      <c r="F20" s="14">
        <f t="shared" si="2"/>
        <v>7709055.4500000002</v>
      </c>
      <c r="G20" s="14">
        <f t="shared" si="2"/>
        <v>4150546.1399999997</v>
      </c>
      <c r="H20" s="14">
        <f t="shared" si="2"/>
        <v>3498628.1600000006</v>
      </c>
      <c r="I20" s="14">
        <f t="shared" si="2"/>
        <v>5121505.8099999996</v>
      </c>
      <c r="J20" s="14">
        <f t="shared" si="2"/>
        <v>5785950.2199999997</v>
      </c>
      <c r="K20" s="14">
        <f t="shared" si="2"/>
        <v>5444069.669999999</v>
      </c>
      <c r="L20" s="14">
        <f t="shared" si="2"/>
        <v>5421413.4699999997</v>
      </c>
      <c r="M20" s="14">
        <f t="shared" si="2"/>
        <v>5377688.8900000006</v>
      </c>
      <c r="N20" s="14">
        <f t="shared" si="2"/>
        <v>4296973.51</v>
      </c>
      <c r="O20" s="14">
        <f t="shared" si="2"/>
        <v>855827.21</v>
      </c>
      <c r="P20" s="14">
        <f t="shared" si="2"/>
        <v>5530115.0899999999</v>
      </c>
      <c r="Q20" s="14">
        <f t="shared" si="2"/>
        <v>9628739.9400000013</v>
      </c>
      <c r="R20" s="14">
        <f t="shared" si="2"/>
        <v>7609894.3200000003</v>
      </c>
      <c r="S20" s="14">
        <f t="shared" si="2"/>
        <v>5317773.6999999993</v>
      </c>
    </row>
    <row r="21" spans="1:19" x14ac:dyDescent="0.35">
      <c r="A21" s="1"/>
      <c r="B21" s="6"/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x14ac:dyDescent="0.35">
      <c r="A22" s="1" t="s">
        <v>31</v>
      </c>
      <c r="B22" s="8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</row>
    <row r="23" spans="1:19" x14ac:dyDescent="0.35">
      <c r="A23" s="1" t="s">
        <v>20</v>
      </c>
      <c r="B23" s="9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</row>
    <row r="24" spans="1:19" x14ac:dyDescent="0.35">
      <c r="A24" s="1" t="s">
        <v>21</v>
      </c>
      <c r="B24" s="6">
        <f>SUM(B22:B23)</f>
        <v>0</v>
      </c>
      <c r="C24" s="16">
        <f>SUM(C22:C23)</f>
        <v>0</v>
      </c>
      <c r="D24" s="14">
        <f t="shared" ref="D24:S24" si="3">SUM(D22:D23)</f>
        <v>0</v>
      </c>
      <c r="E24" s="14">
        <f t="shared" si="3"/>
        <v>0</v>
      </c>
      <c r="F24" s="14">
        <f t="shared" si="3"/>
        <v>0</v>
      </c>
      <c r="G24" s="14">
        <f t="shared" si="3"/>
        <v>0</v>
      </c>
      <c r="H24" s="14">
        <f t="shared" si="3"/>
        <v>0</v>
      </c>
      <c r="I24" s="14">
        <f t="shared" si="3"/>
        <v>0</v>
      </c>
      <c r="J24" s="14">
        <f t="shared" si="3"/>
        <v>0</v>
      </c>
      <c r="K24" s="14">
        <f t="shared" si="3"/>
        <v>0</v>
      </c>
      <c r="L24" s="14">
        <f t="shared" si="3"/>
        <v>0</v>
      </c>
      <c r="M24" s="14">
        <f t="shared" si="3"/>
        <v>0</v>
      </c>
      <c r="N24" s="14">
        <f t="shared" si="3"/>
        <v>0</v>
      </c>
      <c r="O24" s="14">
        <f t="shared" si="3"/>
        <v>0</v>
      </c>
      <c r="P24" s="14">
        <f t="shared" si="3"/>
        <v>0</v>
      </c>
      <c r="Q24" s="14">
        <f t="shared" si="3"/>
        <v>0</v>
      </c>
      <c r="R24" s="14">
        <f t="shared" si="3"/>
        <v>0</v>
      </c>
      <c r="S24" s="14">
        <f t="shared" si="3"/>
        <v>0</v>
      </c>
    </row>
    <row r="25" spans="1:19" x14ac:dyDescent="0.35">
      <c r="A25" s="1"/>
      <c r="B25" s="6"/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15" thickBot="1" x14ac:dyDescent="0.4">
      <c r="A26" s="1" t="s">
        <v>5</v>
      </c>
      <c r="B26" s="7">
        <f>B20+B24</f>
        <v>7145664.0499999998</v>
      </c>
      <c r="C26" s="15">
        <f>C20+C24</f>
        <v>5905315.870000001</v>
      </c>
      <c r="D26" s="15">
        <f t="shared" ref="D26:S26" si="4">D20+D24</f>
        <v>6654697.290000001</v>
      </c>
      <c r="E26" s="15">
        <f t="shared" si="4"/>
        <v>7810196.620000001</v>
      </c>
      <c r="F26" s="15">
        <f t="shared" si="4"/>
        <v>7709055.4500000002</v>
      </c>
      <c r="G26" s="15">
        <f t="shared" si="4"/>
        <v>4150546.1399999997</v>
      </c>
      <c r="H26" s="15">
        <f t="shared" si="4"/>
        <v>3498628.1600000006</v>
      </c>
      <c r="I26" s="15">
        <f t="shared" si="4"/>
        <v>5121505.8099999996</v>
      </c>
      <c r="J26" s="15">
        <f t="shared" si="4"/>
        <v>5785950.2199999997</v>
      </c>
      <c r="K26" s="15">
        <f t="shared" si="4"/>
        <v>5444069.669999999</v>
      </c>
      <c r="L26" s="15">
        <f t="shared" si="4"/>
        <v>5421413.4699999997</v>
      </c>
      <c r="M26" s="15">
        <f t="shared" si="4"/>
        <v>5377688.8900000006</v>
      </c>
      <c r="N26" s="15">
        <f t="shared" si="4"/>
        <v>4296973.51</v>
      </c>
      <c r="O26" s="15">
        <f t="shared" si="4"/>
        <v>855827.21</v>
      </c>
      <c r="P26" s="15">
        <f t="shared" si="4"/>
        <v>5530115.0899999999</v>
      </c>
      <c r="Q26" s="15">
        <f t="shared" si="4"/>
        <v>9628739.9400000013</v>
      </c>
      <c r="R26" s="15">
        <f t="shared" si="4"/>
        <v>7609894.3200000003</v>
      </c>
      <c r="S26" s="15">
        <f t="shared" si="4"/>
        <v>5317773.6999999993</v>
      </c>
    </row>
    <row r="27" spans="1:19" ht="15" thickTop="1" x14ac:dyDescent="0.35">
      <c r="A27" s="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</sheetData>
  <pageMargins left="0.7" right="0.7" top="1.5" bottom="0.75" header="1" footer="0.3"/>
  <pageSetup scale="65" orientation="landscape" r:id="rId1"/>
  <headerFooter>
    <oddHeader>&amp;R&amp;"Times New Roman,Bold"&amp;8KyPSC Case No. 2021-00190
STAFF-DR-01-004 Attachment
Page &amp;P of &amp;N</oddHeader>
  </headerFooter>
  <customProperties>
    <customPr name="WORKBKFUNCTIONCACHE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Witness xmlns="e48392ff-e111-4ddb-bb98-e239aebbafc5">Manges</Witnes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EFACE5D00A1E4A87E09B004D05D64D" ma:contentTypeVersion="3" ma:contentTypeDescription="Create a new document." ma:contentTypeScope="" ma:versionID="37c8b649bfddbc83703c5e12bc7c0bd4">
  <xsd:schema xmlns:xsd="http://www.w3.org/2001/XMLSchema" xmlns:xs="http://www.w3.org/2001/XMLSchema" xmlns:p="http://schemas.microsoft.com/office/2006/metadata/properties" xmlns:ns2="e48392ff-e111-4ddb-bb98-e239aebbafc5" xmlns:ns3="cf0100b5-1501-4fd1-abc2-4edbffacf322" targetNamespace="http://schemas.microsoft.com/office/2006/metadata/properties" ma:root="true" ma:fieldsID="4ee1986246ea2ddb43df892c26ab7a14" ns2:_="" ns3:_="">
    <xsd:import namespace="e48392ff-e111-4ddb-bb98-e239aebbafc5"/>
    <xsd:import namespace="cf0100b5-1501-4fd1-abc2-4edbffacf322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8392ff-e111-4ddb-bb98-e239aebbafc5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0100b5-1501-4fd1-abc2-4edbffacf3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50F0E2-0E10-47E4-A815-D53C280567AC}">
  <ds:schemaRefs>
    <ds:schemaRef ds:uri="e48392ff-e111-4ddb-bb98-e239aebbafc5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cf0100b5-1501-4fd1-abc2-4edbffacf322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FEB5C50-20CA-40CF-8EBC-4A216A27F5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30201C-F59C-42A4-AD38-A7C88C9A3C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8392ff-e111-4ddb-bb98-e239aebbafc5"/>
    <ds:schemaRef ds:uri="cf0100b5-1501-4fd1-abc2-4edbffacf3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DEK Con Cash Acct Jan'20-May'21</vt:lpstr>
      <vt:lpstr>'DEK Con Cash Acct Jan''20-May''21'!Print_Area</vt:lpstr>
      <vt:lpstr>'DEK Con Cash Acct Jan''20-May''21'!Print_Titles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Cash Account Balances</dc:subject>
  <dc:creator>Shilpa Jain</dc:creator>
  <cp:lastModifiedBy>Minna Sunderman</cp:lastModifiedBy>
  <cp:lastPrinted>2021-06-02T14:09:39Z</cp:lastPrinted>
  <dcterms:created xsi:type="dcterms:W3CDTF">2009-06-26T21:20:36Z</dcterms:created>
  <dcterms:modified xsi:type="dcterms:W3CDTF">2021-06-15T19:58:18Z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0x010100C8EFACE5D00A1E4A87E09B004D05D64D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