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5" windowWidth="18960" windowHeight="11325" activeTab="1"/>
  </bookViews>
  <sheets>
    <sheet name="September 2021" sheetId="6" r:id="rId1"/>
    <sheet name="October 2021" sheetId="7" r:id="rId2"/>
  </sheets>
  <calcPr calcId="162913"/>
</workbook>
</file>

<file path=xl/calcChain.xml><?xml version="1.0" encoding="utf-8"?>
<calcChain xmlns="http://schemas.openxmlformats.org/spreadsheetml/2006/main">
  <c r="C10" i="7" l="1"/>
  <c r="D18" i="7"/>
  <c r="C16" i="7"/>
  <c r="D15" i="7"/>
  <c r="E15" i="7" s="1"/>
  <c r="D14" i="7"/>
  <c r="E14" i="7" s="1"/>
  <c r="D12" i="7"/>
  <c r="E12" i="7" s="1"/>
  <c r="C11" i="7"/>
  <c r="B10" i="7"/>
  <c r="D10" i="7" s="1"/>
  <c r="E10" i="7" s="1"/>
  <c r="D9" i="7"/>
  <c r="E9" i="7" s="1"/>
  <c r="D8" i="7"/>
  <c r="E8" i="7" s="1"/>
  <c r="D7" i="7"/>
  <c r="E7" i="7" s="1"/>
  <c r="C5" i="7"/>
  <c r="B5" i="7"/>
  <c r="D4" i="7"/>
  <c r="E4" i="7" s="1"/>
  <c r="D2" i="7"/>
  <c r="E2" i="7" s="1"/>
  <c r="C19" i="7" l="1"/>
  <c r="B16" i="7"/>
  <c r="D16" i="7" s="1"/>
  <c r="E16" i="7" s="1"/>
  <c r="D5" i="7"/>
  <c r="E5" i="7" s="1"/>
  <c r="B11" i="7"/>
  <c r="B17" i="7" s="1"/>
  <c r="C17" i="7"/>
  <c r="D11" i="7" l="1"/>
  <c r="E11" i="7" s="1"/>
  <c r="B19" i="7"/>
  <c r="D19" i="7" s="1"/>
  <c r="E19" i="7" s="1"/>
  <c r="D17" i="7"/>
  <c r="E17" i="7" s="1"/>
  <c r="C5" i="6" l="1"/>
  <c r="B5" i="6"/>
  <c r="D5" i="6" s="1"/>
  <c r="E5" i="6" s="1"/>
  <c r="B10" i="6"/>
  <c r="B11" i="6" s="1"/>
  <c r="B16" i="6"/>
  <c r="D15" i="6"/>
  <c r="E15" i="6" s="1"/>
  <c r="D18" i="6"/>
  <c r="D12" i="6"/>
  <c r="E12" i="6" s="1"/>
  <c r="D10" i="6"/>
  <c r="E10" i="6" s="1"/>
  <c r="D9" i="6"/>
  <c r="E9" i="6" s="1"/>
  <c r="D8" i="6"/>
  <c r="E8" i="6" s="1"/>
  <c r="D7" i="6"/>
  <c r="E7" i="6" s="1"/>
  <c r="D4" i="6"/>
  <c r="E4" i="6" s="1"/>
  <c r="D2" i="6"/>
  <c r="E2" i="6" s="1"/>
  <c r="C16" i="6"/>
  <c r="C11" i="6"/>
  <c r="C17" i="6" s="1"/>
  <c r="D16" i="6" l="1"/>
  <c r="E16" i="6" s="1"/>
  <c r="D14" i="6"/>
  <c r="E14" i="6" s="1"/>
  <c r="B17" i="6"/>
  <c r="D17" i="6" s="1"/>
  <c r="E17" i="6" s="1"/>
  <c r="D11" i="6"/>
  <c r="E11" i="6" s="1"/>
  <c r="C19" i="6"/>
  <c r="B19" i="6"/>
  <c r="D19" i="6" s="1"/>
  <c r="E19" i="6" s="1"/>
</calcChain>
</file>

<file path=xl/sharedStrings.xml><?xml version="1.0" encoding="utf-8"?>
<sst xmlns="http://schemas.openxmlformats.org/spreadsheetml/2006/main" count="57" uniqueCount="29">
  <si>
    <t xml:space="preserve">Month/Year: 
DELTA NATURAL GAS COMPANY
</t>
  </si>
  <si>
    <t>Variance</t>
  </si>
  <si>
    <t>% Variance</t>
  </si>
  <si>
    <t>Explanation</t>
  </si>
  <si>
    <t>OPERATING REVENUES</t>
  </si>
  <si>
    <t>OPERATING EXPENSES:</t>
  </si>
  <si>
    <t xml:space="preserve">  Purchased Gas</t>
  </si>
  <si>
    <t>Gross Margin</t>
  </si>
  <si>
    <t>Resulting from net impact of above differences</t>
  </si>
  <si>
    <t xml:space="preserve">  Acquisition Related Expenses</t>
  </si>
  <si>
    <t xml:space="preserve">  Other Operations &amp; Maintenance</t>
  </si>
  <si>
    <t xml:space="preserve">  Depreciation and Amortization</t>
  </si>
  <si>
    <t xml:space="preserve">  Other Taxes</t>
  </si>
  <si>
    <t xml:space="preserve">          Total Operating Expenses</t>
  </si>
  <si>
    <t>INCOME FROM OPERATIONS</t>
  </si>
  <si>
    <t>OTHER INCOME (EXPENSE), NET</t>
  </si>
  <si>
    <t>INTEREST EXPENSES:</t>
  </si>
  <si>
    <t xml:space="preserve">  Interest Expense</t>
  </si>
  <si>
    <t xml:space="preserve">  Interest Expense - Affiliated</t>
  </si>
  <si>
    <t xml:space="preserve">          Total Interest Expenses</t>
  </si>
  <si>
    <t>INCOME BEFORE INCOME TAXES</t>
  </si>
  <si>
    <t>PROVISION FOR INCOME TAXES</t>
  </si>
  <si>
    <t>NET INCOME (Loss)</t>
  </si>
  <si>
    <t>Due primarily to higher purchased gas unit costs</t>
  </si>
  <si>
    <t>Primarily due to lower than budgeted Salaries, Wages and Benefits</t>
  </si>
  <si>
    <t>CM CY (09/2021)</t>
  </si>
  <si>
    <t>CM CY Budget
(09/2021)</t>
  </si>
  <si>
    <t>CM CY (10/2021)</t>
  </si>
  <si>
    <t>CM CY Budget
(10/2021)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</si>
</sst>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i/>
      <sz val="9"/>
      <color indexed="63"/>
      <name val="Arial"/>
      <family val="2"/>
    </font>
    <font>
      <b/>
      <i/>
      <sz val="9"/>
      <color rgb="FF333333"/>
      <name val="Arial"/>
      <family val="2"/>
    </font>
    <font>
      <sz val="9"/>
      <color indexed="63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 applyFill="1" applyBorder="1" applyAlignment="1">
      <alignment horizontal="left" vertical="top"/>
    </xf>
    <xf numFmtId="0" fontId="2" fillId="2" borderId="1" xfId="1" applyNumberFormat="1" applyFont="1" applyFill="1" applyBorder="1" applyAlignment="1" applyProtection="1">
      <alignment horizontal="center" vertical="top" wrapText="1"/>
    </xf>
    <xf numFmtId="164" fontId="3" fillId="3" borderId="1" xfId="2" applyNumberFormat="1" applyFont="1" applyFill="1" applyBorder="1" applyAlignment="1">
      <alignment horizontal="center" vertical="top" wrapText="1"/>
    </xf>
    <xf numFmtId="164" fontId="3" fillId="3" borderId="1" xfId="2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 applyProtection="1">
      <alignment horizontal="left" vertical="top"/>
    </xf>
    <xf numFmtId="164" fontId="4" fillId="4" borderId="1" xfId="2" applyNumberFormat="1" applyFont="1" applyFill="1" applyBorder="1" applyAlignment="1" applyProtection="1">
      <alignment horizontal="right" vertical="top"/>
    </xf>
    <xf numFmtId="10" fontId="5" fillId="0" borderId="0" xfId="1" applyNumberFormat="1" applyFont="1" applyAlignment="1">
      <alignment vertical="top"/>
    </xf>
    <xf numFmtId="49" fontId="4" fillId="0" borderId="1" xfId="1" applyNumberFormat="1" applyFont="1" applyFill="1" applyBorder="1" applyAlignment="1" applyProtection="1">
      <alignment horizontal="left" vertical="top" wrapText="1"/>
    </xf>
    <xf numFmtId="49" fontId="4" fillId="0" borderId="1" xfId="1" applyNumberFormat="1" applyFont="1" applyFill="1" applyBorder="1" applyAlignment="1" applyProtection="1">
      <alignment horizontal="left" vertical="top"/>
    </xf>
    <xf numFmtId="49" fontId="4" fillId="4" borderId="1" xfId="0" applyNumberFormat="1" applyFont="1" applyFill="1" applyBorder="1" applyAlignment="1" applyProtection="1">
      <alignment horizontal="left" vertical="top" wrapText="1"/>
    </xf>
    <xf numFmtId="43" fontId="0" fillId="0" borderId="0" xfId="0" applyNumberFormat="1" applyFill="1" applyBorder="1" applyAlignment="1">
      <alignment horizontal="left" vertical="top"/>
    </xf>
    <xf numFmtId="41" fontId="0" fillId="0" borderId="0" xfId="0" applyNumberForma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1" fontId="3" fillId="2" borderId="1" xfId="2" applyNumberFormat="1" applyFont="1" applyFill="1" applyBorder="1" applyAlignment="1" applyProtection="1">
      <alignment horizontal="center" vertical="top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C10" sqref="C10"/>
    </sheetView>
  </sheetViews>
  <sheetFormatPr defaultRowHeight="12.75" x14ac:dyDescent="0.2"/>
  <cols>
    <col min="1" max="1" width="30.33203125" bestFit="1" customWidth="1"/>
    <col min="2" max="3" width="14.6640625" style="11" customWidth="1"/>
    <col min="4" max="5" width="14.6640625" customWidth="1"/>
    <col min="6" max="6" width="55.6640625" customWidth="1"/>
    <col min="11" max="11" width="12.83203125" bestFit="1" customWidth="1"/>
  </cols>
  <sheetData>
    <row r="1" spans="1:11" ht="48" x14ac:dyDescent="0.2">
      <c r="A1" s="1" t="s">
        <v>0</v>
      </c>
      <c r="B1" s="13" t="s">
        <v>25</v>
      </c>
      <c r="C1" s="13" t="s">
        <v>26</v>
      </c>
      <c r="D1" s="2" t="s">
        <v>1</v>
      </c>
      <c r="E1" s="2" t="s">
        <v>2</v>
      </c>
      <c r="F1" s="3" t="s">
        <v>3</v>
      </c>
      <c r="G1" s="12"/>
    </row>
    <row r="2" spans="1:11" x14ac:dyDescent="0.2">
      <c r="A2" s="4" t="s">
        <v>4</v>
      </c>
      <c r="B2" s="5">
        <v>2318441.15</v>
      </c>
      <c r="C2" s="5">
        <v>2091900</v>
      </c>
      <c r="D2" s="5">
        <f>B2-C2</f>
        <v>226541.14999999991</v>
      </c>
      <c r="E2" s="6">
        <f>D2/B2</f>
        <v>9.7712702347437161E-2</v>
      </c>
      <c r="F2" s="7"/>
      <c r="G2" s="12"/>
    </row>
    <row r="3" spans="1:11" x14ac:dyDescent="0.2">
      <c r="A3" s="4" t="s">
        <v>5</v>
      </c>
      <c r="B3" s="5"/>
      <c r="C3" s="5"/>
      <c r="D3" s="5"/>
      <c r="E3" s="6"/>
      <c r="F3" s="7"/>
      <c r="G3" s="12"/>
    </row>
    <row r="4" spans="1:11" x14ac:dyDescent="0.2">
      <c r="A4" s="4" t="s">
        <v>6</v>
      </c>
      <c r="B4" s="5">
        <v>359923.94</v>
      </c>
      <c r="C4" s="5">
        <v>286100</v>
      </c>
      <c r="D4" s="5">
        <f t="shared" ref="D4:D5" si="0">B4-C4</f>
        <v>73823.94</v>
      </c>
      <c r="E4" s="6">
        <f>D4/B4</f>
        <v>0.20510983515017089</v>
      </c>
      <c r="F4" s="7" t="s">
        <v>23</v>
      </c>
      <c r="G4" s="12"/>
    </row>
    <row r="5" spans="1:11" x14ac:dyDescent="0.2">
      <c r="A5" s="8" t="s">
        <v>7</v>
      </c>
      <c r="B5" s="5">
        <f>+B2-B4</f>
        <v>1958517.21</v>
      </c>
      <c r="C5" s="5">
        <f>+C2-C4</f>
        <v>1805800</v>
      </c>
      <c r="D5" s="5">
        <f t="shared" si="0"/>
        <v>152717.20999999996</v>
      </c>
      <c r="E5" s="6">
        <f>D5/B5</f>
        <v>7.7975934661304286E-2</v>
      </c>
      <c r="F5" s="9"/>
      <c r="G5" s="12"/>
      <c r="K5" s="10"/>
    </row>
    <row r="6" spans="1:11" x14ac:dyDescent="0.2">
      <c r="A6" s="8" t="s">
        <v>9</v>
      </c>
      <c r="B6" s="5"/>
      <c r="C6" s="5"/>
      <c r="D6" s="5"/>
      <c r="E6" s="6"/>
      <c r="F6" s="7"/>
      <c r="G6" s="12"/>
    </row>
    <row r="7" spans="1:11" ht="24" x14ac:dyDescent="0.2">
      <c r="A7" s="8" t="s">
        <v>10</v>
      </c>
      <c r="B7" s="5">
        <v>1052833.55</v>
      </c>
      <c r="C7" s="5">
        <v>1193542</v>
      </c>
      <c r="D7" s="5">
        <f t="shared" ref="D7:D12" si="1">B7-C7</f>
        <v>-140708.44999999995</v>
      </c>
      <c r="E7" s="6">
        <f t="shared" ref="E7:E12" si="2">D7/B7</f>
        <v>-0.13364738424226694</v>
      </c>
      <c r="F7" s="7" t="s">
        <v>24</v>
      </c>
      <c r="G7" s="12"/>
    </row>
    <row r="8" spans="1:11" x14ac:dyDescent="0.2">
      <c r="A8" s="8" t="s">
        <v>11</v>
      </c>
      <c r="B8" s="5">
        <v>691311.75</v>
      </c>
      <c r="C8" s="5">
        <v>705600</v>
      </c>
      <c r="D8" s="5">
        <f t="shared" si="1"/>
        <v>-14288.25</v>
      </c>
      <c r="E8" s="6">
        <f t="shared" si="2"/>
        <v>-2.0668316428875975E-2</v>
      </c>
      <c r="F8" s="7"/>
      <c r="G8" s="12"/>
    </row>
    <row r="9" spans="1:11" x14ac:dyDescent="0.2">
      <c r="A9" s="8" t="s">
        <v>12</v>
      </c>
      <c r="B9" s="5">
        <v>290846.21999999997</v>
      </c>
      <c r="C9" s="5">
        <v>315658</v>
      </c>
      <c r="D9" s="5">
        <f t="shared" si="1"/>
        <v>-24811.780000000028</v>
      </c>
      <c r="E9" s="6">
        <f t="shared" si="2"/>
        <v>-8.5308930609447262E-2</v>
      </c>
      <c r="F9" s="7"/>
      <c r="G9" s="12"/>
    </row>
    <row r="10" spans="1:11" x14ac:dyDescent="0.2">
      <c r="A10" s="8" t="s">
        <v>13</v>
      </c>
      <c r="B10" s="5">
        <f>B4+B7+B8+B9</f>
        <v>2394915.46</v>
      </c>
      <c r="C10" s="5">
        <v>2500900</v>
      </c>
      <c r="D10" s="5">
        <f t="shared" si="1"/>
        <v>-105984.54000000004</v>
      </c>
      <c r="E10" s="6">
        <f t="shared" si="2"/>
        <v>-4.4253979637343878E-2</v>
      </c>
      <c r="F10" s="9"/>
      <c r="G10" s="12"/>
    </row>
    <row r="11" spans="1:11" x14ac:dyDescent="0.2">
      <c r="A11" s="8" t="s">
        <v>14</v>
      </c>
      <c r="B11" s="5">
        <f>B2-B10</f>
        <v>-76474.310000000056</v>
      </c>
      <c r="C11" s="5">
        <f>C2-C10</f>
        <v>-409000</v>
      </c>
      <c r="D11" s="5">
        <f t="shared" si="1"/>
        <v>332525.68999999994</v>
      </c>
      <c r="E11" s="6">
        <f t="shared" si="2"/>
        <v>-4.3482012456209107</v>
      </c>
      <c r="F11" s="9" t="s">
        <v>8</v>
      </c>
      <c r="G11" s="12"/>
    </row>
    <row r="12" spans="1:11" x14ac:dyDescent="0.2">
      <c r="A12" s="8" t="s">
        <v>15</v>
      </c>
      <c r="B12" s="5">
        <v>66095.02</v>
      </c>
      <c r="C12" s="5">
        <v>37730</v>
      </c>
      <c r="D12" s="5">
        <f t="shared" si="1"/>
        <v>28365.020000000004</v>
      </c>
      <c r="E12" s="6">
        <f t="shared" si="2"/>
        <v>0.4291551768953244</v>
      </c>
      <c r="F12" s="9" t="s">
        <v>8</v>
      </c>
      <c r="G12" s="12"/>
    </row>
    <row r="13" spans="1:11" x14ac:dyDescent="0.2">
      <c r="A13" s="8" t="s">
        <v>16</v>
      </c>
      <c r="B13" s="5"/>
      <c r="C13" s="5"/>
      <c r="D13" s="5"/>
      <c r="E13" s="6"/>
      <c r="F13" s="7"/>
      <c r="G13" s="12"/>
    </row>
    <row r="14" spans="1:11" x14ac:dyDescent="0.2">
      <c r="A14" s="8" t="s">
        <v>17</v>
      </c>
      <c r="B14" s="5">
        <v>16433.32</v>
      </c>
      <c r="C14" s="5">
        <v>16416</v>
      </c>
      <c r="D14" s="5">
        <f>B14-C14</f>
        <v>17.319999999999709</v>
      </c>
      <c r="E14" s="6">
        <f t="shared" ref="E14:E18" si="3">D14/B14</f>
        <v>1.0539562303904329E-3</v>
      </c>
      <c r="F14" s="7"/>
      <c r="G14" s="12"/>
    </row>
    <row r="15" spans="1:11" x14ac:dyDescent="0.2">
      <c r="A15" s="8" t="s">
        <v>18</v>
      </c>
      <c r="B15" s="5">
        <v>175495.83</v>
      </c>
      <c r="C15" s="5">
        <v>215204</v>
      </c>
      <c r="D15" s="5">
        <f>B15-C15</f>
        <v>-39708.170000000013</v>
      </c>
      <c r="E15" s="6">
        <f t="shared" si="3"/>
        <v>-0.22626275507514917</v>
      </c>
      <c r="F15" s="7"/>
      <c r="G15" s="12"/>
    </row>
    <row r="16" spans="1:11" x14ac:dyDescent="0.2">
      <c r="A16" s="8" t="s">
        <v>19</v>
      </c>
      <c r="B16" s="5">
        <f>SUM(B14:B15)</f>
        <v>191929.15</v>
      </c>
      <c r="C16" s="5">
        <f>SUM(C14:C15)</f>
        <v>231620</v>
      </c>
      <c r="D16" s="5">
        <f t="shared" ref="D16:D19" si="4">B16-C16</f>
        <v>-39690.850000000006</v>
      </c>
      <c r="E16" s="6">
        <f t="shared" si="3"/>
        <v>-0.20679948824865846</v>
      </c>
      <c r="F16" s="7"/>
      <c r="G16" s="12"/>
    </row>
    <row r="17" spans="1:7" x14ac:dyDescent="0.2">
      <c r="A17" s="8" t="s">
        <v>20</v>
      </c>
      <c r="B17" s="5">
        <f>B11+B12-B16</f>
        <v>-202308.44000000006</v>
      </c>
      <c r="C17" s="5">
        <f>C11+C12-C16</f>
        <v>-602890</v>
      </c>
      <c r="D17" s="5">
        <f t="shared" si="4"/>
        <v>400581.55999999994</v>
      </c>
      <c r="E17" s="6">
        <f t="shared" si="3"/>
        <v>-1.9800536250489591</v>
      </c>
      <c r="F17" s="9" t="s">
        <v>8</v>
      </c>
      <c r="G17" s="12"/>
    </row>
    <row r="18" spans="1:7" x14ac:dyDescent="0.2">
      <c r="A18" s="8" t="s">
        <v>21</v>
      </c>
      <c r="B18" s="5">
        <v>-651705</v>
      </c>
      <c r="C18" s="5">
        <v>49111</v>
      </c>
      <c r="D18" s="5">
        <f t="shared" si="4"/>
        <v>-700816</v>
      </c>
      <c r="E18" s="6">
        <v>0</v>
      </c>
      <c r="F18" s="7"/>
      <c r="G18" s="12"/>
    </row>
    <row r="19" spans="1:7" x14ac:dyDescent="0.2">
      <c r="A19" s="8" t="s">
        <v>22</v>
      </c>
      <c r="B19" s="5">
        <f>B11+B12-B16-B18</f>
        <v>449396.55999999994</v>
      </c>
      <c r="C19" s="5">
        <f>C11+C12-C16-C18</f>
        <v>-652001</v>
      </c>
      <c r="D19" s="5">
        <f t="shared" si="4"/>
        <v>1101397.56</v>
      </c>
      <c r="E19" s="6">
        <f t="shared" ref="E19" si="5">D19/B19</f>
        <v>2.4508366508190456</v>
      </c>
      <c r="F19" s="9" t="s">
        <v>8</v>
      </c>
      <c r="G19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90" zoomScaleNormal="90" zoomScaleSheetLayoutView="90" workbookViewId="0">
      <selection activeCell="F12" sqref="F12"/>
    </sheetView>
  </sheetViews>
  <sheetFormatPr defaultRowHeight="12.75" x14ac:dyDescent="0.2"/>
  <cols>
    <col min="1" max="1" width="30.33203125" bestFit="1" customWidth="1"/>
    <col min="2" max="3" width="14.6640625" style="11" customWidth="1"/>
    <col min="4" max="5" width="14.6640625" customWidth="1"/>
    <col min="6" max="6" width="55.6640625" customWidth="1"/>
  </cols>
  <sheetData>
    <row r="1" spans="1:6" ht="48" x14ac:dyDescent="0.2">
      <c r="A1" s="1" t="s">
        <v>0</v>
      </c>
      <c r="B1" s="13" t="s">
        <v>27</v>
      </c>
      <c r="C1" s="13" t="s">
        <v>28</v>
      </c>
      <c r="D1" s="2" t="s">
        <v>1</v>
      </c>
      <c r="E1" s="2" t="s">
        <v>2</v>
      </c>
      <c r="F1" s="3" t="s">
        <v>3</v>
      </c>
    </row>
    <row r="2" spans="1:6" ht="21" customHeight="1" x14ac:dyDescent="0.2">
      <c r="A2" s="4" t="s">
        <v>4</v>
      </c>
      <c r="B2" s="5">
        <v>3043251.48</v>
      </c>
      <c r="C2" s="5">
        <v>3134000</v>
      </c>
      <c r="D2" s="5">
        <f>B2-C2</f>
        <v>-90748.520000000019</v>
      </c>
      <c r="E2" s="6">
        <f>D2/B2</f>
        <v>-2.9819592825762797E-2</v>
      </c>
      <c r="F2" s="7"/>
    </row>
    <row r="3" spans="1:6" ht="45" customHeight="1" x14ac:dyDescent="0.2">
      <c r="A3" s="4" t="s">
        <v>5</v>
      </c>
      <c r="B3" s="5"/>
      <c r="C3" s="5"/>
      <c r="D3" s="5"/>
      <c r="E3" s="6"/>
      <c r="F3" s="7"/>
    </row>
    <row r="4" spans="1:6" ht="22.5" customHeight="1" x14ac:dyDescent="0.2">
      <c r="A4" s="4" t="s">
        <v>6</v>
      </c>
      <c r="B4" s="5">
        <v>778032.63</v>
      </c>
      <c r="C4" s="5">
        <v>824300</v>
      </c>
      <c r="D4" s="5">
        <f t="shared" ref="D4:D5" si="0">B4-C4</f>
        <v>-46267.369999999995</v>
      </c>
      <c r="E4" s="6">
        <f>D4/B4</f>
        <v>-5.9467133145816767E-2</v>
      </c>
      <c r="F4" s="7"/>
    </row>
    <row r="5" spans="1:6" x14ac:dyDescent="0.2">
      <c r="A5" s="8" t="s">
        <v>7</v>
      </c>
      <c r="B5" s="5">
        <f>+B2-B4</f>
        <v>2265218.85</v>
      </c>
      <c r="C5" s="5">
        <f>+C2-C4</f>
        <v>2309700</v>
      </c>
      <c r="D5" s="5">
        <f t="shared" si="0"/>
        <v>-44481.149999999907</v>
      </c>
      <c r="E5" s="6">
        <f>D5/B5</f>
        <v>-1.9636579485465568E-2</v>
      </c>
      <c r="F5" s="9"/>
    </row>
    <row r="6" spans="1:6" x14ac:dyDescent="0.2">
      <c r="A6" s="8" t="s">
        <v>9</v>
      </c>
      <c r="B6" s="5"/>
      <c r="C6" s="5"/>
      <c r="D6" s="5"/>
      <c r="E6" s="6"/>
      <c r="F6" s="7"/>
    </row>
    <row r="7" spans="1:6" x14ac:dyDescent="0.2">
      <c r="A7" s="8" t="s">
        <v>10</v>
      </c>
      <c r="B7" s="5">
        <v>1116113.6200000001</v>
      </c>
      <c r="C7" s="5">
        <v>1154656</v>
      </c>
      <c r="D7" s="5">
        <f t="shared" ref="D7:D12" si="1">B7-C7</f>
        <v>-38542.379999999888</v>
      </c>
      <c r="E7" s="6">
        <f t="shared" ref="E7:E12" si="2">D7/B7</f>
        <v>-3.4532667023631412E-2</v>
      </c>
      <c r="F7" s="7"/>
    </row>
    <row r="8" spans="1:6" x14ac:dyDescent="0.2">
      <c r="A8" s="8" t="s">
        <v>11</v>
      </c>
      <c r="B8" s="5">
        <v>702799.27</v>
      </c>
      <c r="C8" s="5">
        <v>705600</v>
      </c>
      <c r="D8" s="5">
        <f t="shared" si="1"/>
        <v>-2800.7299999999814</v>
      </c>
      <c r="E8" s="6">
        <f t="shared" si="2"/>
        <v>-3.9851065866929273E-3</v>
      </c>
      <c r="F8" s="7"/>
    </row>
    <row r="9" spans="1:6" x14ac:dyDescent="0.2">
      <c r="A9" s="8" t="s">
        <v>12</v>
      </c>
      <c r="B9" s="5">
        <v>303690</v>
      </c>
      <c r="C9" s="5">
        <v>313313</v>
      </c>
      <c r="D9" s="5">
        <f t="shared" si="1"/>
        <v>-9623</v>
      </c>
      <c r="E9" s="6">
        <f t="shared" si="2"/>
        <v>-3.1686917580427409E-2</v>
      </c>
      <c r="F9" s="7"/>
    </row>
    <row r="10" spans="1:6" x14ac:dyDescent="0.2">
      <c r="A10" s="8" t="s">
        <v>13</v>
      </c>
      <c r="B10" s="5">
        <f>B4+B7+B8+B9</f>
        <v>2900635.52</v>
      </c>
      <c r="C10" s="5">
        <f>C4+C7+C8+C9</f>
        <v>2997869</v>
      </c>
      <c r="D10" s="5">
        <f t="shared" si="1"/>
        <v>-97233.479999999981</v>
      </c>
      <c r="E10" s="6">
        <f t="shared" si="2"/>
        <v>-3.3521440156672973E-2</v>
      </c>
      <c r="F10" s="9"/>
    </row>
    <row r="11" spans="1:6" x14ac:dyDescent="0.2">
      <c r="A11" s="8" t="s">
        <v>14</v>
      </c>
      <c r="B11" s="5">
        <f>B2-B10</f>
        <v>142615.95999999996</v>
      </c>
      <c r="C11" s="5">
        <f>C2-C10</f>
        <v>136131</v>
      </c>
      <c r="D11" s="5">
        <f t="shared" si="1"/>
        <v>6484.9599999999627</v>
      </c>
      <c r="E11" s="6">
        <f t="shared" si="2"/>
        <v>4.5471488604781431E-2</v>
      </c>
      <c r="F11" s="9"/>
    </row>
    <row r="12" spans="1:6" x14ac:dyDescent="0.2">
      <c r="A12" s="8" t="s">
        <v>15</v>
      </c>
      <c r="B12" s="5">
        <v>71290.66</v>
      </c>
      <c r="C12" s="5">
        <v>37730</v>
      </c>
      <c r="D12" s="5">
        <f t="shared" si="1"/>
        <v>33560.660000000003</v>
      </c>
      <c r="E12" s="6">
        <f t="shared" si="2"/>
        <v>0.47075816102698448</v>
      </c>
      <c r="F12" s="9" t="s">
        <v>8</v>
      </c>
    </row>
    <row r="13" spans="1:6" x14ac:dyDescent="0.2">
      <c r="A13" s="8" t="s">
        <v>16</v>
      </c>
      <c r="B13" s="5"/>
      <c r="C13" s="5"/>
      <c r="D13" s="5"/>
      <c r="E13" s="6"/>
      <c r="F13" s="7"/>
    </row>
    <row r="14" spans="1:6" x14ac:dyDescent="0.2">
      <c r="A14" s="8" t="s">
        <v>17</v>
      </c>
      <c r="B14" s="5">
        <v>16367</v>
      </c>
      <c r="C14" s="5">
        <v>16416</v>
      </c>
      <c r="D14" s="5">
        <f>B14-C14</f>
        <v>-49</v>
      </c>
      <c r="E14" s="6">
        <f t="shared" ref="E14:E17" si="3">D14/B14</f>
        <v>-2.993829046251604E-3</v>
      </c>
      <c r="F14" s="7"/>
    </row>
    <row r="15" spans="1:6" x14ac:dyDescent="0.2">
      <c r="A15" s="8" t="s">
        <v>18</v>
      </c>
      <c r="B15" s="5">
        <v>179517</v>
      </c>
      <c r="C15" s="5">
        <v>217207</v>
      </c>
      <c r="D15" s="5">
        <f>B15-C15</f>
        <v>-37690</v>
      </c>
      <c r="E15" s="6">
        <f t="shared" si="3"/>
        <v>-0.20995226078867182</v>
      </c>
      <c r="F15" s="7"/>
    </row>
    <row r="16" spans="1:6" x14ac:dyDescent="0.2">
      <c r="A16" s="8" t="s">
        <v>19</v>
      </c>
      <c r="B16" s="5">
        <f>SUM(B14:B15)</f>
        <v>195884</v>
      </c>
      <c r="C16" s="5">
        <f>SUM(C14:C15)</f>
        <v>233623</v>
      </c>
      <c r="D16" s="5">
        <f t="shared" ref="D16:D19" si="4">B16-C16</f>
        <v>-37739</v>
      </c>
      <c r="E16" s="6">
        <f t="shared" si="3"/>
        <v>-0.19265994159808866</v>
      </c>
      <c r="F16" s="7"/>
    </row>
    <row r="17" spans="1:6" x14ac:dyDescent="0.2">
      <c r="A17" s="8" t="s">
        <v>20</v>
      </c>
      <c r="B17" s="5">
        <f>B11+B12-B16</f>
        <v>18022.619999999966</v>
      </c>
      <c r="C17" s="5">
        <f>C11+C12-C16</f>
        <v>-59762</v>
      </c>
      <c r="D17" s="5">
        <f t="shared" si="4"/>
        <v>77784.619999999966</v>
      </c>
      <c r="E17" s="6">
        <f t="shared" si="3"/>
        <v>4.3159440747238813</v>
      </c>
      <c r="F17" s="9" t="s">
        <v>8</v>
      </c>
    </row>
    <row r="18" spans="1:6" x14ac:dyDescent="0.2">
      <c r="A18" s="8" t="s">
        <v>21</v>
      </c>
      <c r="B18" s="5">
        <v>0</v>
      </c>
      <c r="C18" s="5">
        <v>49111</v>
      </c>
      <c r="D18" s="5">
        <f t="shared" si="4"/>
        <v>-49111</v>
      </c>
      <c r="E18" s="6">
        <v>0</v>
      </c>
      <c r="F18" s="7"/>
    </row>
    <row r="19" spans="1:6" x14ac:dyDescent="0.2">
      <c r="A19" s="8" t="s">
        <v>22</v>
      </c>
      <c r="B19" s="5">
        <f>B11+B12-B16-B18</f>
        <v>18022.619999999966</v>
      </c>
      <c r="C19" s="5">
        <f>C11+C12-C16-C18</f>
        <v>-108873</v>
      </c>
      <c r="D19" s="5">
        <f t="shared" si="4"/>
        <v>126895.61999999997</v>
      </c>
      <c r="E19" s="6">
        <f t="shared" ref="E19" si="5">D19/B19</f>
        <v>7.0409085915366472</v>
      </c>
      <c r="F19" s="9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2021</vt:lpstr>
      <vt:lpstr>October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2021-09-15T22:42:24Z</dcterms:created>
  <dcterms:modified xsi:type="dcterms:W3CDTF">2021-11-15T17:15:40Z</dcterms:modified>
</cp:coreProperties>
</file>