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lient Data\Delta Rate Case -167632\Base Period Update\"/>
    </mc:Choice>
  </mc:AlternateContent>
  <xr:revisionPtr revIDLastSave="0" documentId="14_{2F7E7E7F-FD26-487C-AD5E-507D02A5720C}" xr6:coauthVersionLast="36" xr6:coauthVersionMax="36" xr10:uidLastSave="{00000000-0000-0000-0000-000000000000}"/>
  <bookViews>
    <workbookView xWindow="0" yWindow="0" windowWidth="19200" windowHeight="10785" xr2:uid="{A3D11A5C-8D82-4773-8D5A-934B865FEFF2}"/>
  </bookViews>
  <sheets>
    <sheet name="Sch 7.2 - Fed &amp; St Income Tax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A">'[1]TRANSPORTS-revised'!#REF!</definedName>
    <definedName name="\C">#REF!</definedName>
    <definedName name="\f">'[2]E-2'!#REF!</definedName>
    <definedName name="\p">#REF!</definedName>
    <definedName name="\s">'[2]E-2'!#REF!</definedName>
    <definedName name="\t">#REF!</definedName>
    <definedName name="__123Graph_A">[3]DSAR!$G$6:$G$32</definedName>
    <definedName name="__123Graph_ACCMS">[3]DSAR!$J$6:$J$32</definedName>
    <definedName name="__123Graph_ACCSP">[3]DSAR!$K$6:$K$32</definedName>
    <definedName name="__123Graph_ACG">[3]DSAR!$I$6:$I$32</definedName>
    <definedName name="__123Graph_ACM">[3]DSAR!$D$6:$D$32</definedName>
    <definedName name="__123Graph_ACMS">[3]DSAR!$H$6:$H$32</definedName>
    <definedName name="__123Graph_ACSP">[3]DSAR!$G$6:$G$32</definedName>
    <definedName name="__123Graph_AHG">[3]DSAR!$B$6:$B$32</definedName>
    <definedName name="__123Graph_AHMS">[3]DSAR!$C$6:$C$32</definedName>
    <definedName name="__123Graph_AILL">[3]DSAR!$AL$6:$AL$23</definedName>
    <definedName name="__123Graph_AIOWA">[3]DSAR!$W$6:$W$31</definedName>
    <definedName name="__123Graph_AKEOTA">[3]DSAR!$F$6:$F$32</definedName>
    <definedName name="__123Graph_ALOUD">[3]DSAR!$E$6:$E$32</definedName>
    <definedName name="__123Graph_ANL">[3]DSAR!$M$6:$M$32</definedName>
    <definedName name="__123Graph_ASAY">[3]DSAR!$L$6:$L$32</definedName>
    <definedName name="__123Graph_ATOTSYS">[3]DSAR!$T$6:$T$23</definedName>
    <definedName name="__123Graph_B">[3]DSAR!$BK$6:$BK$32</definedName>
    <definedName name="__123Graph_BCCMS">[3]DSAR!$BM$6:$BM$32</definedName>
    <definedName name="__123Graph_BCCSP">[3]DSAR!$BN$6:$BN$32</definedName>
    <definedName name="__123Graph_BCG">[3]DSAR!$BO$6:$BO$32</definedName>
    <definedName name="__123Graph_BCM">[3]DSAR!$BQ$6:$BQ$32</definedName>
    <definedName name="__123Graph_BCMS">[3]DSAR!$BL$6:$BL$32</definedName>
    <definedName name="__123Graph_BCSP">[3]DSAR!$BK$6:$BK$32</definedName>
    <definedName name="__123Graph_BHG">[3]DSAR!$BS$6:$BS$32</definedName>
    <definedName name="__123Graph_BHMS">[3]DSAR!$BR$6:$BR$32</definedName>
    <definedName name="__123Graph_BILL">[3]DSAR!$AM$6:$AM$32</definedName>
    <definedName name="__123Graph_BIOWA">[3]DSAR!$X$6:$X$32</definedName>
    <definedName name="__123Graph_BKEOTA">[3]DSAR!$BJ$6:$BJ$32</definedName>
    <definedName name="__123Graph_BLOUD">[3]DSAR!$BP$6:$BP$32</definedName>
    <definedName name="__123Graph_BNL">[3]DSAR!$AA$6:$AA$32</definedName>
    <definedName name="__123Graph_BSAY">[3]DSAR!$AF$6:$AF$32</definedName>
    <definedName name="__123Graph_BTOTSYS">[3]DSAR!$U$6:$U$32</definedName>
    <definedName name="__123Graph_C">[3]DSAR!$AW$6:$AW$23</definedName>
    <definedName name="__123Graph_CCCMS">[3]DSAR!$AY$6:$AY$29</definedName>
    <definedName name="__123Graph_CCCSP">[3]DSAR!$AZ$6:$AZ$29</definedName>
    <definedName name="__123Graph_CCG">[3]DSAR!$BA$6:$BA$29</definedName>
    <definedName name="__123Graph_CCM">[3]DSAR!$BC$6:$BC$31</definedName>
    <definedName name="__123Graph_CCMS">[3]DSAR!$AX$6:$AX$31</definedName>
    <definedName name="__123Graph_CCSP">[3]DSAR!$AW$6:$AW$31</definedName>
    <definedName name="__123Graph_CHG">[3]DSAR!$BE$6:$BE$29</definedName>
    <definedName name="__123Graph_CHMS">[3]DSAR!$BD$6:$BD$29</definedName>
    <definedName name="__123Graph_CILL">[3]DSAR!$AN$6:$AN$23</definedName>
    <definedName name="__123Graph_CIOWA">[3]DSAR!$Y$6:$Y$31</definedName>
    <definedName name="__123Graph_CKEOTA">[3]DSAR!$AV$6:$AV$31</definedName>
    <definedName name="__123Graph_CLOUD">[3]DSAR!$BB$6:$BB$29</definedName>
    <definedName name="__123Graph_CNL">[3]DSAR!$AB$6:$AB$30</definedName>
    <definedName name="__123Graph_CSAY">[3]DSAR!$AG$6:$AG$30</definedName>
    <definedName name="__123Graph_CTOTSYS">[3]DSAR!$V$6:$V$23</definedName>
    <definedName name="__123Graph_X">[3]DSAR!$A$6:$A$32</definedName>
    <definedName name="__123Graph_XCCMS">[3]DSAR!$A$6:$A$32</definedName>
    <definedName name="__123Graph_XCCSP">[3]DSAR!$A$6:$A$32</definedName>
    <definedName name="__123Graph_XCG">[3]DSAR!$A$6:$A$32</definedName>
    <definedName name="__123Graph_XCM">[3]DSAR!$A$6:$A$32</definedName>
    <definedName name="__123Graph_XCMS">[3]DSAR!$A$6:$A$32</definedName>
    <definedName name="__123Graph_XCSP">[3]DSAR!$A$6:$A$32</definedName>
    <definedName name="__123Graph_XHG">[3]DSAR!$A$6:$A$32</definedName>
    <definedName name="__123Graph_XHMS">[3]DSAR!$A$6:$A$32</definedName>
    <definedName name="__123Graph_XILL">[3]DSAR!$A$6:$A$32</definedName>
    <definedName name="__123Graph_XIOWA">[3]DSAR!$A$6:$A$32</definedName>
    <definedName name="__123Graph_XKEOTA">[3]DSAR!$A$6:$A$32</definedName>
    <definedName name="__123Graph_XLOUD">[3]DSAR!$A$6:$A$32</definedName>
    <definedName name="__123Graph_XNL">[3]DSAR!$A$6:$A$32</definedName>
    <definedName name="__123Graph_XSAY">[3]DSAR!$A$6:$A$32</definedName>
    <definedName name="__123Graph_XTOTSYS">[3]DSAR!$A$6:$A$32</definedName>
    <definedName name="__ADJ24">#REF!</definedName>
    <definedName name="__ADJ25">#REF!</definedName>
    <definedName name="__adj4">#REF!</definedName>
    <definedName name="__ADJ44">#REF!</definedName>
    <definedName name="__ADJ48">#REF!</definedName>
    <definedName name="__ADJ49">#REF!</definedName>
    <definedName name="__ADJ51">#REF!</definedName>
    <definedName name="__EMP11">#REF!</definedName>
    <definedName name="__EMP12">#REF!</definedName>
    <definedName name="__EMP14">#REF!</definedName>
    <definedName name="__EMP15">#REF!</definedName>
    <definedName name="__EMP16">#REF!</definedName>
    <definedName name="__EMP17">#REF!</definedName>
    <definedName name="__EMP18">#REF!</definedName>
    <definedName name="__EMP20">#REF!</definedName>
    <definedName name="__EMP22">#REF!</definedName>
    <definedName name="__EMP32">#REF!</definedName>
    <definedName name="__EMP34">#REF!</definedName>
    <definedName name="__EMP35">#REF!</definedName>
    <definedName name="__EMP37">#REF!</definedName>
    <definedName name="__EMP38">#REF!</definedName>
    <definedName name="__EMP43">#REF!</definedName>
    <definedName name="__EMP48">#REF!</definedName>
    <definedName name="__EMP51">#REF!</definedName>
    <definedName name="__EMP52">#REF!</definedName>
    <definedName name="__EMP53">#REF!</definedName>
    <definedName name="__FXD0111">#REF!</definedName>
    <definedName name="__FXD0151">#REF!</definedName>
    <definedName name="__FXD0212">#REF!</definedName>
    <definedName name="__FXD0214">#REF!</definedName>
    <definedName name="__FXD0234">#REF!</definedName>
    <definedName name="__FXD0235">#REF!</definedName>
    <definedName name="__FXD0237">#REF!</definedName>
    <definedName name="__FXD0238">#REF!</definedName>
    <definedName name="__FXD0251">#REF!</definedName>
    <definedName name="__FXD0612">#REF!</definedName>
    <definedName name="__FXD0614">#REF!</definedName>
    <definedName name="__FXD0615">#REF!</definedName>
    <definedName name="__FXD0616">#REF!</definedName>
    <definedName name="__FXD0617">#REF!</definedName>
    <definedName name="__FXD0618">#REF!</definedName>
    <definedName name="__FXD0632">#REF!</definedName>
    <definedName name="__FXD0634">#REF!</definedName>
    <definedName name="__FXD0635">#REF!</definedName>
    <definedName name="__FXD0637">#REF!</definedName>
    <definedName name="__FXD0638">#REF!</definedName>
    <definedName name="__FXD0643">#REF!</definedName>
    <definedName name="__FXD0651">#REF!</definedName>
    <definedName name="__FXD0653">#REF!</definedName>
    <definedName name="__FXD0814">#REF!</definedName>
    <definedName name="__FXD0832">#REF!</definedName>
    <definedName name="__FXD0834">#REF!</definedName>
    <definedName name="__FXD0835">#REF!</definedName>
    <definedName name="__FXD0837">#REF!</definedName>
    <definedName name="__FXD0838">#REF!</definedName>
    <definedName name="__FXD0851">#REF!</definedName>
    <definedName name="__FXD0932">#REF!</definedName>
    <definedName name="__FXD0934">#REF!</definedName>
    <definedName name="__FXD0935">#REF!</definedName>
    <definedName name="__FXD0937">#REF!</definedName>
    <definedName name="__FXD0938">#REF!</definedName>
    <definedName name="__FXD0951">#REF!</definedName>
    <definedName name="__FXD7032">#REF!</definedName>
    <definedName name="__FXD7034">#REF!</definedName>
    <definedName name="__FXD7035">#REF!</definedName>
    <definedName name="__FXD7037">#REF!</definedName>
    <definedName name="__FXD7038">#REF!</definedName>
    <definedName name="__FXD8614">#REF!</definedName>
    <definedName name="__FXD8615">#REF!</definedName>
    <definedName name="__FXD8616">#REF!</definedName>
    <definedName name="__FXD8617">#REF!</definedName>
    <definedName name="__FXD8618">#REF!</definedName>
    <definedName name="__FXD8632">#REF!</definedName>
    <definedName name="__FXD8634">#REF!</definedName>
    <definedName name="__FXD8635">#REF!</definedName>
    <definedName name="__FXD8637">#REF!</definedName>
    <definedName name="__FXD8638">#REF!</definedName>
    <definedName name="__FXD8651">#REF!</definedName>
    <definedName name="__SCH10">'[4]Rev Def Sum'!#REF!</definedName>
    <definedName name="__sch17">#REF!</definedName>
    <definedName name="__SCH33">'[5]SCHEDULE 33 A REV.'!$A$1:$H$67</definedName>
    <definedName name="__SCH6">#N/A</definedName>
    <definedName name="__SUM0111">#REF!</definedName>
    <definedName name="__SUM0113">#REF!</definedName>
    <definedName name="__SUM0210">#REF!</definedName>
    <definedName name="__SUM0213">#REF!</definedName>
    <definedName name="__SUM0401">#REF!</definedName>
    <definedName name="__SUM0402">#REF!</definedName>
    <definedName name="__SUM0408">#REF!</definedName>
    <definedName name="__SUM0409">#REF!</definedName>
    <definedName name="__SUM0411">#REF!</definedName>
    <definedName name="__SUM0501">#REF!</definedName>
    <definedName name="__SUM0502">#REF!</definedName>
    <definedName name="__SUM0508">#REF!</definedName>
    <definedName name="__SUM0509">#REF!</definedName>
    <definedName name="__SUM0510">#REF!</definedName>
    <definedName name="__SUM0511">#REF!</definedName>
    <definedName name="__SUM0613">#REF!</definedName>
    <definedName name="__SUM0701">#REF!</definedName>
    <definedName name="__SUM0702">#REF!</definedName>
    <definedName name="__SUM0708">#REF!</definedName>
    <definedName name="__SUM0709">#REF!</definedName>
    <definedName name="__SUM0813">#REF!</definedName>
    <definedName name="__SUM0901">#REF!</definedName>
    <definedName name="__SUM0902">#REF!</definedName>
    <definedName name="__SUM0908">#REF!</definedName>
    <definedName name="__SUM0911">#REF!</definedName>
    <definedName name="__SUM0913">#REF!</definedName>
    <definedName name="__SUM5701">#REF!</definedName>
    <definedName name="__SUM5702">#REF!</definedName>
    <definedName name="__SUM5708">#REF!</definedName>
    <definedName name="__SUM5709">#REF!</definedName>
    <definedName name="__SUM5711">#REF!</definedName>
    <definedName name="__SUM5801">#REF!</definedName>
    <definedName name="__SUM5802">#REF!</definedName>
    <definedName name="__SUM5811">#REF!</definedName>
    <definedName name="__SUM6001">#REF!</definedName>
    <definedName name="__SUM6002">#REF!</definedName>
    <definedName name="__SUM6008">#REF!</definedName>
    <definedName name="__sum6009">#REF!</definedName>
    <definedName name="__SUM6011">#REF!</definedName>
    <definedName name="__SUM6101">#REF!</definedName>
    <definedName name="__SUM6102">#REF!</definedName>
    <definedName name="__SUM6108">#REF!</definedName>
    <definedName name="__SUM6109">#REF!</definedName>
    <definedName name="__SUM6111">#REF!</definedName>
    <definedName name="__SUM6201">#REF!</definedName>
    <definedName name="__SUM6202">#REF!</definedName>
    <definedName name="__SUM6301">#REF!</definedName>
    <definedName name="__SUM6302">#REF!</definedName>
    <definedName name="__SUM6308">#REF!</definedName>
    <definedName name="__SUM6309">#REF!</definedName>
    <definedName name="__SUM6311">#REF!</definedName>
    <definedName name="__SUM6401">#REF!</definedName>
    <definedName name="__SUM6402">#REF!</definedName>
    <definedName name="__SUM6408">#REF!</definedName>
    <definedName name="__SUM6409">#REF!</definedName>
    <definedName name="__SUM6411">#REF!</definedName>
    <definedName name="__SUM6413">#REF!</definedName>
    <definedName name="__SUM6501">#REF!</definedName>
    <definedName name="__SUM6502">#REF!</definedName>
    <definedName name="__SUM6508">#REF!</definedName>
    <definedName name="__SUM6509">#REF!</definedName>
    <definedName name="__SUM6510">#REF!</definedName>
    <definedName name="__SUM6511">#REF!</definedName>
    <definedName name="__SUM6601">#REF!</definedName>
    <definedName name="__SUM6602">#REF!</definedName>
    <definedName name="__SUM6608">#REF!</definedName>
    <definedName name="__SUM6609">#REF!</definedName>
    <definedName name="__SUM6611">#REF!</definedName>
    <definedName name="__SUM6701">#REF!</definedName>
    <definedName name="__SUM6702">#REF!</definedName>
    <definedName name="__SUM6708">#REF!</definedName>
    <definedName name="__SUM6709">#REF!</definedName>
    <definedName name="__SUM6710">#REF!</definedName>
    <definedName name="__SUM6711">#REF!</definedName>
    <definedName name="__SUM6718">#REF!</definedName>
    <definedName name="__SUM6801">#REF!</definedName>
    <definedName name="__SUM6802">#REF!</definedName>
    <definedName name="__SUM7013">#REF!</definedName>
    <definedName name="__SUM7201">#REF!</definedName>
    <definedName name="__SUM7202">#REF!</definedName>
    <definedName name="__SUM7208">#REF!</definedName>
    <definedName name="__SUM7209">#REF!</definedName>
    <definedName name="__SUM7210">#REF!</definedName>
    <definedName name="__SUM7211">#REF!</definedName>
    <definedName name="__SUM7301">#REF!</definedName>
    <definedName name="__SUM7302">#REF!</definedName>
    <definedName name="__SUM7308">#REF!</definedName>
    <definedName name="__SUM7309">#REF!</definedName>
    <definedName name="__SUM7311">#REF!</definedName>
    <definedName name="__SUM7401">#REF!</definedName>
    <definedName name="__SUM7402">#REF!</definedName>
    <definedName name="__SUM7408">#REF!</definedName>
    <definedName name="__SUM7409">#REF!</definedName>
    <definedName name="__SUM7411">#REF!</definedName>
    <definedName name="__SUM7501">#REF!</definedName>
    <definedName name="__SUM7502">#REF!</definedName>
    <definedName name="__SUM7508">#REF!</definedName>
    <definedName name="__SUM7509">#REF!</definedName>
    <definedName name="__SUM7511">#REF!</definedName>
    <definedName name="__SUM7811">#REF!</definedName>
    <definedName name="__SUM7920">#REF!</definedName>
    <definedName name="__SUM8001">#REF!</definedName>
    <definedName name="__SUM8002">#REF!</definedName>
    <definedName name="__SUM8008">#REF!</definedName>
    <definedName name="__SUM8009">#REF!</definedName>
    <definedName name="__SUM8011">#REF!</definedName>
    <definedName name="__SUM8301">#REF!</definedName>
    <definedName name="__SUM8302">#REF!</definedName>
    <definedName name="__SUM8308">#REF!</definedName>
    <definedName name="__SUM8309">#REF!</definedName>
    <definedName name="__SUM8311">#REF!</definedName>
    <definedName name="__SUM8401">#REF!</definedName>
    <definedName name="__SUM8402">#REF!</definedName>
    <definedName name="__SUM8408">#REF!</definedName>
    <definedName name="__SUM8409">#REF!</definedName>
    <definedName name="__SUM8411">#REF!</definedName>
    <definedName name="__SUM8511">#REF!</definedName>
    <definedName name="__SUM8613">#REF!</definedName>
    <definedName name="__SUM8701">#REF!</definedName>
    <definedName name="__SUM8702">#REF!</definedName>
    <definedName name="__SUM8708">#REF!</definedName>
    <definedName name="__SUM8709">#REF!</definedName>
    <definedName name="__SUM8710">#REF!</definedName>
    <definedName name="__SUM8711">#REF!</definedName>
    <definedName name="__SUM8713">#REF!</definedName>
    <definedName name="__SUM8714">#REF!</definedName>
    <definedName name="__SUM8715">#REF!</definedName>
    <definedName name="__SUM8716">#REF!</definedName>
    <definedName name="__SUM8717">#REF!</definedName>
    <definedName name="__SUM8719">#REF!</definedName>
    <definedName name="_1__123Graph_ACHART_1">[3]DSAR!$BY$6:$BY$32</definedName>
    <definedName name="_10__123Graph_XMKT_STOR">[3]DSAR!$A$6:$A$32</definedName>
    <definedName name="_10TAXPROP">#REF!</definedName>
    <definedName name="_11__123Graph_XX_ACTUAL">[3]DSAR!$A$6:$A$32</definedName>
    <definedName name="_11GROSSTAX">#REF!</definedName>
    <definedName name="_12FRANCTAX">#REF!</definedName>
    <definedName name="_13TAXFED">#REF!</definedName>
    <definedName name="_14DEBTINTEREST">#REF!</definedName>
    <definedName name="_1QTR">#REF!</definedName>
    <definedName name="_1QTR_PROPANE">#REF!</definedName>
    <definedName name="_2__123Graph_AMKT_STOR">[3]DSAR!$AR$6:$AR$23</definedName>
    <definedName name="_2_SUMMARY">#REF!</definedName>
    <definedName name="_2_SUMMARY10">#REF!</definedName>
    <definedName name="_235">#REF!</definedName>
    <definedName name="_2QTR">#REF!</definedName>
    <definedName name="_2QTR_PROPANE">#REF!</definedName>
    <definedName name="_3__123Graph_AX_ACTUAL">[3]DSAR!$P$6:$P$32</definedName>
    <definedName name="_3_REV_LAG">#REF!</definedName>
    <definedName name="_3A_COLLECTIONS">#REF!</definedName>
    <definedName name="_3B_ACC_REC">#REF!</definedName>
    <definedName name="_3C_ADJ_REV">#REF!</definedName>
    <definedName name="_3QTR">#REF!</definedName>
    <definedName name="_3QTR_PROPANE">#REF!</definedName>
    <definedName name="_4__123Graph_BCHART_1">[3]DSAR!$CB$6:$CB$9</definedName>
    <definedName name="_4GASPURCHASES">#REF!</definedName>
    <definedName name="_4QTR">#REF!</definedName>
    <definedName name="_4QTR_PROPANE">#REF!</definedName>
    <definedName name="_5__123Graph_BMKT_STOR">[3]DSAR!$AS$6:$AS$32</definedName>
    <definedName name="_5A_NON_APP_GAS">#REF!</definedName>
    <definedName name="_5GP_TCO">#REF!</definedName>
    <definedName name="_5GP_TCOINPUT">#REF!</definedName>
    <definedName name="_6__123Graph_CCHART_1">[3]DSAR!$CD$6:$CD$32</definedName>
    <definedName name="_6_PAYROLL_COST">#REF!</definedName>
    <definedName name="_7__123Graph_CMKT_STOR">[3]DSAR!$AT$6:$AT$23</definedName>
    <definedName name="_7BENEFITS">#REF!</definedName>
    <definedName name="_8__123Graph_CX_ACTUAL">[3]DSAR!$S$6:$S$23</definedName>
    <definedName name="_8TAXPSC">#REF!</definedName>
    <definedName name="_9__123Graph_XCHART_1">[3]DSAR!$A$6:$A$32</definedName>
    <definedName name="_9_PAY_TAXES">#REF!</definedName>
    <definedName name="_ADJ24">#REF!</definedName>
    <definedName name="_ADJ25">#REF!</definedName>
    <definedName name="_adj4">#REF!</definedName>
    <definedName name="_ADJ44">#REF!</definedName>
    <definedName name="_ADJ48">#REF!</definedName>
    <definedName name="_ADJ49">#REF!</definedName>
    <definedName name="_ADJ51">#REF!</definedName>
    <definedName name="_Dist_Values" hidden="1">#REF!</definedName>
    <definedName name="_EMP11">#REF!</definedName>
    <definedName name="_EMP12">#REF!</definedName>
    <definedName name="_EMP14">#REF!</definedName>
    <definedName name="_EMP15">#REF!</definedName>
    <definedName name="_EMP16">#REF!</definedName>
    <definedName name="_EMP17">#REF!</definedName>
    <definedName name="_EMP18">#REF!</definedName>
    <definedName name="_EMP20">#REF!</definedName>
    <definedName name="_EMP22">#REF!</definedName>
    <definedName name="_EMP32">#REF!</definedName>
    <definedName name="_EMP34">#REF!</definedName>
    <definedName name="_EMP35">#REF!</definedName>
    <definedName name="_EMP37">#REF!</definedName>
    <definedName name="_EMP38">#REF!</definedName>
    <definedName name="_EMP43">#REF!</definedName>
    <definedName name="_EMP48">#REF!</definedName>
    <definedName name="_EMP51">#REF!</definedName>
    <definedName name="_EMP52">#REF!</definedName>
    <definedName name="_EMP53">#REF!</definedName>
    <definedName name="_Fill" hidden="1">#REF!</definedName>
    <definedName name="_FS_ESC_3_X_\TA">'[2]E-2'!#REF!</definedName>
    <definedName name="_FXD0111">#REF!</definedName>
    <definedName name="_FXD0151">#REF!</definedName>
    <definedName name="_FXD0212">#REF!</definedName>
    <definedName name="_FXD0214">#REF!</definedName>
    <definedName name="_FXD0234">#REF!</definedName>
    <definedName name="_FXD0235">#REF!</definedName>
    <definedName name="_FXD0237">#REF!</definedName>
    <definedName name="_FXD0238">#REF!</definedName>
    <definedName name="_FXD0251">#REF!</definedName>
    <definedName name="_FXD0612">#REF!</definedName>
    <definedName name="_FXD0614">#REF!</definedName>
    <definedName name="_FXD0615">#REF!</definedName>
    <definedName name="_FXD0616">#REF!</definedName>
    <definedName name="_FXD0617">#REF!</definedName>
    <definedName name="_FXD0618">#REF!</definedName>
    <definedName name="_FXD0632">#REF!</definedName>
    <definedName name="_FXD0634">#REF!</definedName>
    <definedName name="_FXD0635">#REF!</definedName>
    <definedName name="_FXD0637">#REF!</definedName>
    <definedName name="_FXD0638">#REF!</definedName>
    <definedName name="_FXD0643">#REF!</definedName>
    <definedName name="_FXD0651">#REF!</definedName>
    <definedName name="_FXD0653">#REF!</definedName>
    <definedName name="_FXD0814">#REF!</definedName>
    <definedName name="_FXD0832">#REF!</definedName>
    <definedName name="_FXD0834">#REF!</definedName>
    <definedName name="_FXD0835">#REF!</definedName>
    <definedName name="_FXD0837">#REF!</definedName>
    <definedName name="_FXD0838">#REF!</definedName>
    <definedName name="_FXD0851">#REF!</definedName>
    <definedName name="_FXD0932">#REF!</definedName>
    <definedName name="_FXD0934">#REF!</definedName>
    <definedName name="_FXD0935">#REF!</definedName>
    <definedName name="_FXD0937">#REF!</definedName>
    <definedName name="_FXD0938">#REF!</definedName>
    <definedName name="_FXD0951">#REF!</definedName>
    <definedName name="_FXD7032">#REF!</definedName>
    <definedName name="_FXD7034">#REF!</definedName>
    <definedName name="_FXD7035">#REF!</definedName>
    <definedName name="_FXD7037">#REF!</definedName>
    <definedName name="_FXD7038">#REF!</definedName>
    <definedName name="_FXD8614">#REF!</definedName>
    <definedName name="_FXD8615">#REF!</definedName>
    <definedName name="_FXD8616">#REF!</definedName>
    <definedName name="_FXD8617">#REF!</definedName>
    <definedName name="_FXD8618">#REF!</definedName>
    <definedName name="_FXD8632">#REF!</definedName>
    <definedName name="_FXD8634">#REF!</definedName>
    <definedName name="_FXD8635">#REF!</definedName>
    <definedName name="_FXD8637">#REF!</definedName>
    <definedName name="_FXD8638">#REF!</definedName>
    <definedName name="_FXD8651">#REF!</definedName>
    <definedName name="_HOME__APP1__LP">#REF!</definedName>
    <definedName name="_HOME__APP1__PC">'[2]E-2'!#REF!</definedName>
    <definedName name="_HOME__FS_ESC_3">'[2]E-2'!#REF!</definedName>
    <definedName name="_Order1" hidden="1">255</definedName>
    <definedName name="_Order2" hidden="1">255</definedName>
    <definedName name="_PRCRSA148..O17">'[2]E-2'!#REF!</definedName>
    <definedName name="_PRCRSAC1..AK46">#REF!</definedName>
    <definedName name="_PRCRSO1..Y60_G">#REF!</definedName>
    <definedName name="_PRCRSQ148..AE1">'[2]E-2'!#REF!</definedName>
    <definedName name="_Regression_Int" hidden="1">1</definedName>
    <definedName name="_SCH10">'[6]Rev Def Sum'!#REF!</definedName>
    <definedName name="_sch17">#REF!</definedName>
    <definedName name="_SCH33">'[7]SCHEDULE 33 A REV.'!$A$1:$H$67</definedName>
    <definedName name="_SCH6">#N/A</definedName>
    <definedName name="_Sort" hidden="1">#REF!</definedName>
    <definedName name="_SUM0111">#REF!</definedName>
    <definedName name="_SUM0113">#REF!</definedName>
    <definedName name="_SUM0210">#REF!</definedName>
    <definedName name="_SUM0213">#REF!</definedName>
    <definedName name="_SUM0401">#REF!</definedName>
    <definedName name="_SUM0402">#REF!</definedName>
    <definedName name="_SUM0408">#REF!</definedName>
    <definedName name="_SUM0409">#REF!</definedName>
    <definedName name="_SUM0411">#REF!</definedName>
    <definedName name="_SUM0501">#REF!</definedName>
    <definedName name="_SUM0502">#REF!</definedName>
    <definedName name="_SUM0508">#REF!</definedName>
    <definedName name="_SUM0509">#REF!</definedName>
    <definedName name="_SUM0510">#REF!</definedName>
    <definedName name="_SUM0511">#REF!</definedName>
    <definedName name="_SUM0613">#REF!</definedName>
    <definedName name="_SUM0701">#REF!</definedName>
    <definedName name="_SUM0702">#REF!</definedName>
    <definedName name="_SUM0708">#REF!</definedName>
    <definedName name="_SUM0709">#REF!</definedName>
    <definedName name="_SUM0813">#REF!</definedName>
    <definedName name="_SUM0901">#REF!</definedName>
    <definedName name="_SUM0902">#REF!</definedName>
    <definedName name="_SUM0908">#REF!</definedName>
    <definedName name="_SUM0911">#REF!</definedName>
    <definedName name="_SUM0913">#REF!</definedName>
    <definedName name="_SUM5701">#REF!</definedName>
    <definedName name="_SUM5702">#REF!</definedName>
    <definedName name="_SUM5708">#REF!</definedName>
    <definedName name="_SUM5709">#REF!</definedName>
    <definedName name="_SUM5711">#REF!</definedName>
    <definedName name="_SUM5801">#REF!</definedName>
    <definedName name="_SUM5802">#REF!</definedName>
    <definedName name="_SUM5811">#REF!</definedName>
    <definedName name="_SUM6001">#REF!</definedName>
    <definedName name="_SUM6002">#REF!</definedName>
    <definedName name="_SUM6008">#REF!</definedName>
    <definedName name="_sum6009">#REF!</definedName>
    <definedName name="_SUM6011">#REF!</definedName>
    <definedName name="_SUM6101">#REF!</definedName>
    <definedName name="_SUM6102">#REF!</definedName>
    <definedName name="_SUM6108">#REF!</definedName>
    <definedName name="_SUM6109">#REF!</definedName>
    <definedName name="_SUM6111">#REF!</definedName>
    <definedName name="_SUM6201">#REF!</definedName>
    <definedName name="_SUM6202">#REF!</definedName>
    <definedName name="_SUM6301">#REF!</definedName>
    <definedName name="_SUM6302">#REF!</definedName>
    <definedName name="_SUM6308">#REF!</definedName>
    <definedName name="_SUM6309">#REF!</definedName>
    <definedName name="_SUM6311">#REF!</definedName>
    <definedName name="_SUM6401">#REF!</definedName>
    <definedName name="_SUM6402">#REF!</definedName>
    <definedName name="_SUM6408">#REF!</definedName>
    <definedName name="_SUM6409">#REF!</definedName>
    <definedName name="_SUM6411">#REF!</definedName>
    <definedName name="_SUM6413">#REF!</definedName>
    <definedName name="_SUM6501">#REF!</definedName>
    <definedName name="_SUM6502">#REF!</definedName>
    <definedName name="_SUM6508">#REF!</definedName>
    <definedName name="_SUM6509">#REF!</definedName>
    <definedName name="_SUM6510">#REF!</definedName>
    <definedName name="_SUM6511">#REF!</definedName>
    <definedName name="_SUM6601">#REF!</definedName>
    <definedName name="_SUM6602">#REF!</definedName>
    <definedName name="_SUM6608">#REF!</definedName>
    <definedName name="_SUM6609">#REF!</definedName>
    <definedName name="_SUM6611">#REF!</definedName>
    <definedName name="_SUM6701">#REF!</definedName>
    <definedName name="_SUM6702">#REF!</definedName>
    <definedName name="_SUM6708">#REF!</definedName>
    <definedName name="_SUM6709">#REF!</definedName>
    <definedName name="_SUM6710">#REF!</definedName>
    <definedName name="_SUM6711">#REF!</definedName>
    <definedName name="_SUM6718">#REF!</definedName>
    <definedName name="_SUM6801">#REF!</definedName>
    <definedName name="_SUM6802">#REF!</definedName>
    <definedName name="_SUM7013">#REF!</definedName>
    <definedName name="_SUM7201">#REF!</definedName>
    <definedName name="_SUM7202">#REF!</definedName>
    <definedName name="_SUM7208">#REF!</definedName>
    <definedName name="_SUM7209">#REF!</definedName>
    <definedName name="_SUM7210">#REF!</definedName>
    <definedName name="_SUM7211">#REF!</definedName>
    <definedName name="_SUM7301">#REF!</definedName>
    <definedName name="_SUM7302">#REF!</definedName>
    <definedName name="_SUM7308">#REF!</definedName>
    <definedName name="_SUM7309">#REF!</definedName>
    <definedName name="_SUM7311">#REF!</definedName>
    <definedName name="_SUM7401">#REF!</definedName>
    <definedName name="_SUM7402">#REF!</definedName>
    <definedName name="_SUM7408">#REF!</definedName>
    <definedName name="_SUM7409">#REF!</definedName>
    <definedName name="_SUM7411">#REF!</definedName>
    <definedName name="_SUM7501">#REF!</definedName>
    <definedName name="_SUM7502">#REF!</definedName>
    <definedName name="_SUM7508">#REF!</definedName>
    <definedName name="_SUM7509">#REF!</definedName>
    <definedName name="_SUM7511">#REF!</definedName>
    <definedName name="_SUM7811">#REF!</definedName>
    <definedName name="_SUM7920">#REF!</definedName>
    <definedName name="_SUM8001">#REF!</definedName>
    <definedName name="_SUM8002">#REF!</definedName>
    <definedName name="_SUM8008">#REF!</definedName>
    <definedName name="_SUM8009">#REF!</definedName>
    <definedName name="_SUM8011">#REF!</definedName>
    <definedName name="_SUM8301">#REF!</definedName>
    <definedName name="_SUM8302">#REF!</definedName>
    <definedName name="_SUM8308">#REF!</definedName>
    <definedName name="_SUM8309">#REF!</definedName>
    <definedName name="_SUM8311">#REF!</definedName>
    <definedName name="_SUM8401">#REF!</definedName>
    <definedName name="_SUM8402">#REF!</definedName>
    <definedName name="_SUM8408">#REF!</definedName>
    <definedName name="_SUM8409">#REF!</definedName>
    <definedName name="_SUM8411">#REF!</definedName>
    <definedName name="_SUM8511">#REF!</definedName>
    <definedName name="_SUM8613">#REF!</definedName>
    <definedName name="_SUM8701">#REF!</definedName>
    <definedName name="_SUM8702">#REF!</definedName>
    <definedName name="_SUM8708">#REF!</definedName>
    <definedName name="_SUM8709">#REF!</definedName>
    <definedName name="_SUM8710">#REF!</definedName>
    <definedName name="_SUM8711">#REF!</definedName>
    <definedName name="_SUM8713">#REF!</definedName>
    <definedName name="_SUM8714">#REF!</definedName>
    <definedName name="_SUM8715">#REF!</definedName>
    <definedName name="_SUM8716">#REF!</definedName>
    <definedName name="_SUM8717">#REF!</definedName>
    <definedName name="_SUM8719">#REF!</definedName>
    <definedName name="a" hidden="1">{"'Server Configuration'!$A$1:$DB$281"}</definedName>
    <definedName name="a_1" hidden="1">{"'Server Configuration'!$A$1:$DB$281"}</definedName>
    <definedName name="A_R_CAPCOMP">#REF!</definedName>
    <definedName name="A_R_DAILY">#REF!</definedName>
    <definedName name="A_R_DAILYSUPPOR">#REF!</definedName>
    <definedName name="A_R_WKSHT1">#REF!</definedName>
    <definedName name="A_R_WKST2">#REF!</definedName>
    <definedName name="ACCT106">#REF!</definedName>
    <definedName name="ACCT495">#REF!</definedName>
    <definedName name="ACCT904">#REF!</definedName>
    <definedName name="acctXref">#REF!</definedName>
    <definedName name="Active">[8]Inputs!$B$4</definedName>
    <definedName name="ACTUAL_VOL">#REF!</definedName>
    <definedName name="AddPMA">#REF!</definedName>
    <definedName name="AddUSF">#REF!</definedName>
    <definedName name="adj1to3">#REF!</definedName>
    <definedName name="adj4a">#REF!</definedName>
    <definedName name="adj4b">#REF!</definedName>
    <definedName name="adj4c">#REF!</definedName>
    <definedName name="adj4d">#REF!</definedName>
    <definedName name="adj4e1">#REF!</definedName>
    <definedName name="adj4e3">#REF!</definedName>
    <definedName name="adj4f1">#REF!</definedName>
    <definedName name="adj4f2">#REF!</definedName>
    <definedName name="adj4f3">#REF!</definedName>
    <definedName name="adj4g">#REF!</definedName>
    <definedName name="adj4h">#REF!</definedName>
    <definedName name="ADJ52_1of2">#REF!</definedName>
    <definedName name="ADJ52_2of2">#REF!</definedName>
    <definedName name="ADJMCF">#REF!</definedName>
    <definedName name="ADJMCF2">#REF!</definedName>
    <definedName name="adjno">[9]Sch1!$G$1</definedName>
    <definedName name="ADJSUM">#REF!</definedName>
    <definedName name="AGENCY_GASCOSTS">#REF!</definedName>
    <definedName name="AGENCY_HISTORY">#REF!</definedName>
    <definedName name="AGENCY_TRANSP">#REF!</definedName>
    <definedName name="ahahahahaha" hidden="1">{"'Server Configuration'!$A$1:$DB$281"}</definedName>
    <definedName name="ahahahahaha_1" hidden="1">{"'Server Configuration'!$A$1:$DB$281"}</definedName>
    <definedName name="ahahahahaha_2" hidden="1">{"'Server Configuration'!$A$1:$DB$281"}</definedName>
    <definedName name="Ainput2">'[10]L Graph (Data)'!$A$6:$DS$21</definedName>
    <definedName name="Ainputvol">'[11]L Graph (Data)'!$A$6:$DS$17</definedName>
    <definedName name="ali" hidden="1">{"'Server Configuration'!$A$1:$DB$281"}</definedName>
    <definedName name="AllData">OFFSET('[12]SLCs Due &amp; Recd'!$A$11,0,0,COUNTA('[12]SLCs Due &amp; Recd'!$B$1:$B$65536),COUNTA('[12]SLCs Due &amp; Recd'!$A$11:$IV$11))</definedName>
    <definedName name="ALLOC">[13]VLOOKUP!$A$2:$S$26</definedName>
    <definedName name="ALLPAGES">#REF!</definedName>
    <definedName name="ANGINC">#REF!</definedName>
    <definedName name="ANNPCT">#REF!</definedName>
    <definedName name="ANNPCTANG">#REF!</definedName>
    <definedName name="Application_Fees">[8]Inputs!$B$50</definedName>
    <definedName name="AR">#REF!</definedName>
    <definedName name="AUTO11">#REF!</definedName>
    <definedName name="AUTO12">#REF!</definedName>
    <definedName name="AUTO14">#REF!</definedName>
    <definedName name="AUTO15">#REF!</definedName>
    <definedName name="AUTO16">#REF!</definedName>
    <definedName name="AUTO17">#REF!</definedName>
    <definedName name="AUTO18">#REF!</definedName>
    <definedName name="AUTO20">#REF!</definedName>
    <definedName name="AUTO22">#REF!</definedName>
    <definedName name="AUTO32">#REF!</definedName>
    <definedName name="AUTO34">#REF!</definedName>
    <definedName name="AUTO35">#REF!</definedName>
    <definedName name="AUTO37">#REF!</definedName>
    <definedName name="AUTO38">#REF!</definedName>
    <definedName name="AUTO48">#REF!</definedName>
    <definedName name="AUTO51">#REF!</definedName>
    <definedName name="AUTO52">#REF!</definedName>
    <definedName name="AUTO53">#REF!</definedName>
    <definedName name="AVG_BANK_BAL">[14]EXH10!$A$1:$J$47</definedName>
    <definedName name="Avg_Mo_pmt">[8]Inputs!$B$7</definedName>
    <definedName name="AVGrate">'[15]AVG FXrates'!$B$4:$F$47</definedName>
    <definedName name="b" hidden="1">{"'Server Configuration'!$A$1:$DB$281"}</definedName>
    <definedName name="b_1" hidden="1">{"'Server Configuration'!$A$1:$DB$281"}</definedName>
    <definedName name="Bank">[16]Input!#REF!</definedName>
    <definedName name="base">'[17]Index A'!$C$16</definedName>
    <definedName name="Baseline">#REF!</definedName>
    <definedName name="bdate">'[18]Oper Rev&amp;Exp by Accts C2.1A'!$A$4</definedName>
    <definedName name="BENEFITS">#REF!</definedName>
    <definedName name="Binputrusum">'[10]L Graph (Data)'!$A$97:$DS$109</definedName>
    <definedName name="binputsum">'[11]L Graph (Data)'!$A$19:$DS$29</definedName>
    <definedName name="binputsumru">'[19]L Graph (Data)'!$A$91:$DS$105</definedName>
    <definedName name="binputvol">'[19]L Graph (Data)'!$A$21:$DS$34</definedName>
    <definedName name="blip" hidden="1">{"'Server Configuration'!$A$1:$DB$281"}</definedName>
    <definedName name="blip_1" hidden="1">{"'Server Configuration'!$A$1:$DB$281"}</definedName>
    <definedName name="blip_2" hidden="1">{"'Server Configuration'!$A$1:$DB$281"}</definedName>
    <definedName name="blort">#REF!</definedName>
    <definedName name="BMSGRADE">[20]Assumptions!$J$8:$J$21</definedName>
    <definedName name="BOB">#REF!</definedName>
    <definedName name="BTU">[21]Input!$B$11</definedName>
    <definedName name="ByTower">#REF!</definedName>
    <definedName name="CALDEN">#REF!</definedName>
    <definedName name="Cap_Structure">#REF!</definedName>
    <definedName name="case">'[17]B-1 p.1 Summary (Base)'!$A$2</definedName>
    <definedName name="CCCfeeadj">'[11]L Graph (Data)'!$A$410:$DS$457</definedName>
    <definedName name="CCCvoladj">'[11]L Graph (Data)'!$A$359:$DS$406</definedName>
    <definedName name="Central_Call_Handling_Charge">'[22]Router Configuration'!$S$1</definedName>
    <definedName name="CHART32">#REF!</definedName>
    <definedName name="CHART34">#REF!</definedName>
    <definedName name="CHART35">#REF!</definedName>
    <definedName name="CHART37">#REF!</definedName>
    <definedName name="CHART38">#REF!</definedName>
    <definedName name="CInputChg">'[10]L Graph (Data)'!$A$41:$IV$56</definedName>
    <definedName name="Cinputvol">'[19]L Graph (Data)'!$A$38:$DS$51</definedName>
    <definedName name="Clarification">#REF!</definedName>
    <definedName name="co">'[17]Index A'!$A$10</definedName>
    <definedName name="COLUMN1">#REF!</definedName>
    <definedName name="COLUMN2">#REF!</definedName>
    <definedName name="Commodity">[16]Input!$C$10</definedName>
    <definedName name="Companies">#REF!</definedName>
    <definedName name="company">'[18]Operating Income Summary C-1'!$A$1</definedName>
    <definedName name="CONAME">[16]B!$A$1</definedName>
    <definedName name="CONTENTS">#REF!</definedName>
    <definedName name="Criticality">#REF!</definedName>
    <definedName name="curr_cust_pmts">'[8]Payment Calculation'!$C$24</definedName>
    <definedName name="CUSTCHG">#REF!</definedName>
    <definedName name="CUSTCOM32">#REF!</definedName>
    <definedName name="CUSTCOM34">#REF!</definedName>
    <definedName name="CUSTCOM35">#REF!</definedName>
    <definedName name="CUSTCOM37">#REF!</definedName>
    <definedName name="CUSTCOM38">#REF!</definedName>
    <definedName name="CUSTGAS32">#REF!</definedName>
    <definedName name="CUSTGAS34">#REF!</definedName>
    <definedName name="CUSTGAS37">#REF!</definedName>
    <definedName name="CUSTHP32">#REF!</definedName>
    <definedName name="CUSTHP34">#REF!</definedName>
    <definedName name="CUSTHP35">#REF!</definedName>
    <definedName name="CUSTHP37">#REF!</definedName>
    <definedName name="CUSTHP38">#REF!</definedName>
    <definedName name="CUSTRES32">#REF!</definedName>
    <definedName name="CUSTRES34">#REF!</definedName>
    <definedName name="CUSTRES35">#REF!</definedName>
    <definedName name="CUSTRES37">#REF!</definedName>
    <definedName name="CUSTRES38">#REF!</definedName>
    <definedName name="CUSTRET16">#REF!</definedName>
    <definedName name="CUSTRET32">#REF!</definedName>
    <definedName name="CUSTRET34">#REF!</definedName>
    <definedName name="CUSTRET35">#REF!</definedName>
    <definedName name="CUSTRET37">#REF!</definedName>
    <definedName name="CUSTRET38">#REF!</definedName>
    <definedName name="CUSTRET43">#REF!</definedName>
    <definedName name="CUSTTRAN32">#REF!</definedName>
    <definedName name="CUSTTRAN34">#REF!</definedName>
    <definedName name="CUSTTRAN35">#REF!</definedName>
    <definedName name="CUSTTRAN37">#REF!</definedName>
    <definedName name="CUSTTRAN38">#REF!</definedName>
    <definedName name="CWC">'[6]Rev Def Sum'!#REF!</definedName>
    <definedName name="CWC_12_96">#REF!</definedName>
    <definedName name="CWC_12_97">#REF!</definedName>
    <definedName name="CWC_9_97">#REF!</definedName>
    <definedName name="D">{"'Server Configuration'!$A$1:$DB$281"}</definedName>
    <definedName name="D_1">{"'Server Configuration'!$A$1:$DB$281"}</definedName>
    <definedName name="D_2">{"'Server Configuration'!$A$1:$DB$281"}</definedName>
    <definedName name="da">{"'Server Configuration'!$A$1:$DB$281"}</definedName>
    <definedName name="da_1">{"'Server Configuration'!$A$1:$DB$281"}</definedName>
    <definedName name="dad" hidden="1">{"'Server Configuration'!$A$1:$DB$281"}</definedName>
    <definedName name="DATA2">#REF!</definedName>
    <definedName name="_xlnm.Database">#REF!</definedName>
    <definedName name="date">'[23]Operating Income Summary C-1'!$A$4</definedName>
    <definedName name="dateb">'[17]B-1 p.1 Summary (Base)'!$A$4</definedName>
    <definedName name="datef">'[17]B-1 p.2 Summary (Forecast)'!$A$4</definedName>
    <definedName name="DAVE">'[2]E-2'!#REF!</definedName>
    <definedName name="DC">[9]Sch2!#REF!</definedName>
    <definedName name="DEBT">[24]RORB!$B$2:$F$24</definedName>
    <definedName name="DEPPROD51">#REF!</definedName>
    <definedName name="DEPR">#REF!</definedName>
    <definedName name="DEPTOT11">#REF!</definedName>
    <definedName name="DEPTOT12">#REF!</definedName>
    <definedName name="DEPTOT14">#REF!</definedName>
    <definedName name="DEPTOT15">#REF!</definedName>
    <definedName name="DEPTOT16">#REF!</definedName>
    <definedName name="DEPTOT17">#REF!</definedName>
    <definedName name="DEPTOT18">#REF!</definedName>
    <definedName name="DEPTOT20">#REF!</definedName>
    <definedName name="DEPTOT22">#REF!</definedName>
    <definedName name="DEPTOT32">#REF!</definedName>
    <definedName name="DEPTOT34">#REF!</definedName>
    <definedName name="DEPTOT35">#REF!</definedName>
    <definedName name="DEPTOT37">#REF!</definedName>
    <definedName name="DEPTOT38">#REF!</definedName>
    <definedName name="DEPTOT45">#REF!</definedName>
    <definedName name="DEPTOT48">#REF!</definedName>
    <definedName name="DEPTOT51">#REF!</definedName>
    <definedName name="DEPTOT52">#REF!</definedName>
    <definedName name="DEPTOT53">#REF!</definedName>
    <definedName name="DIRBIL11">#REF!</definedName>
    <definedName name="DIRBIL14">#REF!</definedName>
    <definedName name="DIRBIL15">#REF!</definedName>
    <definedName name="DIRBIL16">#REF!</definedName>
    <definedName name="DIRBIL17">#REF!</definedName>
    <definedName name="DIRBIL18">#REF!</definedName>
    <definedName name="DIRBIL20">#REF!</definedName>
    <definedName name="DIRBIL22">#REF!</definedName>
    <definedName name="DIRBIL32">#REF!</definedName>
    <definedName name="DIRBIL34">#REF!</definedName>
    <definedName name="DIRBIL35">#REF!</definedName>
    <definedName name="DIRBIL37">#REF!</definedName>
    <definedName name="DIRBIL38">#REF!</definedName>
    <definedName name="DIRBIL43">#REF!</definedName>
    <definedName name="DIRBIL45">#REF!</definedName>
    <definedName name="DIRBIL48">#REF!</definedName>
    <definedName name="DIRBIL51">#REF!</definedName>
    <definedName name="DIRBIL52">#REF!</definedName>
    <definedName name="DIRBIL53">#REF!</definedName>
    <definedName name="DISTINC">#REF!</definedName>
    <definedName name="E_factor_amt">[8]Inputs!$B$32</definedName>
    <definedName name="EA">[8]Inputs!$B$8</definedName>
    <definedName name="EGC">[16]Input!$C$11</definedName>
    <definedName name="EGCDATE">[16]Input!$C$14</definedName>
    <definedName name="ENDrate">'[15]END FXrates'!$B$4:$F$46</definedName>
    <definedName name="Enrolled">[8]Inputs!$B$5</definedName>
    <definedName name="EQUITY">[24]RORB!$A$25:$G$49</definedName>
    <definedName name="Est_Enrollment">[8]Inputs!$B$17</definedName>
    <definedName name="EX3_SHT1">#REF!</definedName>
    <definedName name="EX3_SHT2">#REF!</definedName>
    <definedName name="EXPDIST32">#REF!</definedName>
    <definedName name="EXPDIST34">#REF!</definedName>
    <definedName name="EXPDIST35">#REF!</definedName>
    <definedName name="EXPDIST37">#REF!</definedName>
    <definedName name="EXPDIST38">#REF!</definedName>
    <definedName name="EXPENSES">#REF!</definedName>
    <definedName name="EXPFACTOR">#REF!</definedName>
    <definedName name="EXPPROD51">#REF!</definedName>
    <definedName name="EXPTOT11">#REF!</definedName>
    <definedName name="EXPTOT12">#REF!</definedName>
    <definedName name="EXPTOT14">#REF!</definedName>
    <definedName name="EXPTOT15">#REF!</definedName>
    <definedName name="EXPTOT16">#REF!</definedName>
    <definedName name="EXPTOT17">#REF!</definedName>
    <definedName name="EXPTOT18">#REF!</definedName>
    <definedName name="EXPTOT20">#REF!</definedName>
    <definedName name="EXPTOT22">#REF!</definedName>
    <definedName name="EXPTOT32">#REF!</definedName>
    <definedName name="EXPTOT34">#REF!</definedName>
    <definedName name="EXPTOT35">#REF!</definedName>
    <definedName name="EXPTOT37">#REF!</definedName>
    <definedName name="EXPTOT38">#REF!</definedName>
    <definedName name="EXPTOT45">#REF!</definedName>
    <definedName name="EXPTOT48">#REF!</definedName>
    <definedName name="EXPTOT51">#REF!</definedName>
    <definedName name="EXPTOT52">#REF!</definedName>
    <definedName name="EXPTOT53">#REF!</definedName>
    <definedName name="EXPTRAN14">#REF!</definedName>
    <definedName name="EXPTRAN51">#REF!</definedName>
    <definedName name="FADIST32">#REF!</definedName>
    <definedName name="FADIST34">#REF!</definedName>
    <definedName name="FADIST35">#REF!</definedName>
    <definedName name="FADIST37">#REF!</definedName>
    <definedName name="FADIST38">#REF!</definedName>
    <definedName name="FADSIT37">#REF!</definedName>
    <definedName name="FAPROD51">#REF!</definedName>
    <definedName name="FATOT11">#REF!</definedName>
    <definedName name="FATOT12">#REF!</definedName>
    <definedName name="FATOT14">#REF!</definedName>
    <definedName name="FATOT15">#REF!</definedName>
    <definedName name="FATOT16">#REF!</definedName>
    <definedName name="FATOT17">#REF!</definedName>
    <definedName name="FATOT18">#REF!</definedName>
    <definedName name="FATOT20">#REF!</definedName>
    <definedName name="FATOT22">#REF!</definedName>
    <definedName name="FATOT32">#REF!</definedName>
    <definedName name="FATOT34">#REF!</definedName>
    <definedName name="FATOT35">#REF!</definedName>
    <definedName name="FATOT37">#REF!</definedName>
    <definedName name="FATOT38">#REF!</definedName>
    <definedName name="fatot45">#REF!</definedName>
    <definedName name="FATOT48">#REF!</definedName>
    <definedName name="FATOT51">#REF!</definedName>
    <definedName name="FATOT52">#REF!</definedName>
    <definedName name="FATOT53">#REF!</definedName>
    <definedName name="FATRAN14">#REF!</definedName>
    <definedName name="FATRAN51">#REF!</definedName>
    <definedName name="fbdate">'[18]Operating Income Summary C-1'!$A$4</definedName>
    <definedName name="FDATE">'[18]Oper Rev&amp;Exp by Accts C2.1B'!$A$4</definedName>
    <definedName name="FEDTAX">'[6]Rev Def Sum'!#REF!</definedName>
    <definedName name="FICA">[25]Sheet1!$A$2:$R$48</definedName>
    <definedName name="FICA_CALULATION">#REF!</definedName>
    <definedName name="FICA_FIC_TAX_MO">#REF!</definedName>
    <definedName name="FICA_FIT_TAX_BW">#REF!</definedName>
    <definedName name="FindRef">OFFSET('[12]% Invoice'!$A$1,0,0,COUNTA('[12]% Invoice'!$A$1:$A$65536),1)</definedName>
    <definedName name="forecast">'[17]Index A'!$C$18</definedName>
    <definedName name="FOREM_S">#REF!</definedName>
    <definedName name="FORESTORE">#REF!</definedName>
    <definedName name="FORESUM">#REF!</definedName>
    <definedName name="FTLEE">#REF!</definedName>
    <definedName name="FTY">#REF!</definedName>
    <definedName name="FUELCOST">#REF!</definedName>
    <definedName name="FY">[9]Sch2!#REF!</definedName>
    <definedName name="FYDESC">#REF!</definedName>
    <definedName name="GARY">#REF!</definedName>
    <definedName name="GAS_PURCH_SORT">#REF!</definedName>
    <definedName name="GASCOST">#REF!</definedName>
    <definedName name="GASNOTE">#REF!</definedName>
    <definedName name="Grade">[20]Assumptions!$J$8:$J$21</definedName>
    <definedName name="GROSS_WAGES">#REF!</definedName>
    <definedName name="header">#REF!</definedName>
    <definedName name="HIS_AVG_RT_BASE">#REF!</definedName>
    <definedName name="HoursPerDay">7.5</definedName>
    <definedName name="ht" hidden="1">{"'Server Configuration'!$A$1:$DB$281"}</definedName>
    <definedName name="ht_1" hidden="1">{"'Server Configuration'!$A$1:$DB$281"}</definedName>
    <definedName name="HTML_CodePage" hidden="1">1252</definedName>
    <definedName name="HTML_Control" hidden="1">{"'Server Configuration'!$A$1:$DB$281"}</definedName>
    <definedName name="HTML_Control_1" hidden="1">{"'Server Configuration'!$A$1:$DB$281"}</definedName>
    <definedName name="HTML_Control_2" hidden="1">{"'Server Configuration'!$A$1:$DB$281"}</definedName>
    <definedName name="HTML_Description" hidden="1">""</definedName>
    <definedName name="HTML_Email" hidden="1">""</definedName>
    <definedName name="HTML_Header" hidden="1">"Server Configuration"</definedName>
    <definedName name="HTML_LastUpdate" hidden="1">"2/9/01"</definedName>
    <definedName name="HTML_LineAfter" hidden="1">FALSE</definedName>
    <definedName name="HTML_LineBefore" hidden="1">FALSE</definedName>
    <definedName name="HTML_Name" hidden="1">"Corporate Network Services"</definedName>
    <definedName name="HTML_OBDlg2" hidden="1">TRUE</definedName>
    <definedName name="HTML_OBDlg4" hidden="1">TRUE</definedName>
    <definedName name="HTML_OS" hidden="1">0</definedName>
    <definedName name="HTML_PathFile" hidden="1">"C:\WINNT\Profiles\E003999\Desktop\MyHTML.htm"</definedName>
    <definedName name="HTML_Title" hidden="1">"Asset Tracking 2_9_01"</definedName>
    <definedName name="Ibaselineunits">'[19]L Graph (Data)'!$A$71:$DS$84</definedName>
    <definedName name="IBM">{"'Server Configuration'!$A$1:$DB$281"}</definedName>
    <definedName name="IC">{"'Server Configuration'!$A$1:$DB$281"}</definedName>
    <definedName name="IMFILE">#REF!</definedName>
    <definedName name="INCTAX">'[6]Rev Def Sum'!#REF!</definedName>
    <definedName name="INCTAX2">'[6]Rev Def Sum'!#REF!</definedName>
    <definedName name="INDADD">#REF!</definedName>
    <definedName name="INPUT">#REF!</definedName>
    <definedName name="Inputbase">'[10]A (Input) Inv MO Service Charge'!#REF!</definedName>
    <definedName name="INTCO">#REF!</definedName>
    <definedName name="INTEREST_WKST">#REF!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SITION_RE_ASSETS">"c1628"</definedName>
    <definedName name="IQ_AD">"c7"</definedName>
    <definedName name="IQ_ADD_PAID_IN">"c1344"</definedName>
    <definedName name="IQ_ADDIN">"AUTO"</definedName>
    <definedName name="IQ_ADJ_AVG_BANK_ASSETS">"c2671"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ORTIZATION">"c1591"</definedName>
    <definedName name="IQ_AMT_OUT">"c2145"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OPER_LEASE_DEPR">"c2070"</definedName>
    <definedName name="IQ_ASSETS_OPER_LEASE_GROSS">"c2071"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BROKER_REC_NO_REUT">"c5315"</definedName>
    <definedName name="IQ_AVG_BROKER_REC_REUT">"c3630"</definedName>
    <definedName name="IQ_AVG_DAILY_VOL">"c65"</definedName>
    <definedName name="IQ_AVG_INDUSTRY_REC">"c4455"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NK_DEBT">"c2544"</definedName>
    <definedName name="IQ_BANK_DEBT_PCT">"c2545"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NCHMARK_SECURITY">"c2154"</definedName>
    <definedName name="IQ_BENCHMARK_SPRD">"c2153"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OND_COUPON">"c2183"</definedName>
    <definedName name="IQ_BOND_COUPON_TYPE">"c2184"</definedName>
    <definedName name="IQ_BOND_PRICE">"c2162"</definedName>
    <definedName name="IQ_BROK_COMISSION">"c98"</definedName>
    <definedName name="IQ_BROK_COMMISSION">"c3514"</definedName>
    <definedName name="IQ_BUILDINGS">"c99"</definedName>
    <definedName name="IQ_BUS_SEG_ASSETS">"c4067"</definedName>
    <definedName name="IQ_BUS_SEG_ASSETS_ABS">"c4089"</definedName>
    <definedName name="IQ_BUS_SEG_ASSETS_TOTAL">"c4112"</definedName>
    <definedName name="IQ_BUS_SEG_CAPEX">"c4079"</definedName>
    <definedName name="IQ_BUS_SEG_CAPEX_ABS">"c4101"</definedName>
    <definedName name="IQ_BUS_SEG_CAPEX_TOTAL">"c4116"</definedName>
    <definedName name="IQ_BUS_SEG_DA">"c4078"</definedName>
    <definedName name="IQ_BUS_SEG_DA_ABS">"c4100"</definedName>
    <definedName name="IQ_BUS_SEG_DA_TOTAL">"c4115"</definedName>
    <definedName name="IQ_BUS_SEG_EARNINGS_OP">"c4063"</definedName>
    <definedName name="IQ_BUS_SEG_EARNINGS_OP_ABS">"c4085"</definedName>
    <definedName name="IQ_BUS_SEG_EARNINGS_OP_TOTAL">"c4108"</definedName>
    <definedName name="IQ_BUS_SEG_EBT">"c4064"</definedName>
    <definedName name="IQ_BUS_SEG_EBT_ABS">"c4086"</definedName>
    <definedName name="IQ_BUS_SEG_EBT_TOTAL">"c4110"</definedName>
    <definedName name="IQ_BUS_SEG_GP">"c4066"</definedName>
    <definedName name="IQ_BUS_SEG_GP_ABS">"c4088"</definedName>
    <definedName name="IQ_BUS_SEG_GP_TOTAL">"c4109"</definedName>
    <definedName name="IQ_BUS_SEG_INC_TAX">"c4077"</definedName>
    <definedName name="IQ_BUS_SEG_INC_TAX_ABS">"c4099"</definedName>
    <definedName name="IQ_BUS_SEG_INC_TAX_TOTAL">"c4114"</definedName>
    <definedName name="IQ_BUS_SEG_INTEREST_EXP">"c4076"</definedName>
    <definedName name="IQ_BUS_SEG_INTEREST_EXP_ABS">"c4098"</definedName>
    <definedName name="IQ_BUS_SEG_INTEREST_EXP_TOTAL">"c4113"</definedName>
    <definedName name="IQ_BUS_SEG_NAME">"c5482"</definedName>
    <definedName name="IQ_BUS_SEG_NAME_ABS">"c5483"</definedName>
    <definedName name="IQ_BUS_SEG_NI">"c4065"</definedName>
    <definedName name="IQ_BUS_SEG_NI_ABS">"c4087"</definedName>
    <definedName name="IQ_BUS_SEG_NI_TOTAL">"c4111"</definedName>
    <definedName name="IQ_BUS_SEG_OPER_INC">"c4062"</definedName>
    <definedName name="IQ_BUS_SEG_OPER_INC_ABS">"c4084"</definedName>
    <definedName name="IQ_BUS_SEG_OPER_INC_TOTAL">"c4107"</definedName>
    <definedName name="IQ_BUS_SEG_REV">"c4068"</definedName>
    <definedName name="IQ_BUS_SEG_REV_ABS">"c4090"</definedName>
    <definedName name="IQ_BUS_SEG_REV_TOTAL">"c4106"</definedName>
    <definedName name="IQ_BUSINESS_DESCRIPTION">"c322"</definedName>
    <definedName name="IQ_BV_OVER_SHARES">"c1349"</definedName>
    <definedName name="IQ_BV_SHARE">"c100"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LC_TYPE_BS">"c3086"</definedName>
    <definedName name="IQ_CALC_TYPE_CF">"c3085"</definedName>
    <definedName name="IQ_CALC_TYPE_IS">"c3084"</definedName>
    <definedName name="IQ_CALL_DATE_SCHEDULE">"c2481"</definedName>
    <definedName name="IQ_CALL_FEATURE">"c2197"</definedName>
    <definedName name="IQ_CALL_PRICE_SCHEDULE">"c2482"</definedName>
    <definedName name="IQ_CALLABLE">"c2196"</definedName>
    <definedName name="IQ_CAP_LOSS_CF_1YR">"c3474"</definedName>
    <definedName name="IQ_CAP_LOSS_CF_2YR">"c3475"</definedName>
    <definedName name="IQ_CAP_LOSS_CF_3YR">"c3476"</definedName>
    <definedName name="IQ_CAP_LOSS_CF_4YR">"c3477"</definedName>
    <definedName name="IQ_CAP_LOSS_CF_5YR">"c3478"</definedName>
    <definedName name="IQ_CAP_LOSS_CF_AFTER_FIVE">"c3479"</definedName>
    <definedName name="IQ_CAP_LOSS_CF_MAX_YEAR">"c3482"</definedName>
    <definedName name="IQ_CAP_LOSS_CF_NO_EXP">"c3480"</definedName>
    <definedName name="IQ_CAP_LOSS_CF_TOTAL">"c3481"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"c3460"</definedName>
    <definedName name="IQ_CAPITALIZED_INTEREST_BOP">"c3459"</definedName>
    <definedName name="IQ_CAPITALIZED_INTEREST_EOP">"c3464"</definedName>
    <definedName name="IQ_CAPITALIZED_INTEREST_EXP">"c3461"</definedName>
    <definedName name="IQ_CAPITALIZED_INTEREST_OTHER_ADJ">"c3463"</definedName>
    <definedName name="IQ_CAPITALIZED_INTEREST_WRITE_OFF">"c3462"</definedName>
    <definedName name="IQ_CASH">"c1458"</definedName>
    <definedName name="IQ_CASH_ACQUIRE_CF">"c116"</definedName>
    <definedName name="IQ_CASH_CONVERSION">"c117"</definedName>
    <definedName name="IQ_CASH_DUE_BANKS">"c1351"</definedName>
    <definedName name="IQ_CASH_EQUIV">"c118"</definedName>
    <definedName name="IQ_CASH_FINAN">"c119"</definedName>
    <definedName name="IQ_CASH_FLOW_ACT_OR_EST">"c4154"</definedName>
    <definedName name="IQ_CASH_INTEREST">"c120"</definedName>
    <definedName name="IQ_CASH_INVEST">"c121"</definedName>
    <definedName name="IQ_CASH_OPER">"c122"</definedName>
    <definedName name="IQ_CASH_OPER_ACT_OR_EST">"c4164"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OPER_ASSETS">"c3592"</definedName>
    <definedName name="IQ_CHANGE_NET_WORKING_CAPITAL">"c1909"</definedName>
    <definedName name="IQ_CHANGE_OTHER_NET_OPER_ASSETS">"c3593"</definedName>
    <definedName name="IQ_CHANGE_OTHER_NET_OPER_ASSETS_BNK">"c3594"</definedName>
    <definedName name="IQ_CHANGE_OTHER_NET_OPER_ASSETS_BR">"c3595"</definedName>
    <definedName name="IQ_CHANGE_OTHER_NET_OPER_ASSETS_FIN">"c3596"</definedName>
    <definedName name="IQ_CHANGE_OTHER_NET_OPER_ASSETS_INS">"c3597"</definedName>
    <definedName name="IQ_CHANGE_OTHER_NET_OPER_ASSETS_REIT">"c3598"</definedName>
    <definedName name="IQ_CHANGE_OTHER_NET_OPER_ASSETS_UTI">"c3599"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GROSS">"c162"</definedName>
    <definedName name="IQ_CHARGE_OFFS_NET">"c163"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OGS">"c175"</definedName>
    <definedName name="IQ_COMBINED_RATIO">"c176"</definedName>
    <definedName name="IQ_COMMERCIAL_DOM">"c177"</definedName>
    <definedName name="IQ_COMMERCIAL_FIRE_WRITTEN">"c178"</definedName>
    <definedName name="IQ_COMMERCIAL_MORT">"c179"</definedName>
    <definedName name="IQ_COMMISS_FEES">"c180"</definedName>
    <definedName name="IQ_COMMISSION_DEF">"c181"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ID">"c3513"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LOANS">"c222"</definedName>
    <definedName name="IQ_CONSUMER_LOANS">"c223"</definedName>
    <definedName name="IQ_CONV_DATE">"c2191"</definedName>
    <definedName name="IQ_CONV_EXP_DATE">"c3043"</definedName>
    <definedName name="IQ_CONV_PREMIUM">"c2195"</definedName>
    <definedName name="IQ_CONV_PRICE">"c2193"</definedName>
    <definedName name="IQ_CONV_RATIO">"c2192"</definedName>
    <definedName name="IQ_CONV_SECURITY">"c2189"</definedName>
    <definedName name="IQ_CONV_SECURITY_ISSUER">"c2190"</definedName>
    <definedName name="IQ_CONV_SECURITY_PRICE">"c2194"</definedName>
    <definedName name="IQ_CONVERT">"c2536"</definedName>
    <definedName name="IQ_CONVERT_PCT">"c2537"</definedName>
    <definedName name="IQ_CONVEXITY">"c2182"</definedName>
    <definedName name="IQ_COST_BORROWING">"c2936"</definedName>
    <definedName name="IQ_COST_BORROWINGS">"c225"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FEE_BNK">"c231"</definedName>
    <definedName name="IQ_CREDIT_CARD_FEE_FIN">"c1583"</definedName>
    <definedName name="IQ_CREDIT_LOSS_CF">"c232"</definedName>
    <definedName name="IQ_CUMULATIVE_SPLIT_FACTOR">"c2094"</definedName>
    <definedName name="IQ_CURR_DOMESTIC_TAXES">"c2074"</definedName>
    <definedName name="IQ_CURR_FOREIGN_TAXES">"c2075"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EBITDA">"c5528"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TED_DATE">"c2185"</definedName>
    <definedName name="IQ_DAY_COUNT">"c2161"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POSITS_FIN">"c321"</definedName>
    <definedName name="IQ_DEPOSITS_INTEREST_SECURITIES">"c5509"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SCRIPTION_LONG">"c1520"</definedName>
    <definedName name="IQ_DEVELOP_LAND">"c323"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ACT_OR_EST">"c4278"</definedName>
    <definedName name="IQ_DISTRIBUTABLE_CASH_PAYOUT">"c3005"</definedName>
    <definedName name="IQ_DISTRIBUTABLE_CASH_SHARE">"c3003"</definedName>
    <definedName name="IQ_DISTRIBUTABLE_CASH_SHARE_ACT_OR_EST">"c4286"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URATION">"c2181"</definedName>
    <definedName name="IQ_EARNING_ASSET_YIELD">"c343"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ARNINGS_ANNOUNCE_DATE_REUT">"c5314"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EQ_INC">"c3498"</definedName>
    <definedName name="IQ_EBIT_EQ_INC_EXCL_SBC">"c3502"</definedName>
    <definedName name="IQ_EBIT_EXCL_SBC">"c3082"</definedName>
    <definedName name="IQ_EBIT_GW_ACT_OR_EST">"c4306"</definedName>
    <definedName name="IQ_EBIT_INT">"c360"</definedName>
    <definedName name="IQ_EBIT_MARGIN">"c359"</definedName>
    <definedName name="IQ_EBIT_OVER_IE">"c1369"</definedName>
    <definedName name="IQ_EBIT_SBC_ACT_OR_EST">"c4316"</definedName>
    <definedName name="IQ_EBIT_SBC_GW_ACT_OR_EST">"c4320"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EQ_INC">"c3497"</definedName>
    <definedName name="IQ_EBITA_EQ_INC_EXCL_SBC">"c3501"</definedName>
    <definedName name="IQ_EBITA_EXCL_SBC">"c3080"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CAPEX_INT">"c368"</definedName>
    <definedName name="IQ_EBITDA_CAPEX_OVER_TOTAL_IE">"c1370"</definedName>
    <definedName name="IQ_EBITDA_EQ_INC">"c3496"</definedName>
    <definedName name="IQ_EBITDA_EQ_INC_EXCL_SBC">"c3500"</definedName>
    <definedName name="IQ_EBITDA_EST">"c369"</definedName>
    <definedName name="IQ_EBITDA_EST_REUT">"c3640"</definedName>
    <definedName name="IQ_EBITDA_EXCL_SBC">"c3081"</definedName>
    <definedName name="IQ_EBITDA_HIGH_EST">"c370"</definedName>
    <definedName name="IQ_EBITDA_HIGH_EST_REUT">"c3642"</definedName>
    <definedName name="IQ_EBITDA_INT">"c373"</definedName>
    <definedName name="IQ_EBITDA_LOW_EST">"c371"</definedName>
    <definedName name="IQ_EBITDA_LOW_EST_REUT">"c3643"</definedName>
    <definedName name="IQ_EBITDA_MARGIN">"c372"</definedName>
    <definedName name="IQ_EBITDA_MEDIAN_EST">"c1663"</definedName>
    <definedName name="IQ_EBITDA_MEDIAN_EST_REUT">"c3641"</definedName>
    <definedName name="IQ_EBITDA_NUM_EST">"c374"</definedName>
    <definedName name="IQ_EBITDA_NUM_EST_REUT">"c3644"</definedName>
    <definedName name="IQ_EBITDA_OVER_TOTAL_IE">"c1371"</definedName>
    <definedName name="IQ_EBITDA_SBC_ACT_OR_EST">"c4337"</definedName>
    <definedName name="IQ_EBITDA_STDDEV_EST">"c375"</definedName>
    <definedName name="IQ_EBITDA_STDDEV_EST_REUT">"c3645"</definedName>
    <definedName name="IQ_EBITDAR">"c2989"</definedName>
    <definedName name="IQ_EBITDAR_EQ_INC">"c3499"</definedName>
    <definedName name="IQ_EBITDAR_EQ_INC_EXCL_SBC">"c3503"</definedName>
    <definedName name="IQ_EBITDAR_EXCL_SBC">"c3083"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SBC_ACT_OR_EST">"c4350"</definedName>
    <definedName name="IQ_EBT_SBC_GW_ACT_OR_EST">"c4354"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EST">"c399"</definedName>
    <definedName name="IQ_EPS_EST_REUT">"c5453"</definedName>
    <definedName name="IQ_EPS_HIGH_EST">"c400"</definedName>
    <definedName name="IQ_EPS_HIGH_EST_REUT">"c5454"</definedName>
    <definedName name="IQ_EPS_LOW_EST">"c401"</definedName>
    <definedName name="IQ_EPS_LOW_EST_REUT">"c5455"</definedName>
    <definedName name="IQ_EPS_MEDIAN_EST">"c1661"</definedName>
    <definedName name="IQ_EPS_MEDIAN_EST_REUT">"c5456"</definedName>
    <definedName name="IQ_EPS_NORM">"c1902"</definedName>
    <definedName name="IQ_EPS_NUM_EST">"c402"</definedName>
    <definedName name="IQ_EPS_NUM_EST_REUT">"c5451"</definedName>
    <definedName name="IQ_EPS_SBC_ACT_OR_EST">"c4376"</definedName>
    <definedName name="IQ_EPS_SBC_GW_ACT_OR_EST">"c4380"</definedName>
    <definedName name="IQ_EPS_STDDEV_EST">"c403"</definedName>
    <definedName name="IQ_EPS_STDDEV_EST_REUT">"c5452"</definedName>
    <definedName name="IQ_EQUITY_AFFIL">"c1451"</definedName>
    <definedName name="IQ_EQUITY_METHOD">"c404"</definedName>
    <definedName name="IQ_EQV_OVER_BV">"c1596"</definedName>
    <definedName name="IQ_EQV_OVER_LTM_PRETAX_INC">"c1390"</definedName>
    <definedName name="IQ_ESOP_DEBT">"c1597"</definedName>
    <definedName name="IQ_EST_CURRENCY">"c2140"</definedName>
    <definedName name="IQ_EST_CURRENCY_REUT">"c5437"</definedName>
    <definedName name="IQ_EST_DATE">"c1634"</definedName>
    <definedName name="IQ_EST_DATE_REUT">"c5438"</definedName>
    <definedName name="IQ_EST_EPS_GROWTH_1YR">"c1636"</definedName>
    <definedName name="IQ_EST_EPS_GROWTH_1YR_REUT">"c3646"</definedName>
    <definedName name="IQ_EST_EPS_GROWTH_5YR">"c1655"</definedName>
    <definedName name="IQ_EST_EPS_GROWTH_5YR_REUT">"c3633"</definedName>
    <definedName name="IQ_EST_EPS_GROWTH_Q_1YR">"c1641"</definedName>
    <definedName name="IQ_EST_EPS_GROWTH_Q_1YR_REUT">"c5410"</definedName>
    <definedName name="IQ_EST_VENDOR">"c5564"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VAL_DATE">"c2180"</definedName>
    <definedName name="IQ_EXCHANGE">"c405"</definedName>
    <definedName name="IQ_EXCISE_TAXES_EXCL_SALES">"c5515"</definedName>
    <definedName name="IQ_EXCISE_TAXES_INCL_SALES">"c5514"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FDIC">"c417"</definedName>
    <definedName name="IQ_FEDFUNDS_SOLD">"c2256"</definedName>
    <definedName name="IQ_FFO">"c1574"</definedName>
    <definedName name="IQ_FFO_ADJ_ACT_OR_EST">"c4435"</definedName>
    <definedName name="IQ_FFO_PAYOUT_RATIO">"c3492"</definedName>
    <definedName name="IQ_FFO_SHARE_ACT_OR_EST">"c4446"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CURRENT_PORT_DEBT_TOTAL">"c5524"</definedName>
    <definedName name="IQ_FIN_DIV_CURRENT_PORT_LEASES_TOTAL">"c5523"</definedName>
    <definedName name="IQ_FIN_DIV_DEBT_CURRENT">"c429"</definedName>
    <definedName name="IQ_FIN_DIV_DEBT_LT">"c430"</definedName>
    <definedName name="IQ_FIN_DIV_DEBT_LT_TOTAL">"c5526"</definedName>
    <definedName name="IQ_FIN_DIV_EXP">"c431"</definedName>
    <definedName name="IQ_FIN_DIV_INT_EXP">"c432"</definedName>
    <definedName name="IQ_FIN_DIV_LEASES_LT_TOTAL">"c5525"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NOTES_PAY_TOTAL">"c5522"</definedName>
    <definedName name="IQ_FIN_DIV_REV">"c437"</definedName>
    <definedName name="IQ_FIN_DIV_ST_DEBT_TOTAL">"c5527"</definedName>
    <definedName name="IQ_FINANCING_CASH">"c1405"</definedName>
    <definedName name="IQ_FINANCING_CASH_SUPPL">"c1406"</definedName>
    <definedName name="IQ_FINISHED_INV">"c438"</definedName>
    <definedName name="IQ_FIRST_INT_DATE">"c2186"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OREIGN_DEP_IB">"c446"</definedName>
    <definedName name="IQ_FOREIGN_DEP_NON_IB">"c447"</definedName>
    <definedName name="IQ_FOREIGN_EXCHANGE">"c1376"</definedName>
    <definedName name="IQ_FOREIGN_LOANS">"c448"</definedName>
    <definedName name="IQ_FQ">500</definedName>
    <definedName name="IQ_FUEL">"c449"</definedName>
    <definedName name="IQ_FULL_TIME">"c450"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EO_SEG_ASSETS">"c4069"</definedName>
    <definedName name="IQ_GEO_SEG_ASSETS_ABS">"c4091"</definedName>
    <definedName name="IQ_GEO_SEG_ASSETS_TOTAL">"c4123"</definedName>
    <definedName name="IQ_GEO_SEG_CAPEX">"c4083"</definedName>
    <definedName name="IQ_GEO_SEG_CAPEX_ABS">"c4105"</definedName>
    <definedName name="IQ_GEO_SEG_CAPEX_TOTAL">"c4127"</definedName>
    <definedName name="IQ_GEO_SEG_DA">"c4082"</definedName>
    <definedName name="IQ_GEO_SEG_DA_ABS">"c4104"</definedName>
    <definedName name="IQ_GEO_SEG_DA_TOTAL">"c4126"</definedName>
    <definedName name="IQ_GEO_SEG_EARNINGS_OP">"c4073"</definedName>
    <definedName name="IQ_GEO_SEG_EARNINGS_OP_ABS">"c4095"</definedName>
    <definedName name="IQ_GEO_SEG_EARNINGS_OP_TOTAL">"c4119"</definedName>
    <definedName name="IQ_GEO_SEG_EBT">"c4072"</definedName>
    <definedName name="IQ_GEO_SEG_EBT_ABS">"c4094"</definedName>
    <definedName name="IQ_GEO_SEG_EBT_TOTAL">"c4121"</definedName>
    <definedName name="IQ_GEO_SEG_GP">"c4070"</definedName>
    <definedName name="IQ_GEO_SEG_GP_ABS">"c4092"</definedName>
    <definedName name="IQ_GEO_SEG_GP_TOTAL">"c4120"</definedName>
    <definedName name="IQ_GEO_SEG_INC_TAX">"c4081"</definedName>
    <definedName name="IQ_GEO_SEG_INC_TAX_ABS">"c4103"</definedName>
    <definedName name="IQ_GEO_SEG_INC_TAX_TOTAL">"c4125"</definedName>
    <definedName name="IQ_GEO_SEG_INTEREST_EXP">"c4080"</definedName>
    <definedName name="IQ_GEO_SEG_INTEREST_EXP_ABS">"c4102"</definedName>
    <definedName name="IQ_GEO_SEG_INTEREST_EXP_TOTAL">"c4124"</definedName>
    <definedName name="IQ_GEO_SEG_NAME">"c5484"</definedName>
    <definedName name="IQ_GEO_SEG_NAME_ABS">"c5485"</definedName>
    <definedName name="IQ_GEO_SEG_NI">"c4071"</definedName>
    <definedName name="IQ_GEO_SEG_NI_ABS">"c4093"</definedName>
    <definedName name="IQ_GEO_SEG_NI_TOTAL">"c4122"</definedName>
    <definedName name="IQ_GEO_SEG_OPER_INC">"c4075"</definedName>
    <definedName name="IQ_GEO_SEG_OPER_INC_ABS">"c4097"</definedName>
    <definedName name="IQ_GEO_SEG_OPER_INC_TOTAL">"c4118"</definedName>
    <definedName name="IQ_GEO_SEG_REV">"c4074"</definedName>
    <definedName name="IQ_GEO_SEG_REV_ABS">"c4096"</definedName>
    <definedName name="IQ_GEO_SEG_REV_TOTAL">"c4117"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SPRD">"c2155"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IGH_TARGET_PRICE">"c1651"</definedName>
    <definedName name="IQ_HIGH_TARGET_PRICE_REUT">"c5317"</definedName>
    <definedName name="IQ_HIGHPRICE">"c545"</definedName>
    <definedName name="IQ_HOMEOWNERS_WRITTEN">"c546"</definedName>
    <definedName name="IQ_IMPAIR_OIL">"c547"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DUSTRY">"c3601"</definedName>
    <definedName name="IQ_INDUSTRY_GROUP">"c3602"</definedName>
    <definedName name="IQ_INDUSTRY_SECTOR">"c3603"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UR_RECEIV">"c1600"</definedName>
    <definedName name="IQ_INT_BORROW">"c583"</definedName>
    <definedName name="IQ_INT_DEPOSITS">"c584"</definedName>
    <definedName name="IQ_INT_DIV_INC">"c585"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UTI">"c592"</definedName>
    <definedName name="IQ_INT_INC_BR">"c593"</definedName>
    <definedName name="IQ_INT_INC_FIN">"c594"</definedName>
    <definedName name="IQ_INT_INC_INVEST">"c595"</definedName>
    <definedName name="IQ_INT_INC_LOANS">"c596"</definedName>
    <definedName name="IQ_INT_INC_REIT">"c597"</definedName>
    <definedName name="IQ_INT_INC_TOTAL">"c598"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ANGIBLES_NET">"c1407"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GOV_SECURITY">"c5510"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MUNI_SECURITY">"c5512"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NVEST_SECURITY_SUPPL">"c5511"</definedName>
    <definedName name="IQ_IPRD">"c644"</definedName>
    <definedName name="IQ_ISS_DEBT_NET">"c1391"</definedName>
    <definedName name="IQ_ISS_STOCK_NET">"c1601"</definedName>
    <definedName name="IQ_ISSUE_CURRENCY">"c2156"</definedName>
    <definedName name="IQ_ISSUE_NAME">"c2142"</definedName>
    <definedName name="IQ_ISSUER">"c2143"</definedName>
    <definedName name="IQ_ISSUER_CIQID">"c2258"</definedName>
    <definedName name="IQ_ISSUER_PARENT">"c2144"</definedName>
    <definedName name="IQ_ISSUER_PARENT_CIQID">"c2260"</definedName>
    <definedName name="IQ_ISSUER_PARENT_TICKER">"c2259"</definedName>
    <definedName name="IQ_ISSUER_TICKER">"c2252"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PMT_DATE">"c2188"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OR">"c655"</definedName>
    <definedName name="IQ_LL">"c656"</definedName>
    <definedName name="IQ_LOAN_LEASE_RECEIV">"c657"</definedName>
    <definedName name="IQ_LOAN_LOSS">"c1386"</definedName>
    <definedName name="IQ_LOAN_SERVICE_REV">"c658"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FOR_SALE">"c666"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LOSS_EXP">"c672"</definedName>
    <definedName name="IQ_LOSS_TO_NET_EARNED">"c2751"</definedName>
    <definedName name="IQ_LOW_TARGET_PRICE">"c1652"</definedName>
    <definedName name="IQ_LOW_TARGET_PRICE_REUT">"c5318"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MACHINERY">"c711"</definedName>
    <definedName name="IQ_MAINT_CAPEX">"c2947"</definedName>
    <definedName name="IQ_MAINT_CAPEX_ACT_OR_EST">"c4458"</definedName>
    <definedName name="IQ_MAINT_REPAIR">"c2087"</definedName>
    <definedName name="IQ_MAKE_WHOLE_END_DATE">"c2493"</definedName>
    <definedName name="IQ_MAKE_WHOLE_SPREAD">"c2494"</definedName>
    <definedName name="IQ_MAKE_WHOLE_START_DATE">"c2492"</definedName>
    <definedName name="IQ_MARKET_CAP_LFCF">"c2209"</definedName>
    <definedName name="IQ_MARKETCAP">"c712"</definedName>
    <definedName name="IQ_MARKETING">"c2239"</definedName>
    <definedName name="IQ_MATURITY_DATE">"c2146"</definedName>
    <definedName name="IQ_MC_RATIO">"c2783"</definedName>
    <definedName name="IQ_MC_STATUTORY_SURPLUS">"c2772"</definedName>
    <definedName name="IQ_MEDIAN_TARGET_PRICE">"c1650"</definedName>
    <definedName name="IQ_MEDIAN_TARGET_PRICE_REUT">"c5316"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KTCAP_TOTAL_REV_FWD_REUT">"c4048"</definedName>
    <definedName name="IQ_MM_ACCOUNT">"c743"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SERV_RIGHTS">"c2242"</definedName>
    <definedName name="IQ_NET_CHANGE">"c749"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EBITDA">"c750"</definedName>
    <definedName name="IQ_NET_DEBT_EBITDA_CAPEX">"c2949"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EARNED">"c2734"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TOTAL_DEPOSITS">"c779"</definedName>
    <definedName name="IQ_NET_RENTAL_EXP_FN">"c780"</definedName>
    <definedName name="IQ_NET_TO_GROSS_EARNED">"c2750"</definedName>
    <definedName name="IQ_NET_TO_GROSS_WRITTEN">"c2729"</definedName>
    <definedName name="IQ_NET_WORKING_CAP">"c3493"</definedName>
    <definedName name="IQ_NET_WRITTEN">"c2728"</definedName>
    <definedName name="IQ_NEW_PREM">"c2785"</definedName>
    <definedName name="IQ_NEXT_CALL_DATE">"c2198"</definedName>
    <definedName name="IQ_NEXT_CALL_PRICE">"c2199"</definedName>
    <definedName name="IQ_NEXT_INT_DATE">"c2187"</definedName>
    <definedName name="IQ_NEXT_PUT_DATE">"c2200"</definedName>
    <definedName name="IQ_NEXT_PUT_PRICE">"c2201"</definedName>
    <definedName name="IQ_NEXT_SINK_FUND_AMOUNT">"c2490"</definedName>
    <definedName name="IQ_NEXT_SINK_FUND_DATE">"c2489"</definedName>
    <definedName name="IQ_NEXT_SINK_FUND_PRICE">"c2491"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MARGIN">"c794"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SBC_ACT_OR_EST">"c4474"</definedName>
    <definedName name="IQ_NI_SBC_GW_ACT_OR_EST">"c4478"</definedName>
    <definedName name="IQ_NI_SFAS">"c795"</definedName>
    <definedName name="IQ_NOL_CF_1YR">"c3465"</definedName>
    <definedName name="IQ_NOL_CF_2YR">"c3466"</definedName>
    <definedName name="IQ_NOL_CF_3YR">"c3467"</definedName>
    <definedName name="IQ_NOL_CF_4YR">"c3468"</definedName>
    <definedName name="IQ_NOL_CF_5YR">"c3469"</definedName>
    <definedName name="IQ_NOL_CF_AFTER_FIVE">"c3470"</definedName>
    <definedName name="IQ_NOL_CF_MAX_YEAR">"c3473"</definedName>
    <definedName name="IQ_NOL_CF_NO_EXP">"c3471"</definedName>
    <definedName name="IQ_NOL_CF_TOTAL">"c3472"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CASH_PENSION_EXP">"c3000"</definedName>
    <definedName name="IQ_NONRECOURSE_DEBT">"c2550"</definedName>
    <definedName name="IQ_NONRECOURSE_DEBT_PCT">"c2551"</definedName>
    <definedName name="IQ_NONUTIL_REV">"c2089"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SHAREHOLDERS">"c1967"</definedName>
    <definedName name="IQ_NUMBER_SHAREHOLDERS_CLASSA">"c1968"</definedName>
    <definedName name="IQ_NUMBER_SHAREHOLDERS_OTHER">"c1969"</definedName>
    <definedName name="IQ_OCCUPY_EXP">"c839"</definedName>
    <definedName name="IQ_OFFER_AMOUNT">"c2152"</definedName>
    <definedName name="IQ_OFFER_COUPON">"c2147"</definedName>
    <definedName name="IQ_OFFER_COUPON_TYPE">"c2148"</definedName>
    <definedName name="IQ_OFFER_DATE">"c2149"</definedName>
    <definedName name="IQ_OFFER_PRICE">"c2150"</definedName>
    <definedName name="IQ_OFFER_YIELD">"c2151"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B_ACCRUED_LIAB">"c3308"</definedName>
    <definedName name="IQ_OPEB_ACCRUED_LIAB_DOM">"c3306"</definedName>
    <definedName name="IQ_OPEB_ACCRUED_LIAB_FOREIGN">"c3307"</definedName>
    <definedName name="IQ_OPEB_ACCUM_OTHER_CI">"c3314"</definedName>
    <definedName name="IQ_OPEB_ACCUM_OTHER_CI_DOM">"c3312"</definedName>
    <definedName name="IQ_OPEB_ACCUM_OTHER_CI_FOREIGN">"c3313"</definedName>
    <definedName name="IQ_OPEB_ASSETS">"c3356"</definedName>
    <definedName name="IQ_OPEB_ASSETS_ACQ">"c3347"</definedName>
    <definedName name="IQ_OPEB_ASSETS_ACQ_DOM">"c3345"</definedName>
    <definedName name="IQ_OPEB_ASSETS_ACQ_FOREIGN">"c3346"</definedName>
    <definedName name="IQ_OPEB_ASSETS_ACTUAL_RETURN">"c3332"</definedName>
    <definedName name="IQ_OPEB_ASSETS_ACTUAL_RETURN_DOM">"c3330"</definedName>
    <definedName name="IQ_OPEB_ASSETS_ACTUAL_RETURN_FOREIGN">"c3331"</definedName>
    <definedName name="IQ_OPEB_ASSETS_BEG">"c3329"</definedName>
    <definedName name="IQ_OPEB_ASSETS_BEG_DOM">"c3327"</definedName>
    <definedName name="IQ_OPEB_ASSETS_BEG_FOREIGN">"c3328"</definedName>
    <definedName name="IQ_OPEB_ASSETS_BENEFITS_PAID">"c3341"</definedName>
    <definedName name="IQ_OPEB_ASSETS_BENEFITS_PAID_DOM">"c3339"</definedName>
    <definedName name="IQ_OPEB_ASSETS_BENEFITS_PAID_FOREIGN">"c3340"</definedName>
    <definedName name="IQ_OPEB_ASSETS_CURTAIL">"c3350"</definedName>
    <definedName name="IQ_OPEB_ASSETS_CURTAIL_DOM">"c3348"</definedName>
    <definedName name="IQ_OPEB_ASSETS_CURTAIL_FOREIGN">"c3349"</definedName>
    <definedName name="IQ_OPEB_ASSETS_DOM">"c3354"</definedName>
    <definedName name="IQ_OPEB_ASSETS_EMPLOYER_CONTRIBUTIONS">"c3335"</definedName>
    <definedName name="IQ_OPEB_ASSETS_EMPLOYER_CONTRIBUTIONS_DOM">"c3333"</definedName>
    <definedName name="IQ_OPEB_ASSETS_EMPLOYER_CONTRIBUTIONS_FOREIGN">"c3334"</definedName>
    <definedName name="IQ_OPEB_ASSETS_FOREIGN">"c3355"</definedName>
    <definedName name="IQ_OPEB_ASSETS_FX_ADJ">"c3344"</definedName>
    <definedName name="IQ_OPEB_ASSETS_FX_ADJ_DOM">"c3342"</definedName>
    <definedName name="IQ_OPEB_ASSETS_FX_ADJ_FOREIGN">"c3343"</definedName>
    <definedName name="IQ_OPEB_ASSETS_OTHER_PLAN_ADJ">"c3353"</definedName>
    <definedName name="IQ_OPEB_ASSETS_OTHER_PLAN_ADJ_DOM">"c3351"</definedName>
    <definedName name="IQ_OPEB_ASSETS_OTHER_PLAN_ADJ_FOREIGN">"c3352"</definedName>
    <definedName name="IQ_OPEB_ASSETS_PARTICIP_CONTRIBUTIONS">"c3338"</definedName>
    <definedName name="IQ_OPEB_ASSETS_PARTICIP_CONTRIBUTIONS_DOM">"c3336"</definedName>
    <definedName name="IQ_OPEB_ASSETS_PARTICIP_CONTRIBUTIONS_FOREIGN">"c3337"</definedName>
    <definedName name="IQ_OPEB_BENEFIT_INFO_DATE">"c3410"</definedName>
    <definedName name="IQ_OPEB_BENEFIT_INFO_DATE_DOM">"c3408"</definedName>
    <definedName name="IQ_OPEB_BENEFIT_INFO_DATE_FOREIGN">"c3409"</definedName>
    <definedName name="IQ_OPEB_BREAKDOWN_EQ">"c3275"</definedName>
    <definedName name="IQ_OPEB_BREAKDOWN_EQ_DOM">"c3273"</definedName>
    <definedName name="IQ_OPEB_BREAKDOWN_EQ_FOREIGN">"c3274"</definedName>
    <definedName name="IQ_OPEB_BREAKDOWN_FI">"c3278"</definedName>
    <definedName name="IQ_OPEB_BREAKDOWN_FI_DOM">"c3276"</definedName>
    <definedName name="IQ_OPEB_BREAKDOWN_FI_FOREIGN">"c3277"</definedName>
    <definedName name="IQ_OPEB_BREAKDOWN_OTHER">"c3284"</definedName>
    <definedName name="IQ_OPEB_BREAKDOWN_OTHER_DOM">"c3282"</definedName>
    <definedName name="IQ_OPEB_BREAKDOWN_OTHER_FOREIGN">"c3283"</definedName>
    <definedName name="IQ_OPEB_BREAKDOWN_PCT_EQ">"c3263"</definedName>
    <definedName name="IQ_OPEB_BREAKDOWN_PCT_EQ_DOM">"c3261"</definedName>
    <definedName name="IQ_OPEB_BREAKDOWN_PCT_EQ_FOREIGN">"c3262"</definedName>
    <definedName name="IQ_OPEB_BREAKDOWN_PCT_FI">"c3266"</definedName>
    <definedName name="IQ_OPEB_BREAKDOWN_PCT_FI_DOM">"c3264"</definedName>
    <definedName name="IQ_OPEB_BREAKDOWN_PCT_FI_FOREIGN">"c3265"</definedName>
    <definedName name="IQ_OPEB_BREAKDOWN_PCT_OTHER">"c3272"</definedName>
    <definedName name="IQ_OPEB_BREAKDOWN_PCT_OTHER_DOM">"c3270"</definedName>
    <definedName name="IQ_OPEB_BREAKDOWN_PCT_OTHER_FOREIGN">"c3271"</definedName>
    <definedName name="IQ_OPEB_BREAKDOWN_PCT_RE">"c3269"</definedName>
    <definedName name="IQ_OPEB_BREAKDOWN_PCT_RE_DOM">"c3267"</definedName>
    <definedName name="IQ_OPEB_BREAKDOWN_PCT_RE_FOREIGN">"c3268"</definedName>
    <definedName name="IQ_OPEB_BREAKDOWN_RE">"c3281"</definedName>
    <definedName name="IQ_OPEB_BREAKDOWN_RE_DOM">"c3279"</definedName>
    <definedName name="IQ_OPEB_BREAKDOWN_RE_FOREIGN">"c3280"</definedName>
    <definedName name="IQ_OPEB_DECREASE_EFFECT_PBO">"c3458"</definedName>
    <definedName name="IQ_OPEB_DECREASE_EFFECT_PBO_DOM">"c3456"</definedName>
    <definedName name="IQ_OPEB_DECREASE_EFFECT_PBO_FOREIGN">"c3457"</definedName>
    <definedName name="IQ_OPEB_DECREASE_EFFECT_SERVICE_INT_COST">"c3455"</definedName>
    <definedName name="IQ_OPEB_DECREASE_EFFECT_SERVICE_INT_COST_DOM">"c3453"</definedName>
    <definedName name="IQ_OPEB_DECREASE_EFFECT_SERVICE_INT_COST_FOREIGN">"c3454"</definedName>
    <definedName name="IQ_OPEB_DISC_RATE_MAX">"c3422"</definedName>
    <definedName name="IQ_OPEB_DISC_RATE_MAX_DOM">"c3420"</definedName>
    <definedName name="IQ_OPEB_DISC_RATE_MAX_FOREIGN">"c3421"</definedName>
    <definedName name="IQ_OPEB_DISC_RATE_MIN">"c3419"</definedName>
    <definedName name="IQ_OPEB_DISC_RATE_MIN_DOM">"c3417"</definedName>
    <definedName name="IQ_OPEB_DISC_RATE_MIN_FOREIGN">"c3418"</definedName>
    <definedName name="IQ_OPEB_EST_BENEFIT_1YR">"c3287"</definedName>
    <definedName name="IQ_OPEB_EST_BENEFIT_1YR_DOM">"c3285"</definedName>
    <definedName name="IQ_OPEB_EST_BENEFIT_1YR_FOREIGN">"c3286"</definedName>
    <definedName name="IQ_OPEB_EST_BENEFIT_2YR">"c3290"</definedName>
    <definedName name="IQ_OPEB_EST_BENEFIT_2YR_DOM">"c3288"</definedName>
    <definedName name="IQ_OPEB_EST_BENEFIT_2YR_FOREIGN">"c3289"</definedName>
    <definedName name="IQ_OPEB_EST_BENEFIT_3YR">"c3293"</definedName>
    <definedName name="IQ_OPEB_EST_BENEFIT_3YR_DOM">"c3291"</definedName>
    <definedName name="IQ_OPEB_EST_BENEFIT_3YR_FOREIGN">"c3292"</definedName>
    <definedName name="IQ_OPEB_EST_BENEFIT_4YR">"c3296"</definedName>
    <definedName name="IQ_OPEB_EST_BENEFIT_4YR_DOM">"c3294"</definedName>
    <definedName name="IQ_OPEB_EST_BENEFIT_4YR_FOREIGN">"c3295"</definedName>
    <definedName name="IQ_OPEB_EST_BENEFIT_5YR">"c3299"</definedName>
    <definedName name="IQ_OPEB_EST_BENEFIT_5YR_DOM">"c3297"</definedName>
    <definedName name="IQ_OPEB_EST_BENEFIT_5YR_FOREIGN">"c3298"</definedName>
    <definedName name="IQ_OPEB_EST_BENEFIT_AFTER5">"c3302"</definedName>
    <definedName name="IQ_OPEB_EST_BENEFIT_AFTER5_DOM">"c3300"</definedName>
    <definedName name="IQ_OPEB_EST_BENEFIT_AFTER5_FOREIGN">"c3301"</definedName>
    <definedName name="IQ_OPEB_EXP_RATE_RETURN_MAX">"c3434"</definedName>
    <definedName name="IQ_OPEB_EXP_RATE_RETURN_MAX_DOM">"c3432"</definedName>
    <definedName name="IQ_OPEB_EXP_RATE_RETURN_MAX_FOREIGN">"c3433"</definedName>
    <definedName name="IQ_OPEB_EXP_RATE_RETURN_MIN">"c3431"</definedName>
    <definedName name="IQ_OPEB_EXP_RATE_RETURN_MIN_DOM">"c3429"</definedName>
    <definedName name="IQ_OPEB_EXP_RATE_RETURN_MIN_FOREIGN">"c3430"</definedName>
    <definedName name="IQ_OPEB_EXP_RETURN">"c3398"</definedName>
    <definedName name="IQ_OPEB_EXP_RETURN_DOM">"c3396"</definedName>
    <definedName name="IQ_OPEB_EXP_RETURN_FOREIGN">"c3397"</definedName>
    <definedName name="IQ_OPEB_HEALTH_COST_TREND_INITIAL">"c3413"</definedName>
    <definedName name="IQ_OPEB_HEALTH_COST_TREND_INITIAL_DOM">"c3411"</definedName>
    <definedName name="IQ_OPEB_HEALTH_COST_TREND_INITIAL_FOREIGN">"c3412"</definedName>
    <definedName name="IQ_OPEB_HEALTH_COST_TREND_ULTIMATE">"c3416"</definedName>
    <definedName name="IQ_OPEB_HEALTH_COST_TREND_ULTIMATE_DOM">"c3414"</definedName>
    <definedName name="IQ_OPEB_HEALTH_COST_TREND_ULTIMATE_FOREIGN">"c3415"</definedName>
    <definedName name="IQ_OPEB_INCREASE_EFFECT_PBO">"c3452"</definedName>
    <definedName name="IQ_OPEB_INCREASE_EFFECT_PBO_DOM">"c3450"</definedName>
    <definedName name="IQ_OPEB_INCREASE_EFFECT_PBO_FOREIGN">"c3451"</definedName>
    <definedName name="IQ_OPEB_INCREASE_EFFECT_SERVICE_INT_COST">"c3449"</definedName>
    <definedName name="IQ_OPEB_INCREASE_EFFECT_SERVICE_INT_COST_DOM">"c3447"</definedName>
    <definedName name="IQ_OPEB_INCREASE_EFFECT_SERVICE_INT_COST_FOREIGN">"c3448"</definedName>
    <definedName name="IQ_OPEB_INTAN_ASSETS">"c3311"</definedName>
    <definedName name="IQ_OPEB_INTAN_ASSETS_DOM">"c3309"</definedName>
    <definedName name="IQ_OPEB_INTAN_ASSETS_FOREIGN">"c3310"</definedName>
    <definedName name="IQ_OPEB_INTEREST_COST">"c3395"</definedName>
    <definedName name="IQ_OPEB_INTEREST_COST_DOM">"c3393"</definedName>
    <definedName name="IQ_OPEB_INTEREST_COST_FOREIGN">"c3394"</definedName>
    <definedName name="IQ_OPEB_NET_ASSET_RECOG">"c3326"</definedName>
    <definedName name="IQ_OPEB_NET_ASSET_RECOG_DOM">"c3324"</definedName>
    <definedName name="IQ_OPEB_NET_ASSET_RECOG_FOREIGN">"c3325"</definedName>
    <definedName name="IQ_OPEB_OBLIGATION_ACCUMULATED">"c3407"</definedName>
    <definedName name="IQ_OPEB_OBLIGATION_ACCUMULATED_DOM">"c3405"</definedName>
    <definedName name="IQ_OPEB_OBLIGATION_ACCUMULATED_FOREIGN">"c3406"</definedName>
    <definedName name="IQ_OPEB_OBLIGATION_ACQ">"c3380"</definedName>
    <definedName name="IQ_OPEB_OBLIGATION_ACQ_DOM">"c3378"</definedName>
    <definedName name="IQ_OPEB_OBLIGATION_ACQ_FOREIGN">"c3379"</definedName>
    <definedName name="IQ_OPEB_OBLIGATION_ACTUARIAL_GAIN_LOSS">"c3371"</definedName>
    <definedName name="IQ_OPEB_OBLIGATION_ACTUARIAL_GAIN_LOSS_DOM">"c3369"</definedName>
    <definedName name="IQ_OPEB_OBLIGATION_ACTUARIAL_GAIN_LOSS_FOREIGN">"c3370"</definedName>
    <definedName name="IQ_OPEB_OBLIGATION_BEG">"c3359"</definedName>
    <definedName name="IQ_OPEB_OBLIGATION_BEG_DOM">"c3357"</definedName>
    <definedName name="IQ_OPEB_OBLIGATION_BEG_FOREIGN">"c3358"</definedName>
    <definedName name="IQ_OPEB_OBLIGATION_CURTAIL">"c3383"</definedName>
    <definedName name="IQ_OPEB_OBLIGATION_CURTAIL_DOM">"c3381"</definedName>
    <definedName name="IQ_OPEB_OBLIGATION_CURTAIL_FOREIGN">"c3382"</definedName>
    <definedName name="IQ_OPEB_OBLIGATION_EMPLOYEE_CONTRIBUTIONS">"c3368"</definedName>
    <definedName name="IQ_OPEB_OBLIGATION_EMPLOYEE_CONTRIBUTIONS_DOM">"c3366"</definedName>
    <definedName name="IQ_OPEB_OBLIGATION_EMPLOYEE_CONTRIBUTIONS_FOREIGN">"c3367"</definedName>
    <definedName name="IQ_OPEB_OBLIGATION_FX_ADJ">"c3377"</definedName>
    <definedName name="IQ_OPEB_OBLIGATION_FX_ADJ_DOM">"c3375"</definedName>
    <definedName name="IQ_OPEB_OBLIGATION_FX_ADJ_FOREIGN">"c3376"</definedName>
    <definedName name="IQ_OPEB_OBLIGATION_INTEREST_COST">"c3365"</definedName>
    <definedName name="IQ_OPEB_OBLIGATION_INTEREST_COST_DOM">"c3363"</definedName>
    <definedName name="IQ_OPEB_OBLIGATION_INTEREST_COST_FOREIGN">"c3364"</definedName>
    <definedName name="IQ_OPEB_OBLIGATION_OTHER_PLAN_ADJ">"c3386"</definedName>
    <definedName name="IQ_OPEB_OBLIGATION_OTHER_PLAN_ADJ_DOM">"c3384"</definedName>
    <definedName name="IQ_OPEB_OBLIGATION_OTHER_PLAN_ADJ_FOREIGN">"c3385"</definedName>
    <definedName name="IQ_OPEB_OBLIGATION_PAID">"c3374"</definedName>
    <definedName name="IQ_OPEB_OBLIGATION_PAID_DOM">"c3372"</definedName>
    <definedName name="IQ_OPEB_OBLIGATION_PAID_FOREIGN">"c3373"</definedName>
    <definedName name="IQ_OPEB_OBLIGATION_PROJECTED">"c3389"</definedName>
    <definedName name="IQ_OPEB_OBLIGATION_PROJECTED_DOM">"c3387"</definedName>
    <definedName name="IQ_OPEB_OBLIGATION_PROJECTED_FOREIGN">"c3388"</definedName>
    <definedName name="IQ_OPEB_OBLIGATION_SERVICE_COST">"c3362"</definedName>
    <definedName name="IQ_OPEB_OBLIGATION_SERVICE_COST_DOM">"c3360"</definedName>
    <definedName name="IQ_OPEB_OBLIGATION_SERVICE_COST_FOREIGN">"c3361"</definedName>
    <definedName name="IQ_OPEB_OTHER">"c3317"</definedName>
    <definedName name="IQ_OPEB_OTHER_ADJ">"c3323"</definedName>
    <definedName name="IQ_OPEB_OTHER_ADJ_DOM">"c3321"</definedName>
    <definedName name="IQ_OPEB_OTHER_ADJ_FOREIGN">"c3322"</definedName>
    <definedName name="IQ_OPEB_OTHER_COST">"c3401"</definedName>
    <definedName name="IQ_OPEB_OTHER_COST_DOM">"c3399"</definedName>
    <definedName name="IQ_OPEB_OTHER_COST_FOREIGN">"c3400"</definedName>
    <definedName name="IQ_OPEB_OTHER_DOM">"c3315"</definedName>
    <definedName name="IQ_OPEB_OTHER_FOREIGN">"c3316"</definedName>
    <definedName name="IQ_OPEB_PBO_ASSUMED_RATE_RET_MAX">"c3440"</definedName>
    <definedName name="IQ_OPEB_PBO_ASSUMED_RATE_RET_MAX_DOM">"c3438"</definedName>
    <definedName name="IQ_OPEB_PBO_ASSUMED_RATE_RET_MAX_FOREIGN">"c3439"</definedName>
    <definedName name="IQ_OPEB_PBO_ASSUMED_RATE_RET_MIN">"c3437"</definedName>
    <definedName name="IQ_OPEB_PBO_ASSUMED_RATE_RET_MIN_DOM">"c3435"</definedName>
    <definedName name="IQ_OPEB_PBO_ASSUMED_RATE_RET_MIN_FOREIGN">"c3436"</definedName>
    <definedName name="IQ_OPEB_PBO_RATE_COMP_INCREASE_MAX">"c3446"</definedName>
    <definedName name="IQ_OPEB_PBO_RATE_COMP_INCREASE_MAX_DOM">"c3444"</definedName>
    <definedName name="IQ_OPEB_PBO_RATE_COMP_INCREASE_MAX_FOREIGN">"c3445"</definedName>
    <definedName name="IQ_OPEB_PBO_RATE_COMP_INCREASE_MIN">"c3443"</definedName>
    <definedName name="IQ_OPEB_PBO_RATE_COMP_INCREASE_MIN_DOM">"c3441"</definedName>
    <definedName name="IQ_OPEB_PBO_RATE_COMP_INCREASE_MIN_FOREIGN">"c3442"</definedName>
    <definedName name="IQ_OPEB_PREPAID_COST">"c3305"</definedName>
    <definedName name="IQ_OPEB_PREPAID_COST_DOM">"c3303"</definedName>
    <definedName name="IQ_OPEB_PREPAID_COST_FOREIGN">"c3304"</definedName>
    <definedName name="IQ_OPEB_RATE_COMP_INCREASE_MAX">"c3428"</definedName>
    <definedName name="IQ_OPEB_RATE_COMP_INCREASE_MAX_DOM">"c3426"</definedName>
    <definedName name="IQ_OPEB_RATE_COMP_INCREASE_MAX_FOREIGN">"c3427"</definedName>
    <definedName name="IQ_OPEB_RATE_COMP_INCREASE_MIN">"c3425"</definedName>
    <definedName name="IQ_OPEB_RATE_COMP_INCREASE_MIN_DOM">"c3423"</definedName>
    <definedName name="IQ_OPEB_RATE_COMP_INCREASE_MIN_FOREIGN">"c3424"</definedName>
    <definedName name="IQ_OPEB_SERVICE_COST">"c3392"</definedName>
    <definedName name="IQ_OPEB_SERVICE_COST_DOM">"c3390"</definedName>
    <definedName name="IQ_OPEB_SERVICE_COST_FOREIGN">"c3391"</definedName>
    <definedName name="IQ_OPEB_TOTAL_COST">"c3404"</definedName>
    <definedName name="IQ_OPEB_TOTAL_COST_DOM">"c3402"</definedName>
    <definedName name="IQ_OPEB_TOTAL_COST_FOREIGN">"c3403"</definedName>
    <definedName name="IQ_OPEB_UNRECOG_PRIOR">"c3320"</definedName>
    <definedName name="IQ_OPEB_UNRECOG_PRIOR_DOM">"c3318"</definedName>
    <definedName name="IQ_OPEB_UNRECOG_PRIOR_FOREIGN">"c3319"</definedName>
    <definedName name="IQ_OPENPRICE">"c848"</definedName>
    <definedName name="IQ_OPER_INC">"c849"</definedName>
    <definedName name="IQ_OPER_INC_BR">"c850"</definedName>
    <definedName name="IQ_OPER_INC_FIN">"c851"</definedName>
    <definedName name="IQ_OPER_INC_INS">"c852"</definedName>
    <definedName name="IQ_OPER_INC_MARGIN">"c1448"</definedName>
    <definedName name="IQ_OPER_INC_REIT">"c853"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THER_ADJUST_GROSS_LOANS">"c859"</definedName>
    <definedName name="IQ_OTHER_AMORT">"c5563"</definedName>
    <definedName name="IQ_OTHER_ASSETS">"c860"</definedName>
    <definedName name="IQ_OTHER_ASSETS_BNK">"c861"</definedName>
    <definedName name="IQ_OTHER_ASSETS_BR">"c862"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OANS">"c945"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TOTAL">"c954"</definedName>
    <definedName name="IQ_OTHER_NON_INT_INC">"c955"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TRIKE_PRICE_GRANTED">"c2692"</definedName>
    <definedName name="IQ_OTHER_UNDRAWN">"c2522"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OWNERSHIP">"c2160"</definedName>
    <definedName name="IQ_PART_TIME">"c1024"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EXCL_FWD_REUT">"c4049"</definedName>
    <definedName name="IQ_PE_NORMALIZED">"c2207"</definedName>
    <definedName name="IQ_PE_RATIO">"c1610"</definedName>
    <definedName name="IQ_PEG_FWD">"c1863"</definedName>
    <definedName name="IQ_PEG_FWD_REUT">"c4052"</definedName>
    <definedName name="IQ_PENSION">"c1031"</definedName>
    <definedName name="IQ_PENSION_ACCRUED_LIAB">"c3134"</definedName>
    <definedName name="IQ_PENSION_ACCRUED_LIAB_DOM">"c3132"</definedName>
    <definedName name="IQ_PENSION_ACCRUED_LIAB_FOREIGN">"c3133"</definedName>
    <definedName name="IQ_PENSION_ACCUM_OTHER_CI">"c3140"</definedName>
    <definedName name="IQ_PENSION_ACCUM_OTHER_CI_DOM">"c3138"</definedName>
    <definedName name="IQ_PENSION_ACCUM_OTHER_CI_FOREIGN">"c3139"</definedName>
    <definedName name="IQ_PENSION_ACCUMULATED_OBLIGATION">"c3570"</definedName>
    <definedName name="IQ_PENSION_ACCUMULATED_OBLIGATION_DOMESTIC">"c3568"</definedName>
    <definedName name="IQ_PENSION_ACCUMULATED_OBLIGATION_FOREIGN">"c3569"</definedName>
    <definedName name="IQ_PENSION_ASSETS">"c3182"</definedName>
    <definedName name="IQ_PENSION_ASSETS_ACQ">"c3173"</definedName>
    <definedName name="IQ_PENSION_ASSETS_ACQ_DOM">"c3171"</definedName>
    <definedName name="IQ_PENSION_ASSETS_ACQ_FOREIGN">"c3172"</definedName>
    <definedName name="IQ_PENSION_ASSETS_ACTUAL_RETURN">"c3158"</definedName>
    <definedName name="IQ_PENSION_ASSETS_ACTUAL_RETURN_DOM">"c3156"</definedName>
    <definedName name="IQ_PENSION_ASSETS_ACTUAL_RETURN_FOREIGN">"c3157"</definedName>
    <definedName name="IQ_PENSION_ASSETS_BEG">"c3155"</definedName>
    <definedName name="IQ_PENSION_ASSETS_BEG_DOM">"c3153"</definedName>
    <definedName name="IQ_PENSION_ASSETS_BEG_FOREIGN">"c3154"</definedName>
    <definedName name="IQ_PENSION_ASSETS_BENEFITS_PAID">"c3167"</definedName>
    <definedName name="IQ_PENSION_ASSETS_BENEFITS_PAID_DOM">"c3165"</definedName>
    <definedName name="IQ_PENSION_ASSETS_BENEFITS_PAID_FOREIGN">"c3166"</definedName>
    <definedName name="IQ_PENSION_ASSETS_CURTAIL">"c3176"</definedName>
    <definedName name="IQ_PENSION_ASSETS_CURTAIL_DOM">"c3174"</definedName>
    <definedName name="IQ_PENSION_ASSETS_CURTAIL_FOREIGN">"c3175"</definedName>
    <definedName name="IQ_PENSION_ASSETS_DOM">"c3180"</definedName>
    <definedName name="IQ_PENSION_ASSETS_EMPLOYER_CONTRIBUTIONS">"c3161"</definedName>
    <definedName name="IQ_PENSION_ASSETS_EMPLOYER_CONTRIBUTIONS_DOM">"c3159"</definedName>
    <definedName name="IQ_PENSION_ASSETS_EMPLOYER_CONTRIBUTIONS_FOREIGN">"c3160"</definedName>
    <definedName name="IQ_PENSION_ASSETS_FOREIGN">"c3181"</definedName>
    <definedName name="IQ_PENSION_ASSETS_FX_ADJ">"c3170"</definedName>
    <definedName name="IQ_PENSION_ASSETS_FX_ADJ_DOM">"c3168"</definedName>
    <definedName name="IQ_PENSION_ASSETS_FX_ADJ_FOREIGN">"c3169"</definedName>
    <definedName name="IQ_PENSION_ASSETS_OTHER_PLAN_ADJ">"c3179"</definedName>
    <definedName name="IQ_PENSION_ASSETS_OTHER_PLAN_ADJ_DOM">"c3177"</definedName>
    <definedName name="IQ_PENSION_ASSETS_OTHER_PLAN_ADJ_FOREIGN">"c3178"</definedName>
    <definedName name="IQ_PENSION_ASSETS_PARTICIP_CONTRIBUTIONS">"c3164"</definedName>
    <definedName name="IQ_PENSION_ASSETS_PARTICIP_CONTRIBUTIONS_DOM">"c3162"</definedName>
    <definedName name="IQ_PENSION_ASSETS_PARTICIP_CONTRIBUTIONS_FOREIGN">"c3163"</definedName>
    <definedName name="IQ_PENSION_BENEFIT_INFO_DATE">"c3230"</definedName>
    <definedName name="IQ_PENSION_BENEFIT_INFO_DATE_DOM">"c3228"</definedName>
    <definedName name="IQ_PENSION_BENEFIT_INFO_DATE_FOREIGN">"c3229"</definedName>
    <definedName name="IQ_PENSION_BREAKDOWN_EQ">"c3101"</definedName>
    <definedName name="IQ_PENSION_BREAKDOWN_EQ_DOM">"c3099"</definedName>
    <definedName name="IQ_PENSION_BREAKDOWN_EQ_FOREIGN">"c3100"</definedName>
    <definedName name="IQ_PENSION_BREAKDOWN_FI">"c3104"</definedName>
    <definedName name="IQ_PENSION_BREAKDOWN_FI_DOM">"c3102"</definedName>
    <definedName name="IQ_PENSION_BREAKDOWN_FI_FOREIGN">"c3103"</definedName>
    <definedName name="IQ_PENSION_BREAKDOWN_OTHER">"c3110"</definedName>
    <definedName name="IQ_PENSION_BREAKDOWN_OTHER_DOM">"c3108"</definedName>
    <definedName name="IQ_PENSION_BREAKDOWN_OTHER_FOREIGN">"c3109"</definedName>
    <definedName name="IQ_PENSION_BREAKDOWN_PCT_EQ">"c3089"</definedName>
    <definedName name="IQ_PENSION_BREAKDOWN_PCT_EQ_DOM">"c3087"</definedName>
    <definedName name="IQ_PENSION_BREAKDOWN_PCT_EQ_FOREIGN">"c3088"</definedName>
    <definedName name="IQ_PENSION_BREAKDOWN_PCT_FI">"c3092"</definedName>
    <definedName name="IQ_PENSION_BREAKDOWN_PCT_FI_DOM">"c3090"</definedName>
    <definedName name="IQ_PENSION_BREAKDOWN_PCT_FI_FOREIGN">"c3091"</definedName>
    <definedName name="IQ_PENSION_BREAKDOWN_PCT_OTHER">"c3098"</definedName>
    <definedName name="IQ_PENSION_BREAKDOWN_PCT_OTHER_DOM">"c3096"</definedName>
    <definedName name="IQ_PENSION_BREAKDOWN_PCT_OTHER_FOREIGN">"c3097"</definedName>
    <definedName name="IQ_PENSION_BREAKDOWN_PCT_RE">"c3095"</definedName>
    <definedName name="IQ_PENSION_BREAKDOWN_PCT_RE_DOM">"c3093"</definedName>
    <definedName name="IQ_PENSION_BREAKDOWN_PCT_RE_FOREIGN">"c3094"</definedName>
    <definedName name="IQ_PENSION_BREAKDOWN_RE">"c3107"</definedName>
    <definedName name="IQ_PENSION_BREAKDOWN_RE_DOM">"c3105"</definedName>
    <definedName name="IQ_PENSION_BREAKDOWN_RE_FOREIGN">"c3106"</definedName>
    <definedName name="IQ_PENSION_CONTRIBUTION_TOTAL_COST">"c3559"</definedName>
    <definedName name="IQ_PENSION_DISC_RATE_MAX">"c3236"</definedName>
    <definedName name="IQ_PENSION_DISC_RATE_MAX_DOM">"c3234"</definedName>
    <definedName name="IQ_PENSION_DISC_RATE_MAX_FOREIGN">"c3235"</definedName>
    <definedName name="IQ_PENSION_DISC_RATE_MIN">"c3233"</definedName>
    <definedName name="IQ_PENSION_DISC_RATE_MIN_DOM">"c3231"</definedName>
    <definedName name="IQ_PENSION_DISC_RATE_MIN_FOREIGN">"c3232"</definedName>
    <definedName name="IQ_PENSION_DISCOUNT_RATE_DOMESTIC">"c3573"</definedName>
    <definedName name="IQ_PENSION_DISCOUNT_RATE_FOREIGN">"c3574"</definedName>
    <definedName name="IQ_PENSION_EST_BENEFIT_1YR">"c3113"</definedName>
    <definedName name="IQ_PENSION_EST_BENEFIT_1YR_DOM">"c3111"</definedName>
    <definedName name="IQ_PENSION_EST_BENEFIT_1YR_FOREIGN">"c3112"</definedName>
    <definedName name="IQ_PENSION_EST_BENEFIT_2YR">"c3116"</definedName>
    <definedName name="IQ_PENSION_EST_BENEFIT_2YR_DOM">"c3114"</definedName>
    <definedName name="IQ_PENSION_EST_BENEFIT_2YR_FOREIGN">"c3115"</definedName>
    <definedName name="IQ_PENSION_EST_BENEFIT_3YR">"c3119"</definedName>
    <definedName name="IQ_PENSION_EST_BENEFIT_3YR_DOM">"c3117"</definedName>
    <definedName name="IQ_PENSION_EST_BENEFIT_3YR_FOREIGN">"c3118"</definedName>
    <definedName name="IQ_PENSION_EST_BENEFIT_4YR">"c3122"</definedName>
    <definedName name="IQ_PENSION_EST_BENEFIT_4YR_DOM">"c3120"</definedName>
    <definedName name="IQ_PENSION_EST_BENEFIT_4YR_FOREIGN">"c3121"</definedName>
    <definedName name="IQ_PENSION_EST_BENEFIT_5YR">"c3125"</definedName>
    <definedName name="IQ_PENSION_EST_BENEFIT_5YR_DOM">"c3123"</definedName>
    <definedName name="IQ_PENSION_EST_BENEFIT_5YR_FOREIGN">"c3124"</definedName>
    <definedName name="IQ_PENSION_EST_BENEFIT_AFTER5">"c3128"</definedName>
    <definedName name="IQ_PENSION_EST_BENEFIT_AFTER5_DOM">"c3126"</definedName>
    <definedName name="IQ_PENSION_EST_BENEFIT_AFTER5_FOREIGN">"c3127"</definedName>
    <definedName name="IQ_PENSION_EST_CONTRIBUTIONS_NEXTYR">"c3218"</definedName>
    <definedName name="IQ_PENSION_EST_CONTRIBUTIONS_NEXTYR_DOM">"c3216"</definedName>
    <definedName name="IQ_PENSION_EST_CONTRIBUTIONS_NEXTYR_FOREIGN">"c3217"</definedName>
    <definedName name="IQ_PENSION_EXP_RATE_RETURN_MAX">"c3248"</definedName>
    <definedName name="IQ_PENSION_EXP_RATE_RETURN_MAX_DOM">"c3246"</definedName>
    <definedName name="IQ_PENSION_EXP_RATE_RETURN_MAX_FOREIGN">"c3247"</definedName>
    <definedName name="IQ_PENSION_EXP_RATE_RETURN_MIN">"c3245"</definedName>
    <definedName name="IQ_PENSION_EXP_RATE_RETURN_MIN_DOM">"c3243"</definedName>
    <definedName name="IQ_PENSION_EXP_RATE_RETURN_MIN_FOREIGN">"c3244"</definedName>
    <definedName name="IQ_PENSION_EXP_RETURN_DOMESTIC">"c3571"</definedName>
    <definedName name="IQ_PENSION_EXP_RETURN_FOREIGN">"c3572"</definedName>
    <definedName name="IQ_PENSION_INTAN_ASSETS">"c3137"</definedName>
    <definedName name="IQ_PENSION_INTAN_ASSETS_DOM">"c3135"</definedName>
    <definedName name="IQ_PENSION_INTAN_ASSETS_FOREIGN">"c3136"</definedName>
    <definedName name="IQ_PENSION_INTEREST_COST">"c3582"</definedName>
    <definedName name="IQ_PENSION_INTEREST_COST_DOM">"c3580"</definedName>
    <definedName name="IQ_PENSION_INTEREST_COST_FOREIGN">"c3581"</definedName>
    <definedName name="IQ_PENSION_NET_ASSET_RECOG">"c3152"</definedName>
    <definedName name="IQ_PENSION_NET_ASSET_RECOG_DOM">"c3150"</definedName>
    <definedName name="IQ_PENSION_NET_ASSET_RECOG_FOREIGN">"c3151"</definedName>
    <definedName name="IQ_PENSION_OBLIGATION_ACQ">"c3206"</definedName>
    <definedName name="IQ_PENSION_OBLIGATION_ACQ_DOM">"c3204"</definedName>
    <definedName name="IQ_PENSION_OBLIGATION_ACQ_FOREIGN">"c3205"</definedName>
    <definedName name="IQ_PENSION_OBLIGATION_ACTUARIAL_GAIN_LOSS">"c3197"</definedName>
    <definedName name="IQ_PENSION_OBLIGATION_ACTUARIAL_GAIN_LOSS_DOM">"c3195"</definedName>
    <definedName name="IQ_PENSION_OBLIGATION_ACTUARIAL_GAIN_LOSS_FOREIGN">"c3196"</definedName>
    <definedName name="IQ_PENSION_OBLIGATION_BEG">"c3185"</definedName>
    <definedName name="IQ_PENSION_OBLIGATION_BEG_DOM">"c3183"</definedName>
    <definedName name="IQ_PENSION_OBLIGATION_BEG_FOREIGN">"c3184"</definedName>
    <definedName name="IQ_PENSION_OBLIGATION_CURTAIL">"c3209"</definedName>
    <definedName name="IQ_PENSION_OBLIGATION_CURTAIL_DOM">"c3207"</definedName>
    <definedName name="IQ_PENSION_OBLIGATION_CURTAIL_FOREIGN">"c3208"</definedName>
    <definedName name="IQ_PENSION_OBLIGATION_EMPLOYEE_CONTRIBUTIONS">"c3194"</definedName>
    <definedName name="IQ_PENSION_OBLIGATION_EMPLOYEE_CONTRIBUTIONS_DOM">"c3192"</definedName>
    <definedName name="IQ_PENSION_OBLIGATION_EMPLOYEE_CONTRIBUTIONS_FOREIGN">"c3193"</definedName>
    <definedName name="IQ_PENSION_OBLIGATION_FX_ADJ">"c3203"</definedName>
    <definedName name="IQ_PENSION_OBLIGATION_FX_ADJ_DOM">"c3201"</definedName>
    <definedName name="IQ_PENSION_OBLIGATION_FX_ADJ_FOREIGN">"c3202"</definedName>
    <definedName name="IQ_PENSION_OBLIGATION_INTEREST_COST">"c3191"</definedName>
    <definedName name="IQ_PENSION_OBLIGATION_INTEREST_COST_DOM">"c3189"</definedName>
    <definedName name="IQ_PENSION_OBLIGATION_INTEREST_COST_FOREIGN">"c3190"</definedName>
    <definedName name="IQ_PENSION_OBLIGATION_OTHER_COST">"c3555"</definedName>
    <definedName name="IQ_PENSION_OBLIGATION_OTHER_COST_DOM">"c3553"</definedName>
    <definedName name="IQ_PENSION_OBLIGATION_OTHER_COST_FOREIGN">"c3554"</definedName>
    <definedName name="IQ_PENSION_OBLIGATION_OTHER_PLAN_ADJ">"c3212"</definedName>
    <definedName name="IQ_PENSION_OBLIGATION_OTHER_PLAN_ADJ_DOM">"c3210"</definedName>
    <definedName name="IQ_PENSION_OBLIGATION_OTHER_PLAN_ADJ_FOREIGN">"c3211"</definedName>
    <definedName name="IQ_PENSION_OBLIGATION_PAID">"c3200"</definedName>
    <definedName name="IQ_PENSION_OBLIGATION_PAID_DOM">"c3198"</definedName>
    <definedName name="IQ_PENSION_OBLIGATION_PAID_FOREIGN">"c3199"</definedName>
    <definedName name="IQ_PENSION_OBLIGATION_PROJECTED">"c3215"</definedName>
    <definedName name="IQ_PENSION_OBLIGATION_PROJECTED_DOM">"c3213"</definedName>
    <definedName name="IQ_PENSION_OBLIGATION_PROJECTED_FOREIGN">"c3214"</definedName>
    <definedName name="IQ_PENSION_OBLIGATION_ROA">"c3552"</definedName>
    <definedName name="IQ_PENSION_OBLIGATION_ROA_DOM">"c3550"</definedName>
    <definedName name="IQ_PENSION_OBLIGATION_ROA_FOREIGN">"c3551"</definedName>
    <definedName name="IQ_PENSION_OBLIGATION_SERVICE_COST">"c3188"</definedName>
    <definedName name="IQ_PENSION_OBLIGATION_SERVICE_COST_DOM">"c3186"</definedName>
    <definedName name="IQ_PENSION_OBLIGATION_SERVICE_COST_FOREIGN">"c3187"</definedName>
    <definedName name="IQ_PENSION_OBLIGATION_TOTAL_COST">"c3558"</definedName>
    <definedName name="IQ_PENSION_OBLIGATION_TOTAL_COST_DOM">"c3556"</definedName>
    <definedName name="IQ_PENSION_OBLIGATION_TOTAL_COST_FOREIGN">"c3557"</definedName>
    <definedName name="IQ_PENSION_OTHER">"c3143"</definedName>
    <definedName name="IQ_PENSION_OTHER_ADJ">"c3149"</definedName>
    <definedName name="IQ_PENSION_OTHER_ADJ_DOM">"c3147"</definedName>
    <definedName name="IQ_PENSION_OTHER_ADJ_FOREIGN">"c3148"</definedName>
    <definedName name="IQ_PENSION_OTHER_DOM">"c3141"</definedName>
    <definedName name="IQ_PENSION_OTHER_FOREIGN">"c3142"</definedName>
    <definedName name="IQ_PENSION_PBO_ASSUMED_RATE_RET_MAX">"c3254"</definedName>
    <definedName name="IQ_PENSION_PBO_ASSUMED_RATE_RET_MAX_DOM">"c3252"</definedName>
    <definedName name="IQ_PENSION_PBO_ASSUMED_RATE_RET_MAX_FOREIGN">"c3253"</definedName>
    <definedName name="IQ_PENSION_PBO_ASSUMED_RATE_RET_MIN">"c3251"</definedName>
    <definedName name="IQ_PENSION_PBO_ASSUMED_RATE_RET_MIN_DOM">"c3249"</definedName>
    <definedName name="IQ_PENSION_PBO_ASSUMED_RATE_RET_MIN_FOREIGN">"c3250"</definedName>
    <definedName name="IQ_PENSION_PBO_RATE_COMP_INCREASE_MAX">"c3260"</definedName>
    <definedName name="IQ_PENSION_PBO_RATE_COMP_INCREASE_MAX_DOM">"c3258"</definedName>
    <definedName name="IQ_PENSION_PBO_RATE_COMP_INCREASE_MAX_FOREIGN">"c3259"</definedName>
    <definedName name="IQ_PENSION_PBO_RATE_COMP_INCREASE_MIN">"c3257"</definedName>
    <definedName name="IQ_PENSION_PBO_RATE_COMP_INCREASE_MIN_DOM">"c3255"</definedName>
    <definedName name="IQ_PENSION_PBO_RATE_COMP_INCREASE_MIN_FOREIGN">"c3256"</definedName>
    <definedName name="IQ_PENSION_PREPAID_COST">"c3131"</definedName>
    <definedName name="IQ_PENSION_PREPAID_COST_DOM">"c3129"</definedName>
    <definedName name="IQ_PENSION_PREPAID_COST_FOREIGN">"c3130"</definedName>
    <definedName name="IQ_PENSION_PROJECTED_OBLIGATION">"c3566"</definedName>
    <definedName name="IQ_PENSION_PROJECTED_OBLIGATION_DOMESTIC">"c3564"</definedName>
    <definedName name="IQ_PENSION_PROJECTED_OBLIGATION_FOREIGN">"c3565"</definedName>
    <definedName name="IQ_PENSION_QUART_ADDL_CONTRIBUTIONS_EXP">"c3224"</definedName>
    <definedName name="IQ_PENSION_QUART_ADDL_CONTRIBUTIONS_EXP_DOM">"c3222"</definedName>
    <definedName name="IQ_PENSION_QUART_ADDL_CONTRIBUTIONS_EXP_FOREIGN">"c3223"</definedName>
    <definedName name="IQ_PENSION_QUART_EMPLOYER_CONTRIBUTIONS">"c3221"</definedName>
    <definedName name="IQ_PENSION_QUART_EMPLOYER_CONTRIBUTIONS_DOM">"c3219"</definedName>
    <definedName name="IQ_PENSION_QUART_EMPLOYER_CONTRIBUTIONS_FOREIGN">"c3220"</definedName>
    <definedName name="IQ_PENSION_RATE_COMP_GROWTH_DOMESTIC">"c3575"</definedName>
    <definedName name="IQ_PENSION_RATE_COMP_GROWTH_FOREIGN">"c3576"</definedName>
    <definedName name="IQ_PENSION_RATE_COMP_INCREASE_MAX">"c3242"</definedName>
    <definedName name="IQ_PENSION_RATE_COMP_INCREASE_MAX_DOM">"c3240"</definedName>
    <definedName name="IQ_PENSION_RATE_COMP_INCREASE_MAX_FOREIGN">"c3241"</definedName>
    <definedName name="IQ_PENSION_RATE_COMP_INCREASE_MIN">"c3239"</definedName>
    <definedName name="IQ_PENSION_RATE_COMP_INCREASE_MIN_DOM">"c3237"</definedName>
    <definedName name="IQ_PENSION_RATE_COMP_INCREASE_MIN_FOREIGN">"c3238"</definedName>
    <definedName name="IQ_PENSION_SERVICE_COST">"c3579"</definedName>
    <definedName name="IQ_PENSION_SERVICE_COST_DOM">"c3577"</definedName>
    <definedName name="IQ_PENSION_SERVICE_COST_FOREIGN">"c3578"</definedName>
    <definedName name="IQ_PENSION_TOTAL_ASSETS">"c3563"</definedName>
    <definedName name="IQ_PENSION_TOTAL_ASSETS_DOMESTIC">"c3561"</definedName>
    <definedName name="IQ_PENSION_TOTAL_ASSETS_FOREIGN">"c3562"</definedName>
    <definedName name="IQ_PENSION_TOTAL_EXP">"c3560"</definedName>
    <definedName name="IQ_PENSION_UNFUNDED_ADDL_MIN_LIAB">"c3227"</definedName>
    <definedName name="IQ_PENSION_UNFUNDED_ADDL_MIN_LIAB_DOM">"c3225"</definedName>
    <definedName name="IQ_PENSION_UNFUNDED_ADDL_MIN_LIAB_FOREIGN">"c3226"</definedName>
    <definedName name="IQ_PENSION_UNRECOG_PRIOR">"c3146"</definedName>
    <definedName name="IQ_PENSION_UNRECOG_PRIOR_DOM">"c3144"</definedName>
    <definedName name="IQ_PENSION_UNRECOG_PRIOR_FOREIGN">"c3145"</definedName>
    <definedName name="IQ_PENSION_UV_LIAB">"c3567"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L">"c2114"</definedName>
    <definedName name="IQ_PMT_FREQ">"c2236"</definedName>
    <definedName name="IQ_POISON_PUT_EFFECT_DATE">"c2486"</definedName>
    <definedName name="IQ_POISON_PUT_EXPIRATION_DATE">"c2487"</definedName>
    <definedName name="IQ_POISON_PUT_PRICE">"c2488"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RE_OPEN_COST">"c1040"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ICE_OVER_BVPS">"c1412"</definedName>
    <definedName name="IQ_PRICE_OVER_LTM_EPS">"c1413"</definedName>
    <definedName name="IQ_PRICE_TARGET">"c82"</definedName>
    <definedName name="IQ_PRICE_TARGET_REUT">"c3631"</definedName>
    <definedName name="IQ_PRICEDATE">"c1069"</definedName>
    <definedName name="IQ_PRICING_DATE">"c1613"</definedName>
    <definedName name="IQ_PRIMARY_INDUSTRY">"c1070"</definedName>
    <definedName name="IQ_PRINCIPAL_AMT">"c2157"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PUT_DATE_SCHEDULE">"c2483"</definedName>
    <definedName name="IQ_PUT_NOTIFICATION">"c2485"</definedName>
    <definedName name="IQ_PUT_PRICE_SCHEDULE">"c2484"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AL_ESTATE">"c1093"</definedName>
    <definedName name="IQ_REAL_ESTATE_ASSETS">"c1094"</definedName>
    <definedName name="IQ_RECURRING_PROFIT_ACT_OR_EST">"c4507"</definedName>
    <definedName name="IQ_RECURRING_PROFIT_SHARE_ACT_OR_EST">"c4508"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R_STOCK_COMP">"c3506"</definedName>
    <definedName name="IQ_RESTR_STOCK_COMP_PRETAX">"c3504"</definedName>
    <definedName name="IQ_RESTR_STOCK_COMP_TAX">"c3505"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TAIL_ACQUIRED_FRANCHISE_STORES">"c2895"</definedName>
    <definedName name="IQ_RETAIL_ACQUIRED_OWNED_STORES">"c2903"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URN_ASSETS">"c1113"</definedName>
    <definedName name="IQ_RETURN_ASSETS_BANK">"c1114"</definedName>
    <definedName name="IQ_RETURN_ASSETS_BROK">"c1115"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STDDEV_EST_REUT">"c3639"</definedName>
    <definedName name="IQ_REV_UTI">"c1125"</definedName>
    <definedName name="IQ_REVENUE">"c1422"</definedName>
    <definedName name="IQ_REVENUE_EST">"c1126"</definedName>
    <definedName name="IQ_REVENUE_EST_REUT">"c3634"</definedName>
    <definedName name="IQ_REVENUE_HIGH_EST">"c1127"</definedName>
    <definedName name="IQ_REVENUE_HIGH_EST_REUT">"c3636"</definedName>
    <definedName name="IQ_REVENUE_LOW_EST">"c1128"</definedName>
    <definedName name="IQ_REVENUE_LOW_EST_REUT">"c3637"</definedName>
    <definedName name="IQ_REVENUE_MEDIAN_EST">"c1662"</definedName>
    <definedName name="IQ_REVENUE_MEDIAN_EST_REUT">"c3635"</definedName>
    <definedName name="IQ_REVENUE_NUM_EST">"c1129"</definedName>
    <definedName name="IQ_REVENUE_NUM_EST_REUT">"c3638"</definedName>
    <definedName name="IQ_REVISION_DATE_">39483.7502777778</definedName>
    <definedName name="IQ_RISK_ADJ_BANK_ASSETS">"c2670"</definedName>
    <definedName name="IQ_SALARY">"c1130"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_PURCHASED_RESELL">"c5513"</definedName>
    <definedName name="IQ_SECUR_RECEIV">"c1151"</definedName>
    <definedName name="IQ_SECURED_DEBT">"c2546"</definedName>
    <definedName name="IQ_SECURED_DEBT_PCT">"c2547"</definedName>
    <definedName name="IQ_SECURITY_BORROW">"c1152"</definedName>
    <definedName name="IQ_SECURITY_LEVEL">"c2159"</definedName>
    <definedName name="IQ_SECURITY_NOTES">"c2202"</definedName>
    <definedName name="IQ_SECURITY_OWN">"c1153"</definedName>
    <definedName name="IQ_SECURITY_RESELL">"c1154"</definedName>
    <definedName name="IQ_SECURITY_TYPE">"c2158"</definedName>
    <definedName name="IQ_SEPARATE_ACCT_ASSETS">"c1155"</definedName>
    <definedName name="IQ_SEPARATE_ACCT_LIAB">"c1156"</definedName>
    <definedName name="IQ_SERV_CHARGE_DEPOSITS">"c1157"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_BANK">"c2637"</definedName>
    <definedName name="IQ_SP_BANK_ACTION">"c2636"</definedName>
    <definedName name="IQ_SP_BANK_DATE">"c2635"</definedName>
    <definedName name="IQ_SP_FIN_ENHANCE_FX">"c2631"</definedName>
    <definedName name="IQ_SP_FIN_ENHANCE_FX_ACTION">"c2630"</definedName>
    <definedName name="IQ_SP_FIN_ENHANCE_FX_DATE">"c2629"</definedName>
    <definedName name="IQ_SP_FIN_ENHANCE_LC">"c2634"</definedName>
    <definedName name="IQ_SP_FIN_ENHANCE_LC_ACTION">"c2633"</definedName>
    <definedName name="IQ_SP_FIN_ENHANCE_LC_DATE">"c2632"</definedName>
    <definedName name="IQ_SP_FIN_STRENGTH_LC_ACTION_LT">"c2625"</definedName>
    <definedName name="IQ_SP_FIN_STRENGTH_LC_ACTION_ST">"c2626"</definedName>
    <definedName name="IQ_SP_FIN_STRENGTH_LC_DATE_LT">"c2623"</definedName>
    <definedName name="IQ_SP_FIN_STRENGTH_LC_DATE_ST">"c2624"</definedName>
    <definedName name="IQ_SP_FIN_STRENGTH_LC_LT">"c2627"</definedName>
    <definedName name="IQ_SP_FIN_STRENGTH_LC_ST">"c2628"</definedName>
    <definedName name="IQ_SP_FX_ACTION_LT">"c2613"</definedName>
    <definedName name="IQ_SP_FX_ACTION_ST">"c2614"</definedName>
    <definedName name="IQ_SP_FX_DATE_LT">"c2611"</definedName>
    <definedName name="IQ_SP_FX_DATE_ST">"c2612"</definedName>
    <definedName name="IQ_SP_FX_LT">"c2615"</definedName>
    <definedName name="IQ_SP_FX_ST">"c2616"</definedName>
    <definedName name="IQ_SP_ISSUE_ACTION">"c2644"</definedName>
    <definedName name="IQ_SP_ISSUE_DATE">"c2643"</definedName>
    <definedName name="IQ_SP_ISSUE_LT">"c2645"</definedName>
    <definedName name="IQ_SP_ISSUE_OUTLOOK_WATCH">"c2650"</definedName>
    <definedName name="IQ_SP_ISSUE_OUTLOOK_WATCH_DATE">"c2649"</definedName>
    <definedName name="IQ_SP_ISSUE_RECOVER">"c2648"</definedName>
    <definedName name="IQ_SP_ISSUE_RECOVER_ACTION">"c2647"</definedName>
    <definedName name="IQ_SP_ISSUE_RECOVER_DATE">"c2646"</definedName>
    <definedName name="IQ_SP_LC_ACTION_LT">"c2619"</definedName>
    <definedName name="IQ_SP_LC_ACTION_ST">"c2620"</definedName>
    <definedName name="IQ_SP_LC_DATE_LT">"c2617"</definedName>
    <definedName name="IQ_SP_LC_DATE_ST">"c2618"</definedName>
    <definedName name="IQ_SP_LC_LT">"c2621"</definedName>
    <definedName name="IQ_SP_LC_ST">"c2622"</definedName>
    <definedName name="IQ_SP_OUTLOOK_WATCH">"c2639"</definedName>
    <definedName name="IQ_SP_OUTLOOK_WATCH_DATE">"c2638"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COMP">"c3512"</definedName>
    <definedName name="IQ_STOCK_BASED_COMP_PRETAX">"c3510"</definedName>
    <definedName name="IQ_STOCK_BASED_COMP_TAX">"c3511"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OCK_OPTIONS_COMP">"c3509"</definedName>
    <definedName name="IQ_STOCK_OPTIONS_COMP_PRETAX">"c3507"</definedName>
    <definedName name="IQ_STOCK_OPTIONS_COMP_TAX">"c3508"</definedName>
    <definedName name="IQ_STRIKE_PRICE_ISSUED">"c1645"</definedName>
    <definedName name="IQ_STRIKE_PRICE_OS">"c1646"</definedName>
    <definedName name="IQ_STW">"c2166"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VA">"c1214"</definedName>
    <definedName name="IQ_TARGET_PRICE_NUM">"c1653"</definedName>
    <definedName name="IQ_TARGET_PRICE_NUM_REUT">"c5319"</definedName>
    <definedName name="IQ_TARGET_PRICE_STDDEV">"c1654"</definedName>
    <definedName name="IQ_TARGET_PRICE_STDDEV_REUT">"c5320"</definedName>
    <definedName name="IQ_TAX_BENEFIT_CF_1YR">"c3483"</definedName>
    <definedName name="IQ_TAX_BENEFIT_CF_2YR">"c3484"</definedName>
    <definedName name="IQ_TAX_BENEFIT_CF_3YR">"c3485"</definedName>
    <definedName name="IQ_TAX_BENEFIT_CF_4YR">"c3486"</definedName>
    <definedName name="IQ_TAX_BENEFIT_CF_5YR">"c3487"</definedName>
    <definedName name="IQ_TAX_BENEFIT_CF_AFTER_FIVE">"c3488"</definedName>
    <definedName name="IQ_TAX_BENEFIT_CF_MAX_YEAR">"c3491"</definedName>
    <definedName name="IQ_TAX_BENEFIT_CF_NO_EXP">"c3489"</definedName>
    <definedName name="IQ_TAX_BENEFIT_CF_TOTAL">"c3490"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DA">"c1222"</definedName>
    <definedName name="IQ_TEV_EBITDA_AVG">"c1223"</definedName>
    <definedName name="IQ_TEV_EBITDA_FWD">"c1224"</definedName>
    <definedName name="IQ_TEV_EBITDA_FWD_REUT">"c4050"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TOTAL_REV_FWD_REUT">"c4051"</definedName>
    <definedName name="IQ_TEV_UFCF">"c2208"</definedName>
    <definedName name="IQ_TIER_ONE_CAPITAL">"c2667"</definedName>
    <definedName name="IQ_TIER_ONE_RATIO">"c1229"</definedName>
    <definedName name="IQ_TIER_TWO_CAPITAL">"c2669"</definedName>
    <definedName name="IQ_TIME_DEP">"c1230"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POSITS">"c1265"</definedName>
    <definedName name="IQ_TOTAL_DIV_PAID_CF">"c1266"</definedName>
    <definedName name="IQ_TOTAL_EMPLOYEE">"c2141"</definedName>
    <definedName name="IQ_TOTAL_EMPLOYEES">"c1522"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UNUSUAL">"c1508"</definedName>
    <definedName name="IQ_TOTAL_UNUSUAL_BNK">"c5516"</definedName>
    <definedName name="IQ_TOTAL_UNUSUAL_BR">"c5517"</definedName>
    <definedName name="IQ_TOTAL_UNUSUAL_FIN">"c5518"</definedName>
    <definedName name="IQ_TOTAL_UNUSUAL_INS">"c5519"</definedName>
    <definedName name="IQ_TOTAL_UNUSUAL_REIT">"c5520"</definedName>
    <definedName name="IQ_TOTAL_UNUSUAL_UTI">"c5521"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_EQ_INC">"c3611"</definedName>
    <definedName name="IQ_TR_ACQ_EBITDA">"c2381"</definedName>
    <definedName name="IQ_TR_ACQ_EBITDA_EQ_INC">"c3610"</definedName>
    <definedName name="IQ_TR_ACQ_FILING_CURRENCY">"c3033"</definedName>
    <definedName name="IQ_TR_ACQ_FILINGDATE">"c3607"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ERIODDATE">"c3606"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INIT_FILED_DATE">"c3495"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_EQ_INC">"c3609"</definedName>
    <definedName name="IQ_TR_TARGET_EBITDA">"c2334"</definedName>
    <definedName name="IQ_TR_TARGET_EBITDA_EQ_INC">"c3608"</definedName>
    <definedName name="IQ_TR_TARGET_FILING_CURRENCY">"c3034"</definedName>
    <definedName name="IQ_TR_TARGET_FILINGDATE">"c3605"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ERIODDATE">"c3604"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SSETS">"c1310"</definedName>
    <definedName name="IQ_TRADING_CURRENCY">"c2212"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LT_PARENT">"c3037"</definedName>
    <definedName name="IQ_ULT_PARENT_CIQID">"c3039"</definedName>
    <definedName name="IQ_ULT_PARENT_TICKER">"c3038"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LEVERED_FCF">"c1908"</definedName>
    <definedName name="IQ_UNPAID_CLAIMS">"c1330"</definedName>
    <definedName name="IQ_UNREALIZED_GAIN">"c1619"</definedName>
    <definedName name="IQ_UNSECURED_DEBT">"c2548"</definedName>
    <definedName name="IQ_UNSECURED_DEBT_PCT">"c2549"</definedName>
    <definedName name="IQ_UNUSUAL_EXP">"c1456"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COST_REV_ADJ">"c2951"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TIL_PPE_NET">"c1620"</definedName>
    <definedName name="IQ_UTIL_REV">"c2091"</definedName>
    <definedName name="IQ_UV_PENSION_LIAB">"c1332"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IGHTED_AVG_PRICE">"c1334"</definedName>
    <definedName name="IQ_WIP_INV">"c1335"</definedName>
    <definedName name="IQ_WORKING_CAP">"c3494"</definedName>
    <definedName name="IQ_WORKMEN_WRITTEN">"c1336"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YTW">"c2163"</definedName>
    <definedName name="IQ_YTW_DATE">"c2164"</definedName>
    <definedName name="IQ_YTW_DATE_TYPE">"c2165"</definedName>
    <definedName name="IQ_Z_SCORE">"c1339"</definedName>
    <definedName name="IRefbase">'[10]L Graph (Data)'!$A$113:$DS$126</definedName>
    <definedName name="Irefbaseunits">'[19]L Graph (Data)'!$A$109:$DS$125</definedName>
    <definedName name="ITARCRRCCHARGE">'[11]L Graph (Data)'!$A$187:$DS$233</definedName>
    <definedName name="ITbasefee">'[11]L Graph (Data)'!$A$49:$DS$60</definedName>
    <definedName name="ITbaseRUFee">'[11]L Graph (Data)'!$A$239:$DS$286</definedName>
    <definedName name="ITbinputsumru">'[11]L Graph (Data)'!$A$81:$DS$128</definedName>
    <definedName name="ITbinputvol">'[11]L Graph (Data)'!$A$19:$DS$30</definedName>
    <definedName name="ITCinputvol">'[11]L Graph (Data)'!$A$34:$DS$45</definedName>
    <definedName name="ITIbaselineunits">'[11]L Graph (Data)'!$A$63:$DS$74</definedName>
    <definedName name="ITNetArcCharge">'[11]L Graph (Data)'!$A$293:$DS$339</definedName>
    <definedName name="ITnetservfee">'[11]L Graph (Data)'!$A$344:$DS$355</definedName>
    <definedName name="ITrefbaselineunits">'[11]L Graph (Data)'!$A$132:$DS$181</definedName>
    <definedName name="JTC">'[17]Operating Income Summary C-1'!$M$9</definedName>
    <definedName name="LABOR">#REF!</definedName>
    <definedName name="licenseduration">#REF!</definedName>
    <definedName name="licensescope">#REF!</definedName>
    <definedName name="LOBBYING">#REF!</definedName>
    <definedName name="lookup">'[26]Input Sheet'!$A$9:$BM$140</definedName>
    <definedName name="M_S">#REF!</definedName>
    <definedName name="mktcomp">#REF!</definedName>
    <definedName name="mktfin2">#REF!</definedName>
    <definedName name="mktfin3">#REF!</definedName>
    <definedName name="mktfin6">#REF!</definedName>
    <definedName name="mktpage4">#REF!</definedName>
    <definedName name="MKTPRODUCT">#REF!</definedName>
    <definedName name="NCSC">'[27]Rev Def Sum'!#REF!</definedName>
    <definedName name="NCSCLB" hidden="1">{"'Server Configuration'!$A$1:$DB$281"}</definedName>
    <definedName name="NEBT">#REF!</definedName>
    <definedName name="NEWFILE">#REF!</definedName>
    <definedName name="NJANG">#REF!</definedName>
    <definedName name="NJDIST">#REF!</definedName>
    <definedName name="No.">#REF!</definedName>
    <definedName name="NORM_VOL">#REF!</definedName>
    <definedName name="nousf">#REF!</definedName>
    <definedName name="NPM">#REF!</definedName>
    <definedName name="NvsAnswerCol">"'[PYR_SVC_BLUERI_AP IMAGES.xls]AVG FXrates'!$A$4:$A$21"</definedName>
    <definedName name="NvsASD">"V2001-09-30"</definedName>
    <definedName name="NvsASD_1">"V2007-09-30"</definedName>
    <definedName name="NvsASD_1_1">"V2012-06-30"</definedName>
    <definedName name="NvsAutoDrillOk">"VN"</definedName>
    <definedName name="NvsElapsedTime">0.00477291666902602</definedName>
    <definedName name="NvsElapsedTime_1">0.000219907407881692</definedName>
    <definedName name="NvsElapsedTime_1_1">0.00020833333110204</definedName>
    <definedName name="NvsElapsedTime_2">0.000219907407881692</definedName>
    <definedName name="NvsEndTime">35706.4988658565</definedName>
    <definedName name="NvsEndTime_1">39363.4914467593</definedName>
    <definedName name="NvsEndTime_1_1">41099.6144444444</definedName>
    <definedName name="NvsEndTime_2">39363.4914467593</definedName>
    <definedName name="NvsInstanceHook">#REF!='[28]September Travel Detail'!#REF!</definedName>
    <definedName name="NvsInstanceHook_1">#REF!='[28]September Travel Detail'!#REF!</definedName>
    <definedName name="NvsInstLang">"VENG"</definedName>
    <definedName name="NvsInstSpec">"%,FDEPTID,VHS9PW"</definedName>
    <definedName name="NvsInstSpec_1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"V2000-01-01"</definedName>
    <definedName name="NvsPanelEffdt_1">"V2099-01-01"</definedName>
    <definedName name="NvsPanelSetid">"VSHARE"</definedName>
    <definedName name="NvsParentRef">"'[PYR_SVC_BLUERI_BS-1003.xls]Balance Sheet'!$I$13"</definedName>
    <definedName name="NvsReqBU">"VPSC"</definedName>
    <definedName name="NvsReqBU_1">"V00012"</definedName>
    <definedName name="NvsReqBUOnly">"VN"</definedName>
    <definedName name="NvsReqBUOnly_1">"VY"</definedName>
    <definedName name="NvsStyleNme">"NiSource Corporate.xls"</definedName>
    <definedName name="NvsTransLed">"VN"</definedName>
    <definedName name="NvsTreeASD">"V2001-09-30"</definedName>
    <definedName name="NvsTreeASD_1">"V2007-09-30"</definedName>
    <definedName name="NvsTreeASD_1_1">"V2012-06-30"</definedName>
    <definedName name="NvsValTbl.ACCOUNT">"GL_ACCOUNT_TBL"</definedName>
    <definedName name="NvsValTbl.BUSINESS_UNIT">"BUS_UNIT_TBL_GL"</definedName>
    <definedName name="NvsValTbl.CURRENCY_CD">"CURRENCY_CD_TBL"</definedName>
    <definedName name="NvsValTbl.DEPTID">"DEPARTMENT_TBL"</definedName>
    <definedName name="NvsValTbl.LEDGER">"LED_DEFN_TBL"</definedName>
    <definedName name="NvsValTbl.PRODUCT">"PRODUCT_TBL"</definedName>
    <definedName name="NvsValTbl.PROGRAM_CODE">"PROGRAM_TBL"</definedName>
    <definedName name="NvsValTbl.SCENARIO">"BD_SCENARIO_TBL"</definedName>
    <definedName name="OPEB_Credit">[8]Inputs!$B$34</definedName>
    <definedName name="OTHERTAX">#REF!</definedName>
    <definedName name="OTPAY">#REF!</definedName>
    <definedName name="PAGE_">#REF!</definedName>
    <definedName name="PAGE_1">#REF!</definedName>
    <definedName name="PAGE_10">#REF!</definedName>
    <definedName name="PAGE_11">#REF!</definedName>
    <definedName name="PAGE_12">#REF!</definedName>
    <definedName name="PAGE_13">#REF!</definedName>
    <definedName name="PAGE_14">#REF!</definedName>
    <definedName name="PAGE_19">#REF!</definedName>
    <definedName name="PAGE_2">#REF!</definedName>
    <definedName name="PAGE_20">#REF!</definedName>
    <definedName name="PAGE_21">#REF!</definedName>
    <definedName name="PAGE_25">#REF!</definedName>
    <definedName name="PAGE_3">#REF!</definedName>
    <definedName name="PAGE_4">#REF!</definedName>
    <definedName name="PAGE_5">#REF!</definedName>
    <definedName name="PAGE_6">#REF!</definedName>
    <definedName name="PAGE_7">#REF!</definedName>
    <definedName name="PAGE_8">#REF!</definedName>
    <definedName name="PAGE_9">#REF!</definedName>
    <definedName name="PAGE01">#REF!</definedName>
    <definedName name="PAGE1">#REF!</definedName>
    <definedName name="PAGE2">'[29]Rate Base Summary Sch B-1'!#REF!</definedName>
    <definedName name="PAGE3">#REF!</definedName>
    <definedName name="PAGE4">#REF!</definedName>
    <definedName name="PAGE5">'[30]B-2.3'!#REF!</definedName>
    <definedName name="PAGE6">'[30]B-2.3'!#REF!</definedName>
    <definedName name="PAGE7">#REF!</definedName>
    <definedName name="PAGE8">#REF!</definedName>
    <definedName name="penalty">#REF!</definedName>
    <definedName name="PerInvoiceLookup">OFFSET('[12]% Invoice'!$A$1,0,0,COUNTA('[12]% Invoice'!$A$1:$A$65536),COUNTA('[12]% Invoice'!$A$1:$IV$1))</definedName>
    <definedName name="PG5A">#REF!</definedName>
    <definedName name="PG5B">#REF!</definedName>
    <definedName name="PG5C">#REF!</definedName>
    <definedName name="PG5D">#REF!</definedName>
    <definedName name="PG5E">#REF!</definedName>
    <definedName name="PG5F">#REF!</definedName>
    <definedName name="plug">#REF!</definedName>
    <definedName name="plug1">#REF!</definedName>
    <definedName name="pook">#REF!</definedName>
    <definedName name="PPTY">#REF!</definedName>
    <definedName name="PREMPAY">#REF!</definedName>
    <definedName name="PRINT">#REF!</definedName>
    <definedName name="PRINTADJ">#REF!</definedName>
    <definedName name="PRINTADS">#REF!</definedName>
    <definedName name="PRINTBENEFITS">#REF!</definedName>
    <definedName name="PRINTBILL">#REF!</definedName>
    <definedName name="PRINTFICA">#REF!</definedName>
    <definedName name="PRINTGC">#REF!</definedName>
    <definedName name="PRINTINPUT">#REF!</definedName>
    <definedName name="PRINTLABOR">#REF!</definedName>
    <definedName name="PRINTMAIN">#REF!</definedName>
    <definedName name="PRINTNORM">#REF!</definedName>
    <definedName name="PRINTREVC">#REF!</definedName>
    <definedName name="PRINTSCH35B">#REF!</definedName>
    <definedName name="PRINTSUMMARY">#REF!</definedName>
    <definedName name="productlist">'[31]Product List'!$A$1:$E$23153</definedName>
    <definedName name="proj_cust_pmts">'[8]Payment Calculation'!$C$25</definedName>
    <definedName name="PROPTAX">#REF!</definedName>
    <definedName name="qryFTECategbyCountry">#REF!</definedName>
    <definedName name="Quest">#REF!</definedName>
    <definedName name="RATEBASE">'[6]Rev Def Sum'!#REF!</definedName>
    <definedName name="rates">#REF!</definedName>
    <definedName name="RECLASS">#REF!</definedName>
    <definedName name="RECON2">#REF!</definedName>
    <definedName name="RECONCILATION">#REF!</definedName>
    <definedName name="_xlnm.Recorder">#REF!</definedName>
    <definedName name="RefFunction">[20]Assumptions!$F$34:$F$39</definedName>
    <definedName name="RefGrade">[20]Assumptions!$F$7:$F$16</definedName>
    <definedName name="RefJobTitle">[20]Assumptions!$F$18:$F$31</definedName>
    <definedName name="REVALLOC">'[7]ATTACH REH-5A REV'!$A$1:$J$39</definedName>
    <definedName name="RISK">#REF!</definedName>
    <definedName name="Rollups">#REF!</definedName>
    <definedName name="Rusty" hidden="1">{"'Server Configuration'!$A$1:$DB$281"}</definedName>
    <definedName name="S35A">#REF!</definedName>
    <definedName name="S35B">#REF!</definedName>
    <definedName name="SAS_GasCost">[16]Input!#REF!</definedName>
    <definedName name="SCH_17_1of2">#REF!</definedName>
    <definedName name="SCH_17_2of2">#REF!</definedName>
    <definedName name="sch35a">#REF!</definedName>
    <definedName name="sch35b">#REF!</definedName>
    <definedName name="SCHEDULE_12">#REF!</definedName>
    <definedName name="Sep_08_Man_Fee">#REF!</definedName>
    <definedName name="SGA">#REF!</definedName>
    <definedName name="SHEET1">#REF!</definedName>
    <definedName name="SHEET10">#REF!</definedName>
    <definedName name="SHEET108">#REF!</definedName>
    <definedName name="SHEET108_2">#REF!</definedName>
    <definedName name="SHEET11">#REF!</definedName>
    <definedName name="SHEET12">#REF!</definedName>
    <definedName name="SHEET13">#REF!</definedName>
    <definedName name="SHEET2">#REF!</definedName>
    <definedName name="SHEET3">#REF!</definedName>
    <definedName name="SHEET4">#REF!</definedName>
    <definedName name="SHEET5">#REF!</definedName>
    <definedName name="SHEET6">#REF!</definedName>
    <definedName name="SHEET7">#REF!</definedName>
    <definedName name="SHEET8">#REF!</definedName>
    <definedName name="SHEET9">#REF!</definedName>
    <definedName name="SMK">'[17]B-1 p.1 Summary (Base)'!$J$8</definedName>
    <definedName name="SPECIFIC">#REF!</definedName>
    <definedName name="STATETAX_PAY_MO">#REF!</definedName>
    <definedName name="STATETAX_PAY_WK">#REF!</definedName>
    <definedName name="STORAGE">#REF!</definedName>
    <definedName name="STUDY">#REF!</definedName>
    <definedName name="SUM6406E">#REF!</definedName>
    <definedName name="SUM6406P">#REF!</definedName>
    <definedName name="SUM6503E">#REF!</definedName>
    <definedName name="SUM6503P">#REF!</definedName>
    <definedName name="SUM6703E">#REF!</definedName>
    <definedName name="SUM6703P">#REF!</definedName>
    <definedName name="SUM7203E">#REF!</definedName>
    <definedName name="SUM7203P">#REF!</definedName>
    <definedName name="SUM8703E">#REF!</definedName>
    <definedName name="SUM8703P">#REF!</definedName>
    <definedName name="SUMM5">#REF!</definedName>
    <definedName name="SUMMARY">#REF!</definedName>
    <definedName name="SummaryTable">#REF!</definedName>
    <definedName name="TABLE">#REF!</definedName>
    <definedName name="TaxRate">'[32]Tax Rates'!$A$1:$F$24</definedName>
    <definedName name="Teldata">#REF!</definedName>
    <definedName name="TEMP">#REF!</definedName>
    <definedName name="test">'[26]Input Sheet'!#REF!</definedName>
    <definedName name="test1">'[26]Input Sheet'!#REF!</definedName>
    <definedName name="tol">0.001</definedName>
    <definedName name="TOTALONM">#REF!</definedName>
    <definedName name="Totals">'[33]Complete Listing incl LCN'!#REF!</definedName>
    <definedName name="TY">[16]B!#REF!</definedName>
    <definedName name="TYDESC">[16]B!$A$3</definedName>
    <definedName name="UNEMPLOY_TAX">#REF!</definedName>
    <definedName name="Usage_per_Cust">[8]Inputs!$B$12</definedName>
    <definedName name="usd">[34]Assumptions!$C$13</definedName>
    <definedName name="USF">#REF!</definedName>
    <definedName name="VOL_COMP2">#REF!</definedName>
    <definedName name="VOL_COMPARISON">#REF!</definedName>
    <definedName name="WCSUM">#REF!</definedName>
    <definedName name="wit">'[18]Operating Income Summary C-1'!$M$9</definedName>
    <definedName name="Witness">[16]Input!$B$8</definedName>
    <definedName name="WORKAREA">'[7]ATTACH REH-5A REV'!$B$52:$K$169</definedName>
    <definedName name="WorkingDaysPerYear">210</definedName>
    <definedName name="Xref">'[35]xref acct'!$A$3:$C$167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10" i="1" l="1"/>
  <c r="T110" i="1"/>
  <c r="Q110" i="1"/>
  <c r="M110" i="1"/>
  <c r="K110" i="1" s="1"/>
  <c r="G110" i="1"/>
  <c r="S106" i="1"/>
  <c r="R106" i="1"/>
  <c r="P106" i="1"/>
  <c r="O106" i="1"/>
  <c r="U104" i="1"/>
  <c r="T104" i="1"/>
  <c r="Q104" i="1"/>
  <c r="V104" i="1" s="1"/>
  <c r="M104" i="1"/>
  <c r="K104" i="1" s="1"/>
  <c r="I104" i="1"/>
  <c r="G104" i="1" s="1"/>
  <c r="T103" i="1"/>
  <c r="U103" i="1" s="1"/>
  <c r="Q103" i="1"/>
  <c r="V103" i="1" s="1"/>
  <c r="M103" i="1"/>
  <c r="K103" i="1" s="1"/>
  <c r="I103" i="1"/>
  <c r="G103" i="1" s="1"/>
  <c r="T102" i="1"/>
  <c r="U102" i="1" s="1"/>
  <c r="Q102" i="1"/>
  <c r="M102" i="1"/>
  <c r="K102" i="1" s="1"/>
  <c r="I102" i="1"/>
  <c r="G102" i="1"/>
  <c r="U101" i="1"/>
  <c r="T101" i="1"/>
  <c r="Q101" i="1"/>
  <c r="V101" i="1" s="1"/>
  <c r="I101" i="1"/>
  <c r="M101" i="1" s="1"/>
  <c r="K101" i="1" s="1"/>
  <c r="V100" i="1"/>
  <c r="U100" i="1"/>
  <c r="T100" i="1"/>
  <c r="Q100" i="1"/>
  <c r="I100" i="1"/>
  <c r="M100" i="1" s="1"/>
  <c r="K100" i="1" s="1"/>
  <c r="V99" i="1"/>
  <c r="U99" i="1"/>
  <c r="T99" i="1"/>
  <c r="Q99" i="1"/>
  <c r="M99" i="1"/>
  <c r="K99" i="1" s="1"/>
  <c r="I99" i="1"/>
  <c r="G99" i="1"/>
  <c r="U98" i="1"/>
  <c r="T98" i="1"/>
  <c r="Q98" i="1"/>
  <c r="V98" i="1" s="1"/>
  <c r="I98" i="1"/>
  <c r="M98" i="1" s="1"/>
  <c r="K98" i="1" s="1"/>
  <c r="T97" i="1"/>
  <c r="U97" i="1" s="1"/>
  <c r="V97" i="1" s="1"/>
  <c r="Q97" i="1"/>
  <c r="I97" i="1"/>
  <c r="G97" i="1" s="1"/>
  <c r="U96" i="1"/>
  <c r="T96" i="1"/>
  <c r="Q96" i="1"/>
  <c r="V96" i="1" s="1"/>
  <c r="M96" i="1"/>
  <c r="K96" i="1" s="1"/>
  <c r="I96" i="1"/>
  <c r="G96" i="1" s="1"/>
  <c r="T95" i="1"/>
  <c r="U95" i="1" s="1"/>
  <c r="Q95" i="1"/>
  <c r="V95" i="1" s="1"/>
  <c r="M95" i="1"/>
  <c r="K95" i="1" s="1"/>
  <c r="I95" i="1"/>
  <c r="G95" i="1" s="1"/>
  <c r="T94" i="1"/>
  <c r="U94" i="1" s="1"/>
  <c r="Q94" i="1"/>
  <c r="V94" i="1" s="1"/>
  <c r="M94" i="1"/>
  <c r="K94" i="1" s="1"/>
  <c r="I94" i="1"/>
  <c r="G94" i="1"/>
  <c r="V93" i="1"/>
  <c r="U93" i="1"/>
  <c r="T93" i="1"/>
  <c r="Q93" i="1"/>
  <c r="I93" i="1"/>
  <c r="M93" i="1" s="1"/>
  <c r="K93" i="1" s="1"/>
  <c r="V92" i="1"/>
  <c r="U92" i="1"/>
  <c r="T92" i="1"/>
  <c r="Q92" i="1"/>
  <c r="M92" i="1"/>
  <c r="K92" i="1" s="1"/>
  <c r="I92" i="1"/>
  <c r="G92" i="1"/>
  <c r="U91" i="1"/>
  <c r="T91" i="1"/>
  <c r="Q91" i="1"/>
  <c r="V91" i="1" s="1"/>
  <c r="I91" i="1"/>
  <c r="M91" i="1" s="1"/>
  <c r="K91" i="1" s="1"/>
  <c r="T90" i="1"/>
  <c r="U90" i="1" s="1"/>
  <c r="V90" i="1" s="1"/>
  <c r="Q90" i="1"/>
  <c r="I90" i="1"/>
  <c r="G90" i="1" s="1"/>
  <c r="U89" i="1"/>
  <c r="T89" i="1"/>
  <c r="Q89" i="1"/>
  <c r="V89" i="1" s="1"/>
  <c r="M89" i="1"/>
  <c r="K89" i="1" s="1"/>
  <c r="I89" i="1"/>
  <c r="G89" i="1" s="1"/>
  <c r="U88" i="1"/>
  <c r="T88" i="1"/>
  <c r="Q88" i="1"/>
  <c r="V88" i="1" s="1"/>
  <c r="M88" i="1"/>
  <c r="K88" i="1" s="1"/>
  <c r="I88" i="1"/>
  <c r="G88" i="1" s="1"/>
  <c r="E88" i="1"/>
  <c r="U87" i="1"/>
  <c r="T87" i="1"/>
  <c r="Q87" i="1"/>
  <c r="V87" i="1" s="1"/>
  <c r="I87" i="1"/>
  <c r="M87" i="1" s="1"/>
  <c r="K87" i="1" s="1"/>
  <c r="V86" i="1"/>
  <c r="U86" i="1"/>
  <c r="T86" i="1"/>
  <c r="Q86" i="1"/>
  <c r="I86" i="1"/>
  <c r="M86" i="1" s="1"/>
  <c r="K86" i="1" s="1"/>
  <c r="V85" i="1"/>
  <c r="U85" i="1"/>
  <c r="T85" i="1"/>
  <c r="Q85" i="1"/>
  <c r="Q106" i="1" s="1"/>
  <c r="M85" i="1"/>
  <c r="E106" i="1"/>
  <c r="T82" i="1"/>
  <c r="S82" i="1"/>
  <c r="S108" i="1" s="1"/>
  <c r="R82" i="1"/>
  <c r="R108" i="1" s="1"/>
  <c r="Q82" i="1"/>
  <c r="P82" i="1"/>
  <c r="P108" i="1" s="1"/>
  <c r="O82" i="1"/>
  <c r="O108" i="1" s="1"/>
  <c r="I82" i="1"/>
  <c r="E82" i="1"/>
  <c r="T80" i="1"/>
  <c r="U80" i="1" s="1"/>
  <c r="V80" i="1" s="1"/>
  <c r="Q80" i="1"/>
  <c r="M80" i="1"/>
  <c r="K80" i="1" s="1"/>
  <c r="G80" i="1"/>
  <c r="T79" i="1"/>
  <c r="U79" i="1" s="1"/>
  <c r="V79" i="1" s="1"/>
  <c r="Q79" i="1"/>
  <c r="M79" i="1"/>
  <c r="K79" i="1" s="1"/>
  <c r="G79" i="1"/>
  <c r="T78" i="1"/>
  <c r="U78" i="1" s="1"/>
  <c r="V78" i="1" s="1"/>
  <c r="Q78" i="1"/>
  <c r="M78" i="1"/>
  <c r="K78" i="1" s="1"/>
  <c r="G78" i="1"/>
  <c r="T77" i="1"/>
  <c r="U77" i="1" s="1"/>
  <c r="Q77" i="1"/>
  <c r="M77" i="1"/>
  <c r="M82" i="1" s="1"/>
  <c r="G77" i="1"/>
  <c r="G82" i="1" s="1"/>
  <c r="A77" i="1"/>
  <c r="A78" i="1" s="1"/>
  <c r="A79" i="1" s="1"/>
  <c r="A80" i="1" s="1"/>
  <c r="A82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6" i="1" s="1"/>
  <c r="A108" i="1" s="1"/>
  <c r="A110" i="1" s="1"/>
  <c r="A112" i="1" s="1"/>
  <c r="M67" i="1"/>
  <c r="A65" i="1"/>
  <c r="A64" i="1"/>
  <c r="U51" i="1"/>
  <c r="T51" i="1"/>
  <c r="Q51" i="1"/>
  <c r="V51" i="1" s="1"/>
  <c r="M51" i="1"/>
  <c r="K51" i="1"/>
  <c r="G51" i="1"/>
  <c r="S46" i="1"/>
  <c r="R46" i="1"/>
  <c r="P46" i="1"/>
  <c r="I46" i="1"/>
  <c r="U45" i="1"/>
  <c r="T45" i="1"/>
  <c r="M45" i="1"/>
  <c r="K45" i="1" s="1"/>
  <c r="T44" i="1"/>
  <c r="U44" i="1" s="1"/>
  <c r="U46" i="1" s="1"/>
  <c r="Q44" i="1"/>
  <c r="M44" i="1"/>
  <c r="M46" i="1" s="1"/>
  <c r="K46" i="1" s="1"/>
  <c r="K44" i="1"/>
  <c r="G44" i="1"/>
  <c r="T42" i="1"/>
  <c r="S42" i="1"/>
  <c r="S48" i="1" s="1"/>
  <c r="R42" i="1"/>
  <c r="R48" i="1" s="1"/>
  <c r="P42" i="1"/>
  <c r="P48" i="1" s="1"/>
  <c r="O42" i="1"/>
  <c r="I42" i="1"/>
  <c r="I48" i="1" s="1"/>
  <c r="U41" i="1"/>
  <c r="T41" i="1"/>
  <c r="Q41" i="1"/>
  <c r="V41" i="1" s="1"/>
  <c r="M41" i="1"/>
  <c r="K41" i="1" s="1"/>
  <c r="T40" i="1"/>
  <c r="U40" i="1" s="1"/>
  <c r="U42" i="1" s="1"/>
  <c r="Q40" i="1"/>
  <c r="Q42" i="1" s="1"/>
  <c r="M40" i="1"/>
  <c r="K40" i="1" s="1"/>
  <c r="I40" i="1"/>
  <c r="G40" i="1" s="1"/>
  <c r="V34" i="1"/>
  <c r="U34" i="1"/>
  <c r="Q34" i="1"/>
  <c r="K34" i="1"/>
  <c r="G34" i="1"/>
  <c r="U33" i="1"/>
  <c r="Q33" i="1"/>
  <c r="V33" i="1" s="1"/>
  <c r="E33" i="1" s="1"/>
  <c r="G33" i="1" s="1"/>
  <c r="K33" i="1"/>
  <c r="V24" i="1"/>
  <c r="U24" i="1"/>
  <c r="T24" i="1"/>
  <c r="Q24" i="1"/>
  <c r="M24" i="1"/>
  <c r="K24" i="1"/>
  <c r="I24" i="1"/>
  <c r="E24" i="1"/>
  <c r="U17" i="1"/>
  <c r="S17" i="1"/>
  <c r="R17" i="1"/>
  <c r="P17" i="1"/>
  <c r="O17" i="1"/>
  <c r="U16" i="1"/>
  <c r="Q16" i="1"/>
  <c r="A16" i="1"/>
  <c r="A17" i="1" s="1"/>
  <c r="A19" i="1" s="1"/>
  <c r="A21" i="1" s="1"/>
  <c r="A23" i="1" s="1"/>
  <c r="A24" i="1" s="1"/>
  <c r="A25" i="1" s="1"/>
  <c r="A27" i="1" s="1"/>
  <c r="A29" i="1" s="1"/>
  <c r="A31" i="1" s="1"/>
  <c r="A33" i="1" s="1"/>
  <c r="A34" i="1" s="1"/>
  <c r="A36" i="1" s="1"/>
  <c r="A37" i="1" s="1"/>
  <c r="A38" i="1" s="1"/>
  <c r="A40" i="1" s="1"/>
  <c r="A41" i="1" s="1"/>
  <c r="A42" i="1" s="1"/>
  <c r="A44" i="1" s="1"/>
  <c r="A45" i="1" s="1"/>
  <c r="A46" i="1" s="1"/>
  <c r="A48" i="1" s="1"/>
  <c r="A50" i="1" s="1"/>
  <c r="A51" i="1" s="1"/>
  <c r="A52" i="1" s="1"/>
  <c r="A54" i="1" s="1"/>
  <c r="A56" i="1" s="1"/>
  <c r="U15" i="1"/>
  <c r="T15" i="1"/>
  <c r="T17" i="1" s="1"/>
  <c r="Q15" i="1"/>
  <c r="V15" i="1" s="1"/>
  <c r="V17" i="1" s="1"/>
  <c r="O4" i="1"/>
  <c r="O3" i="1"/>
  <c r="O5" i="1" s="1"/>
  <c r="E108" i="1" l="1"/>
  <c r="G24" i="1"/>
  <c r="O21" i="1"/>
  <c r="U48" i="1"/>
  <c r="O19" i="1"/>
  <c r="O45" i="1" s="1"/>
  <c r="O112" i="1"/>
  <c r="U82" i="1"/>
  <c r="U108" i="1" s="1"/>
  <c r="V77" i="1"/>
  <c r="V82" i="1" s="1"/>
  <c r="P19" i="1"/>
  <c r="P21" i="1" s="1"/>
  <c r="P112" i="1"/>
  <c r="R21" i="1"/>
  <c r="Q108" i="1"/>
  <c r="U106" i="1"/>
  <c r="R19" i="1"/>
  <c r="R112" i="1"/>
  <c r="S112" i="1"/>
  <c r="S19" i="1"/>
  <c r="S21" i="1" s="1"/>
  <c r="K112" i="1"/>
  <c r="V102" i="1"/>
  <c r="V106" i="1" s="1"/>
  <c r="T108" i="1"/>
  <c r="E19" i="1"/>
  <c r="E112" i="1"/>
  <c r="E45" i="1"/>
  <c r="Q17" i="1"/>
  <c r="G91" i="1"/>
  <c r="G98" i="1"/>
  <c r="T46" i="1"/>
  <c r="T48" i="1" s="1"/>
  <c r="I106" i="1"/>
  <c r="I108" i="1" s="1"/>
  <c r="T106" i="1"/>
  <c r="G85" i="1"/>
  <c r="G86" i="1"/>
  <c r="G112" i="1" s="1"/>
  <c r="M90" i="1"/>
  <c r="K90" i="1" s="1"/>
  <c r="G93" i="1"/>
  <c r="M97" i="1"/>
  <c r="K97" i="1" s="1"/>
  <c r="G100" i="1"/>
  <c r="M15" i="1"/>
  <c r="M42" i="1"/>
  <c r="V44" i="1"/>
  <c r="K77" i="1"/>
  <c r="K82" i="1" s="1"/>
  <c r="K85" i="1"/>
  <c r="G87" i="1"/>
  <c r="G101" i="1"/>
  <c r="V40" i="1"/>
  <c r="V42" i="1" s="1"/>
  <c r="P27" i="1" l="1"/>
  <c r="P31" i="1" s="1"/>
  <c r="P36" i="1" s="1"/>
  <c r="P23" i="1"/>
  <c r="P25" i="1" s="1"/>
  <c r="P37" i="1" s="1"/>
  <c r="P54" i="1" s="1"/>
  <c r="I112" i="1"/>
  <c r="I19" i="1"/>
  <c r="S23" i="1"/>
  <c r="S25" i="1" s="1"/>
  <c r="S37" i="1" s="1"/>
  <c r="S54" i="1" s="1"/>
  <c r="S27" i="1"/>
  <c r="S31" i="1" s="1"/>
  <c r="S36" i="1" s="1"/>
  <c r="K106" i="1"/>
  <c r="K108" i="1" s="1"/>
  <c r="R23" i="1"/>
  <c r="R25" i="1" s="1"/>
  <c r="R37" i="1" s="1"/>
  <c r="R54" i="1" s="1"/>
  <c r="O46" i="1"/>
  <c r="O48" i="1" s="1"/>
  <c r="Q45" i="1"/>
  <c r="Q21" i="1"/>
  <c r="O23" i="1"/>
  <c r="O25" i="1" s="1"/>
  <c r="O37" i="1" s="1"/>
  <c r="G106" i="1"/>
  <c r="G108" i="1" s="1"/>
  <c r="V108" i="1"/>
  <c r="Q19" i="1"/>
  <c r="Q112" i="1"/>
  <c r="M48" i="1"/>
  <c r="K48" i="1" s="1"/>
  <c r="K42" i="1"/>
  <c r="E46" i="1"/>
  <c r="G45" i="1"/>
  <c r="G46" i="1" s="1"/>
  <c r="T112" i="1"/>
  <c r="T19" i="1"/>
  <c r="T21" i="1" s="1"/>
  <c r="U112" i="1"/>
  <c r="U19" i="1"/>
  <c r="U21" i="1" s="1"/>
  <c r="M106" i="1"/>
  <c r="M108" i="1" s="1"/>
  <c r="K15" i="1"/>
  <c r="E41" i="1"/>
  <c r="S50" i="1" l="1"/>
  <c r="S52" i="1" s="1"/>
  <c r="S56" i="1" s="1"/>
  <c r="S38" i="1"/>
  <c r="O27" i="1"/>
  <c r="O31" i="1" s="1"/>
  <c r="O36" i="1" s="1"/>
  <c r="Q23" i="1"/>
  <c r="E42" i="1"/>
  <c r="E48" i="1" s="1"/>
  <c r="G48" i="1" s="1"/>
  <c r="G41" i="1"/>
  <c r="G42" i="1" s="1"/>
  <c r="T23" i="1"/>
  <c r="V45" i="1"/>
  <c r="V46" i="1" s="1"/>
  <c r="V48" i="1" s="1"/>
  <c r="Q46" i="1"/>
  <c r="Q48" i="1" s="1"/>
  <c r="O54" i="1"/>
  <c r="Q37" i="1"/>
  <c r="M112" i="1"/>
  <c r="M19" i="1"/>
  <c r="K19" i="1" s="1"/>
  <c r="V112" i="1"/>
  <c r="V19" i="1"/>
  <c r="V21" i="1" s="1"/>
  <c r="G19" i="1"/>
  <c r="R27" i="1"/>
  <c r="R31" i="1" s="1"/>
  <c r="R36" i="1" s="1"/>
  <c r="P50" i="1"/>
  <c r="P52" i="1" s="1"/>
  <c r="P56" i="1" s="1"/>
  <c r="P38" i="1"/>
  <c r="R38" i="1" l="1"/>
  <c r="R50" i="1"/>
  <c r="R52" i="1" s="1"/>
  <c r="R56" i="1" s="1"/>
  <c r="Q54" i="1"/>
  <c r="O56" i="1"/>
  <c r="U23" i="1"/>
  <c r="U25" i="1" s="1"/>
  <c r="T25" i="1"/>
  <c r="Q25" i="1"/>
  <c r="Q27" i="1" s="1"/>
  <c r="O38" i="1"/>
  <c r="Q36" i="1"/>
  <c r="O50" i="1"/>
  <c r="O52" i="1" s="1"/>
  <c r="Q38" i="1" l="1"/>
  <c r="Q50" i="1"/>
  <c r="T37" i="1"/>
  <c r="T27" i="1"/>
  <c r="Q31" i="1"/>
  <c r="V23" i="1"/>
  <c r="V25" i="1" s="1"/>
  <c r="U37" i="1" l="1"/>
  <c r="T54" i="1"/>
  <c r="Q52" i="1"/>
  <c r="Q56" i="1" s="1"/>
  <c r="U27" i="1"/>
  <c r="V27" i="1" s="1"/>
  <c r="T31" i="1"/>
  <c r="T36" i="1" l="1"/>
  <c r="U31" i="1"/>
  <c r="V31" i="1" s="1"/>
  <c r="U54" i="1"/>
  <c r="V37" i="1"/>
  <c r="V54" i="1" s="1"/>
  <c r="U36" i="1" l="1"/>
  <c r="T50" i="1"/>
  <c r="T38" i="1"/>
  <c r="U50" i="1" l="1"/>
  <c r="T52" i="1"/>
  <c r="T56" i="1" s="1"/>
  <c r="U38" i="1"/>
  <c r="V36" i="1"/>
  <c r="V38" i="1" s="1"/>
  <c r="U52" i="1" l="1"/>
  <c r="U56" i="1" s="1"/>
  <c r="V50" i="1"/>
  <c r="V52" i="1" s="1"/>
  <c r="V56" i="1" s="1"/>
  <c r="G15" i="1" l="1"/>
  <c r="E17" i="1"/>
  <c r="E21" i="1" l="1"/>
  <c r="E23" i="1" l="1"/>
  <c r="E25" i="1" s="1"/>
  <c r="E37" i="1" s="1"/>
  <c r="E54" i="1" s="1"/>
  <c r="E27" i="1" l="1"/>
  <c r="E31" i="1" s="1"/>
  <c r="E36" i="1" s="1"/>
  <c r="E38" i="1" s="1"/>
  <c r="E50" i="1" l="1"/>
  <c r="E52" i="1" s="1"/>
  <c r="E56" i="1" s="1"/>
  <c r="M16" i="1" l="1"/>
  <c r="I17" i="1"/>
  <c r="G16" i="1"/>
  <c r="G17" i="1" l="1"/>
  <c r="I21" i="1"/>
  <c r="K16" i="1"/>
  <c r="M17" i="1"/>
  <c r="K17" i="1" l="1"/>
  <c r="M21" i="1"/>
  <c r="I23" i="1"/>
  <c r="G21" i="1"/>
  <c r="I25" i="1" l="1"/>
  <c r="G23" i="1"/>
  <c r="M23" i="1"/>
  <c r="K21" i="1"/>
  <c r="M25" i="1" l="1"/>
  <c r="K23" i="1"/>
  <c r="I37" i="1"/>
  <c r="G25" i="1"/>
  <c r="I27" i="1"/>
  <c r="G37" i="1" l="1"/>
  <c r="I54" i="1"/>
  <c r="I31" i="1"/>
  <c r="G27" i="1"/>
  <c r="K25" i="1"/>
  <c r="M37" i="1"/>
  <c r="M27" i="1"/>
  <c r="M31" i="1" l="1"/>
  <c r="K27" i="1"/>
  <c r="G31" i="1"/>
  <c r="I36" i="1"/>
  <c r="G54" i="1"/>
  <c r="K37" i="1"/>
  <c r="M54" i="1"/>
  <c r="K54" i="1" l="1"/>
  <c r="I50" i="1"/>
  <c r="G36" i="1"/>
  <c r="I38" i="1"/>
  <c r="G38" i="1" s="1"/>
  <c r="M36" i="1"/>
  <c r="K31" i="1"/>
  <c r="G50" i="1" l="1"/>
  <c r="I52" i="1"/>
  <c r="M50" i="1"/>
  <c r="K36" i="1"/>
  <c r="M38" i="1"/>
  <c r="K38" i="1" s="1"/>
  <c r="K50" i="1" l="1"/>
  <c r="M52" i="1"/>
  <c r="G52" i="1"/>
  <c r="I56" i="1"/>
  <c r="G56" i="1" l="1"/>
  <c r="K52" i="1"/>
  <c r="M56" i="1"/>
  <c r="K56" i="1" s="1"/>
</calcChain>
</file>

<file path=xl/sharedStrings.xml><?xml version="1.0" encoding="utf-8"?>
<sst xmlns="http://schemas.openxmlformats.org/spreadsheetml/2006/main" count="161" uniqueCount="123">
  <si>
    <t>COMPUTATION OF FEDERAL AND STATE INCOME TAX</t>
  </si>
  <si>
    <t>FOR THE BASE PERIOD TME AUGUST 31, 2021 AND FORECAST PERIOD TME DECEMBER 31, 2022</t>
  </si>
  <si>
    <t>Data:__X___Base Period__X___Forecasted Period</t>
  </si>
  <si>
    <t>SCHEDULE 7.2</t>
  </si>
  <si>
    <t>Type of Filing:___X____Original________Updated</t>
  </si>
  <si>
    <t>SHEET 1 OF 2</t>
  </si>
  <si>
    <t>Workpaper Reference No(s).  ____________________</t>
  </si>
  <si>
    <t xml:space="preserve">WITNESS:  </t>
  </si>
  <si>
    <t>A</t>
  </si>
  <si>
    <t>B</t>
  </si>
  <si>
    <t>C=A-B</t>
  </si>
  <si>
    <t>D</t>
  </si>
  <si>
    <t>E</t>
  </si>
  <si>
    <t>F=E*5/12</t>
  </si>
  <si>
    <t>G=F-D</t>
  </si>
  <si>
    <t>C+D+G</t>
  </si>
  <si>
    <t>At  Current  Rates</t>
  </si>
  <si>
    <t>At Proposed Rates</t>
  </si>
  <si>
    <t>4 MOS.</t>
  </si>
  <si>
    <t>JAN+FEB+MAR</t>
  </si>
  <si>
    <t>7&amp;5</t>
  </si>
  <si>
    <t>0&amp;12</t>
  </si>
  <si>
    <t>Line</t>
  </si>
  <si>
    <t>Base Period</t>
  </si>
  <si>
    <t>Proforma</t>
  </si>
  <si>
    <t>Forecast Period</t>
  </si>
  <si>
    <t>Delta</t>
  </si>
  <si>
    <t>PKY</t>
  </si>
  <si>
    <t>ACTUAL</t>
  </si>
  <si>
    <t>2021</t>
  </si>
  <si>
    <t>2022</t>
  </si>
  <si>
    <t>No.</t>
  </si>
  <si>
    <t>Description</t>
  </si>
  <si>
    <t>TME 8/31/21</t>
  </si>
  <si>
    <t>Adjustments</t>
  </si>
  <si>
    <t>TME 12/31/22</t>
  </si>
  <si>
    <t>2020</t>
  </si>
  <si>
    <t>5 MOS.</t>
  </si>
  <si>
    <t>6 MOS.</t>
  </si>
  <si>
    <t>TOTAL</t>
  </si>
  <si>
    <t>(1)</t>
  </si>
  <si>
    <t>(2)</t>
  </si>
  <si>
    <t>(3)</t>
  </si>
  <si>
    <t>(4)</t>
  </si>
  <si>
    <t>(5)</t>
  </si>
  <si>
    <t>$</t>
  </si>
  <si>
    <t>Operating Income Before Income Taxes</t>
  </si>
  <si>
    <t>Interest Charges</t>
  </si>
  <si>
    <t>Book Net Income before Income Tax &amp; Credits</t>
  </si>
  <si>
    <t>LN 1 - 2</t>
  </si>
  <si>
    <t>Statutory Adjustments to Taxable Income</t>
  </si>
  <si>
    <t>PG 2</t>
  </si>
  <si>
    <t>State Taxable Income</t>
  </si>
  <si>
    <t>LN 3+4</t>
  </si>
  <si>
    <t xml:space="preserve">State Income Tax </t>
  </si>
  <si>
    <t>LN 5 X Rate</t>
  </si>
  <si>
    <t>Other Adjustments</t>
  </si>
  <si>
    <t>Total State Income Tax</t>
  </si>
  <si>
    <t>LN 6+7</t>
  </si>
  <si>
    <t>Federal Taxable Income</t>
  </si>
  <si>
    <t>LN 5 - 8</t>
  </si>
  <si>
    <t>Federal Net Operating Loss Carryforward</t>
  </si>
  <si>
    <t>Federal Income Tax</t>
  </si>
  <si>
    <t>LN 9 x Rate</t>
  </si>
  <si>
    <t>Prior Adjustment to Federal Income Tax</t>
  </si>
  <si>
    <t>Other Adjustments to Federal Income Tax</t>
  </si>
  <si>
    <t>Current Federal Income Tax</t>
  </si>
  <si>
    <t>LN 10+11+12</t>
  </si>
  <si>
    <t>Current State Income Tax</t>
  </si>
  <si>
    <t>Total Current Income Tax</t>
  </si>
  <si>
    <t>LN 13+14</t>
  </si>
  <si>
    <t>Amortization of Excess ADIT-Federal</t>
  </si>
  <si>
    <t>Provision for Deferred Federal Income Tax</t>
  </si>
  <si>
    <t>Deferred Federal Income Tax</t>
  </si>
  <si>
    <t>LN 16+17</t>
  </si>
  <si>
    <t>Amortization of Excess ADIT-State</t>
  </si>
  <si>
    <t>Provision for Deferred State Income Tax</t>
  </si>
  <si>
    <t>Deferred State Income Tax</t>
  </si>
  <si>
    <t>LN 19+20</t>
  </si>
  <si>
    <t>Total Provision for Deferred Income Taxes</t>
  </si>
  <si>
    <t>LN 18+21</t>
  </si>
  <si>
    <t>Total Federal Income Taxes</t>
  </si>
  <si>
    <t>LN 13+18</t>
  </si>
  <si>
    <t>Amortization of Investment Tax Credit</t>
  </si>
  <si>
    <t>Net Federal Income Taxes</t>
  </si>
  <si>
    <t>LN 23+24</t>
  </si>
  <si>
    <t>Net State Income Taxes</t>
  </si>
  <si>
    <t>LN 14+21</t>
  </si>
  <si>
    <t>Total Income Tax Expense</t>
  </si>
  <si>
    <t>LN 25+26</t>
  </si>
  <si>
    <t>SHEET 2 OF 2</t>
  </si>
  <si>
    <t>Other Reconciling Items-Flow Through</t>
  </si>
  <si>
    <t>Political Action Expense/Penalties</t>
  </si>
  <si>
    <t>Employee Fringe Benefits</t>
  </si>
  <si>
    <t>Cash Surrender Value Life Insurance</t>
  </si>
  <si>
    <t>Meals &amp; Entertainment</t>
  </si>
  <si>
    <t>Total Other Recon. Items-Flow Thru</t>
  </si>
  <si>
    <t>Other Reconciling Items-Deferred</t>
  </si>
  <si>
    <t>Excess of Tax Accelerated over Book Depreciation</t>
  </si>
  <si>
    <t>Cost of Removal</t>
  </si>
  <si>
    <t>Basis Differences</t>
  </si>
  <si>
    <t>Other Property</t>
  </si>
  <si>
    <t>Bad Debts</t>
  </si>
  <si>
    <t>Charitable Contr Limit</t>
  </si>
  <si>
    <t>Accrued Liabilities</t>
  </si>
  <si>
    <t>Unicap 263A</t>
  </si>
  <si>
    <t>Accrued Incentive</t>
  </si>
  <si>
    <t>Pension</t>
  </si>
  <si>
    <t>Purchase Gas Adj - Cur Per</t>
  </si>
  <si>
    <t>Performance Stock Units</t>
  </si>
  <si>
    <t>Restricted Stock Units</t>
  </si>
  <si>
    <t>Supplemental Executive Retirement Plan</t>
  </si>
  <si>
    <t>Vacation Accrued</t>
  </si>
  <si>
    <t>Contingent Liability Amortization</t>
  </si>
  <si>
    <t>ASC 842 Lease Asset/Obligation</t>
  </si>
  <si>
    <t>OPEB</t>
  </si>
  <si>
    <t>Worker's Compensation</t>
  </si>
  <si>
    <t>Debt Expense Amortization</t>
  </si>
  <si>
    <t>Total Other Recon. Items-Deferred</t>
  </si>
  <si>
    <t>Total Other Reconciling Items</t>
  </si>
  <si>
    <t>State Bonus Disallowance &amp; Fed Char Contr Limit</t>
  </si>
  <si>
    <t>Total Other Reconciling Items-State</t>
  </si>
  <si>
    <t>WITNESS:  PACKER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</si>
</sst>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00_);\(#,##0.0000\)"/>
    <numFmt numFmtId="166" formatCode="_(* #,##0.0000_);_(* \(#,##0.0000\);_(* &quot;-&quot;??_);_(@_)"/>
  </numFmts>
  <fonts count="7" x14ac:knownFonts="1">
    <font>
      <sz val="11"/>
      <color theme="1"/>
      <name val="Calibri"/>
      <family val="2"/>
      <scheme val="minor"/>
    </font>
    <font>
      <sz val="8"/>
      <name val="Helv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Helv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7" fontId="1" fillId="0" borderId="0" applyFill="0" applyBorder="0"/>
  </cellStyleXfs>
  <cellXfs count="38">
    <xf numFmtId="0" fontId="0" fillId="0" borderId="0" xfId="0"/>
    <xf numFmtId="37" fontId="1" fillId="0" borderId="0" xfId="3" applyFill="1"/>
    <xf numFmtId="37" fontId="2" fillId="0" borderId="0" xfId="3" applyFont="1" applyFill="1" applyAlignment="1">
      <alignment horizontal="center"/>
    </xf>
    <xf numFmtId="37" fontId="2" fillId="0" borderId="0" xfId="3" applyFont="1" applyFill="1"/>
    <xf numFmtId="37" fontId="2" fillId="0" borderId="0" xfId="3" applyFont="1" applyFill="1" applyAlignment="1">
      <alignment horizontal="left"/>
    </xf>
    <xf numFmtId="37" fontId="3" fillId="0" borderId="0" xfId="3" applyFont="1" applyFill="1"/>
    <xf numFmtId="37" fontId="2" fillId="0" borderId="0" xfId="3" applyFont="1" applyFill="1" applyAlignment="1">
      <alignment horizontal="right"/>
    </xf>
    <xf numFmtId="37" fontId="2" fillId="0" borderId="1" xfId="3" applyFont="1" applyFill="1" applyBorder="1" applyAlignment="1">
      <alignment horizontal="left"/>
    </xf>
    <xf numFmtId="37" fontId="2" fillId="0" borderId="1" xfId="3" applyFont="1" applyFill="1" applyBorder="1"/>
    <xf numFmtId="37" fontId="2" fillId="0" borderId="0" xfId="3" applyFont="1" applyFill="1" applyBorder="1" applyAlignment="1">
      <alignment horizontal="right"/>
    </xf>
    <xf numFmtId="37" fontId="1" fillId="0" borderId="0" xfId="3" applyFill="1" applyBorder="1"/>
    <xf numFmtId="37" fontId="2" fillId="0" borderId="0" xfId="3" applyFont="1" applyFill="1" applyBorder="1" applyAlignment="1">
      <alignment horizontal="center"/>
    </xf>
    <xf numFmtId="37" fontId="2" fillId="0" borderId="3" xfId="3" applyFont="1" applyFill="1" applyBorder="1" applyAlignment="1">
      <alignment horizontal="center"/>
    </xf>
    <xf numFmtId="37" fontId="1" fillId="0" borderId="0" xfId="3" applyFill="1" applyAlignment="1">
      <alignment horizontal="center"/>
    </xf>
    <xf numFmtId="37" fontId="2" fillId="0" borderId="0" xfId="3" quotePrefix="1" applyFont="1" applyFill="1" applyAlignment="1">
      <alignment horizontal="center"/>
    </xf>
    <xf numFmtId="37" fontId="2" fillId="0" borderId="1" xfId="3" applyFont="1" applyFill="1" applyBorder="1" applyAlignment="1">
      <alignment horizontal="center"/>
    </xf>
    <xf numFmtId="37" fontId="2" fillId="0" borderId="4" xfId="3" applyFont="1" applyFill="1" applyBorder="1" applyAlignment="1">
      <alignment horizontal="center"/>
    </xf>
    <xf numFmtId="37" fontId="2" fillId="0" borderId="0" xfId="3" applyFont="1" applyFill="1" applyBorder="1"/>
    <xf numFmtId="37" fontId="2" fillId="0" borderId="4" xfId="3" applyFont="1" applyFill="1" applyBorder="1"/>
    <xf numFmtId="164" fontId="2" fillId="0" borderId="0" xfId="1" applyNumberFormat="1" applyFont="1" applyFill="1"/>
    <xf numFmtId="165" fontId="2" fillId="0" borderId="0" xfId="3" applyNumberFormat="1" applyFont="1" applyFill="1"/>
    <xf numFmtId="37" fontId="4" fillId="0" borderId="0" xfId="3" applyFont="1" applyFill="1"/>
    <xf numFmtId="164" fontId="4" fillId="0" borderId="0" xfId="1" applyNumberFormat="1" applyFont="1" applyFill="1"/>
    <xf numFmtId="9" fontId="2" fillId="0" borderId="0" xfId="2" applyFont="1" applyFill="1"/>
    <xf numFmtId="10" fontId="2" fillId="0" borderId="0" xfId="2" applyNumberFormat="1" applyFont="1" applyFill="1"/>
    <xf numFmtId="37" fontId="4" fillId="0" borderId="0" xfId="3" applyFont="1" applyFill="1" applyAlignment="1">
      <alignment horizontal="right"/>
    </xf>
    <xf numFmtId="37" fontId="5" fillId="0" borderId="0" xfId="3" applyFont="1" applyFill="1"/>
    <xf numFmtId="166" fontId="2" fillId="0" borderId="0" xfId="1" applyNumberFormat="1" applyFont="1" applyFill="1"/>
    <xf numFmtId="37" fontId="3" fillId="0" borderId="4" xfId="3" applyFont="1" applyFill="1" applyBorder="1"/>
    <xf numFmtId="37" fontId="3" fillId="0" borderId="0" xfId="3" applyFont="1" applyFill="1" applyAlignment="1">
      <alignment horizontal="center"/>
    </xf>
    <xf numFmtId="37" fontId="3" fillId="0" borderId="0" xfId="3" applyFont="1" applyFill="1" applyBorder="1"/>
    <xf numFmtId="37" fontId="6" fillId="0" borderId="0" xfId="3" applyFont="1" applyFill="1"/>
    <xf numFmtId="37" fontId="3" fillId="0" borderId="0" xfId="3" applyFont="1" applyFill="1" applyBorder="1" applyAlignment="1">
      <alignment horizontal="center"/>
    </xf>
    <xf numFmtId="37" fontId="1" fillId="0" borderId="0" xfId="3" applyFill="1" applyBorder="1" applyAlignment="1">
      <alignment horizontal="center"/>
    </xf>
    <xf numFmtId="37" fontId="2" fillId="0" borderId="0" xfId="3" applyFont="1" applyFill="1" applyAlignment="1">
      <alignment horizontal="center"/>
    </xf>
    <xf numFmtId="37" fontId="2" fillId="0" borderId="2" xfId="3" applyFont="1" applyFill="1" applyBorder="1" applyAlignment="1">
      <alignment horizontal="center"/>
    </xf>
    <xf numFmtId="37" fontId="2" fillId="2" borderId="0" xfId="3" applyFont="1" applyFill="1"/>
    <xf numFmtId="37" fontId="2" fillId="2" borderId="4" xfId="3" applyFont="1" applyFill="1" applyBorder="1"/>
  </cellXfs>
  <cellStyles count="4">
    <cellStyle name="Comma" xfId="1" builtinId="3"/>
    <cellStyle name="Normal" xfId="0" builtinId="0"/>
    <cellStyle name="Normal_E-1 Income Taxes" xfId="3" xr:uid="{0E0289D6-767E-4946-834E-BAD427230603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customXml" Target="../customXml/item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ustomXml" Target="../customXml/item3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wnhamfpp032\ratecomm\Documents%20and%20Settings\Catharine%20Lacy\My%20Documents\Work%20Projects\Columbia3\TS1&amp;TS2\DataFar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Models\IT\IT%20Financial%20Model%20Tool\Nisource%20-%20MTC%20Financial%20Management%20Tool%20v20%20(11.1.0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Models\IT\IT%20Financial%20Model%20Tool\2006-08-08%20Nisource%20-%20IT%20Financial%20Management%20Tool_Amendment%203%20Updat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loyd%20Spann\My%20Documents\Excel\2004\BCBSRI\Governance%20Financial%20Management\Service%20Credits\BCBSRI%20Service%20Level%20Credit%20Tracking%20Draft_v11_LDS_0128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MD\Rate%20Case\2008\Class%20Cost%20of%20Service\Sep%2012.%202008\Demand.Commodity%20Study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rate\CMD\ratecase\1995\EXH10.WK1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yorConsolidated\Accounts\Blue%20Cross\Financials\2003\05\PYR_SVC_BLUERI_AP%20IMAG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KY\Rate%20Case%20-%202016\Schedules\Schedule%20M%20(Revenues)\Sch%20M%20-%20Revenue%20and%20Rate%20Design%20(Forecasted)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FischerRCC\Documents\(Final)%20-%20CKY%20Cost%20of%20Service%20Schedules%20A%20-%20K%20(Base%20Period%20TME%208-31-16,%20Forecast%20Period%20TME%2012-31-17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at65791\Local%20Settings\Temporary%20Internet%20Files\Content.Outlook\PQT8T9TM\Schedule%20C%20&amp;%20D%20-%20Operating%20Income\Sch%20C%20&amp;%20D%20-%20Operating%20Income%20Forecaste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Models\IT\IT%20Financial%20Model%20Tool\Financial%20Models\Nisource%20-%20Customer%20Contact%20Center%20Financial%20Management%20Tool%20v1%20(10.18.0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es\data\Schedule%20E%20-%20Income%20Taxes\E-1%20Income%20Tax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BMS%20People%20Analysis2.ppt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wnhamfpp032\ratecomm\Documents%20and%20Settings\Catharine%20Lacy\My%20Documents\Work%20Projects\Columbia3\PGA-ACA\(WORKINGCOPY)PGA-EffectiveNovember29,2005\(WORKINGCOPY)PGA-EffectiveNovember29,20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pgbmk001\Data1\Documents%20and%20Settings\MMeade\Desktop\BT%20quote%20template-%20May%202004%20V1.02%20-%20TEST%20FIL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KY\Rate%20Case%20-%202009\Rate%20Case%20Schedules\Base\Schedule%20C%20-%20Operating%20Income\Operating%20Incom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U%20Return%20on%20Rate%20Base\2003\2003%203rd%20Qtr\NH%20Return%20on%20Rate%20Base%20ReportFiled%20-%2009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KY\Ratecase%20-%202007\Schedules\Workpapers\Payroll%20Tax%20Adjustmen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ourcing%20Initiative\ADM%20Support\APR04IMSS,%20v2.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aylor\LOCALS~1\Temp\notesC9812B\CMD%20-%20Cost%20of%20Service%2011-30-09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arlouJ\Local%20Settings\Temporary%20Internet%20Files\OLK8\208522\0901Wellpoin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KY\Rate%20Case%20-%202009\Rate%20Case%20Schedules\Historic\Schedules%20A%20-%20L%20-%20Cost%20of%20Service%20and%20Rate%20Base\As%20Filed\CKY%20Cost%20of%20Service%20Schedules%20A%20thru%20L%20December%2031,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ttfs01\data\Documents%20and%20Settings\guajpae1\Local%20Settings\Temporary%20Internet%20Files\OLK17\03%202005%20StorageClosePackag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es\data\Schedule%20B%20-%20Rate%20Base%20&amp;%20Balance%20Sheet\B-2%20Plant%20&amp;%20Property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pgbmk001\Data1\DOCUME~1\npatel\LOCALS~1\Temp\IPBS%20Quotation%20Tool%20v2.1%20-%20November%20Issue%20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ttfs01\data\Users\cmachesney\AppData\Local\Microsoft\Windows\Temporary%20Internet%20Files\Content.Outlook\BE4EFS30\Plant%20DD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erler\My%20Documents\Cendant\Denver%20Resource%20Baselines\Asset%20Tracking%2010_16_01.Lee1%20Rev%20PC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701433~1\LOCALS~1\Temp\PB06BaseSept2004BMSGlobalOutsourceallocations_MA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parkegj\LOCALS~1\Temp\d.My%20Documents.Notes.Data\2004%20GIS\Submitted%20Files\20458p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121726\AppData\Local\Temp\notesC9812B\CMD%202013%20Rate%20Case%20-%20Cost%20of%20Servic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v\RATECASE\2006%20Rate%20Case%20TME%2012-31-05,%20Proforma%209-30-06\Revenue\TS1&amp;TS2splitworksheet-2005-(4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MD\Rate%20Case\2016\Cost%20of%20Service\CMD%202016%20Rate%20Case%20-%20Cost%20of%20Service%20model%20(WORKING)%20Updated%20for%2012-31-15%20Plant%20Data%2001-14-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wnhamfpp032\ratecomm\Cgv\RATECASE\2006%20Rate%20Case%20TME%2012-31-05,%20Proforma%209-30-06\Revenue\TS1&amp;TS2splitworksheet-2005-(4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PA\Rate%20Case\2008\Forecasted\Adjustments%20-%20O&amp;M%20Expense\Projected%20CAP%20for%20PA%20rate%20case%20test%20year%209-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PA\Rate%20Case\2016\Revenue\CPA%202016%20Rate%20Case%20Exh%20003%20Sch%2001%20Thru%2010%20and%20pgs%2006-10%20(Draf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&amp;B"/>
      <sheetName val="PGA 95 B&amp;B Monica"/>
      <sheetName val="Demand Data"/>
      <sheetName val="Demand Summary"/>
      <sheetName val="ACAvsCGVStorage&amp;Peaking"/>
      <sheetName val="TRANSPORTS-revised"/>
      <sheetName val="TS1&amp;TS2data"/>
      <sheetName val="B&amp;B Tol LVTS"/>
      <sheetName val="B&amp;B Tol TS1"/>
      <sheetName val="B&amp;B Tol TS2"/>
      <sheetName val="B&amp;B Tol All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enu"/>
      <sheetName val="Financials Menu"/>
      <sheetName val="Pivot"/>
      <sheetName val="A (Input) Inv MO Service Charge"/>
      <sheetName val="B (Input) MO Volumes"/>
      <sheetName val="C (Input) MO ARC RRC Charges"/>
      <sheetName val="D (Output) Volume Analysis"/>
      <sheetName val="E (Calc) MO ARC-RRC Charge"/>
      <sheetName val="F (Valid) MO Service Charge"/>
      <sheetName val="G (Valid) MO ARC-RRC Charge"/>
      <sheetName val="H (Ref) Mnthly Svc Fees"/>
      <sheetName val="I (Ref) Mnthly Baseline Units"/>
      <sheetName val="I(a) (Ref) Mnth Baseline Unit %"/>
      <sheetName val="J (Ref) ARC RRC Rates"/>
      <sheetName val="K Graph (Input)"/>
      <sheetName val="L Graph (Data)"/>
      <sheetName val="M Graph (Baseline)"/>
      <sheetName val="N Graph (RU)"/>
      <sheetName val="O Graph (Charges)"/>
      <sheetName val="SLA Menu"/>
      <sheetName val="R (Input) SLA Achieved"/>
      <sheetName val="S (Calc) Service Credit"/>
      <sheetName val="T (Calc) Srvice Credt True Up"/>
      <sheetName val="U (Valid) Service Credit Sum"/>
      <sheetName val="V (Ref) At Risk"/>
      <sheetName val="W (Ref) Pool Allocation"/>
      <sheetName val="X (Ref) Original SLA"/>
      <sheetName val="(Ref) Invoice Detail"/>
      <sheetName val="Rate Sche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enu"/>
      <sheetName val="Financials Menu"/>
      <sheetName val="A (Input) Inv MO Service Charge"/>
      <sheetName val="B (Input) MO Volumes"/>
      <sheetName val="C (Input) MO ARC - RRC Charges"/>
      <sheetName val="D (Output)- Volume Analysis"/>
      <sheetName val="E (Calc) -MO ARC-RRC Charge"/>
      <sheetName val="F (Valid) - MO Service Charge"/>
      <sheetName val="G (Valid) - MO ARC-RRC Charge"/>
      <sheetName val="H (Ref) - Mnthly Svc Fees"/>
      <sheetName val="I (Ref) - Mnthly Baseline Units"/>
      <sheetName val="J (Ref) - ARC RRC Rates"/>
      <sheetName val="K Graph (Input)"/>
      <sheetName val="L Graph (Data)"/>
      <sheetName val="M Graph (Baseline)"/>
      <sheetName val="N Graph (RU)"/>
      <sheetName val="New Graph"/>
      <sheetName val="O Graph (Charges)"/>
      <sheetName val="SLA Menu"/>
      <sheetName val="K (Input) SLA Achieved"/>
      <sheetName val="L (Output) Service Credit"/>
      <sheetName val="M (Output) Srvice Credt True Up"/>
      <sheetName val="N (Valid) Service Credit Sum"/>
      <sheetName val="O (Ref) At Risk"/>
      <sheetName val="P (Ref) Pool Allocation"/>
      <sheetName val="Q (Ref) SLA Consolidation"/>
      <sheetName val="R (Ref) SLA Updated"/>
      <sheetName val="(Ref) IT Tower (Original)"/>
      <sheetName val="(Ref) Invoice Detail "/>
      <sheetName val="Rate Sche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LCs Due &amp; Recd"/>
      <sheetName val="1 - Totals"/>
      <sheetName val="2 - All Towers"/>
      <sheetName val="3-Pie Chart"/>
      <sheetName val="4-Indiv Towers"/>
      <sheetName val="% Invoice"/>
      <sheetName val="DSUM Explanation"/>
      <sheetName val="DB Functions"/>
      <sheetName val="Membership"/>
      <sheetName val="Infrastructure"/>
      <sheetName val="Blue Card"/>
      <sheetName val="FEP"/>
      <sheetName val="Basic Claims"/>
      <sheetName val="Applications"/>
      <sheetName val="Claims"/>
      <sheetName val="Mo1"/>
      <sheetName val="Mo2"/>
      <sheetName val="Mo3"/>
      <sheetName val="Mo4"/>
      <sheetName val="Mo5"/>
      <sheetName val="Mo6"/>
      <sheetName val="Mo7"/>
      <sheetName val="Mo8"/>
      <sheetName val="Mo9"/>
      <sheetName val="Mo10"/>
      <sheetName val="Mo11"/>
      <sheetName val="Mo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Plant"/>
      <sheetName val="Revenue"/>
      <sheetName val="O&amp;M"/>
      <sheetName val="Rate Base &amp; Taxes"/>
      <sheetName val="VLOOKUP"/>
      <sheetName val="Allocations"/>
      <sheetName val="Allocations II"/>
      <sheetName val="Title Page"/>
      <sheetName val="ROR @ Proforma - 1"/>
      <sheetName val="ROR @ Current - 2"/>
      <sheetName val="Gross Plant - 3"/>
      <sheetName val="Depr. Reserve - 4"/>
      <sheetName val="Depr. Expense - 5"/>
      <sheetName val="Operating Rev - 6"/>
      <sheetName val="Dist O&amp;M Expense - 7"/>
      <sheetName val="O&amp;M Expense - 8"/>
      <sheetName val="Taxes Other Than Inc - 9"/>
      <sheetName val="Rate Base - 10"/>
      <sheetName val="Income Tax - 11"/>
      <sheetName val="Allocation Factors - 12"/>
      <sheetName val="Allocation Factors - 13"/>
      <sheetName val="Customer Charge a1"/>
      <sheetName val="Cust-Based Gas Plant a2"/>
      <sheetName val="Customer Charge b1"/>
      <sheetName val="Cust-Based Gas Plant b2"/>
      <sheetName val="Conversion Factors"/>
      <sheetName val="A&amp;E"/>
      <sheetName val="Metr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>
            <v>1</v>
          </cell>
          <cell r="B2" t="str">
            <v>DESIGN DAY</v>
          </cell>
          <cell r="C2" t="str">
            <v>NON-COINCIDENT PEAK</v>
          </cell>
          <cell r="D2" t="str">
            <v>11c</v>
          </cell>
          <cell r="E2">
            <v>61900</v>
          </cell>
          <cell r="F2">
            <v>30100</v>
          </cell>
          <cell r="G2">
            <v>21100</v>
          </cell>
          <cell r="H2">
            <v>600</v>
          </cell>
          <cell r="I2">
            <v>10100.000000000002</v>
          </cell>
          <cell r="N2">
            <v>0.48626817447495962</v>
          </cell>
          <cell r="O2">
            <v>0.34087237479806137</v>
          </cell>
          <cell r="P2">
            <v>9.6930533117932146E-3</v>
          </cell>
          <cell r="Q2">
            <v>0.16316639741518582</v>
          </cell>
          <cell r="S2">
            <v>1</v>
          </cell>
        </row>
        <row r="3">
          <cell r="A3">
            <v>2</v>
          </cell>
          <cell r="B3" t="str">
            <v>THROUGHPUT EXCL. TRANSPORTATION</v>
          </cell>
          <cell r="E3">
            <v>3653023.1999999997</v>
          </cell>
          <cell r="F3">
            <v>2196082</v>
          </cell>
          <cell r="G3">
            <v>1401215.8</v>
          </cell>
          <cell r="H3">
            <v>55725.4</v>
          </cell>
          <cell r="I3">
            <v>0</v>
          </cell>
          <cell r="N3">
            <v>0.60116836925645589</v>
          </cell>
          <cell r="O3">
            <v>0.38357703285322692</v>
          </cell>
          <cell r="P3">
            <v>1.5254597890317259E-2</v>
          </cell>
          <cell r="Q3">
            <v>0</v>
          </cell>
          <cell r="S3">
            <v>1</v>
          </cell>
        </row>
        <row r="4">
          <cell r="A4">
            <v>3</v>
          </cell>
          <cell r="B4" t="str">
            <v>TOTAL THROUGHPUT</v>
          </cell>
          <cell r="E4">
            <v>5959250</v>
          </cell>
          <cell r="F4">
            <v>2269801</v>
          </cell>
          <cell r="G4">
            <v>1467726.7</v>
          </cell>
          <cell r="H4">
            <v>55725.4</v>
          </cell>
          <cell r="I4">
            <v>2165996.9000000004</v>
          </cell>
          <cell r="N4">
            <v>0.38088702437387256</v>
          </cell>
          <cell r="O4">
            <v>0.24629386248269497</v>
          </cell>
          <cell r="P4">
            <v>9.3510760582288036E-3</v>
          </cell>
          <cell r="Q4">
            <v>0.36346803708520375</v>
          </cell>
          <cell r="S4">
            <v>1</v>
          </cell>
        </row>
        <row r="5">
          <cell r="A5">
            <v>4</v>
          </cell>
          <cell r="B5" t="str">
            <v>DIRECT ASSIGNMENT - GAS PURCHASE EXPENSE</v>
          </cell>
          <cell r="E5">
            <v>52718497</v>
          </cell>
          <cell r="F5">
            <v>31699928</v>
          </cell>
          <cell r="G5">
            <v>20272155</v>
          </cell>
          <cell r="H5">
            <v>746414</v>
          </cell>
          <cell r="I5">
            <v>0</v>
          </cell>
          <cell r="N5">
            <v>0.60130561005940664</v>
          </cell>
          <cell r="O5">
            <v>0.3845359058700023</v>
          </cell>
          <cell r="P5">
            <v>1.4158484070591011E-2</v>
          </cell>
          <cell r="Q5">
            <v>0</v>
          </cell>
          <cell r="S5">
            <v>1</v>
          </cell>
        </row>
        <row r="6">
          <cell r="A6">
            <v>5</v>
          </cell>
          <cell r="B6" t="str">
            <v>COMPOSITE ALLOCATORS #1 &amp; #3</v>
          </cell>
          <cell r="C6" t="str">
            <v>DEMAND/COMMODITY</v>
          </cell>
          <cell r="D6" t="str">
            <v>11b</v>
          </cell>
          <cell r="E6">
            <v>1.0000000000000002</v>
          </cell>
          <cell r="F6">
            <v>0.43357759942441609</v>
          </cell>
          <cell r="G6">
            <v>0.29358311864037817</v>
          </cell>
          <cell r="H6">
            <v>9.5220646850110099E-3</v>
          </cell>
          <cell r="I6">
            <v>0.2633172172501948</v>
          </cell>
          <cell r="N6">
            <v>0.43357759942441598</v>
          </cell>
          <cell r="O6">
            <v>0.29358311864037812</v>
          </cell>
          <cell r="P6">
            <v>9.5220646850110082E-3</v>
          </cell>
          <cell r="Q6">
            <v>0.26331721725019475</v>
          </cell>
          <cell r="S6">
            <v>1</v>
          </cell>
        </row>
        <row r="7">
          <cell r="A7">
            <v>6</v>
          </cell>
          <cell r="B7" t="str">
            <v>AVERAGE NO. OF CUSTOMERS</v>
          </cell>
          <cell r="E7">
            <v>32348.833333333332</v>
          </cell>
          <cell r="F7">
            <v>28628.833333333332</v>
          </cell>
          <cell r="G7">
            <v>3600.333333333333</v>
          </cell>
          <cell r="H7">
            <v>27</v>
          </cell>
          <cell r="I7">
            <v>92.666666666666671</v>
          </cell>
          <cell r="N7">
            <v>0.88500358075767804</v>
          </cell>
          <cell r="O7">
            <v>0.11129716166992111</v>
          </cell>
          <cell r="P7">
            <v>8.3465142998459508E-4</v>
          </cell>
          <cell r="Q7">
            <v>2.8646061424162646E-3</v>
          </cell>
          <cell r="S7">
            <v>1</v>
          </cell>
        </row>
        <row r="8">
          <cell r="A8">
            <v>7</v>
          </cell>
          <cell r="B8" t="str">
            <v>DIRECT ASSIGNMENT - CONSUMPTION TAX</v>
          </cell>
          <cell r="E8">
            <v>208890</v>
          </cell>
          <cell r="F8">
            <v>94651</v>
          </cell>
          <cell r="G8">
            <v>61203</v>
          </cell>
          <cell r="H8">
            <v>2324</v>
          </cell>
          <cell r="I8">
            <v>50712</v>
          </cell>
          <cell r="N8">
            <v>0.4531140791804299</v>
          </cell>
          <cell r="O8">
            <v>0.29299152664081574</v>
          </cell>
          <cell r="P8">
            <v>1.1125472736847145E-2</v>
          </cell>
          <cell r="Q8">
            <v>0.24276892144190723</v>
          </cell>
          <cell r="S8">
            <v>1</v>
          </cell>
        </row>
        <row r="9">
          <cell r="A9">
            <v>8</v>
          </cell>
          <cell r="B9" t="str">
            <v>CURRENT REVENUE EXCL FORFEITED DIS &amp; OTHER</v>
          </cell>
          <cell r="E9">
            <v>69810883</v>
          </cell>
          <cell r="F9">
            <v>41382846.399999999</v>
          </cell>
          <cell r="G9">
            <v>25296454</v>
          </cell>
          <cell r="H9">
            <v>835580.7</v>
          </cell>
          <cell r="I9">
            <v>2296001.9</v>
          </cell>
          <cell r="N9">
            <v>0.59278503037986208</v>
          </cell>
          <cell r="O9">
            <v>0.36235688352487966</v>
          </cell>
          <cell r="P9">
            <v>1.1969203999324862E-2</v>
          </cell>
          <cell r="Q9">
            <v>3.2888882095933381E-2</v>
          </cell>
          <cell r="S9">
            <v>1</v>
          </cell>
        </row>
        <row r="10">
          <cell r="A10">
            <v>9</v>
          </cell>
          <cell r="B10" t="str">
            <v>DIRECT ASSIGNMENT - CUSTOMER DEPOSITS</v>
          </cell>
          <cell r="E10">
            <v>341775</v>
          </cell>
          <cell r="F10">
            <v>223584</v>
          </cell>
          <cell r="G10">
            <v>118191</v>
          </cell>
          <cell r="H10">
            <v>0</v>
          </cell>
          <cell r="I10">
            <v>0</v>
          </cell>
          <cell r="N10">
            <v>0.6541847706824665</v>
          </cell>
          <cell r="O10">
            <v>0.34581522931753345</v>
          </cell>
          <cell r="P10">
            <v>0</v>
          </cell>
          <cell r="Q10">
            <v>0</v>
          </cell>
          <cell r="S10">
            <v>1</v>
          </cell>
        </row>
        <row r="11">
          <cell r="A11">
            <v>10</v>
          </cell>
          <cell r="B11" t="str">
            <v>DIRECT ASSIGNMENT - FRANCHISE TAX BASED ON GROSS RECEIPTS</v>
          </cell>
          <cell r="E11">
            <v>326619.34039999999</v>
          </cell>
          <cell r="F11">
            <v>183990.008</v>
          </cell>
          <cell r="G11">
            <v>94900.96639999999</v>
          </cell>
          <cell r="H11">
            <v>1789.9260000000011</v>
          </cell>
          <cell r="I11">
            <v>45938.44</v>
          </cell>
          <cell r="N11">
            <v>0.56331632956784949</v>
          </cell>
          <cell r="O11">
            <v>0.29055525702727186</v>
          </cell>
          <cell r="P11">
            <v>5.480159251463607E-3</v>
          </cell>
          <cell r="Q11">
            <v>0.14064825415341511</v>
          </cell>
          <cell r="S11">
            <v>1</v>
          </cell>
        </row>
        <row r="12">
          <cell r="A12">
            <v>11</v>
          </cell>
          <cell r="B12" t="str">
            <v>DIST. PLANT EXCL ACCTS 375.70, 375.71, &amp; 387</v>
          </cell>
          <cell r="E12">
            <v>100881778.80000001</v>
          </cell>
          <cell r="F12">
            <v>59268813.399999999</v>
          </cell>
          <cell r="G12">
            <v>24033605</v>
          </cell>
          <cell r="H12">
            <v>798509.4</v>
          </cell>
          <cell r="I12">
            <v>16780851</v>
          </cell>
          <cell r="N12">
            <v>0.58750761639028504</v>
          </cell>
          <cell r="O12">
            <v>0.23823534126660342</v>
          </cell>
          <cell r="P12">
            <v>7.9152985752071209E-3</v>
          </cell>
          <cell r="Q12">
            <v>0.16634174376790428</v>
          </cell>
          <cell r="S12">
            <v>1</v>
          </cell>
        </row>
        <row r="13">
          <cell r="A13">
            <v>12</v>
          </cell>
          <cell r="B13" t="str">
            <v>GROSS PLANT</v>
          </cell>
          <cell r="E13">
            <v>107211465.59999999</v>
          </cell>
          <cell r="F13">
            <v>62654477.600000001</v>
          </cell>
          <cell r="G13">
            <v>25879233</v>
          </cell>
          <cell r="H13">
            <v>854459.6</v>
          </cell>
          <cell r="I13">
            <v>17823295.400000002</v>
          </cell>
          <cell r="N13">
            <v>0.58440090571805414</v>
          </cell>
          <cell r="O13">
            <v>0.24138493821690654</v>
          </cell>
          <cell r="P13">
            <v>7.9698528064893834E-3</v>
          </cell>
          <cell r="Q13">
            <v>0.16624430325855002</v>
          </cell>
          <cell r="S13">
            <v>1</v>
          </cell>
        </row>
        <row r="14">
          <cell r="A14">
            <v>13</v>
          </cell>
          <cell r="B14" t="str">
            <v>DIRECT PLANT - MAINS</v>
          </cell>
          <cell r="E14">
            <v>58076733</v>
          </cell>
          <cell r="F14">
            <v>25180770.5</v>
          </cell>
          <cell r="G14">
            <v>17050348.399999999</v>
          </cell>
          <cell r="H14">
            <v>553010.4</v>
          </cell>
          <cell r="I14">
            <v>15292603.699999999</v>
          </cell>
          <cell r="N14">
            <v>0.43357759982814459</v>
          </cell>
          <cell r="O14">
            <v>0.29358311873362436</v>
          </cell>
          <cell r="P14">
            <v>9.522064541750308E-3</v>
          </cell>
          <cell r="Q14">
            <v>0.26331721689648074</v>
          </cell>
          <cell r="S14">
            <v>1</v>
          </cell>
        </row>
        <row r="15">
          <cell r="A15">
            <v>14</v>
          </cell>
          <cell r="B15" t="str">
            <v>COMPOSITE DIRECT PLANT - ACCTS 376 &amp; 380</v>
          </cell>
          <cell r="E15">
            <v>90324477</v>
          </cell>
          <cell r="F15">
            <v>53337142.399999999</v>
          </cell>
          <cell r="G15">
            <v>20690703.099999998</v>
          </cell>
          <cell r="H15">
            <v>617441.5</v>
          </cell>
          <cell r="I15">
            <v>15679190</v>
          </cell>
          <cell r="N15">
            <v>0.59050596440209668</v>
          </cell>
          <cell r="O15">
            <v>0.229070832040356</v>
          </cell>
          <cell r="P15">
            <v>6.8358159438886099E-3</v>
          </cell>
          <cell r="Q15">
            <v>0.17358738761365869</v>
          </cell>
          <cell r="S15">
            <v>1</v>
          </cell>
        </row>
        <row r="16">
          <cell r="A16">
            <v>15</v>
          </cell>
          <cell r="B16" t="str">
            <v>DIRECT ASSIGNMENT - SERVICES</v>
          </cell>
          <cell r="E16">
            <v>1.0009999999999999</v>
          </cell>
          <cell r="F16">
            <v>0.874</v>
          </cell>
          <cell r="G16">
            <v>0.113</v>
          </cell>
          <cell r="H16">
            <v>2E-3</v>
          </cell>
          <cell r="I16">
            <v>1.2E-2</v>
          </cell>
          <cell r="N16">
            <v>0.8731268731268732</v>
          </cell>
          <cell r="O16">
            <v>0.11288711288711291</v>
          </cell>
          <cell r="P16">
            <v>1.9980019980019984E-3</v>
          </cell>
          <cell r="Q16">
            <v>1.198801198801199E-2</v>
          </cell>
          <cell r="S16">
            <v>1</v>
          </cell>
        </row>
        <row r="17">
          <cell r="A17">
            <v>16</v>
          </cell>
          <cell r="B17" t="str">
            <v>DIRECT ASSIGNMENT - METERS</v>
          </cell>
          <cell r="E17">
            <v>1</v>
          </cell>
          <cell r="F17">
            <v>0.63100000000000001</v>
          </cell>
          <cell r="G17">
            <v>0.32100000000000001</v>
          </cell>
          <cell r="H17">
            <v>7.0000000000000001E-3</v>
          </cell>
          <cell r="I17">
            <v>4.1000000000000002E-2</v>
          </cell>
          <cell r="N17">
            <v>0.63100000000000001</v>
          </cell>
          <cell r="O17">
            <v>0.32100000000000001</v>
          </cell>
          <cell r="P17">
            <v>7.0000000000000001E-3</v>
          </cell>
          <cell r="Q17">
            <v>4.1000000000000002E-2</v>
          </cell>
          <cell r="S17">
            <v>1</v>
          </cell>
        </row>
        <row r="18">
          <cell r="A18">
            <v>17</v>
          </cell>
          <cell r="B18" t="str">
            <v>DIRECT ASSIGNMENT - IND M &amp; R</v>
          </cell>
          <cell r="E18">
            <v>1</v>
          </cell>
          <cell r="F18">
            <v>0</v>
          </cell>
          <cell r="G18">
            <v>0.32900000000000001</v>
          </cell>
          <cell r="H18">
            <v>0.184</v>
          </cell>
          <cell r="I18">
            <v>0.48699999999999999</v>
          </cell>
          <cell r="N18">
            <v>0</v>
          </cell>
          <cell r="O18">
            <v>0.32900000000000001</v>
          </cell>
          <cell r="P18">
            <v>0.184</v>
          </cell>
          <cell r="Q18">
            <v>0.48699999999999999</v>
          </cell>
          <cell r="S18">
            <v>1</v>
          </cell>
        </row>
        <row r="19">
          <cell r="A19">
            <v>18</v>
          </cell>
          <cell r="B19" t="str">
            <v>OTHER DISTRIBUTION O &amp; M EXPENSE</v>
          </cell>
          <cell r="E19">
            <v>1930041.3091895485</v>
          </cell>
          <cell r="F19">
            <v>1079046.1000000001</v>
          </cell>
          <cell r="G19">
            <v>533901.98</v>
          </cell>
          <cell r="H19">
            <v>21657.47</v>
          </cell>
          <cell r="I19">
            <v>295435.88000000006</v>
          </cell>
          <cell r="N19">
            <v>0.55907927714412842</v>
          </cell>
          <cell r="O19">
            <v>0.27662722940587886</v>
          </cell>
          <cell r="P19">
            <v>1.1221246870148223E-2</v>
          </cell>
          <cell r="Q19">
            <v>0.15307230917459366</v>
          </cell>
          <cell r="S19">
            <v>1</v>
          </cell>
        </row>
        <row r="20">
          <cell r="A20">
            <v>19</v>
          </cell>
          <cell r="B20" t="str">
            <v xml:space="preserve">O &amp; M EXCL GAS PUR, UNCOLLECTIBLES, &amp; A &amp; G </v>
          </cell>
          <cell r="E20">
            <v>3632896.7122915387</v>
          </cell>
          <cell r="F20">
            <v>2260664.3000000003</v>
          </cell>
          <cell r="G20">
            <v>897361.89000000025</v>
          </cell>
          <cell r="H20">
            <v>33336.47</v>
          </cell>
          <cell r="I20">
            <v>441533.77000000008</v>
          </cell>
          <cell r="N20">
            <v>0.6222759629667618</v>
          </cell>
          <cell r="O20">
            <v>0.24701002012082177</v>
          </cell>
          <cell r="P20">
            <v>9.176277951203354E-3</v>
          </cell>
          <cell r="Q20">
            <v>0.12153766125695653</v>
          </cell>
          <cell r="S20">
            <v>1</v>
          </cell>
        </row>
        <row r="21">
          <cell r="A21">
            <v>20</v>
          </cell>
          <cell r="B21" t="str">
            <v>MINIMUM SYSTEM MAINS</v>
          </cell>
          <cell r="C21" t="str">
            <v>CUSTOMER/DEMAND</v>
          </cell>
          <cell r="D21" t="str">
            <v>11a</v>
          </cell>
          <cell r="E21">
            <v>1</v>
          </cell>
          <cell r="F21">
            <v>0.75</v>
          </cell>
          <cell r="G21">
            <v>0.189</v>
          </cell>
          <cell r="H21">
            <v>3.8999999999999998E-3</v>
          </cell>
          <cell r="I21">
            <v>5.7099999999999998E-2</v>
          </cell>
          <cell r="N21">
            <v>0.75</v>
          </cell>
          <cell r="O21">
            <v>0.189</v>
          </cell>
          <cell r="P21">
            <v>3.8999999999999998E-3</v>
          </cell>
          <cell r="Q21">
            <v>5.7099999999999998E-2</v>
          </cell>
          <cell r="S21">
            <v>1</v>
          </cell>
        </row>
        <row r="22">
          <cell r="A22">
            <v>21</v>
          </cell>
          <cell r="B22" t="str">
            <v>DIRECT ASSIGNMENT - CUR REV BILLED THROUGH DIS</v>
          </cell>
          <cell r="E22">
            <v>64496162</v>
          </cell>
          <cell r="F22">
            <v>41364041</v>
          </cell>
          <cell r="G22">
            <v>23132121</v>
          </cell>
          <cell r="H22">
            <v>0</v>
          </cell>
          <cell r="I22">
            <v>0</v>
          </cell>
          <cell r="N22">
            <v>0.64134112352297801</v>
          </cell>
          <cell r="O22">
            <v>0.35865887647702199</v>
          </cell>
          <cell r="P22">
            <v>0</v>
          </cell>
          <cell r="Q22">
            <v>0</v>
          </cell>
          <cell r="S22">
            <v>1</v>
          </cell>
        </row>
        <row r="23">
          <cell r="A23">
            <v>22</v>
          </cell>
          <cell r="B23" t="str">
            <v>NOT USED</v>
          </cell>
          <cell r="C23" t="str">
            <v>AVERAGE &amp; EXCESS</v>
          </cell>
          <cell r="D23" t="str">
            <v>11d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S23" t="e">
            <v>#DIV/0!</v>
          </cell>
        </row>
        <row r="24">
          <cell r="A24">
            <v>23</v>
          </cell>
          <cell r="B24" t="str">
            <v>NOT USED</v>
          </cell>
          <cell r="N24" t="e">
            <v>#DIV/0!</v>
          </cell>
          <cell r="O24" t="e">
            <v>#DIV/0!</v>
          </cell>
          <cell r="P24" t="e">
            <v>#DIV/0!</v>
          </cell>
          <cell r="Q24" t="e">
            <v>#DIV/0!</v>
          </cell>
          <cell r="S24" t="e">
            <v>#DIV/0!</v>
          </cell>
        </row>
        <row r="25">
          <cell r="A25">
            <v>24</v>
          </cell>
          <cell r="B25" t="str">
            <v>NOT USED</v>
          </cell>
          <cell r="N25" t="e">
            <v>#DIV/0!</v>
          </cell>
          <cell r="O25" t="e">
            <v>#DIV/0!</v>
          </cell>
          <cell r="P25" t="e">
            <v>#DIV/0!</v>
          </cell>
          <cell r="Q25" t="e">
            <v>#DIV/0!</v>
          </cell>
          <cell r="S25" t="e">
            <v>#DIV/0!</v>
          </cell>
        </row>
        <row r="26">
          <cell r="A26">
            <v>25</v>
          </cell>
          <cell r="B26" t="str">
            <v>NOT USED</v>
          </cell>
          <cell r="N26" t="e">
            <v>#DIV/0!</v>
          </cell>
          <cell r="O26" t="e">
            <v>#DIV/0!</v>
          </cell>
          <cell r="P26" t="e">
            <v>#DIV/0!</v>
          </cell>
          <cell r="Q26" t="e">
            <v>#DIV/0!</v>
          </cell>
          <cell r="S26" t="e">
            <v>#DIV/0!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10"/>
    </sheetNames>
    <sheetDataSet>
      <sheetData sheetId="0" refreshError="1">
        <row r="1">
          <cell r="H1" t="str">
            <v>Exhibit No. 10</v>
          </cell>
        </row>
        <row r="2">
          <cell r="H2" t="str">
            <v>Sheet 1 of</v>
          </cell>
        </row>
        <row r="3">
          <cell r="H3" t="str">
            <v>14 Sheets</v>
          </cell>
        </row>
        <row r="4">
          <cell r="H4" t="str">
            <v>Witness:  R.D. Gibbons</v>
          </cell>
        </row>
        <row r="5">
          <cell r="D5" t="str">
            <v>COLUMBIA GAS OF MARYLAND, INC.</v>
          </cell>
        </row>
        <row r="7">
          <cell r="D7" t="str">
            <v>SUMMARY OF CASH WORKING CAPITAL ALLOWANCE</v>
          </cell>
        </row>
        <row r="9">
          <cell r="D9" t="str">
            <v>FOR THE TWELVE MONTHS ENDED SEPTEMBER 30, 1996</v>
          </cell>
        </row>
        <row r="11">
          <cell r="A11" t="str">
            <v>Line</v>
          </cell>
          <cell r="H11" t="str">
            <v>Pro Forma</v>
          </cell>
        </row>
        <row r="12">
          <cell r="A12" t="str">
            <v>No.</v>
          </cell>
          <cell r="D12" t="str">
            <v>Description</v>
          </cell>
          <cell r="H12" t="str">
            <v>at Proposed Rates</v>
          </cell>
        </row>
        <row r="15">
          <cell r="A15" t="str">
            <v>1</v>
          </cell>
          <cell r="C15" t="str">
            <v>(1) Cash working capital allowance resulting from</v>
          </cell>
        </row>
        <row r="16">
          <cell r="A16" t="str">
            <v>2</v>
          </cell>
          <cell r="C16" t="str">
            <v xml:space="preserve">    the lag in the collection of revenue being</v>
          </cell>
        </row>
        <row r="17">
          <cell r="A17" t="str">
            <v>3</v>
          </cell>
          <cell r="C17" t="str">
            <v xml:space="preserve">    greater than the lag in the payment of expenses</v>
          </cell>
          <cell r="H17">
            <v>966607</v>
          </cell>
        </row>
        <row r="19">
          <cell r="A19" t="str">
            <v>4</v>
          </cell>
          <cell r="C19" t="str">
            <v>(2) Minimum bank balances to compensate banking</v>
          </cell>
        </row>
        <row r="20">
          <cell r="A20" t="str">
            <v>5</v>
          </cell>
          <cell r="C20" t="str">
            <v xml:space="preserve">    institutions for banking services:</v>
          </cell>
        </row>
        <row r="22">
          <cell r="A22" t="str">
            <v>6</v>
          </cell>
          <cell r="C22" t="str">
            <v xml:space="preserve">      General Fund (average daily balance)</v>
          </cell>
          <cell r="H22">
            <v>22002</v>
          </cell>
        </row>
        <row r="23">
          <cell r="A23" t="str">
            <v>7</v>
          </cell>
          <cell r="C23" t="str">
            <v xml:space="preserve">      Local Offices Working Fund</v>
          </cell>
          <cell r="H23">
            <v>980</v>
          </cell>
        </row>
        <row r="25">
          <cell r="A25" t="str">
            <v>8</v>
          </cell>
          <cell r="C25" t="str">
            <v xml:space="preserve">      Total Minimum Bank Balances</v>
          </cell>
          <cell r="H25">
            <v>22982</v>
          </cell>
        </row>
        <row r="28">
          <cell r="A28" t="str">
            <v>9</v>
          </cell>
          <cell r="C28" t="str">
            <v>TOTAL CASH WORKING CAPITAL ALLOWANCE</v>
          </cell>
          <cell r="H28">
            <v>989589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"/>
      <sheetName val="EX"/>
      <sheetName val="END FXrates"/>
      <sheetName val="AVG FXrate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M"/>
      <sheetName val="Sch D-2.1 Output"/>
      <sheetName val="Input"/>
      <sheetName val="A"/>
      <sheetName val="B"/>
      <sheetName val="C"/>
      <sheetName val="D pg 1"/>
      <sheetName val="D pg 2"/>
      <sheetName val="Sch M"/>
      <sheetName val="Sch M 2.1"/>
      <sheetName val="Sch M 2.2"/>
      <sheetName val="Sch M 2.3"/>
      <sheetName val="Rate Design MPB-1"/>
      <sheetName val="Late Payment MPB-2"/>
      <sheetName val="MPB-3"/>
      <sheetName val="MPB-4"/>
      <sheetName val="Macros"/>
    </sheetNames>
    <sheetDataSet>
      <sheetData sheetId="0"/>
      <sheetData sheetId="1"/>
      <sheetData sheetId="2">
        <row r="8">
          <cell r="B8" t="str">
            <v>Witness:  M. J. Bell</v>
          </cell>
        </row>
        <row r="10">
          <cell r="C10">
            <v>2.8155000000000001</v>
          </cell>
        </row>
        <row r="11">
          <cell r="C11">
            <v>2.2090999999999998</v>
          </cell>
        </row>
        <row r="14">
          <cell r="C14" t="str">
            <v>March 1, 2016</v>
          </cell>
        </row>
      </sheetData>
      <sheetData sheetId="3"/>
      <sheetData sheetId="4">
        <row r="1">
          <cell r="A1" t="str">
            <v>Columbia Gas of Kentucky, Inc.</v>
          </cell>
        </row>
        <row r="3">
          <cell r="A3" t="str">
            <v>For the 12 Months Ended December 31, 2017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A"/>
      <sheetName val="A- Financial Summary"/>
      <sheetName val="Index B"/>
      <sheetName val="B-1 p.1 Summary (Base)"/>
      <sheetName val="B-1 p.2 Summary (Forecast)"/>
      <sheetName val="B-2 p.1 Grouping (Base)"/>
      <sheetName val="B-2 p.2 Grouping (Forecast)"/>
      <sheetName val="B-2.1 Base Period GPA"/>
      <sheetName val="B-2.1 Forecast Period GPA"/>
      <sheetName val="WPB-2.1 Base Period"/>
      <sheetName val="WPB-2.1 13 mo avg"/>
      <sheetName val="Plant input detail "/>
      <sheetName val="Intangible Amort."/>
      <sheetName val="WPB2.2 Plant detail-w slippage"/>
      <sheetName val="WPB2.2a Intan Amort. w slippage"/>
      <sheetName val="B-2.2 Proposed Adj (Base)"/>
      <sheetName val="B-2.2 Proposed Adj (Forecast)"/>
      <sheetName val="B-2.3 Base Adds, Ret, Transfers"/>
      <sheetName val="B-2.3 Forecast Adds, Ret, Trans"/>
      <sheetName val="B-2.4 PP&amp;E Acquired (base)"/>
      <sheetName val="B-2.4 PP&amp;E Acquired (forecast)"/>
      <sheetName val="B-2.5 Leased Property (base)"/>
      <sheetName val="B-2.5 Leased Prop (forecast)"/>
      <sheetName val="B-2.6 Property Held (base)"/>
      <sheetName val="B-2.6 Property Held (forecast)"/>
      <sheetName val="B-2.7 PP&amp;E Excluded (base)"/>
      <sheetName val="B-2.7 PP&amp;E Excluded (forecast)"/>
      <sheetName val="B-3 Accum Dep&amp; Amort (Base)"/>
      <sheetName val="B-3 Accum Dep&amp;A (Forecast)"/>
      <sheetName val="WPB-3.1 AD&amp;A (Base)"/>
      <sheetName val="WPB-3.1 AD&amp;A (Forecast)"/>
      <sheetName val="B-3.1 Adj.  AD&amp;A (base)"/>
      <sheetName val="B-3.1 Adj.  AD&amp;A (Forecast)"/>
      <sheetName val="B-4 CWIP (In Service)"/>
      <sheetName val="B-5 Working Capital (Base)"/>
      <sheetName val="B-5 Working Capital (Forecast)"/>
      <sheetName val="B-5.1 Working Cap. (Base)"/>
      <sheetName val="B-5.1 Working Cap. (Forecast)"/>
      <sheetName val="WPB-5.1 M&amp;S and Prepayments"/>
      <sheetName val="WPB 5.3 Storage"/>
      <sheetName val="B-5.2 CWC (Base)"/>
      <sheetName val="B-5.2 CWC (Forecast)"/>
      <sheetName val="B-6 Def. Cr. &amp; ADIT (Base)"/>
      <sheetName val="B-6 Def. Cr. &amp; ADIT (Forecast)"/>
      <sheetName val="ADIT Calc-Do not print"/>
      <sheetName val="DNF - WPB-6 Acct. (forecast)"/>
      <sheetName val="WPB-6 Acct. 282 (forecast)"/>
      <sheetName val="WPB-6 Acct. 190 (forecast)"/>
      <sheetName val="WPB-6 Acct. 282 Adj (forecast)"/>
      <sheetName val="B-7 Juris Factor"/>
      <sheetName val="Operating Income Sum Index C"/>
      <sheetName val="Operating Income Summary C-1"/>
      <sheetName val="Adj Operating Income Sum C-2"/>
      <sheetName val="Oper Rev&amp;Exp by Accts C2.1A"/>
      <sheetName val="Oper Rev&amp;Exp by Accts C2.1B"/>
      <sheetName val="Total Co Accts Activ C2.2A"/>
      <sheetName val="Total Co Accts Activ C2.2B"/>
      <sheetName val="Adjusted Forecast Period"/>
      <sheetName val="Input O&amp;M FERC 8-16"/>
      <sheetName val="Input O&amp;M FERC 12-17"/>
      <sheetName val="Base TY Budget"/>
      <sheetName val="Forecast TY Budget &amp; D-2.4 Adj"/>
      <sheetName val="O&amp;M by CE Desc Variance"/>
      <sheetName val="Operating Income Sum Index D"/>
      <sheetName val="D-1"/>
      <sheetName val="D-2.1"/>
      <sheetName val="D-2.2"/>
      <sheetName val="D-2.3"/>
      <sheetName val="D-2.4"/>
      <sheetName val="Sch E Index"/>
      <sheetName val="E-1.1 Fed &amp; State Income Taxes"/>
      <sheetName val="Sch F Index"/>
      <sheetName val="F-1 Corp Due &amp; Memberships"/>
      <sheetName val="F-2 Charitable Contributions"/>
      <sheetName val="F-3 Country Club Dues"/>
      <sheetName val="F-4 Emp Recog &amp; Activities"/>
      <sheetName val="Party, Outing, Gift DO NOT USE"/>
      <sheetName val="Adv OLD FORMAT DO NOT USE"/>
      <sheetName val="F-5 Cust. Serv.&amp;Sales Expense"/>
      <sheetName val="F-6  Advertising"/>
      <sheetName val="Prof Serv OLD FORMAT DO NOT USE"/>
      <sheetName val="F-7 Professional Services Exp"/>
      <sheetName val="F-8 Rate Case Expense"/>
      <sheetName val="F-9 Civic,Political Activities"/>
      <sheetName val="Expense Reports"/>
      <sheetName val="Sch G Index"/>
      <sheetName val="G-1 Payroll Cost"/>
      <sheetName val="G-2 Payroll Analysis"/>
      <sheetName val="G-3 Executive Comp "/>
      <sheetName val="WPG-2"/>
      <sheetName val="Gross Conversion Factor Index H"/>
      <sheetName val="Gross Conversion Factor H-1"/>
      <sheetName val="INDEX - I"/>
      <sheetName val="I-1 Comp Income Statement"/>
      <sheetName val="I-2 Revenue Stats"/>
      <sheetName val="I-3 Sales Stats"/>
      <sheetName val="Cost of Capital Index J"/>
      <sheetName val="J-1 Cost of Capital Summary"/>
      <sheetName val="J-1 Base Period Cost of Capital"/>
      <sheetName val="J-1.1, J-1.2 13 MO AVG WACC"/>
      <sheetName val="J-2"/>
      <sheetName val="J-3"/>
      <sheetName val="J-4"/>
      <sheetName val="SCH K INDEX"/>
      <sheetName val="K - Comparative Financial Data"/>
      <sheetName val="SCH L - Tariff"/>
      <sheetName val="Sch. L"/>
      <sheetName val="SCH M"/>
    </sheetNames>
    <sheetDataSet>
      <sheetData sheetId="0">
        <row r="10">
          <cell r="A10" t="str">
            <v>COLUMBIA GAS OF KENTUCKY, INC.</v>
          </cell>
        </row>
        <row r="16">
          <cell r="C16" t="str">
            <v>FOR THE TWELVE MONTHS ENDED AUGUST 31, 2016</v>
          </cell>
        </row>
        <row r="18">
          <cell r="C18" t="str">
            <v>FOR THE TWELVE MONTHS ENDED DECEMBER 31, 2017</v>
          </cell>
        </row>
      </sheetData>
      <sheetData sheetId="1"/>
      <sheetData sheetId="2"/>
      <sheetData sheetId="3">
        <row r="2">
          <cell r="A2" t="str">
            <v>CASE NO. 2016 - 00162</v>
          </cell>
        </row>
        <row r="4">
          <cell r="A4" t="str">
            <v>AS OF AUGUST 31, 2016</v>
          </cell>
        </row>
        <row r="8">
          <cell r="J8" t="str">
            <v>WITNESS:  S. M. KATKO</v>
          </cell>
        </row>
      </sheetData>
      <sheetData sheetId="4">
        <row r="4">
          <cell r="A4" t="str">
            <v>AS OF DECEMBER 31, 2017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9">
          <cell r="M9" t="str">
            <v>WITNESS:  J. T. CROOM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ating Income Sum Index C"/>
      <sheetName val="Operating Income Sum Index D"/>
      <sheetName val="Operating Income Summary C-1"/>
      <sheetName val="Adj Operating Income Sum C-2"/>
      <sheetName val="Oper Rev&amp;Exp by Accts C2.1A"/>
      <sheetName val="Oper Rev&amp;Exp by Accts C2.1B"/>
      <sheetName val="Total Co Accts Activ C2.2A"/>
      <sheetName val="Total Co Accts Activ C2.2B"/>
      <sheetName val="Input O&amp;M FERC 7-13"/>
      <sheetName val="Input O&amp;M FERC 11-14"/>
      <sheetName val="DO NOT USE - Accts Activ C2.2A"/>
      <sheetName val="DO NOT USE - Accts Activ C2.2B"/>
      <sheetName val="D-1"/>
      <sheetName val="D-2.1"/>
      <sheetName val="D-2.2"/>
      <sheetName val="D-2.3"/>
      <sheetName val="D-2.4"/>
      <sheetName val="Input O&amp;M CE Adjustments"/>
    </sheetNames>
    <sheetDataSet>
      <sheetData sheetId="0" refreshError="1"/>
      <sheetData sheetId="1" refreshError="1"/>
      <sheetData sheetId="2" refreshError="1">
        <row r="1">
          <cell r="A1" t="str">
            <v>COLUMBIA GAS OF KENTUCKY, INC.</v>
          </cell>
        </row>
        <row r="4">
          <cell r="A4" t="str">
            <v>FOR THE BASE PERIOD 12 MONTHS ENDED JULY 31, 2013 AND THE FORECAST PERIOD 12 MONTHS ENDED NOVEMBER 30, 2014</v>
          </cell>
        </row>
        <row r="9">
          <cell r="M9" t="str">
            <v>WITNESS:  S. M. KATKO</v>
          </cell>
        </row>
      </sheetData>
      <sheetData sheetId="3" refreshError="1"/>
      <sheetData sheetId="4" refreshError="1">
        <row r="4">
          <cell r="A4" t="str">
            <v>FOR THE TWELVE MONTHS ENDED JULY 31, 2013</v>
          </cell>
        </row>
      </sheetData>
      <sheetData sheetId="5" refreshError="1">
        <row r="4">
          <cell r="A4" t="str">
            <v>FOR THE TWELVE MONTHS ENDED NOVEMBER 30, 2014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enu"/>
      <sheetName val="Financials Menu"/>
      <sheetName val="A (Input) Inv MO Service Charge"/>
      <sheetName val="B (Input) MO Volumes"/>
      <sheetName val="C (Input) MO ARC - RRC Charges"/>
      <sheetName val="D (Output)- Volume Analysis"/>
      <sheetName val="E (Calc) -MO ARC-RRC Charge"/>
      <sheetName val="F (Valid) - MO Service Charge"/>
      <sheetName val="G (Valid) - MO ARC-RRC Charge"/>
      <sheetName val="H (Ref) - Mnthly Svc Fees"/>
      <sheetName val="I (Ref) - Mnthly Baseline Units"/>
      <sheetName val="I(a) (Ref) Mnth Baseline %"/>
      <sheetName val="J (Ref) - ARC RRC Rates"/>
      <sheetName val="K Graph (Input)"/>
      <sheetName val="L Graph (Data)"/>
      <sheetName val="M Graph (Baseline)"/>
      <sheetName val="N Graph (RU)"/>
      <sheetName val="O Graph (Charges)"/>
      <sheetName val="SLA Menu"/>
      <sheetName val="K (Input) SLA Achieved"/>
      <sheetName val="L (Output) Service Credit"/>
      <sheetName val="M (Output) Srvice Credt True Up"/>
      <sheetName val="N (Valid) Service Credit Sum"/>
      <sheetName val="O (Ref) At Risk"/>
      <sheetName val="P (Ref) Pool Allocation"/>
      <sheetName val="(Ref) Invoice Detail "/>
      <sheetName val="Rate Sche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1.1"/>
      <sheetName val="E-2"/>
    </sheetNames>
    <sheetDataSet>
      <sheetData sheetId="0"/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MS List"/>
      <sheetName val="Assumptions"/>
      <sheetName val="Analysi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of Sources"/>
      <sheetName val="Input"/>
      <sheetName val="Cover"/>
      <sheetName val="Table of Contents"/>
      <sheetName val="Sheet 1- Summary"/>
      <sheetName val="Pg. 2 - Composite"/>
      <sheetName val="Pg. 3 - Daily Demand"/>
      <sheetName val="Pg. 4 - Ann. Demand"/>
      <sheetName val="Pg. 5 - Commodity"/>
      <sheetName val="Pg. 6 - Comm. Rates &amp; Vol."/>
      <sheetName val="Pg. 7 - TCO&amp;CGT Rates"/>
      <sheetName val="Pg. 8 - Transco Rates"/>
      <sheetName val="Pg. 9 - Sales"/>
      <sheetName val="Pg. 10 - Banking"/>
      <sheetName val="Pg. 11 - Misc."/>
      <sheetName val="Pg. 12 PDS"/>
      <sheetName val="Pg. 13 - Balancing Charge"/>
      <sheetName val="Pg. 14 - Variable Storage"/>
      <sheetName val="Pg. 15 - Total Gas Cost"/>
      <sheetName val="Pg 16- Comm. Actual"/>
      <sheetName val="Pg. 17 - Dem Actual"/>
      <sheetName val="Pg. 18 - Alloc"/>
      <sheetName val="Pg. 19 - EBS"/>
      <sheetName val="Pg. 20 - SIS"/>
      <sheetName val="Tabs"/>
    </sheetNames>
    <sheetDataSet>
      <sheetData sheetId="0"/>
      <sheetData sheetId="1">
        <row r="11">
          <cell r="B11">
            <v>1.0379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uter Configuration"/>
      <sheetName val="Location"/>
      <sheetName val="BT Order Form - Equipment"/>
      <sheetName val="BT Order Form - Services"/>
      <sheetName val="Maint Countries"/>
      <sheetName val="Clarification"/>
      <sheetName val="Cisco Price List"/>
      <sheetName val="Baseline Support"/>
      <sheetName val="Getronics in-Country Ent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ating Income Sum Index C"/>
      <sheetName val="Operating Income Summary C-1"/>
      <sheetName val="Adj Operating Income Sum C-2"/>
      <sheetName val="Oper Rev&amp;Exp by Accts C2.1p1-2"/>
      <sheetName val="Total Co Accts Activ C2.2p1-10"/>
    </sheetNames>
    <sheetDataSet>
      <sheetData sheetId="0" refreshError="1"/>
      <sheetData sheetId="1">
        <row r="4">
          <cell r="A4" t="str">
            <v>FOR THE TWELVE MONTHS ENDED JUNE 30, 2009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B"/>
      <sheetName val="526849-48"/>
      <sheetName val="106200"/>
      <sheetName val="Input"/>
      <sheetName val="Weather"/>
      <sheetName val="Calculations"/>
      <sheetName val="Cash Working Cap"/>
      <sheetName val="Debt and Equity"/>
      <sheetName val="issue nxt qtr"/>
      <sheetName val="NH Return on Rate Base ReportFi"/>
      <sheetName val="#REF"/>
    </sheetNames>
    <sheetDataSet>
      <sheetData sheetId="0" refreshError="1">
        <row r="2">
          <cell r="B2" t="str">
            <v>New Hampshire Division</v>
          </cell>
        </row>
        <row r="3">
          <cell r="B3" t="str">
            <v>Historical Rates of Return - Normalized</v>
          </cell>
        </row>
        <row r="4">
          <cell r="B4" t="str">
            <v>12 Months Ending  09/30/03</v>
          </cell>
        </row>
        <row r="7">
          <cell r="B7" t="str">
            <v>Cost of Service :</v>
          </cell>
          <cell r="D7" t="str">
            <v>Actuals</v>
          </cell>
          <cell r="E7" t="str">
            <v>Per Settlement</v>
          </cell>
        </row>
        <row r="9">
          <cell r="B9" t="str">
            <v xml:space="preserve">Revenues </v>
          </cell>
          <cell r="D9">
            <v>55676556.019999996</v>
          </cell>
          <cell r="E9">
            <v>47746999</v>
          </cell>
        </row>
        <row r="10">
          <cell r="B10" t="str">
            <v>Weather Adjustment ( After Tax )</v>
          </cell>
          <cell r="D10">
            <v>-579544.02674999996</v>
          </cell>
        </row>
        <row r="11">
          <cell r="B11" t="str">
            <v>Gas Costs</v>
          </cell>
          <cell r="D11">
            <v>-35263858.420000002</v>
          </cell>
          <cell r="E11">
            <v>-28866180</v>
          </cell>
        </row>
        <row r="12">
          <cell r="B12" t="str">
            <v>Normalized Revenues</v>
          </cell>
          <cell r="D12">
            <v>19833153.573249996</v>
          </cell>
          <cell r="E12">
            <v>18880819</v>
          </cell>
        </row>
        <row r="13">
          <cell r="F13">
            <v>513401</v>
          </cell>
        </row>
        <row r="14">
          <cell r="B14" t="str">
            <v>O&amp;M:</v>
          </cell>
        </row>
        <row r="15">
          <cell r="B15" t="str">
            <v>Other Production</v>
          </cell>
          <cell r="D15">
            <v>87642.079999999987</v>
          </cell>
          <cell r="E15">
            <v>94112</v>
          </cell>
        </row>
        <row r="16">
          <cell r="B16" t="str">
            <v>Distribution</v>
          </cell>
          <cell r="D16">
            <v>1613597.9500000002</v>
          </cell>
          <cell r="E16">
            <v>2435651</v>
          </cell>
        </row>
        <row r="17">
          <cell r="B17" t="str">
            <v>Customer Accounting</v>
          </cell>
          <cell r="D17">
            <v>1375486.29</v>
          </cell>
          <cell r="E17">
            <v>651787</v>
          </cell>
        </row>
        <row r="18">
          <cell r="B18" t="str">
            <v>Sales &amp; New Business</v>
          </cell>
          <cell r="D18">
            <v>786319.4</v>
          </cell>
          <cell r="E18">
            <v>362580</v>
          </cell>
        </row>
        <row r="19">
          <cell r="B19" t="str">
            <v>Admin. &amp; General</v>
          </cell>
          <cell r="D19">
            <v>5400521.0600000005</v>
          </cell>
          <cell r="E19">
            <v>4185559</v>
          </cell>
          <cell r="F19" t="str">
            <v>(a)</v>
          </cell>
        </row>
        <row r="20">
          <cell r="B20" t="str">
            <v>Subtotal O&amp;M</v>
          </cell>
          <cell r="D20">
            <v>9263566.7800000012</v>
          </cell>
          <cell r="E20">
            <v>7729689</v>
          </cell>
        </row>
        <row r="21">
          <cell r="F21" t="str">
            <v>523722</v>
          </cell>
        </row>
        <row r="22">
          <cell r="B22" t="str">
            <v>Federal &amp; State Income Tax</v>
          </cell>
          <cell r="D22">
            <v>2728469.0292175002</v>
          </cell>
          <cell r="E22">
            <v>2072231</v>
          </cell>
        </row>
        <row r="23">
          <cell r="B23" t="str">
            <v>Property Tax</v>
          </cell>
          <cell r="D23">
            <v>1325069.69</v>
          </cell>
          <cell r="E23">
            <v>1415023</v>
          </cell>
        </row>
        <row r="24">
          <cell r="B24" t="str">
            <v>Other Tax</v>
          </cell>
          <cell r="C24" t="str">
            <v>?</v>
          </cell>
          <cell r="D24">
            <v>198077.43999999994</v>
          </cell>
          <cell r="E24">
            <v>388546</v>
          </cell>
          <cell r="F24" t="str">
            <v>523603</v>
          </cell>
        </row>
        <row r="25">
          <cell r="B25" t="str">
            <v>Depreciation</v>
          </cell>
          <cell r="D25">
            <v>2980385.88</v>
          </cell>
          <cell r="E25">
            <v>2869213</v>
          </cell>
          <cell r="F25" t="str">
            <v>523611</v>
          </cell>
          <cell r="G25" t="str">
            <v>Pension &amp; Benefit Reserves</v>
          </cell>
        </row>
        <row r="26">
          <cell r="B26" t="str">
            <v>Amortization</v>
          </cell>
          <cell r="D26">
            <v>414129.72</v>
          </cell>
          <cell r="E26">
            <v>164759</v>
          </cell>
          <cell r="F26" t="str">
            <v>(a)</v>
          </cell>
        </row>
        <row r="27">
          <cell r="B27" t="str">
            <v>Operating Rents</v>
          </cell>
          <cell r="D27">
            <v>-404214.45</v>
          </cell>
          <cell r="E27">
            <v>-400982</v>
          </cell>
          <cell r="F27" t="str">
            <v>526300</v>
          </cell>
          <cell r="G27" t="str">
            <v>Total Rate Base</v>
          </cell>
        </row>
        <row r="28">
          <cell r="B28" t="str">
            <v>Interest on Customer Deposits</v>
          </cell>
          <cell r="D28">
            <v>19051.25</v>
          </cell>
          <cell r="E28">
            <v>18676</v>
          </cell>
        </row>
        <row r="29">
          <cell r="G29" t="str">
            <v>Utility Operating Income</v>
          </cell>
        </row>
        <row r="30">
          <cell r="B30" t="str">
            <v xml:space="preserve">     Subtotal Operating Expenses</v>
          </cell>
          <cell r="D30">
            <v>16524535.339217499</v>
          </cell>
          <cell r="E30">
            <v>14257155</v>
          </cell>
        </row>
        <row r="33">
          <cell r="G33" t="str">
            <v>Return on Rate Base</v>
          </cell>
        </row>
        <row r="35">
          <cell r="B35" t="str">
            <v>Total Operating Expenses</v>
          </cell>
          <cell r="D35">
            <v>16524535.339217499</v>
          </cell>
          <cell r="E35">
            <v>14257155</v>
          </cell>
          <cell r="G35" t="str">
            <v>Return on Common Equity</v>
          </cell>
        </row>
        <row r="37">
          <cell r="B37" t="str">
            <v>Utility Operating Income</v>
          </cell>
          <cell r="D37">
            <v>3308618.2340324968</v>
          </cell>
          <cell r="E37">
            <v>4623664</v>
          </cell>
        </row>
        <row r="40">
          <cell r="A40" t="str">
            <v xml:space="preserve"> </v>
          </cell>
          <cell r="B40" t="str">
            <v>Return Surplus (Deficiency)</v>
          </cell>
          <cell r="D40">
            <v>-1117794.9672567276</v>
          </cell>
        </row>
        <row r="41">
          <cell r="B41" t="str">
            <v>Revenue Surplus (Deficiency)</v>
          </cell>
          <cell r="D41">
            <v>-1879436.683071421</v>
          </cell>
        </row>
        <row r="45">
          <cell r="B45" t="str">
            <v>Notes:</v>
          </cell>
        </row>
        <row r="47">
          <cell r="B47" t="str">
            <v>Northern's last rate case, D601-182, was settled.  The per</v>
          </cell>
          <cell r="G47" t="str">
            <v>Debt</v>
          </cell>
        </row>
        <row r="48">
          <cell r="B48" t="str">
            <v>settlement numbers are from the Staff's schedules.</v>
          </cell>
          <cell r="G48" t="str">
            <v>Preferred Stock</v>
          </cell>
        </row>
        <row r="49">
          <cell r="G49" t="str">
            <v>Common Equity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2">
          <cell r="A2" t="str">
            <v>CASE NO. 2002-00145</v>
          </cell>
        </row>
        <row r="3">
          <cell r="A3" t="str">
            <v>ADJUSTMENT TO PAYROLL TAXES</v>
          </cell>
        </row>
        <row r="4">
          <cell r="A4" t="str">
            <v>FOR THE TWELVE MONTHS ENDED DECEMBER 31, 2001</v>
          </cell>
        </row>
        <row r="6">
          <cell r="F6" t="str">
            <v>WPD-2.10</v>
          </cell>
        </row>
        <row r="7">
          <cell r="F7" t="str">
            <v>SHEET 1 OF 1</v>
          </cell>
        </row>
        <row r="8">
          <cell r="F8" t="str">
            <v>REFERENCE: WPD-2.4</v>
          </cell>
        </row>
        <row r="11">
          <cell r="A11" t="str">
            <v>LINE</v>
          </cell>
          <cell r="E11" t="str">
            <v xml:space="preserve">TAXABLE @ </v>
          </cell>
          <cell r="G11" t="str">
            <v xml:space="preserve">TAXABLE @ </v>
          </cell>
        </row>
        <row r="12">
          <cell r="A12" t="str">
            <v>NO.</v>
          </cell>
          <cell r="C12" t="str">
            <v>DESCRIPTION</v>
          </cell>
          <cell r="E12" t="str">
            <v>OASDI &amp; HI</v>
          </cell>
          <cell r="G12" t="str">
            <v>HI ONLY</v>
          </cell>
        </row>
        <row r="13">
          <cell r="E13" t="str">
            <v>(1)</v>
          </cell>
          <cell r="G13" t="str">
            <v>(2)</v>
          </cell>
        </row>
        <row r="14">
          <cell r="E14" t="str">
            <v>$</v>
          </cell>
        </row>
        <row r="15">
          <cell r="A15">
            <v>1</v>
          </cell>
          <cell r="C15" t="str">
            <v>O&amp;M PAYROLL ADJUSTMENT [1]</v>
          </cell>
          <cell r="E15">
            <v>129205</v>
          </cell>
        </row>
        <row r="17">
          <cell r="A17">
            <v>2</v>
          </cell>
          <cell r="C17" t="str">
            <v>TAX RATE</v>
          </cell>
          <cell r="E17">
            <v>7.6499999999999999E-2</v>
          </cell>
        </row>
        <row r="19">
          <cell r="A19">
            <v>3</v>
          </cell>
          <cell r="C19" t="str">
            <v>SUBTOTAL</v>
          </cell>
          <cell r="E19">
            <v>9884</v>
          </cell>
        </row>
        <row r="21">
          <cell r="A21">
            <v>4</v>
          </cell>
          <cell r="C21" t="str">
            <v>INCREASE IN MAXIMUM SUBJECT TO SOCIAL SECURITY</v>
          </cell>
          <cell r="E21">
            <v>4500</v>
          </cell>
        </row>
        <row r="22">
          <cell r="A22">
            <v>5</v>
          </cell>
          <cell r="C22" t="str">
            <v>($84,900 - $80,400)</v>
          </cell>
        </row>
        <row r="24">
          <cell r="A24">
            <v>6</v>
          </cell>
          <cell r="C24" t="str">
            <v>NUMBER OF EMPLOYEES</v>
          </cell>
          <cell r="E24">
            <v>4</v>
          </cell>
        </row>
        <row r="26">
          <cell r="A26">
            <v>7</v>
          </cell>
          <cell r="C26" t="str">
            <v>INCREASE IN BASE</v>
          </cell>
          <cell r="E26">
            <v>18000</v>
          </cell>
        </row>
        <row r="28">
          <cell r="A28">
            <v>8</v>
          </cell>
          <cell r="C28" t="str">
            <v>TAX RATE</v>
          </cell>
          <cell r="E28">
            <v>6.2E-2</v>
          </cell>
        </row>
        <row r="30">
          <cell r="A30">
            <v>9</v>
          </cell>
          <cell r="C30" t="str">
            <v>SUBTOTAL</v>
          </cell>
          <cell r="E30">
            <v>1116</v>
          </cell>
        </row>
        <row r="32">
          <cell r="A32">
            <v>10</v>
          </cell>
          <cell r="C32" t="str">
            <v>TOTAL FICA ADJUSTMENT</v>
          </cell>
          <cell r="E32">
            <v>11000</v>
          </cell>
        </row>
        <row r="35">
          <cell r="C35" t="str">
            <v>NOTES:</v>
          </cell>
        </row>
        <row r="36">
          <cell r="C36" t="str">
            <v>[1]  SEE SHEET 1 OF WPD-2.4</v>
          </cell>
        </row>
      </sheetData>
      <sheetData sheetId="1"/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heet"/>
      <sheetName val="Instructions"/>
      <sheetName val="Reconciliation"/>
      <sheetName val="US Detail"/>
      <sheetName val="AS"/>
      <sheetName val="Client Svcs"/>
      <sheetName val="GNS"/>
      <sheetName val="Tech Svcs"/>
      <sheetName val="Client Mgmt"/>
      <sheetName val="HQ"/>
      <sheetName val="INTL Other"/>
      <sheetName val="Total"/>
      <sheetName val="Analy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ng Sheet"/>
      <sheetName val="Index"/>
      <sheetName val="Rev Def Sum"/>
      <sheetName val="Rev Requirement"/>
      <sheetName val="Gross Conversion Factor"/>
      <sheetName val="Proforma Adjustments"/>
      <sheetName val="Revenue  Sheet 1"/>
      <sheetName val="Summary Sheet 2"/>
      <sheetName val="Per Books Purchase Gas Exp"/>
      <sheetName val="Annualized Purchase Gas Exp "/>
      <sheetName val="Unadj. Rev 2-A"/>
      <sheetName val="Bills 2-B"/>
      <sheetName val="Mcf 2-C"/>
      <sheetName val="Norm 2-D"/>
      <sheetName val="Adj. Exhibt 2-E"/>
      <sheetName val="Adj to OGDR 2-F"/>
      <sheetName val="O&amp;M Expenses"/>
      <sheetName val="O&amp;M Adjustment Summary"/>
      <sheetName val="Labor Adj. Summary"/>
      <sheetName val="Wage Increase"/>
      <sheetName val="Gross Payroll Summary"/>
      <sheetName val="O&amp;M Percentage"/>
      <sheetName val="Incentive"/>
      <sheetName val="Profit Sharing"/>
      <sheetName val="Pensions &amp; Benefits Adj "/>
      <sheetName val="NCSC Test Year Adj"/>
      <sheetName val="Incentive Comp"/>
      <sheetName val="IBM IT"/>
      <sheetName val="NCSC Labor &amp; Benefits"/>
      <sheetName val="Lobbying Adj"/>
      <sheetName val="Lease Expense"/>
      <sheetName val="Corporate Insurance"/>
      <sheetName val="Fuel Used in Co Operations"/>
      <sheetName val="Uncollectible Adj."/>
      <sheetName val="Rate Case Expense Adj"/>
      <sheetName val="DSM Surcharge Adjustment"/>
      <sheetName val="PSC &amp; PC Fees Adj"/>
      <sheetName val="Injuries&amp; Damages Adj"/>
      <sheetName val="Meter Reading Costs"/>
      <sheetName val="Depreciation Expense Summary"/>
      <sheetName val="Taxes Other than Income Sum"/>
      <sheetName val="Payroll Taxes Adj"/>
      <sheetName val="Property Tax Adj"/>
      <sheetName val="Gross Receipts Tax Adj"/>
      <sheetName val="Inc Tax"/>
      <sheetName val="Statutory Adj"/>
      <sheetName val="Interest on Cust Deposits"/>
      <sheetName val="AFUDC"/>
      <sheetName val="Rate Base"/>
      <sheetName val="In Ser Acct 101 Sum"/>
      <sheetName val="106 "/>
      <sheetName val="107 "/>
      <sheetName val="Depreciation Reserve "/>
      <sheetName val="Material &amp; Supplies"/>
      <sheetName val="Def Tx CIAC"/>
      <sheetName val="Def Tx Inv"/>
      <sheetName val="Customer Deposits"/>
      <sheetName val="Cust Adv  Const"/>
      <sheetName val="Def Inc Taxes"/>
      <sheetName val="Def Tx Hdqts Bldg"/>
      <sheetName val="Lead Lag"/>
      <sheetName val="Cost of Capital"/>
      <sheetName val="Annualized Labor 6-30-08 Wpap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"/>
      <sheetName val="Remit"/>
      <sheetName val="August Timesheets"/>
      <sheetName val="September Timesheets"/>
      <sheetName val="September Travel Detail"/>
      <sheetName val="HWS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chedule M Input"/>
      <sheetName val="Fin Sum Index A"/>
      <sheetName val="Overall Fin Sum Sch-A"/>
      <sheetName val="Rate Base Index B"/>
      <sheetName val="Rate Base Summary Sch B-1"/>
      <sheetName val="Plant in Service B-2"/>
      <sheetName val="PP&amp;E  by Accounts B-2.1"/>
      <sheetName val="PP&amp;E by Accts by Type B-2.1a"/>
      <sheetName val="Adj to PP&amp;E B-2.2"/>
      <sheetName val="PP&amp;E Add. Retire. Trans. B-2.3"/>
      <sheetName val="PP&amp;E Prop Merged Acquired B-2.4"/>
      <sheetName val="Leased Property B-2.5"/>
      <sheetName val="Property for Future Use B-2.6"/>
      <sheetName val="Property Excluded B-2.7"/>
      <sheetName val="Accum Depr &amp; Amort Summary B-3"/>
      <sheetName val="Adj. to Accum Dep &amp; Amort B-3.1"/>
      <sheetName val="Dep Accur Rates &amp; Acc Bal B-3.2"/>
      <sheetName val="CWIP B-4"/>
      <sheetName val="Allowance for Work Capital B-5"/>
      <sheetName val="WC Comp 13 Mon Avg Bal B-5.1"/>
      <sheetName val="WC Comp 1-8 O&amp;M Exp  B-5.2"/>
      <sheetName val="Def Cr &amp; Accum Def Inc Tax B-6"/>
      <sheetName val="B-7"/>
      <sheetName val="B-7.1"/>
      <sheetName val="B-7.2"/>
      <sheetName val="Comparative Bal Sheets B-8"/>
      <sheetName val="Operating Income Sum Index C"/>
      <sheetName val="Operating Income Summary C-1"/>
      <sheetName val="Adj Operating Income Sum C-2"/>
      <sheetName val="Oper Rev&amp;Exp by Accts C2.1p1-2"/>
      <sheetName val="Total Co Accts Activ C2.2p1-11"/>
      <sheetName val="Adj to Operating Income Index D"/>
      <sheetName val="Sum Adj  Oper Inc D-1, Sht 1-2"/>
      <sheetName val="Ann of Sales Rev D-2.1, Sht 1-6"/>
      <sheetName val="Labor Adj D-2.2"/>
      <sheetName val="Bonus Accrual-Incen Comp  D-2.3"/>
      <sheetName val="Benefits Adj D-2.4"/>
      <sheetName val="Postage D-2.5"/>
      <sheetName val="Depr Exp Adj D-2.6"/>
      <sheetName val="Depr Exp Adj D-2.6 p2"/>
      <sheetName val="Rate Case Expense D-2.7"/>
      <sheetName val="NCSC D-2.8 p1"/>
      <sheetName val="NCSC D-2.8 p2 "/>
      <sheetName val="NCSC D-2.8 p3"/>
      <sheetName val="NCSC D-2.8 p4"/>
      <sheetName val="NCSC D-2.8 p5"/>
      <sheetName val="NCSC D-2.8 p6"/>
      <sheetName val="Corporate Insurance  D-2.9"/>
      <sheetName val="Payroll Tax Adj D-2.10"/>
      <sheetName val="Property Tax Adj D-2.11"/>
      <sheetName val="Out-of-Period D-2.12"/>
      <sheetName val="Non-Recoverable D-2.13"/>
      <sheetName val="D-3"/>
      <sheetName val="D-4"/>
      <sheetName val="D-5"/>
      <sheetName val="Income Taxes Index E"/>
      <sheetName val="Fed &amp; State Income Taxes E-1.1"/>
      <sheetName val="Develop Fed &amp; State Inc Tax E-2"/>
      <sheetName val="Other Expenses Index F"/>
      <sheetName val="Payroll Cost Analysis Index G"/>
      <sheetName val="Gross Conversion Factor Index H"/>
      <sheetName val="Gross Conversion Factor H-1"/>
      <sheetName val="Statisical Data Index I"/>
      <sheetName val="Cost of Capital Index J"/>
      <sheetName val="Cost of Capital Summary J-1"/>
      <sheetName val="Avg Base Period  Cap Str J-1.1"/>
      <sheetName val="Embedded Cost of STD J-2"/>
      <sheetName val="Embedded Cost of LTD J-3"/>
      <sheetName val="Embedded Cost of Pre Stock J-4"/>
      <sheetName val="Financial Data Index K"/>
      <sheetName val="Rates &amp; Tariffs Index L"/>
      <sheetName val="Sch. L"/>
      <sheetName val="WPB-5.1 MIS WC"/>
      <sheetName val="WPB-6 Acct. 101, 252, 255, 283"/>
      <sheetName val="Acct. 282 pg 1"/>
      <sheetName val="Acct. 282 pg 2"/>
      <sheetName val="Acct. 19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VMAstsumry"/>
      <sheetName val="Exectutive Summry vs. GL"/>
      <sheetName val="ACTIVITY TIE OUT"/>
      <sheetName val="Working Gas Storage Position"/>
      <sheetName val="BOOK 0503"/>
      <sheetName val="storgvol_smrypricing_GL"/>
      <sheetName val="DSAR"/>
      <sheetName val="summary by source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6">
          <cell r="A6">
            <v>1</v>
          </cell>
          <cell r="B6">
            <v>76</v>
          </cell>
          <cell r="C6">
            <v>-96</v>
          </cell>
          <cell r="D6">
            <v>0</v>
          </cell>
          <cell r="E6">
            <v>-191</v>
          </cell>
          <cell r="F6">
            <v>0</v>
          </cell>
          <cell r="G6">
            <v>-89</v>
          </cell>
          <cell r="H6">
            <v>-104</v>
          </cell>
          <cell r="I6">
            <v>-49</v>
          </cell>
          <cell r="J6">
            <v>-100</v>
          </cell>
          <cell r="K6">
            <v>-32</v>
          </cell>
          <cell r="L6">
            <v>-16</v>
          </cell>
          <cell r="M6">
            <v>-414</v>
          </cell>
          <cell r="P6">
            <v>-1015</v>
          </cell>
          <cell r="S6">
            <v>-601.89285714285711</v>
          </cell>
          <cell r="T6">
            <v>-1015</v>
          </cell>
          <cell r="U6">
            <v>-750</v>
          </cell>
          <cell r="V6">
            <v>-601.89285714285711</v>
          </cell>
          <cell r="W6">
            <v>-374</v>
          </cell>
          <cell r="X6">
            <v>-405</v>
          </cell>
          <cell r="Y6">
            <v>-317.07142857142856</v>
          </cell>
          <cell r="AA6">
            <v>0</v>
          </cell>
          <cell r="AB6">
            <v>-12.178571428571429</v>
          </cell>
          <cell r="AF6">
            <v>0</v>
          </cell>
          <cell r="AG6">
            <v>2.6428571428571428</v>
          </cell>
          <cell r="AL6">
            <v>-287</v>
          </cell>
          <cell r="AM6">
            <v>-345</v>
          </cell>
          <cell r="AN6">
            <v>-275.28571428571428</v>
          </cell>
          <cell r="AR6">
            <v>-661</v>
          </cell>
          <cell r="AS6">
            <v>-750</v>
          </cell>
          <cell r="AT6">
            <v>-592.35714285714289</v>
          </cell>
          <cell r="AV6">
            <v>-16.321428571428573</v>
          </cell>
          <cell r="AW6">
            <v>-74.857142857142861</v>
          </cell>
          <cell r="AX6">
            <v>-90.678571428571431</v>
          </cell>
          <cell r="AY6">
            <v>-73.642857142857139</v>
          </cell>
          <cell r="AZ6">
            <v>-27.071428571428573</v>
          </cell>
          <cell r="BA6">
            <v>-34.5</v>
          </cell>
          <cell r="BB6">
            <v>-212.03571428571428</v>
          </cell>
          <cell r="BC6">
            <v>1.5</v>
          </cell>
          <cell r="BD6">
            <v>-59.5</v>
          </cell>
          <cell r="BE6">
            <v>-5.25</v>
          </cell>
          <cell r="BJ6">
            <v>-15</v>
          </cell>
          <cell r="BK6">
            <v>-110</v>
          </cell>
          <cell r="BL6">
            <v>-100</v>
          </cell>
          <cell r="BM6">
            <v>-100</v>
          </cell>
          <cell r="BN6">
            <v>-35</v>
          </cell>
          <cell r="BO6">
            <v>-45</v>
          </cell>
          <cell r="BP6">
            <v>-225</v>
          </cell>
          <cell r="BQ6">
            <v>-40</v>
          </cell>
          <cell r="BR6">
            <v>-80</v>
          </cell>
          <cell r="BS6">
            <v>0</v>
          </cell>
          <cell r="BY6">
            <v>-0.60189285714285712</v>
          </cell>
          <cell r="CB6">
            <v>-1.0149999999999999</v>
          </cell>
          <cell r="CD6">
            <v>-0.60189285714285712</v>
          </cell>
        </row>
        <row r="7">
          <cell r="A7">
            <v>2</v>
          </cell>
          <cell r="B7">
            <v>-33</v>
          </cell>
          <cell r="C7">
            <v>-90</v>
          </cell>
          <cell r="D7">
            <v>-17</v>
          </cell>
          <cell r="E7">
            <v>-151</v>
          </cell>
          <cell r="F7">
            <v>0</v>
          </cell>
          <cell r="G7">
            <v>-111</v>
          </cell>
          <cell r="H7">
            <v>-105</v>
          </cell>
          <cell r="I7">
            <v>-45</v>
          </cell>
          <cell r="J7">
            <v>-97</v>
          </cell>
          <cell r="K7">
            <v>-37</v>
          </cell>
          <cell r="L7">
            <v>-33</v>
          </cell>
          <cell r="M7">
            <v>-706</v>
          </cell>
          <cell r="P7">
            <v>-1425</v>
          </cell>
          <cell r="S7">
            <v>-601.89285714285711</v>
          </cell>
          <cell r="T7">
            <v>-1425</v>
          </cell>
          <cell r="U7">
            <v>-750</v>
          </cell>
          <cell r="V7">
            <v>-601.89285714285711</v>
          </cell>
          <cell r="W7">
            <v>-395</v>
          </cell>
          <cell r="X7">
            <v>-405</v>
          </cell>
          <cell r="Y7">
            <v>-317.07142857142856</v>
          </cell>
          <cell r="AA7">
            <v>0</v>
          </cell>
          <cell r="AB7">
            <v>-12.178571428571429</v>
          </cell>
          <cell r="AF7">
            <v>0</v>
          </cell>
          <cell r="AG7">
            <v>2.6428571428571428</v>
          </cell>
          <cell r="AL7">
            <v>-258</v>
          </cell>
          <cell r="AM7">
            <v>-345</v>
          </cell>
          <cell r="AN7">
            <v>-275.28571428571428</v>
          </cell>
          <cell r="AR7">
            <v>-653</v>
          </cell>
          <cell r="AS7">
            <v>-750</v>
          </cell>
          <cell r="AT7">
            <v>-592.35714285714289</v>
          </cell>
          <cell r="AV7">
            <v>-16.321428571428573</v>
          </cell>
          <cell r="AW7">
            <v>-74.857142857142861</v>
          </cell>
          <cell r="AX7">
            <v>-90.678571428571431</v>
          </cell>
          <cell r="AY7">
            <v>-73.642857142857139</v>
          </cell>
          <cell r="AZ7">
            <v>-27.071428571428573</v>
          </cell>
          <cell r="BA7">
            <v>-34.5</v>
          </cell>
          <cell r="BB7">
            <v>-212.03571428571428</v>
          </cell>
          <cell r="BC7">
            <v>1.5</v>
          </cell>
          <cell r="BD7">
            <v>-59.5</v>
          </cell>
          <cell r="BE7">
            <v>-5.25</v>
          </cell>
          <cell r="BJ7">
            <v>-15</v>
          </cell>
          <cell r="BK7">
            <v>-110</v>
          </cell>
          <cell r="BL7">
            <v>-100</v>
          </cell>
          <cell r="BM7">
            <v>-100</v>
          </cell>
          <cell r="BN7">
            <v>-35</v>
          </cell>
          <cell r="BO7">
            <v>-45</v>
          </cell>
          <cell r="BP7">
            <v>-225</v>
          </cell>
          <cell r="BQ7">
            <v>-40</v>
          </cell>
          <cell r="BR7">
            <v>-80</v>
          </cell>
          <cell r="BS7">
            <v>0</v>
          </cell>
          <cell r="BY7">
            <v>-1.2037857142857142</v>
          </cell>
          <cell r="CB7">
            <v>-2.44</v>
          </cell>
          <cell r="CD7">
            <v>-1.2037857142857142</v>
          </cell>
        </row>
        <row r="8">
          <cell r="A8">
            <v>3</v>
          </cell>
          <cell r="B8">
            <v>-30</v>
          </cell>
          <cell r="C8">
            <v>-84</v>
          </cell>
          <cell r="D8">
            <v>0</v>
          </cell>
          <cell r="E8">
            <v>-163</v>
          </cell>
          <cell r="F8">
            <v>0</v>
          </cell>
          <cell r="G8">
            <v>-33</v>
          </cell>
          <cell r="H8">
            <v>-105</v>
          </cell>
          <cell r="I8">
            <v>-28</v>
          </cell>
          <cell r="J8">
            <v>-86</v>
          </cell>
          <cell r="K8">
            <v>-11</v>
          </cell>
          <cell r="L8">
            <v>0</v>
          </cell>
          <cell r="M8">
            <v>-528</v>
          </cell>
          <cell r="P8">
            <v>-1068</v>
          </cell>
          <cell r="S8">
            <v>-601.89285714285711</v>
          </cell>
          <cell r="T8">
            <v>-1068</v>
          </cell>
          <cell r="U8">
            <v>-750</v>
          </cell>
          <cell r="V8">
            <v>-601.89285714285711</v>
          </cell>
          <cell r="W8">
            <v>-263</v>
          </cell>
          <cell r="X8">
            <v>-405</v>
          </cell>
          <cell r="Y8">
            <v>-317.07142857142856</v>
          </cell>
          <cell r="AA8">
            <v>0</v>
          </cell>
          <cell r="AB8">
            <v>-12.178571428571429</v>
          </cell>
          <cell r="AF8">
            <v>0</v>
          </cell>
          <cell r="AG8">
            <v>2.6428571428571428</v>
          </cell>
          <cell r="AL8">
            <v>-247</v>
          </cell>
          <cell r="AM8">
            <v>-345</v>
          </cell>
          <cell r="AN8">
            <v>-275.28571428571428</v>
          </cell>
          <cell r="AR8">
            <v>-510</v>
          </cell>
          <cell r="AS8">
            <v>-750</v>
          </cell>
          <cell r="AT8">
            <v>-592.35714285714289</v>
          </cell>
          <cell r="AV8">
            <v>-16.321428571428573</v>
          </cell>
          <cell r="AW8">
            <v>-74.857142857142861</v>
          </cell>
          <cell r="AX8">
            <v>-90.678571428571431</v>
          </cell>
          <cell r="AY8">
            <v>-73.642857142857139</v>
          </cell>
          <cell r="AZ8">
            <v>-27.071428571428573</v>
          </cell>
          <cell r="BA8">
            <v>-34.5</v>
          </cell>
          <cell r="BB8">
            <v>-212.03571428571428</v>
          </cell>
          <cell r="BC8">
            <v>1.5</v>
          </cell>
          <cell r="BD8">
            <v>-59.5</v>
          </cell>
          <cell r="BE8">
            <v>-5.25</v>
          </cell>
          <cell r="BJ8">
            <v>-15</v>
          </cell>
          <cell r="BK8">
            <v>-110</v>
          </cell>
          <cell r="BL8">
            <v>-100</v>
          </cell>
          <cell r="BM8">
            <v>-100</v>
          </cell>
          <cell r="BN8">
            <v>-35</v>
          </cell>
          <cell r="BO8">
            <v>-45</v>
          </cell>
          <cell r="BP8">
            <v>-225</v>
          </cell>
          <cell r="BQ8">
            <v>-40</v>
          </cell>
          <cell r="BR8">
            <v>-80</v>
          </cell>
          <cell r="BS8">
            <v>0</v>
          </cell>
          <cell r="BY8">
            <v>-1.8056785714285715</v>
          </cell>
          <cell r="CB8">
            <v>-3.508</v>
          </cell>
          <cell r="CD8">
            <v>-1.8056785714285715</v>
          </cell>
        </row>
        <row r="9">
          <cell r="A9">
            <v>4</v>
          </cell>
          <cell r="B9">
            <v>-60</v>
          </cell>
          <cell r="C9">
            <v>-52</v>
          </cell>
          <cell r="D9">
            <v>0</v>
          </cell>
          <cell r="E9">
            <v>0</v>
          </cell>
          <cell r="F9">
            <v>0</v>
          </cell>
          <cell r="G9">
            <v>-12</v>
          </cell>
          <cell r="H9">
            <v>-105</v>
          </cell>
          <cell r="I9">
            <v>0</v>
          </cell>
          <cell r="J9">
            <v>-98</v>
          </cell>
          <cell r="K9">
            <v>-4</v>
          </cell>
          <cell r="L9">
            <v>90</v>
          </cell>
          <cell r="M9">
            <v>-67</v>
          </cell>
          <cell r="P9">
            <v>-308</v>
          </cell>
          <cell r="S9">
            <v>-601.89285714285711</v>
          </cell>
          <cell r="T9">
            <v>-308</v>
          </cell>
          <cell r="U9">
            <v>-750</v>
          </cell>
          <cell r="V9">
            <v>-601.89285714285711</v>
          </cell>
          <cell r="W9">
            <v>-219</v>
          </cell>
          <cell r="X9">
            <v>-405</v>
          </cell>
          <cell r="Y9">
            <v>-317.07142857142856</v>
          </cell>
          <cell r="AA9">
            <v>0</v>
          </cell>
          <cell r="AB9">
            <v>-12.178571428571429</v>
          </cell>
          <cell r="AF9">
            <v>0</v>
          </cell>
          <cell r="AG9">
            <v>2.6428571428571428</v>
          </cell>
          <cell r="AL9">
            <v>-52</v>
          </cell>
          <cell r="AM9">
            <v>-345</v>
          </cell>
          <cell r="AN9">
            <v>-275.28571428571428</v>
          </cell>
          <cell r="AR9">
            <v>-271</v>
          </cell>
          <cell r="AS9">
            <v>-750</v>
          </cell>
          <cell r="AT9">
            <v>-592.35714285714289</v>
          </cell>
          <cell r="AV9">
            <v>-16.321428571428573</v>
          </cell>
          <cell r="AW9">
            <v>-74.857142857142861</v>
          </cell>
          <cell r="AX9">
            <v>-90.678571428571431</v>
          </cell>
          <cell r="AY9">
            <v>-73.642857142857139</v>
          </cell>
          <cell r="AZ9">
            <v>-27.071428571428573</v>
          </cell>
          <cell r="BA9">
            <v>-34.5</v>
          </cell>
          <cell r="BB9">
            <v>-212.03571428571428</v>
          </cell>
          <cell r="BC9">
            <v>1.5</v>
          </cell>
          <cell r="BD9">
            <v>-59.5</v>
          </cell>
          <cell r="BE9">
            <v>-5.25</v>
          </cell>
          <cell r="BJ9">
            <v>-15</v>
          </cell>
          <cell r="BK9">
            <v>-110</v>
          </cell>
          <cell r="BL9">
            <v>-100</v>
          </cell>
          <cell r="BM9">
            <v>-100</v>
          </cell>
          <cell r="BN9">
            <v>-35</v>
          </cell>
          <cell r="BO9">
            <v>-45</v>
          </cell>
          <cell r="BP9">
            <v>-225</v>
          </cell>
          <cell r="BQ9">
            <v>-40</v>
          </cell>
          <cell r="BR9">
            <v>-80</v>
          </cell>
          <cell r="BS9">
            <v>0</v>
          </cell>
          <cell r="BY9">
            <v>-2.4075714285714285</v>
          </cell>
          <cell r="CB9">
            <v>-3.8159999999999998</v>
          </cell>
          <cell r="CD9">
            <v>-2.4075714285714285</v>
          </cell>
        </row>
        <row r="10">
          <cell r="A10">
            <v>5</v>
          </cell>
          <cell r="B10">
            <v>12</v>
          </cell>
          <cell r="C10">
            <v>-28</v>
          </cell>
          <cell r="D10">
            <v>46</v>
          </cell>
          <cell r="E10">
            <v>0</v>
          </cell>
          <cell r="F10">
            <v>0</v>
          </cell>
          <cell r="G10">
            <v>0</v>
          </cell>
          <cell r="H10">
            <v>-105</v>
          </cell>
          <cell r="I10">
            <v>-1</v>
          </cell>
          <cell r="J10">
            <v>-38</v>
          </cell>
          <cell r="K10">
            <v>0</v>
          </cell>
          <cell r="L10">
            <v>225</v>
          </cell>
          <cell r="M10">
            <v>129</v>
          </cell>
          <cell r="P10">
            <v>240</v>
          </cell>
          <cell r="S10">
            <v>-601.89285714285711</v>
          </cell>
          <cell r="T10">
            <v>240</v>
          </cell>
          <cell r="U10">
            <v>-750</v>
          </cell>
          <cell r="V10">
            <v>-601.89285714285711</v>
          </cell>
          <cell r="W10">
            <v>-144</v>
          </cell>
          <cell r="X10">
            <v>-405</v>
          </cell>
          <cell r="Y10">
            <v>-317.07142857142856</v>
          </cell>
          <cell r="AA10">
            <v>0</v>
          </cell>
          <cell r="AB10">
            <v>-12.178571428571429</v>
          </cell>
          <cell r="AF10">
            <v>0</v>
          </cell>
          <cell r="AG10">
            <v>2.6428571428571428</v>
          </cell>
          <cell r="AL10">
            <v>18</v>
          </cell>
          <cell r="AM10">
            <v>-345</v>
          </cell>
          <cell r="AN10">
            <v>-275.28571428571428</v>
          </cell>
          <cell r="AR10">
            <v>-126</v>
          </cell>
          <cell r="AS10">
            <v>-750</v>
          </cell>
          <cell r="AT10">
            <v>-592.35714285714289</v>
          </cell>
          <cell r="AV10">
            <v>-16.321428571428573</v>
          </cell>
          <cell r="AW10">
            <v>-74.857142857142861</v>
          </cell>
          <cell r="AX10">
            <v>-90.678571428571431</v>
          </cell>
          <cell r="AY10">
            <v>-73.642857142857139</v>
          </cell>
          <cell r="AZ10">
            <v>-27.071428571428573</v>
          </cell>
          <cell r="BA10">
            <v>-34.5</v>
          </cell>
          <cell r="BB10">
            <v>-212.03571428571428</v>
          </cell>
          <cell r="BC10">
            <v>1.5</v>
          </cell>
          <cell r="BD10">
            <v>-59.5</v>
          </cell>
          <cell r="BE10">
            <v>-5.25</v>
          </cell>
          <cell r="BJ10">
            <v>-15</v>
          </cell>
          <cell r="BK10">
            <v>-110</v>
          </cell>
          <cell r="BL10">
            <v>-100</v>
          </cell>
          <cell r="BM10">
            <v>-100</v>
          </cell>
          <cell r="BN10">
            <v>-35</v>
          </cell>
          <cell r="BO10">
            <v>-45</v>
          </cell>
          <cell r="BP10">
            <v>-225</v>
          </cell>
          <cell r="BQ10">
            <v>-40</v>
          </cell>
          <cell r="BR10">
            <v>-80</v>
          </cell>
          <cell r="BS10">
            <v>0</v>
          </cell>
          <cell r="BY10">
            <v>-3.0094642857142855</v>
          </cell>
          <cell r="CD10">
            <v>-3.0094642857142855</v>
          </cell>
        </row>
        <row r="11">
          <cell r="A11">
            <v>6</v>
          </cell>
          <cell r="B11">
            <v>48</v>
          </cell>
          <cell r="C11">
            <v>-30</v>
          </cell>
          <cell r="D11">
            <v>30</v>
          </cell>
          <cell r="E11">
            <v>-10</v>
          </cell>
          <cell r="F11">
            <v>0</v>
          </cell>
          <cell r="G11">
            <v>-28</v>
          </cell>
          <cell r="H11">
            <v>-105</v>
          </cell>
          <cell r="I11">
            <v>-2</v>
          </cell>
          <cell r="J11">
            <v>-80</v>
          </cell>
          <cell r="K11">
            <v>-10</v>
          </cell>
          <cell r="L11">
            <v>179</v>
          </cell>
          <cell r="M11">
            <v>48</v>
          </cell>
          <cell r="P11">
            <v>40</v>
          </cell>
          <cell r="S11">
            <v>-601.89285714285711</v>
          </cell>
          <cell r="T11">
            <v>40</v>
          </cell>
          <cell r="U11">
            <v>-750</v>
          </cell>
          <cell r="V11">
            <v>-601.89285714285711</v>
          </cell>
          <cell r="W11">
            <v>-225</v>
          </cell>
          <cell r="X11">
            <v>-405</v>
          </cell>
          <cell r="Y11">
            <v>-317.07142857142856</v>
          </cell>
          <cell r="AA11">
            <v>0</v>
          </cell>
          <cell r="AB11">
            <v>-12.178571428571429</v>
          </cell>
          <cell r="AF11">
            <v>0</v>
          </cell>
          <cell r="AG11">
            <v>2.6428571428571428</v>
          </cell>
          <cell r="AL11">
            <v>-10</v>
          </cell>
          <cell r="AM11">
            <v>-345</v>
          </cell>
          <cell r="AN11">
            <v>-275.28571428571428</v>
          </cell>
          <cell r="AR11">
            <v>-235</v>
          </cell>
          <cell r="AS11">
            <v>-750</v>
          </cell>
          <cell r="AT11">
            <v>-592.35714285714289</v>
          </cell>
          <cell r="AV11">
            <v>-16.321428571428573</v>
          </cell>
          <cell r="AW11">
            <v>-74.857142857142861</v>
          </cell>
          <cell r="AX11">
            <v>-90.678571428571431</v>
          </cell>
          <cell r="AY11">
            <v>-73.642857142857139</v>
          </cell>
          <cell r="AZ11">
            <v>-27.071428571428573</v>
          </cell>
          <cell r="BA11">
            <v>-34.5</v>
          </cell>
          <cell r="BB11">
            <v>-212.03571428571428</v>
          </cell>
          <cell r="BC11">
            <v>1.5</v>
          </cell>
          <cell r="BD11">
            <v>-59.5</v>
          </cell>
          <cell r="BE11">
            <v>-5.25</v>
          </cell>
          <cell r="BJ11">
            <v>-15</v>
          </cell>
          <cell r="BK11">
            <v>-110</v>
          </cell>
          <cell r="BL11">
            <v>-100</v>
          </cell>
          <cell r="BM11">
            <v>-100</v>
          </cell>
          <cell r="BN11">
            <v>-35</v>
          </cell>
          <cell r="BO11">
            <v>-45</v>
          </cell>
          <cell r="BP11">
            <v>-225</v>
          </cell>
          <cell r="BQ11">
            <v>-40</v>
          </cell>
          <cell r="BR11">
            <v>-80</v>
          </cell>
          <cell r="BS11">
            <v>0</v>
          </cell>
          <cell r="BY11">
            <v>-3.6113571428571425</v>
          </cell>
          <cell r="CD11">
            <v>-3.6113571428571425</v>
          </cell>
        </row>
        <row r="12">
          <cell r="A12">
            <v>7</v>
          </cell>
          <cell r="B12">
            <v>0</v>
          </cell>
          <cell r="C12">
            <v>-60</v>
          </cell>
          <cell r="D12">
            <v>0</v>
          </cell>
          <cell r="E12">
            <v>-88</v>
          </cell>
          <cell r="F12">
            <v>0</v>
          </cell>
          <cell r="G12">
            <v>-125</v>
          </cell>
          <cell r="H12">
            <v>-105</v>
          </cell>
          <cell r="I12">
            <v>-45</v>
          </cell>
          <cell r="J12">
            <v>-98</v>
          </cell>
          <cell r="K12">
            <v>-40</v>
          </cell>
          <cell r="L12">
            <v>-53</v>
          </cell>
          <cell r="M12">
            <v>-153</v>
          </cell>
          <cell r="P12">
            <v>-767</v>
          </cell>
          <cell r="S12">
            <v>-601.89285714285711</v>
          </cell>
          <cell r="T12">
            <v>-767</v>
          </cell>
          <cell r="U12">
            <v>-750</v>
          </cell>
          <cell r="V12">
            <v>-601.89285714285711</v>
          </cell>
          <cell r="W12">
            <v>-413</v>
          </cell>
          <cell r="X12">
            <v>-405</v>
          </cell>
          <cell r="Y12">
            <v>-317.07142857142856</v>
          </cell>
          <cell r="AA12">
            <v>0</v>
          </cell>
          <cell r="AB12">
            <v>-12.178571428571429</v>
          </cell>
          <cell r="AF12">
            <v>0</v>
          </cell>
          <cell r="AG12">
            <v>2.6428571428571428</v>
          </cell>
          <cell r="AL12">
            <v>-148</v>
          </cell>
          <cell r="AM12">
            <v>-345</v>
          </cell>
          <cell r="AN12">
            <v>-275.28571428571428</v>
          </cell>
          <cell r="AR12">
            <v>-561</v>
          </cell>
          <cell r="AS12">
            <v>-750</v>
          </cell>
          <cell r="AT12">
            <v>-592.35714285714289</v>
          </cell>
          <cell r="AV12">
            <v>-16.321428571428573</v>
          </cell>
          <cell r="AW12">
            <v>-74.857142857142861</v>
          </cell>
          <cell r="AX12">
            <v>-90.678571428571431</v>
          </cell>
          <cell r="AY12">
            <v>-73.642857142857139</v>
          </cell>
          <cell r="AZ12">
            <v>-27.071428571428573</v>
          </cell>
          <cell r="BA12">
            <v>-34.5</v>
          </cell>
          <cell r="BB12">
            <v>-212.03571428571428</v>
          </cell>
          <cell r="BC12">
            <v>1.5</v>
          </cell>
          <cell r="BD12">
            <v>-59.5</v>
          </cell>
          <cell r="BE12">
            <v>-5.25</v>
          </cell>
          <cell r="BJ12">
            <v>-15</v>
          </cell>
          <cell r="BK12">
            <v>-110</v>
          </cell>
          <cell r="BL12">
            <v>-100</v>
          </cell>
          <cell r="BM12">
            <v>-100</v>
          </cell>
          <cell r="BN12">
            <v>-35</v>
          </cell>
          <cell r="BO12">
            <v>-45</v>
          </cell>
          <cell r="BP12">
            <v>-225</v>
          </cell>
          <cell r="BQ12">
            <v>-40</v>
          </cell>
          <cell r="BR12">
            <v>-80</v>
          </cell>
          <cell r="BS12">
            <v>0</v>
          </cell>
          <cell r="BY12">
            <v>-4.2132499999999995</v>
          </cell>
          <cell r="CD12">
            <v>-4.2132499999999995</v>
          </cell>
        </row>
        <row r="13">
          <cell r="A13">
            <v>8</v>
          </cell>
          <cell r="B13">
            <v>0</v>
          </cell>
          <cell r="C13">
            <v>-78</v>
          </cell>
          <cell r="D13">
            <v>-37</v>
          </cell>
          <cell r="E13">
            <v>-294</v>
          </cell>
          <cell r="F13">
            <v>-18</v>
          </cell>
          <cell r="G13">
            <v>-121</v>
          </cell>
          <cell r="H13">
            <v>-105</v>
          </cell>
          <cell r="I13">
            <v>-46</v>
          </cell>
          <cell r="J13">
            <v>-99</v>
          </cell>
          <cell r="K13">
            <v>-40</v>
          </cell>
          <cell r="L13">
            <v>-131</v>
          </cell>
          <cell r="M13">
            <v>-331</v>
          </cell>
          <cell r="P13">
            <v>-1300</v>
          </cell>
          <cell r="S13">
            <v>-601.89285714285711</v>
          </cell>
          <cell r="T13">
            <v>-1300</v>
          </cell>
          <cell r="U13">
            <v>-750</v>
          </cell>
          <cell r="V13">
            <v>-601.89285714285711</v>
          </cell>
          <cell r="W13">
            <v>-429</v>
          </cell>
          <cell r="X13">
            <v>-405</v>
          </cell>
          <cell r="Y13">
            <v>-317.07142857142856</v>
          </cell>
          <cell r="AA13">
            <v>0</v>
          </cell>
          <cell r="AB13">
            <v>-12.178571428571429</v>
          </cell>
          <cell r="AF13">
            <v>0</v>
          </cell>
          <cell r="AG13">
            <v>2.6428571428571428</v>
          </cell>
          <cell r="AL13">
            <v>-409</v>
          </cell>
          <cell r="AM13">
            <v>-345</v>
          </cell>
          <cell r="AN13">
            <v>-275.28571428571428</v>
          </cell>
          <cell r="AR13">
            <v>-838</v>
          </cell>
          <cell r="AS13">
            <v>-750</v>
          </cell>
          <cell r="AT13">
            <v>-592.35714285714289</v>
          </cell>
          <cell r="AV13">
            <v>-16.321428571428573</v>
          </cell>
          <cell r="AW13">
            <v>-74.857142857142861</v>
          </cell>
          <cell r="AX13">
            <v>-90.678571428571431</v>
          </cell>
          <cell r="AY13">
            <v>-73.642857142857139</v>
          </cell>
          <cell r="AZ13">
            <v>-27.071428571428573</v>
          </cell>
          <cell r="BA13">
            <v>-34.5</v>
          </cell>
          <cell r="BB13">
            <v>-212.03571428571428</v>
          </cell>
          <cell r="BC13">
            <v>1.5</v>
          </cell>
          <cell r="BD13">
            <v>-59.5</v>
          </cell>
          <cell r="BE13">
            <v>-5.25</v>
          </cell>
          <cell r="BJ13">
            <v>-15</v>
          </cell>
          <cell r="BK13">
            <v>-110</v>
          </cell>
          <cell r="BL13">
            <v>-100</v>
          </cell>
          <cell r="BM13">
            <v>-100</v>
          </cell>
          <cell r="BN13">
            <v>-35</v>
          </cell>
          <cell r="BO13">
            <v>-45</v>
          </cell>
          <cell r="BP13">
            <v>-225</v>
          </cell>
          <cell r="BQ13">
            <v>-40</v>
          </cell>
          <cell r="BR13">
            <v>-80</v>
          </cell>
          <cell r="BS13">
            <v>0</v>
          </cell>
          <cell r="BY13">
            <v>-4.8151428571428569</v>
          </cell>
          <cell r="CD13">
            <v>-4.8151428571428569</v>
          </cell>
        </row>
        <row r="14">
          <cell r="A14">
            <v>9</v>
          </cell>
          <cell r="B14">
            <v>0</v>
          </cell>
          <cell r="C14">
            <v>-74</v>
          </cell>
          <cell r="D14">
            <v>-44</v>
          </cell>
          <cell r="E14">
            <v>-413</v>
          </cell>
          <cell r="F14">
            <v>-20</v>
          </cell>
          <cell r="G14">
            <v>-120</v>
          </cell>
          <cell r="H14">
            <v>-105</v>
          </cell>
          <cell r="I14">
            <v>-46</v>
          </cell>
          <cell r="J14">
            <v>-100</v>
          </cell>
          <cell r="K14">
            <v>-40</v>
          </cell>
          <cell r="L14">
            <v>-181</v>
          </cell>
          <cell r="M14">
            <v>-219</v>
          </cell>
          <cell r="P14">
            <v>-1362</v>
          </cell>
          <cell r="S14">
            <v>-601.89285714285711</v>
          </cell>
          <cell r="T14">
            <v>-1362</v>
          </cell>
          <cell r="U14">
            <v>-750</v>
          </cell>
          <cell r="V14">
            <v>-601.89285714285711</v>
          </cell>
          <cell r="W14">
            <v>-431</v>
          </cell>
          <cell r="X14">
            <v>-405</v>
          </cell>
          <cell r="Y14">
            <v>-317.07142857142856</v>
          </cell>
          <cell r="AA14">
            <v>0</v>
          </cell>
          <cell r="AB14">
            <v>-12.178571428571429</v>
          </cell>
          <cell r="AF14">
            <v>0</v>
          </cell>
          <cell r="AG14">
            <v>2.6428571428571428</v>
          </cell>
          <cell r="AL14">
            <v>-531</v>
          </cell>
          <cell r="AM14">
            <v>-345</v>
          </cell>
          <cell r="AN14">
            <v>-275.28571428571428</v>
          </cell>
          <cell r="AR14">
            <v>-962</v>
          </cell>
          <cell r="AS14">
            <v>-750</v>
          </cell>
          <cell r="AT14">
            <v>-592.35714285714289</v>
          </cell>
          <cell r="AV14">
            <v>-16.321428571428573</v>
          </cell>
          <cell r="AW14">
            <v>-74.857142857142861</v>
          </cell>
          <cell r="AX14">
            <v>-90.678571428571431</v>
          </cell>
          <cell r="AY14">
            <v>-73.642857142857139</v>
          </cell>
          <cell r="AZ14">
            <v>-27.071428571428573</v>
          </cell>
          <cell r="BA14">
            <v>-34.5</v>
          </cell>
          <cell r="BB14">
            <v>-212.03571428571428</v>
          </cell>
          <cell r="BC14">
            <v>1.5</v>
          </cell>
          <cell r="BD14">
            <v>-59.5</v>
          </cell>
          <cell r="BE14">
            <v>-5.25</v>
          </cell>
          <cell r="BJ14">
            <v>-15</v>
          </cell>
          <cell r="BK14">
            <v>-110</v>
          </cell>
          <cell r="BL14">
            <v>-100</v>
          </cell>
          <cell r="BM14">
            <v>-100</v>
          </cell>
          <cell r="BN14">
            <v>-35</v>
          </cell>
          <cell r="BO14">
            <v>-45</v>
          </cell>
          <cell r="BP14">
            <v>-225</v>
          </cell>
          <cell r="BQ14">
            <v>-40</v>
          </cell>
          <cell r="BR14">
            <v>-80</v>
          </cell>
          <cell r="BS14">
            <v>0</v>
          </cell>
          <cell r="BY14">
            <v>-5.4170357142857144</v>
          </cell>
          <cell r="CD14">
            <v>-5.4170357142857144</v>
          </cell>
        </row>
        <row r="15">
          <cell r="A15">
            <v>10</v>
          </cell>
          <cell r="B15">
            <v>0</v>
          </cell>
          <cell r="C15">
            <v>-71</v>
          </cell>
          <cell r="D15">
            <v>-14</v>
          </cell>
          <cell r="E15">
            <v>-286</v>
          </cell>
          <cell r="F15">
            <v>-18</v>
          </cell>
          <cell r="G15">
            <v>-86</v>
          </cell>
          <cell r="H15">
            <v>-105</v>
          </cell>
          <cell r="I15">
            <v>-38</v>
          </cell>
          <cell r="J15">
            <v>-80</v>
          </cell>
          <cell r="K15">
            <v>-35</v>
          </cell>
          <cell r="L15">
            <v>-87</v>
          </cell>
          <cell r="M15">
            <v>-203</v>
          </cell>
          <cell r="P15">
            <v>-1023</v>
          </cell>
          <cell r="S15">
            <v>-601.89285714285711</v>
          </cell>
          <cell r="T15">
            <v>-1023</v>
          </cell>
          <cell r="U15">
            <v>-750</v>
          </cell>
          <cell r="V15">
            <v>-601.89285714285711</v>
          </cell>
          <cell r="W15">
            <v>-362</v>
          </cell>
          <cell r="X15">
            <v>-405</v>
          </cell>
          <cell r="Y15">
            <v>-317.07142857142856</v>
          </cell>
          <cell r="AA15">
            <v>0</v>
          </cell>
          <cell r="AB15">
            <v>-12.178571428571429</v>
          </cell>
          <cell r="AF15">
            <v>0</v>
          </cell>
          <cell r="AG15">
            <v>2.6428571428571428</v>
          </cell>
          <cell r="AL15">
            <v>-371</v>
          </cell>
          <cell r="AM15">
            <v>-345</v>
          </cell>
          <cell r="AN15">
            <v>-275.28571428571428</v>
          </cell>
          <cell r="AR15">
            <v>-733</v>
          </cell>
          <cell r="AS15">
            <v>-750</v>
          </cell>
          <cell r="AT15">
            <v>-592.35714285714289</v>
          </cell>
          <cell r="AV15">
            <v>-16.321428571428573</v>
          </cell>
          <cell r="AW15">
            <v>-74.857142857142861</v>
          </cell>
          <cell r="AX15">
            <v>-90.678571428571431</v>
          </cell>
          <cell r="AY15">
            <v>-73.642857142857139</v>
          </cell>
          <cell r="AZ15">
            <v>-27.071428571428573</v>
          </cell>
          <cell r="BA15">
            <v>-34.5</v>
          </cell>
          <cell r="BB15">
            <v>-212.03571428571428</v>
          </cell>
          <cell r="BC15">
            <v>1.5</v>
          </cell>
          <cell r="BD15">
            <v>-59.5</v>
          </cell>
          <cell r="BE15">
            <v>-5.25</v>
          </cell>
          <cell r="BJ15">
            <v>-15</v>
          </cell>
          <cell r="BK15">
            <v>-110</v>
          </cell>
          <cell r="BL15">
            <v>-100</v>
          </cell>
          <cell r="BM15">
            <v>-100</v>
          </cell>
          <cell r="BN15">
            <v>-35</v>
          </cell>
          <cell r="BO15">
            <v>-45</v>
          </cell>
          <cell r="BP15">
            <v>-225</v>
          </cell>
          <cell r="BQ15">
            <v>-40</v>
          </cell>
          <cell r="BR15">
            <v>-80</v>
          </cell>
          <cell r="BS15">
            <v>0</v>
          </cell>
          <cell r="BY15">
            <v>-6.0189285714285718</v>
          </cell>
          <cell r="CD15">
            <v>-6.0189285714285718</v>
          </cell>
        </row>
        <row r="16">
          <cell r="A16">
            <v>11</v>
          </cell>
          <cell r="B16">
            <v>0</v>
          </cell>
          <cell r="C16">
            <v>-54</v>
          </cell>
          <cell r="D16">
            <v>2</v>
          </cell>
          <cell r="E16">
            <v>-269</v>
          </cell>
          <cell r="F16">
            <v>-18</v>
          </cell>
          <cell r="G16">
            <v>-101</v>
          </cell>
          <cell r="H16">
            <v>-105</v>
          </cell>
          <cell r="I16">
            <v>-40</v>
          </cell>
          <cell r="J16">
            <v>-77</v>
          </cell>
          <cell r="K16">
            <v>-38</v>
          </cell>
          <cell r="L16">
            <v>-8</v>
          </cell>
          <cell r="M16">
            <v>-100</v>
          </cell>
          <cell r="P16">
            <v>-808</v>
          </cell>
          <cell r="S16">
            <v>-601.89285714285711</v>
          </cell>
          <cell r="T16">
            <v>-808</v>
          </cell>
          <cell r="U16">
            <v>-750</v>
          </cell>
          <cell r="V16">
            <v>-601.89285714285711</v>
          </cell>
          <cell r="W16">
            <v>-379</v>
          </cell>
          <cell r="X16">
            <v>-405</v>
          </cell>
          <cell r="Y16">
            <v>-317.07142857142856</v>
          </cell>
          <cell r="AA16">
            <v>0</v>
          </cell>
          <cell r="AB16">
            <v>-12.178571428571429</v>
          </cell>
          <cell r="AF16">
            <v>0</v>
          </cell>
          <cell r="AG16">
            <v>2.6428571428571428</v>
          </cell>
          <cell r="AL16">
            <v>-321</v>
          </cell>
          <cell r="AM16">
            <v>-345</v>
          </cell>
          <cell r="AN16">
            <v>-275.28571428571428</v>
          </cell>
          <cell r="AR16">
            <v>-700</v>
          </cell>
          <cell r="AS16">
            <v>-750</v>
          </cell>
          <cell r="AT16">
            <v>-592.35714285714289</v>
          </cell>
          <cell r="AV16">
            <v>-16.321428571428573</v>
          </cell>
          <cell r="AW16">
            <v>-74.857142857142861</v>
          </cell>
          <cell r="AX16">
            <v>-90.678571428571431</v>
          </cell>
          <cell r="AY16">
            <v>-73.642857142857139</v>
          </cell>
          <cell r="AZ16">
            <v>-27.071428571428573</v>
          </cell>
          <cell r="BA16">
            <v>-34.5</v>
          </cell>
          <cell r="BB16">
            <v>-212.03571428571428</v>
          </cell>
          <cell r="BC16">
            <v>1.5</v>
          </cell>
          <cell r="BD16">
            <v>-59.5</v>
          </cell>
          <cell r="BE16">
            <v>-5.25</v>
          </cell>
          <cell r="BJ16">
            <v>-15</v>
          </cell>
          <cell r="BK16">
            <v>-110</v>
          </cell>
          <cell r="BL16">
            <v>-100</v>
          </cell>
          <cell r="BM16">
            <v>-100</v>
          </cell>
          <cell r="BN16">
            <v>-35</v>
          </cell>
          <cell r="BO16">
            <v>-45</v>
          </cell>
          <cell r="BP16">
            <v>-225</v>
          </cell>
          <cell r="BQ16">
            <v>-40</v>
          </cell>
          <cell r="BR16">
            <v>-80</v>
          </cell>
          <cell r="BS16">
            <v>0</v>
          </cell>
          <cell r="BY16">
            <v>-6.6208214285714293</v>
          </cell>
          <cell r="CD16">
            <v>-6.6208214285714293</v>
          </cell>
        </row>
        <row r="17">
          <cell r="A17">
            <v>12</v>
          </cell>
          <cell r="B17">
            <v>46</v>
          </cell>
          <cell r="C17">
            <v>-25</v>
          </cell>
          <cell r="D17">
            <v>0</v>
          </cell>
          <cell r="E17">
            <v>-48</v>
          </cell>
          <cell r="F17">
            <v>-18</v>
          </cell>
          <cell r="G17">
            <v>-9</v>
          </cell>
          <cell r="H17">
            <v>-105</v>
          </cell>
          <cell r="I17">
            <v>-4</v>
          </cell>
          <cell r="J17">
            <v>-96</v>
          </cell>
          <cell r="K17">
            <v>-3</v>
          </cell>
          <cell r="L17">
            <v>0</v>
          </cell>
          <cell r="M17">
            <v>192</v>
          </cell>
          <cell r="P17">
            <v>-70</v>
          </cell>
          <cell r="S17">
            <v>-601.89285714285711</v>
          </cell>
          <cell r="T17">
            <v>-70</v>
          </cell>
          <cell r="U17">
            <v>-750</v>
          </cell>
          <cell r="V17">
            <v>-601.89285714285711</v>
          </cell>
          <cell r="W17">
            <v>-235</v>
          </cell>
          <cell r="X17">
            <v>-405</v>
          </cell>
          <cell r="Y17">
            <v>-317.07142857142856</v>
          </cell>
          <cell r="AA17">
            <v>0</v>
          </cell>
          <cell r="AB17">
            <v>-12.178571428571429</v>
          </cell>
          <cell r="AF17">
            <v>0</v>
          </cell>
          <cell r="AG17">
            <v>2.6428571428571428</v>
          </cell>
          <cell r="AL17">
            <v>-73</v>
          </cell>
          <cell r="AM17">
            <v>-345</v>
          </cell>
          <cell r="AN17">
            <v>-275.28571428571428</v>
          </cell>
          <cell r="AR17">
            <v>-308</v>
          </cell>
          <cell r="AS17">
            <v>-750</v>
          </cell>
          <cell r="AT17">
            <v>-592.35714285714289</v>
          </cell>
          <cell r="AV17">
            <v>-16.321428571428573</v>
          </cell>
          <cell r="AW17">
            <v>-74.857142857142861</v>
          </cell>
          <cell r="AX17">
            <v>-90.678571428571431</v>
          </cell>
          <cell r="AY17">
            <v>-73.642857142857139</v>
          </cell>
          <cell r="AZ17">
            <v>-27.071428571428573</v>
          </cell>
          <cell r="BA17">
            <v>-34.5</v>
          </cell>
          <cell r="BB17">
            <v>-212.03571428571428</v>
          </cell>
          <cell r="BC17">
            <v>1.5</v>
          </cell>
          <cell r="BD17">
            <v>-59.5</v>
          </cell>
          <cell r="BE17">
            <v>-5.25</v>
          </cell>
          <cell r="BJ17">
            <v>-15</v>
          </cell>
          <cell r="BK17">
            <v>-110</v>
          </cell>
          <cell r="BL17">
            <v>-100</v>
          </cell>
          <cell r="BM17">
            <v>-100</v>
          </cell>
          <cell r="BN17">
            <v>-35</v>
          </cell>
          <cell r="BO17">
            <v>-45</v>
          </cell>
          <cell r="BP17">
            <v>-225</v>
          </cell>
          <cell r="BQ17">
            <v>-40</v>
          </cell>
          <cell r="BR17">
            <v>-80</v>
          </cell>
          <cell r="BS17">
            <v>0</v>
          </cell>
          <cell r="BY17">
            <v>-7.2227142857142868</v>
          </cell>
          <cell r="CD17">
            <v>-7.2227142857142868</v>
          </cell>
        </row>
        <row r="18">
          <cell r="A18">
            <v>13</v>
          </cell>
          <cell r="B18">
            <v>38</v>
          </cell>
          <cell r="C18">
            <v>-69</v>
          </cell>
          <cell r="D18">
            <v>39</v>
          </cell>
          <cell r="E18">
            <v>-136</v>
          </cell>
          <cell r="F18">
            <v>-17</v>
          </cell>
          <cell r="G18">
            <v>0</v>
          </cell>
          <cell r="H18">
            <v>-105</v>
          </cell>
          <cell r="I18">
            <v>0</v>
          </cell>
          <cell r="J18">
            <v>-87</v>
          </cell>
          <cell r="K18">
            <v>0</v>
          </cell>
          <cell r="L18">
            <v>0</v>
          </cell>
          <cell r="M18">
            <v>233</v>
          </cell>
          <cell r="P18">
            <v>-104</v>
          </cell>
          <cell r="S18">
            <v>-601.89285714285711</v>
          </cell>
          <cell r="T18">
            <v>-104</v>
          </cell>
          <cell r="U18">
            <v>-750</v>
          </cell>
          <cell r="V18">
            <v>-601.89285714285711</v>
          </cell>
          <cell r="W18">
            <v>-209</v>
          </cell>
          <cell r="X18">
            <v>-405</v>
          </cell>
          <cell r="Y18">
            <v>-317.07142857142856</v>
          </cell>
          <cell r="AA18">
            <v>0</v>
          </cell>
          <cell r="AB18">
            <v>-12.178571428571429</v>
          </cell>
          <cell r="AF18">
            <v>0</v>
          </cell>
          <cell r="AG18">
            <v>2.6428571428571428</v>
          </cell>
          <cell r="AL18">
            <v>-166</v>
          </cell>
          <cell r="AM18">
            <v>-345</v>
          </cell>
          <cell r="AN18">
            <v>-275.28571428571428</v>
          </cell>
          <cell r="AR18">
            <v>-375</v>
          </cell>
          <cell r="AS18">
            <v>-750</v>
          </cell>
          <cell r="AT18">
            <v>-592.35714285714289</v>
          </cell>
          <cell r="AV18">
            <v>-16.321428571428573</v>
          </cell>
          <cell r="AW18">
            <v>-74.857142857142861</v>
          </cell>
          <cell r="AX18">
            <v>-90.678571428571431</v>
          </cell>
          <cell r="AY18">
            <v>-73.642857142857139</v>
          </cell>
          <cell r="AZ18">
            <v>-27.071428571428573</v>
          </cell>
          <cell r="BA18">
            <v>-34.5</v>
          </cell>
          <cell r="BB18">
            <v>-212.03571428571428</v>
          </cell>
          <cell r="BC18">
            <v>1.5</v>
          </cell>
          <cell r="BD18">
            <v>-59.5</v>
          </cell>
          <cell r="BE18">
            <v>-5.25</v>
          </cell>
          <cell r="BJ18">
            <v>-15</v>
          </cell>
          <cell r="BK18">
            <v>-110</v>
          </cell>
          <cell r="BL18">
            <v>-100</v>
          </cell>
          <cell r="BM18">
            <v>-100</v>
          </cell>
          <cell r="BN18">
            <v>-35</v>
          </cell>
          <cell r="BO18">
            <v>-45</v>
          </cell>
          <cell r="BP18">
            <v>-225</v>
          </cell>
          <cell r="BQ18">
            <v>-40</v>
          </cell>
          <cell r="BR18">
            <v>-80</v>
          </cell>
          <cell r="BS18">
            <v>0</v>
          </cell>
          <cell r="BY18">
            <v>-7.8246071428571442</v>
          </cell>
          <cell r="CD18">
            <v>-7.8246071428571442</v>
          </cell>
        </row>
        <row r="19">
          <cell r="A19">
            <v>14</v>
          </cell>
          <cell r="B19">
            <v>-15</v>
          </cell>
          <cell r="C19">
            <v>-71</v>
          </cell>
          <cell r="D19">
            <v>4</v>
          </cell>
          <cell r="E19">
            <v>-250</v>
          </cell>
          <cell r="F19">
            <v>-17</v>
          </cell>
          <cell r="G19">
            <v>0</v>
          </cell>
          <cell r="H19">
            <v>-91</v>
          </cell>
          <cell r="I19">
            <v>0</v>
          </cell>
          <cell r="J19">
            <v>-85</v>
          </cell>
          <cell r="K19">
            <v>0</v>
          </cell>
          <cell r="L19">
            <v>0</v>
          </cell>
          <cell r="M19">
            <v>23</v>
          </cell>
          <cell r="P19">
            <v>-502</v>
          </cell>
          <cell r="S19">
            <v>-601.89285714285711</v>
          </cell>
          <cell r="T19">
            <v>-502</v>
          </cell>
          <cell r="U19">
            <v>-750</v>
          </cell>
          <cell r="V19">
            <v>-601.89285714285711</v>
          </cell>
          <cell r="W19">
            <v>-193</v>
          </cell>
          <cell r="X19">
            <v>-405</v>
          </cell>
          <cell r="Y19">
            <v>-317.07142857142856</v>
          </cell>
          <cell r="AA19">
            <v>0</v>
          </cell>
          <cell r="AB19">
            <v>-12.178571428571429</v>
          </cell>
          <cell r="AF19">
            <v>0</v>
          </cell>
          <cell r="AG19">
            <v>2.6428571428571428</v>
          </cell>
          <cell r="AL19">
            <v>-317</v>
          </cell>
          <cell r="AM19">
            <v>-345</v>
          </cell>
          <cell r="AN19">
            <v>-275.28571428571428</v>
          </cell>
          <cell r="AR19">
            <v>-510</v>
          </cell>
          <cell r="AS19">
            <v>-750</v>
          </cell>
          <cell r="AT19">
            <v>-592.35714285714289</v>
          </cell>
          <cell r="AV19">
            <v>-16.321428571428573</v>
          </cell>
          <cell r="AW19">
            <v>-74.857142857142861</v>
          </cell>
          <cell r="AX19">
            <v>-90.678571428571431</v>
          </cell>
          <cell r="AY19">
            <v>-73.642857142857139</v>
          </cell>
          <cell r="AZ19">
            <v>-27.071428571428573</v>
          </cell>
          <cell r="BA19">
            <v>-34.5</v>
          </cell>
          <cell r="BB19">
            <v>-212.03571428571428</v>
          </cell>
          <cell r="BC19">
            <v>1.5</v>
          </cell>
          <cell r="BD19">
            <v>-59.5</v>
          </cell>
          <cell r="BE19">
            <v>-5.25</v>
          </cell>
          <cell r="BJ19">
            <v>-15</v>
          </cell>
          <cell r="BK19">
            <v>-110</v>
          </cell>
          <cell r="BL19">
            <v>-100</v>
          </cell>
          <cell r="BM19">
            <v>-100</v>
          </cell>
          <cell r="BN19">
            <v>-35</v>
          </cell>
          <cell r="BO19">
            <v>-45</v>
          </cell>
          <cell r="BP19">
            <v>-225</v>
          </cell>
          <cell r="BQ19">
            <v>-40</v>
          </cell>
          <cell r="BR19">
            <v>-80</v>
          </cell>
          <cell r="BS19">
            <v>0</v>
          </cell>
          <cell r="BY19">
            <v>-8.4265000000000008</v>
          </cell>
          <cell r="CD19">
            <v>-8.4265000000000008</v>
          </cell>
        </row>
        <row r="20">
          <cell r="A20">
            <v>15</v>
          </cell>
          <cell r="B20">
            <v>-33</v>
          </cell>
          <cell r="C20">
            <v>-38</v>
          </cell>
          <cell r="D20">
            <v>81</v>
          </cell>
          <cell r="E20">
            <v>-256</v>
          </cell>
          <cell r="F20">
            <v>-17</v>
          </cell>
          <cell r="G20">
            <v>-87</v>
          </cell>
          <cell r="H20">
            <v>-92</v>
          </cell>
          <cell r="I20">
            <v>-28</v>
          </cell>
          <cell r="J20">
            <v>-78</v>
          </cell>
          <cell r="K20">
            <v>-29</v>
          </cell>
          <cell r="L20">
            <v>0</v>
          </cell>
          <cell r="M20">
            <v>290</v>
          </cell>
          <cell r="P20">
            <v>-287</v>
          </cell>
          <cell r="S20">
            <v>-601.89285714285711</v>
          </cell>
          <cell r="T20">
            <v>-287</v>
          </cell>
          <cell r="U20">
            <v>-750</v>
          </cell>
          <cell r="V20">
            <v>-601.89285714285711</v>
          </cell>
          <cell r="W20">
            <v>-331</v>
          </cell>
          <cell r="X20">
            <v>-405</v>
          </cell>
          <cell r="Y20">
            <v>-317.07142857142856</v>
          </cell>
          <cell r="AA20">
            <v>0</v>
          </cell>
          <cell r="AB20">
            <v>-12.178571428571429</v>
          </cell>
          <cell r="AF20">
            <v>0</v>
          </cell>
          <cell r="AG20">
            <v>2.6428571428571428</v>
          </cell>
          <cell r="AL20">
            <v>-213</v>
          </cell>
          <cell r="AM20">
            <v>-345</v>
          </cell>
          <cell r="AN20">
            <v>-275.28571428571428</v>
          </cell>
          <cell r="AR20">
            <v>-544</v>
          </cell>
          <cell r="AS20">
            <v>-750</v>
          </cell>
          <cell r="AT20">
            <v>-592.35714285714289</v>
          </cell>
          <cell r="AV20">
            <v>-16.321428571428573</v>
          </cell>
          <cell r="AW20">
            <v>-74.857142857142861</v>
          </cell>
          <cell r="AX20">
            <v>-90.678571428571431</v>
          </cell>
          <cell r="AY20">
            <v>-73.642857142857139</v>
          </cell>
          <cell r="AZ20">
            <v>-27.071428571428573</v>
          </cell>
          <cell r="BA20">
            <v>-34.5</v>
          </cell>
          <cell r="BB20">
            <v>-212.03571428571428</v>
          </cell>
          <cell r="BC20">
            <v>1.5</v>
          </cell>
          <cell r="BD20">
            <v>-59.5</v>
          </cell>
          <cell r="BE20">
            <v>-5.25</v>
          </cell>
          <cell r="BJ20">
            <v>-15</v>
          </cell>
          <cell r="BK20">
            <v>-110</v>
          </cell>
          <cell r="BL20">
            <v>-100</v>
          </cell>
          <cell r="BM20">
            <v>-100</v>
          </cell>
          <cell r="BN20">
            <v>-35</v>
          </cell>
          <cell r="BO20">
            <v>-45</v>
          </cell>
          <cell r="BP20">
            <v>-225</v>
          </cell>
          <cell r="BQ20">
            <v>-40</v>
          </cell>
          <cell r="BR20">
            <v>-80</v>
          </cell>
          <cell r="BS20">
            <v>0</v>
          </cell>
          <cell r="BY20">
            <v>-9.0283928571428582</v>
          </cell>
          <cell r="CD20">
            <v>-9.0283928571428582</v>
          </cell>
        </row>
        <row r="21">
          <cell r="A21">
            <v>16</v>
          </cell>
          <cell r="B21">
            <v>-77</v>
          </cell>
          <cell r="C21">
            <v>-22</v>
          </cell>
          <cell r="D21">
            <v>-18</v>
          </cell>
          <cell r="E21">
            <v>-260</v>
          </cell>
          <cell r="F21">
            <v>-17</v>
          </cell>
          <cell r="G21">
            <v>-118</v>
          </cell>
          <cell r="H21">
            <v>-93</v>
          </cell>
          <cell r="I21">
            <v>-45</v>
          </cell>
          <cell r="J21">
            <v>-78</v>
          </cell>
          <cell r="K21">
            <v>-41</v>
          </cell>
          <cell r="L21">
            <v>0</v>
          </cell>
          <cell r="M21">
            <v>271</v>
          </cell>
          <cell r="P21">
            <v>-498</v>
          </cell>
          <cell r="S21">
            <v>-601.89285714285711</v>
          </cell>
          <cell r="T21">
            <v>-498</v>
          </cell>
          <cell r="U21">
            <v>-750</v>
          </cell>
          <cell r="V21">
            <v>-601.89285714285711</v>
          </cell>
          <cell r="W21">
            <v>-392</v>
          </cell>
          <cell r="X21">
            <v>-405</v>
          </cell>
          <cell r="Y21">
            <v>-317.07142857142856</v>
          </cell>
          <cell r="AA21">
            <v>0</v>
          </cell>
          <cell r="AB21">
            <v>-12.178571428571429</v>
          </cell>
          <cell r="AF21">
            <v>0</v>
          </cell>
          <cell r="AG21">
            <v>2.6428571428571428</v>
          </cell>
          <cell r="AL21">
            <v>-300</v>
          </cell>
          <cell r="AM21">
            <v>-345</v>
          </cell>
          <cell r="AN21">
            <v>-275.28571428571428</v>
          </cell>
          <cell r="AR21">
            <v>-692</v>
          </cell>
          <cell r="AS21">
            <v>-750</v>
          </cell>
          <cell r="AT21">
            <v>-592.35714285714289</v>
          </cell>
          <cell r="AV21">
            <v>-16.321428571428573</v>
          </cell>
          <cell r="AW21">
            <v>-74.857142857142861</v>
          </cell>
          <cell r="AX21">
            <v>-90.678571428571431</v>
          </cell>
          <cell r="AY21">
            <v>-73.642857142857139</v>
          </cell>
          <cell r="AZ21">
            <v>-27.071428571428573</v>
          </cell>
          <cell r="BA21">
            <v>-34.5</v>
          </cell>
          <cell r="BB21">
            <v>-212.03571428571428</v>
          </cell>
          <cell r="BC21">
            <v>1.5</v>
          </cell>
          <cell r="BD21">
            <v>-59.5</v>
          </cell>
          <cell r="BE21">
            <v>-5.25</v>
          </cell>
          <cell r="BJ21">
            <v>-15</v>
          </cell>
          <cell r="BK21">
            <v>-110</v>
          </cell>
          <cell r="BL21">
            <v>-100</v>
          </cell>
          <cell r="BM21">
            <v>-100</v>
          </cell>
          <cell r="BN21">
            <v>-35</v>
          </cell>
          <cell r="BO21">
            <v>-45</v>
          </cell>
          <cell r="BP21">
            <v>-225</v>
          </cell>
          <cell r="BQ21">
            <v>-40</v>
          </cell>
          <cell r="BR21">
            <v>-80</v>
          </cell>
          <cell r="BS21">
            <v>0</v>
          </cell>
          <cell r="BY21">
            <v>-9.6302857142857157</v>
          </cell>
          <cell r="CD21">
            <v>-9.6302857142857157</v>
          </cell>
        </row>
        <row r="22">
          <cell r="A22">
            <v>17</v>
          </cell>
          <cell r="B22">
            <v>-129</v>
          </cell>
          <cell r="C22">
            <v>-75</v>
          </cell>
          <cell r="D22">
            <v>-46</v>
          </cell>
          <cell r="E22">
            <v>-500</v>
          </cell>
          <cell r="F22">
            <v>-29</v>
          </cell>
          <cell r="G22">
            <v>-113</v>
          </cell>
          <cell r="H22">
            <v>-119</v>
          </cell>
          <cell r="I22">
            <v>-46</v>
          </cell>
          <cell r="J22">
            <v>-80</v>
          </cell>
          <cell r="K22">
            <v>-40</v>
          </cell>
          <cell r="L22">
            <v>0</v>
          </cell>
          <cell r="M22">
            <v>-244</v>
          </cell>
          <cell r="P22">
            <v>-1421</v>
          </cell>
          <cell r="S22">
            <v>-601.89285714285711</v>
          </cell>
          <cell r="T22">
            <v>-1421</v>
          </cell>
          <cell r="U22">
            <v>-750</v>
          </cell>
          <cell r="V22">
            <v>-601.89285714285711</v>
          </cell>
          <cell r="W22">
            <v>-427</v>
          </cell>
          <cell r="X22">
            <v>-405</v>
          </cell>
          <cell r="Y22">
            <v>-317.07142857142856</v>
          </cell>
          <cell r="AA22">
            <v>0</v>
          </cell>
          <cell r="AB22">
            <v>-12.178571428571429</v>
          </cell>
          <cell r="AF22">
            <v>0</v>
          </cell>
          <cell r="AG22">
            <v>2.6428571428571428</v>
          </cell>
          <cell r="AL22">
            <v>-621</v>
          </cell>
          <cell r="AM22">
            <v>-345</v>
          </cell>
          <cell r="AN22">
            <v>-275.28571428571428</v>
          </cell>
          <cell r="AR22">
            <v>-1048</v>
          </cell>
          <cell r="AS22">
            <v>-750</v>
          </cell>
          <cell r="AT22">
            <v>-592.35714285714289</v>
          </cell>
          <cell r="AV22">
            <v>-16.321428571428573</v>
          </cell>
          <cell r="AW22">
            <v>-74.857142857142861</v>
          </cell>
          <cell r="AX22">
            <v>-90.678571428571431</v>
          </cell>
          <cell r="AY22">
            <v>-73.642857142857139</v>
          </cell>
          <cell r="AZ22">
            <v>-27.071428571428573</v>
          </cell>
          <cell r="BA22">
            <v>-34.5</v>
          </cell>
          <cell r="BB22">
            <v>-212.03571428571428</v>
          </cell>
          <cell r="BC22">
            <v>1.5</v>
          </cell>
          <cell r="BD22">
            <v>-59.5</v>
          </cell>
          <cell r="BE22">
            <v>-5.25</v>
          </cell>
          <cell r="BJ22">
            <v>-15</v>
          </cell>
          <cell r="BK22">
            <v>-110</v>
          </cell>
          <cell r="BL22">
            <v>-100</v>
          </cell>
          <cell r="BM22">
            <v>-100</v>
          </cell>
          <cell r="BN22">
            <v>-35</v>
          </cell>
          <cell r="BO22">
            <v>-45</v>
          </cell>
          <cell r="BP22">
            <v>-225</v>
          </cell>
          <cell r="BQ22">
            <v>-40</v>
          </cell>
          <cell r="BR22">
            <v>-80</v>
          </cell>
          <cell r="BS22">
            <v>0</v>
          </cell>
          <cell r="BY22">
            <v>-10.232178571428573</v>
          </cell>
          <cell r="CD22">
            <v>-10.232178571428573</v>
          </cell>
        </row>
        <row r="23">
          <cell r="A23">
            <v>18</v>
          </cell>
          <cell r="B23">
            <v>-55</v>
          </cell>
          <cell r="C23">
            <v>-71</v>
          </cell>
          <cell r="D23">
            <v>-51</v>
          </cell>
          <cell r="E23">
            <v>-397</v>
          </cell>
          <cell r="F23">
            <v>-29</v>
          </cell>
          <cell r="G23">
            <v>-122</v>
          </cell>
          <cell r="H23">
            <v>-113</v>
          </cell>
          <cell r="I23">
            <v>-46</v>
          </cell>
          <cell r="J23">
            <v>-80</v>
          </cell>
          <cell r="K23">
            <v>-43</v>
          </cell>
          <cell r="L23">
            <v>0</v>
          </cell>
          <cell r="M23">
            <v>-44</v>
          </cell>
          <cell r="P23">
            <v>-1051</v>
          </cell>
          <cell r="S23">
            <v>-601.89285714285711</v>
          </cell>
          <cell r="T23">
            <v>-1051</v>
          </cell>
          <cell r="U23">
            <v>-750</v>
          </cell>
          <cell r="V23">
            <v>-601.89285714285711</v>
          </cell>
          <cell r="W23">
            <v>-433</v>
          </cell>
          <cell r="X23">
            <v>-405</v>
          </cell>
          <cell r="Y23">
            <v>-317.07142857142856</v>
          </cell>
          <cell r="AA23">
            <v>0</v>
          </cell>
          <cell r="AB23">
            <v>-12.178571428571429</v>
          </cell>
          <cell r="AF23">
            <v>0</v>
          </cell>
          <cell r="AG23">
            <v>2.6428571428571428</v>
          </cell>
          <cell r="AL23">
            <v>-519</v>
          </cell>
          <cell r="AM23">
            <v>-345</v>
          </cell>
          <cell r="AN23">
            <v>-275.28571428571428</v>
          </cell>
          <cell r="AR23">
            <v>-952</v>
          </cell>
          <cell r="AS23">
            <v>-750</v>
          </cell>
          <cell r="AT23">
            <v>-592.35714285714289</v>
          </cell>
          <cell r="AV23">
            <v>-16.321428571428573</v>
          </cell>
          <cell r="AW23">
            <v>-74.857142857142861</v>
          </cell>
          <cell r="AX23">
            <v>-90.678571428571431</v>
          </cell>
          <cell r="AY23">
            <v>-73.642857142857139</v>
          </cell>
          <cell r="AZ23">
            <v>-27.071428571428573</v>
          </cell>
          <cell r="BA23">
            <v>-34.5</v>
          </cell>
          <cell r="BB23">
            <v>-212.03571428571428</v>
          </cell>
          <cell r="BC23">
            <v>1.5</v>
          </cell>
          <cell r="BD23">
            <v>-59.5</v>
          </cell>
          <cell r="BE23">
            <v>-5.25</v>
          </cell>
          <cell r="BJ23">
            <v>-15</v>
          </cell>
          <cell r="BK23">
            <v>-110</v>
          </cell>
          <cell r="BL23">
            <v>-100</v>
          </cell>
          <cell r="BM23">
            <v>-100</v>
          </cell>
          <cell r="BN23">
            <v>-35</v>
          </cell>
          <cell r="BO23">
            <v>-45</v>
          </cell>
          <cell r="BP23">
            <v>-225</v>
          </cell>
          <cell r="BQ23">
            <v>-40</v>
          </cell>
          <cell r="BR23">
            <v>-80</v>
          </cell>
          <cell r="BS23">
            <v>0</v>
          </cell>
          <cell r="BY23">
            <v>-10.834071428571431</v>
          </cell>
          <cell r="CD23">
            <v>-10.834071428571431</v>
          </cell>
        </row>
        <row r="24">
          <cell r="A24">
            <v>19</v>
          </cell>
          <cell r="B24">
            <v>88</v>
          </cell>
          <cell r="C24">
            <v>-68</v>
          </cell>
          <cell r="D24">
            <v>-5</v>
          </cell>
          <cell r="E24">
            <v>-225</v>
          </cell>
          <cell r="F24">
            <v>-29</v>
          </cell>
          <cell r="G24">
            <v>-88</v>
          </cell>
          <cell r="H24">
            <v>-9</v>
          </cell>
          <cell r="I24">
            <v>-50</v>
          </cell>
          <cell r="J24">
            <v>-6</v>
          </cell>
          <cell r="K24">
            <v>-37</v>
          </cell>
          <cell r="L24">
            <v>0</v>
          </cell>
          <cell r="M24">
            <v>114</v>
          </cell>
          <cell r="P24">
            <v>-315</v>
          </cell>
          <cell r="U24">
            <v>-750</v>
          </cell>
          <cell r="W24">
            <v>-219</v>
          </cell>
          <cell r="X24">
            <v>-405</v>
          </cell>
          <cell r="Y24">
            <v>-317.07142857142856</v>
          </cell>
          <cell r="AA24">
            <v>0</v>
          </cell>
          <cell r="AB24">
            <v>-12.178571428571429</v>
          </cell>
          <cell r="AF24">
            <v>0</v>
          </cell>
          <cell r="AG24">
            <v>2.6428571428571428</v>
          </cell>
          <cell r="AM24">
            <v>-345</v>
          </cell>
          <cell r="AS24">
            <v>-750</v>
          </cell>
          <cell r="AV24">
            <v>-16.321428571428573</v>
          </cell>
          <cell r="AW24">
            <v>-74.857142857142861</v>
          </cell>
          <cell r="AX24">
            <v>-90.678571428571431</v>
          </cell>
          <cell r="AY24">
            <v>-73.642857142857139</v>
          </cell>
          <cell r="AZ24">
            <v>-27.071428571428573</v>
          </cell>
          <cell r="BA24">
            <v>-34.5</v>
          </cell>
          <cell r="BB24">
            <v>-212.03571428571428</v>
          </cell>
          <cell r="BC24">
            <v>1.5</v>
          </cell>
          <cell r="BD24">
            <v>-59.5</v>
          </cell>
          <cell r="BE24">
            <v>-5.25</v>
          </cell>
          <cell r="BJ24">
            <v>-15</v>
          </cell>
          <cell r="BK24">
            <v>-110</v>
          </cell>
          <cell r="BL24">
            <v>-100</v>
          </cell>
          <cell r="BM24">
            <v>-100</v>
          </cell>
          <cell r="BN24">
            <v>-35</v>
          </cell>
          <cell r="BO24">
            <v>-45</v>
          </cell>
          <cell r="BP24">
            <v>-225</v>
          </cell>
          <cell r="BQ24">
            <v>-40</v>
          </cell>
          <cell r="BR24">
            <v>-80</v>
          </cell>
          <cell r="BS24">
            <v>0</v>
          </cell>
          <cell r="BY24">
            <v>-11.435964285714288</v>
          </cell>
          <cell r="CD24">
            <v>-11.435964285714288</v>
          </cell>
        </row>
        <row r="25">
          <cell r="A25">
            <v>20</v>
          </cell>
          <cell r="B25">
            <v>52</v>
          </cell>
          <cell r="C25">
            <v>-70</v>
          </cell>
          <cell r="D25">
            <v>36</v>
          </cell>
          <cell r="E25">
            <v>-221</v>
          </cell>
          <cell r="F25">
            <v>-27</v>
          </cell>
          <cell r="G25">
            <v>-117</v>
          </cell>
          <cell r="H25">
            <v>0</v>
          </cell>
          <cell r="I25">
            <v>-50</v>
          </cell>
          <cell r="J25">
            <v>0</v>
          </cell>
          <cell r="K25">
            <v>-42</v>
          </cell>
          <cell r="L25">
            <v>0</v>
          </cell>
          <cell r="M25">
            <v>79</v>
          </cell>
          <cell r="P25">
            <v>-360</v>
          </cell>
          <cell r="U25">
            <v>-750</v>
          </cell>
          <cell r="W25">
            <v>-236</v>
          </cell>
          <cell r="X25">
            <v>-405</v>
          </cell>
          <cell r="Y25">
            <v>-317.07142857142856</v>
          </cell>
          <cell r="AA25">
            <v>0</v>
          </cell>
          <cell r="AB25">
            <v>-12.178571428571429</v>
          </cell>
          <cell r="AF25">
            <v>0</v>
          </cell>
          <cell r="AG25">
            <v>2.6428571428571428</v>
          </cell>
          <cell r="AM25">
            <v>-345</v>
          </cell>
          <cell r="AS25">
            <v>-750</v>
          </cell>
          <cell r="AV25">
            <v>-16.321428571428573</v>
          </cell>
          <cell r="AW25">
            <v>-74.857142857142861</v>
          </cell>
          <cell r="AX25">
            <v>-90.678571428571431</v>
          </cell>
          <cell r="AY25">
            <v>-73.642857142857139</v>
          </cell>
          <cell r="AZ25">
            <v>-27.071428571428573</v>
          </cell>
          <cell r="BA25">
            <v>-34.5</v>
          </cell>
          <cell r="BB25">
            <v>-212.03571428571428</v>
          </cell>
          <cell r="BC25">
            <v>1.5</v>
          </cell>
          <cell r="BD25">
            <v>-59.5</v>
          </cell>
          <cell r="BE25">
            <v>-5.25</v>
          </cell>
          <cell r="BJ25">
            <v>-15</v>
          </cell>
          <cell r="BK25">
            <v>-110</v>
          </cell>
          <cell r="BL25">
            <v>-100</v>
          </cell>
          <cell r="BM25">
            <v>-100</v>
          </cell>
          <cell r="BN25">
            <v>-35</v>
          </cell>
          <cell r="BO25">
            <v>-45</v>
          </cell>
          <cell r="BP25">
            <v>-225</v>
          </cell>
          <cell r="BQ25">
            <v>-40</v>
          </cell>
          <cell r="BR25">
            <v>-80</v>
          </cell>
          <cell r="BS25">
            <v>0</v>
          </cell>
          <cell r="BY25">
            <v>-12.037857142857145</v>
          </cell>
          <cell r="CD25">
            <v>-12.037857142857145</v>
          </cell>
        </row>
        <row r="26">
          <cell r="A26">
            <v>21</v>
          </cell>
          <cell r="B26">
            <v>3</v>
          </cell>
          <cell r="C26">
            <v>-70</v>
          </cell>
          <cell r="D26">
            <v>103</v>
          </cell>
          <cell r="E26">
            <v>-225</v>
          </cell>
          <cell r="F26">
            <v>-26</v>
          </cell>
          <cell r="G26">
            <v>-120</v>
          </cell>
          <cell r="H26">
            <v>0</v>
          </cell>
          <cell r="I26">
            <v>-50</v>
          </cell>
          <cell r="J26">
            <v>0</v>
          </cell>
          <cell r="K26">
            <v>-44</v>
          </cell>
          <cell r="L26">
            <v>0</v>
          </cell>
          <cell r="M26">
            <v>114</v>
          </cell>
          <cell r="P26">
            <v>-315</v>
          </cell>
          <cell r="U26">
            <v>-750</v>
          </cell>
          <cell r="W26">
            <v>-240</v>
          </cell>
          <cell r="X26">
            <v>-405</v>
          </cell>
          <cell r="Y26">
            <v>-317.07142857142856</v>
          </cell>
          <cell r="AA26">
            <v>0</v>
          </cell>
          <cell r="AB26">
            <v>-12.178571428571429</v>
          </cell>
          <cell r="AF26">
            <v>0</v>
          </cell>
          <cell r="AG26">
            <v>2.6428571428571428</v>
          </cell>
          <cell r="AM26">
            <v>-345</v>
          </cell>
          <cell r="AS26">
            <v>-750</v>
          </cell>
          <cell r="AV26">
            <v>-16.321428571428573</v>
          </cell>
          <cell r="AW26">
            <v>-74.857142857142861</v>
          </cell>
          <cell r="AX26">
            <v>-90.678571428571431</v>
          </cell>
          <cell r="AY26">
            <v>-73.642857142857139</v>
          </cell>
          <cell r="AZ26">
            <v>-27.071428571428573</v>
          </cell>
          <cell r="BA26">
            <v>-34.5</v>
          </cell>
          <cell r="BB26">
            <v>-212.03571428571428</v>
          </cell>
          <cell r="BC26">
            <v>1.5</v>
          </cell>
          <cell r="BD26">
            <v>-59.5</v>
          </cell>
          <cell r="BE26">
            <v>-5.25</v>
          </cell>
          <cell r="BJ26">
            <v>-15</v>
          </cell>
          <cell r="BK26">
            <v>-110</v>
          </cell>
          <cell r="BL26">
            <v>-100</v>
          </cell>
          <cell r="BM26">
            <v>-100</v>
          </cell>
          <cell r="BN26">
            <v>-35</v>
          </cell>
          <cell r="BO26">
            <v>-45</v>
          </cell>
          <cell r="BP26">
            <v>-225</v>
          </cell>
          <cell r="BQ26">
            <v>-40</v>
          </cell>
          <cell r="BR26">
            <v>-80</v>
          </cell>
          <cell r="BS26">
            <v>0</v>
          </cell>
          <cell r="BY26">
            <v>-12.639750000000003</v>
          </cell>
          <cell r="CD26">
            <v>-12.639750000000003</v>
          </cell>
        </row>
        <row r="27">
          <cell r="A27">
            <v>22</v>
          </cell>
          <cell r="B27">
            <v>4</v>
          </cell>
          <cell r="C27">
            <v>-62</v>
          </cell>
          <cell r="D27">
            <v>3</v>
          </cell>
          <cell r="E27">
            <v>-225</v>
          </cell>
          <cell r="F27">
            <v>-27</v>
          </cell>
          <cell r="G27">
            <v>-116</v>
          </cell>
          <cell r="H27">
            <v>-92</v>
          </cell>
          <cell r="I27">
            <v>-48</v>
          </cell>
          <cell r="J27">
            <v>-68</v>
          </cell>
          <cell r="K27">
            <v>-43</v>
          </cell>
          <cell r="L27">
            <v>0</v>
          </cell>
          <cell r="M27">
            <v>225</v>
          </cell>
          <cell r="P27">
            <v>-449</v>
          </cell>
          <cell r="U27">
            <v>-750</v>
          </cell>
          <cell r="W27">
            <v>-394</v>
          </cell>
          <cell r="X27">
            <v>-405</v>
          </cell>
          <cell r="Y27">
            <v>-317.07142857142856</v>
          </cell>
          <cell r="AA27">
            <v>0</v>
          </cell>
          <cell r="AB27">
            <v>-12.178571428571429</v>
          </cell>
          <cell r="AF27">
            <v>0</v>
          </cell>
          <cell r="AG27">
            <v>2.6428571428571428</v>
          </cell>
          <cell r="AM27">
            <v>-345</v>
          </cell>
          <cell r="AS27">
            <v>-750</v>
          </cell>
          <cell r="AV27">
            <v>-16.321428571428573</v>
          </cell>
          <cell r="AW27">
            <v>-74.857142857142861</v>
          </cell>
          <cell r="AX27">
            <v>-90.678571428571431</v>
          </cell>
          <cell r="AY27">
            <v>-73.642857142857139</v>
          </cell>
          <cell r="AZ27">
            <v>-27.071428571428573</v>
          </cell>
          <cell r="BA27">
            <v>-34.5</v>
          </cell>
          <cell r="BB27">
            <v>-212.03571428571428</v>
          </cell>
          <cell r="BC27">
            <v>1.5</v>
          </cell>
          <cell r="BD27">
            <v>-59.5</v>
          </cell>
          <cell r="BE27">
            <v>-5.25</v>
          </cell>
          <cell r="BJ27">
            <v>-15</v>
          </cell>
          <cell r="BK27">
            <v>-110</v>
          </cell>
          <cell r="BL27">
            <v>-100</v>
          </cell>
          <cell r="BM27">
            <v>-100</v>
          </cell>
          <cell r="BN27">
            <v>-35</v>
          </cell>
          <cell r="BO27">
            <v>-45</v>
          </cell>
          <cell r="BP27">
            <v>-225</v>
          </cell>
          <cell r="BQ27">
            <v>-40</v>
          </cell>
          <cell r="BR27">
            <v>-80</v>
          </cell>
          <cell r="BS27">
            <v>0</v>
          </cell>
          <cell r="BY27">
            <v>-13.24164285714286</v>
          </cell>
          <cell r="CD27">
            <v>-13.24164285714286</v>
          </cell>
        </row>
        <row r="28">
          <cell r="A28">
            <v>23</v>
          </cell>
          <cell r="B28">
            <v>0</v>
          </cell>
          <cell r="C28">
            <v>-55</v>
          </cell>
          <cell r="D28">
            <v>-21</v>
          </cell>
          <cell r="E28">
            <v>-225</v>
          </cell>
          <cell r="F28">
            <v>-26</v>
          </cell>
          <cell r="G28">
            <v>-81</v>
          </cell>
          <cell r="H28">
            <v>-95</v>
          </cell>
          <cell r="I28">
            <v>-46</v>
          </cell>
          <cell r="J28">
            <v>-75</v>
          </cell>
          <cell r="K28">
            <v>-37</v>
          </cell>
          <cell r="L28">
            <v>-39</v>
          </cell>
          <cell r="M28">
            <v>69</v>
          </cell>
          <cell r="P28">
            <v>-631</v>
          </cell>
          <cell r="U28">
            <v>-750</v>
          </cell>
          <cell r="W28">
            <v>-360</v>
          </cell>
          <cell r="X28">
            <v>-405</v>
          </cell>
          <cell r="Y28">
            <v>-317.07142857142856</v>
          </cell>
          <cell r="AA28">
            <v>0</v>
          </cell>
          <cell r="AB28">
            <v>-12.178571428571429</v>
          </cell>
          <cell r="AF28">
            <v>0</v>
          </cell>
          <cell r="AG28">
            <v>2.6428571428571428</v>
          </cell>
          <cell r="AM28">
            <v>-345</v>
          </cell>
          <cell r="AS28">
            <v>-750</v>
          </cell>
          <cell r="AV28">
            <v>-16.321428571428573</v>
          </cell>
          <cell r="AW28">
            <v>-74.857142857142861</v>
          </cell>
          <cell r="AX28">
            <v>-90.678571428571431</v>
          </cell>
          <cell r="AY28">
            <v>-73.642857142857139</v>
          </cell>
          <cell r="AZ28">
            <v>-27.071428571428573</v>
          </cell>
          <cell r="BA28">
            <v>-34.5</v>
          </cell>
          <cell r="BB28">
            <v>-212.03571428571428</v>
          </cell>
          <cell r="BC28">
            <v>1.5</v>
          </cell>
          <cell r="BD28">
            <v>-59.5</v>
          </cell>
          <cell r="BE28">
            <v>-5.25</v>
          </cell>
          <cell r="BJ28">
            <v>-15</v>
          </cell>
          <cell r="BK28">
            <v>-110</v>
          </cell>
          <cell r="BL28">
            <v>-100</v>
          </cell>
          <cell r="BM28">
            <v>-100</v>
          </cell>
          <cell r="BN28">
            <v>-35</v>
          </cell>
          <cell r="BO28">
            <v>-45</v>
          </cell>
          <cell r="BP28">
            <v>-225</v>
          </cell>
          <cell r="BQ28">
            <v>-40</v>
          </cell>
          <cell r="BR28">
            <v>-80</v>
          </cell>
          <cell r="BS28">
            <v>0</v>
          </cell>
          <cell r="BY28">
            <v>-13.843535714285718</v>
          </cell>
          <cell r="CD28">
            <v>-13.843535714285718</v>
          </cell>
        </row>
        <row r="29">
          <cell r="A29">
            <v>24</v>
          </cell>
          <cell r="B29">
            <v>0</v>
          </cell>
          <cell r="C29">
            <v>-54</v>
          </cell>
          <cell r="D29">
            <v>33</v>
          </cell>
          <cell r="E29">
            <v>-225</v>
          </cell>
          <cell r="F29">
            <v>-26</v>
          </cell>
          <cell r="G29">
            <v>-111</v>
          </cell>
          <cell r="H29">
            <v>-95</v>
          </cell>
          <cell r="I29">
            <v>-44</v>
          </cell>
          <cell r="J29">
            <v>-75</v>
          </cell>
          <cell r="K29">
            <v>-43</v>
          </cell>
          <cell r="L29">
            <v>0</v>
          </cell>
          <cell r="M29">
            <v>297</v>
          </cell>
          <cell r="P29">
            <v>-343</v>
          </cell>
          <cell r="U29">
            <v>-750</v>
          </cell>
          <cell r="W29">
            <v>-394</v>
          </cell>
          <cell r="X29">
            <v>-405</v>
          </cell>
          <cell r="Y29">
            <v>-317.07142857142856</v>
          </cell>
          <cell r="AA29">
            <v>0</v>
          </cell>
          <cell r="AB29">
            <v>-12.178571428571429</v>
          </cell>
          <cell r="AF29">
            <v>0</v>
          </cell>
          <cell r="AG29">
            <v>2.6428571428571428</v>
          </cell>
          <cell r="AM29">
            <v>-345</v>
          </cell>
          <cell r="AS29">
            <v>-750</v>
          </cell>
          <cell r="AV29">
            <v>-16.321428571428573</v>
          </cell>
          <cell r="AW29">
            <v>-74.857142857142861</v>
          </cell>
          <cell r="AX29">
            <v>-90.678571428571431</v>
          </cell>
          <cell r="AY29">
            <v>-73.642857142857139</v>
          </cell>
          <cell r="AZ29">
            <v>-27.071428571428573</v>
          </cell>
          <cell r="BA29">
            <v>-34.5</v>
          </cell>
          <cell r="BB29">
            <v>-212.03571428571428</v>
          </cell>
          <cell r="BC29">
            <v>1.5</v>
          </cell>
          <cell r="BD29">
            <v>-59.5</v>
          </cell>
          <cell r="BE29">
            <v>-5.25</v>
          </cell>
          <cell r="BJ29">
            <v>-15</v>
          </cell>
          <cell r="BK29">
            <v>-110</v>
          </cell>
          <cell r="BL29">
            <v>-100</v>
          </cell>
          <cell r="BM29">
            <v>-100</v>
          </cell>
          <cell r="BN29">
            <v>-35</v>
          </cell>
          <cell r="BO29">
            <v>-45</v>
          </cell>
          <cell r="BP29">
            <v>-225</v>
          </cell>
          <cell r="BQ29">
            <v>-40</v>
          </cell>
          <cell r="BR29">
            <v>-80</v>
          </cell>
          <cell r="BS29">
            <v>0</v>
          </cell>
          <cell r="BY29">
            <v>-14.445428571428575</v>
          </cell>
          <cell r="CD29">
            <v>-14.445428571428575</v>
          </cell>
        </row>
        <row r="30">
          <cell r="A30">
            <v>25</v>
          </cell>
          <cell r="B30">
            <v>0</v>
          </cell>
          <cell r="C30">
            <v>-57</v>
          </cell>
          <cell r="D30">
            <v>0</v>
          </cell>
          <cell r="E30">
            <v>-225</v>
          </cell>
          <cell r="F30">
            <v>-20</v>
          </cell>
          <cell r="G30">
            <v>-109</v>
          </cell>
          <cell r="H30">
            <v>-95</v>
          </cell>
          <cell r="I30">
            <v>-43</v>
          </cell>
          <cell r="J30">
            <v>-75</v>
          </cell>
          <cell r="K30">
            <v>-43</v>
          </cell>
          <cell r="L30">
            <v>0</v>
          </cell>
          <cell r="M30">
            <v>152</v>
          </cell>
          <cell r="P30">
            <v>-515</v>
          </cell>
          <cell r="U30">
            <v>-750</v>
          </cell>
          <cell r="W30">
            <v>-385</v>
          </cell>
          <cell r="X30">
            <v>-405</v>
          </cell>
          <cell r="Y30">
            <v>-317.07142857142856</v>
          </cell>
          <cell r="AA30">
            <v>0</v>
          </cell>
          <cell r="AB30">
            <v>-12.178571428571429</v>
          </cell>
          <cell r="AF30">
            <v>0</v>
          </cell>
          <cell r="AG30">
            <v>2.6428571428571428</v>
          </cell>
          <cell r="AM30">
            <v>-345</v>
          </cell>
          <cell r="AS30">
            <v>-750</v>
          </cell>
          <cell r="AV30">
            <v>-16.321428571428573</v>
          </cell>
          <cell r="AW30">
            <v>-74.857142857142861</v>
          </cell>
          <cell r="AX30">
            <v>-90.678571428571431</v>
          </cell>
          <cell r="BC30">
            <v>1.5</v>
          </cell>
          <cell r="BJ30">
            <v>-15</v>
          </cell>
          <cell r="BK30">
            <v>-110</v>
          </cell>
          <cell r="BL30">
            <v>-100</v>
          </cell>
          <cell r="BM30">
            <v>-100</v>
          </cell>
          <cell r="BN30">
            <v>-35</v>
          </cell>
          <cell r="BO30">
            <v>-45</v>
          </cell>
          <cell r="BP30">
            <v>-225</v>
          </cell>
          <cell r="BQ30">
            <v>-40</v>
          </cell>
          <cell r="BR30">
            <v>-80</v>
          </cell>
          <cell r="BS30">
            <v>0</v>
          </cell>
          <cell r="BY30">
            <v>-15.047321428571433</v>
          </cell>
          <cell r="CD30">
            <v>-15.047321428571433</v>
          </cell>
        </row>
        <row r="31">
          <cell r="A31">
            <v>26</v>
          </cell>
          <cell r="B31">
            <v>0</v>
          </cell>
          <cell r="C31">
            <v>-27</v>
          </cell>
          <cell r="D31">
            <v>1</v>
          </cell>
          <cell r="E31">
            <v>-138</v>
          </cell>
          <cell r="F31">
            <v>-20</v>
          </cell>
          <cell r="G31">
            <v>0</v>
          </cell>
          <cell r="H31">
            <v>-94</v>
          </cell>
          <cell r="I31">
            <v>-42</v>
          </cell>
          <cell r="J31">
            <v>-75</v>
          </cell>
          <cell r="K31">
            <v>0</v>
          </cell>
          <cell r="L31">
            <v>36</v>
          </cell>
          <cell r="M31">
            <v>290</v>
          </cell>
          <cell r="P31">
            <v>-69</v>
          </cell>
          <cell r="U31">
            <v>-750</v>
          </cell>
          <cell r="W31">
            <v>-231</v>
          </cell>
          <cell r="X31">
            <v>-405</v>
          </cell>
          <cell r="Y31">
            <v>-317.07142857142856</v>
          </cell>
          <cell r="AA31">
            <v>0</v>
          </cell>
          <cell r="AF31">
            <v>0</v>
          </cell>
          <cell r="AM31">
            <v>-345</v>
          </cell>
          <cell r="AS31">
            <v>-750</v>
          </cell>
          <cell r="AV31">
            <v>-16.321428571428573</v>
          </cell>
          <cell r="AW31">
            <v>-74.857142857142861</v>
          </cell>
          <cell r="AX31">
            <v>-90.678571428571431</v>
          </cell>
          <cell r="BC31">
            <v>1.5</v>
          </cell>
          <cell r="BJ31">
            <v>-15</v>
          </cell>
          <cell r="BK31">
            <v>-110</v>
          </cell>
          <cell r="BL31">
            <v>-100</v>
          </cell>
          <cell r="BM31">
            <v>-100</v>
          </cell>
          <cell r="BN31">
            <v>-35</v>
          </cell>
          <cell r="BO31">
            <v>-45</v>
          </cell>
          <cell r="BP31">
            <v>-225</v>
          </cell>
          <cell r="BQ31">
            <v>-40</v>
          </cell>
          <cell r="BR31">
            <v>-80</v>
          </cell>
          <cell r="BS31">
            <v>0</v>
          </cell>
          <cell r="BY31">
            <v>-15.64921428571429</v>
          </cell>
          <cell r="CD31">
            <v>-15.64921428571429</v>
          </cell>
        </row>
        <row r="32">
          <cell r="A32">
            <v>27</v>
          </cell>
          <cell r="B32">
            <v>-29</v>
          </cell>
          <cell r="C32">
            <v>-60</v>
          </cell>
          <cell r="D32">
            <v>0</v>
          </cell>
          <cell r="E32">
            <v>-154</v>
          </cell>
          <cell r="F32">
            <v>-19</v>
          </cell>
          <cell r="G32">
            <v>0</v>
          </cell>
          <cell r="H32">
            <v>-93</v>
          </cell>
          <cell r="I32">
            <v>-43</v>
          </cell>
          <cell r="J32">
            <v>-75</v>
          </cell>
          <cell r="K32">
            <v>0</v>
          </cell>
          <cell r="L32">
            <v>93</v>
          </cell>
          <cell r="M32">
            <v>182</v>
          </cell>
          <cell r="P32">
            <v>-198</v>
          </cell>
          <cell r="U32">
            <v>-750</v>
          </cell>
          <cell r="X32">
            <v>-405</v>
          </cell>
          <cell r="AA32">
            <v>0</v>
          </cell>
          <cell r="AF32">
            <v>0</v>
          </cell>
          <cell r="AM32">
            <v>-345</v>
          </cell>
          <cell r="AS32">
            <v>-750</v>
          </cell>
          <cell r="BJ32">
            <v>-15</v>
          </cell>
          <cell r="BK32">
            <v>-110</v>
          </cell>
          <cell r="BL32">
            <v>-100</v>
          </cell>
          <cell r="BM32">
            <v>-100</v>
          </cell>
          <cell r="BN32">
            <v>-35</v>
          </cell>
          <cell r="BO32">
            <v>-45</v>
          </cell>
          <cell r="BP32">
            <v>-225</v>
          </cell>
          <cell r="BQ32">
            <v>-40</v>
          </cell>
          <cell r="BR32">
            <v>-80</v>
          </cell>
          <cell r="BS32">
            <v>0</v>
          </cell>
          <cell r="BY32">
            <v>-16.251107142857148</v>
          </cell>
          <cell r="CD32">
            <v>-16.251107142857148</v>
          </cell>
        </row>
      </sheetData>
      <sheetData sheetId="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2"/>
      <sheetName val="B2.1"/>
      <sheetName val="B-2.1a"/>
      <sheetName val="B-2.2"/>
      <sheetName val="B-2.3"/>
      <sheetName val="B-2.4"/>
      <sheetName val="B-2.5"/>
      <sheetName val="B-2.6"/>
      <sheetName val="B-2.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ote Data, Margins, Discounts"/>
      <sheetName val="Price Workout Sheet"/>
      <sheetName val="Customer Issue"/>
      <sheetName val="Deal Summary"/>
      <sheetName val="Product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angible Plant"/>
      <sheetName val="Production"/>
      <sheetName val="Storage"/>
      <sheetName val="Transmission"/>
      <sheetName val="Distribution"/>
      <sheetName val="General Plant"/>
      <sheetName val="Tax Rates"/>
      <sheetName val="39 Year Rate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Yr. Life</v>
          </cell>
          <cell r="B1" t="str">
            <v>Year 1</v>
          </cell>
          <cell r="C1" t="str">
            <v>Year 2</v>
          </cell>
          <cell r="D1" t="str">
            <v>Year 3</v>
          </cell>
          <cell r="E1" t="str">
            <v>Year 4</v>
          </cell>
          <cell r="F1" t="str">
            <v>Description</v>
          </cell>
        </row>
        <row r="2">
          <cell r="A2">
            <v>1</v>
          </cell>
          <cell r="B2">
            <v>1</v>
          </cell>
          <cell r="C2">
            <v>0</v>
          </cell>
          <cell r="D2">
            <v>0</v>
          </cell>
          <cell r="E2">
            <v>0</v>
          </cell>
          <cell r="F2" t="str">
            <v>Transportation Equipment - Duel Fuel Kits &lt;= 2,000</v>
          </cell>
        </row>
        <row r="3">
          <cell r="A3">
            <v>1</v>
          </cell>
          <cell r="B3">
            <v>1</v>
          </cell>
          <cell r="C3">
            <v>0</v>
          </cell>
          <cell r="D3">
            <v>0</v>
          </cell>
          <cell r="E3">
            <v>0</v>
          </cell>
          <cell r="F3" t="str">
            <v>Duel Fuel Stations &lt;= 100,000</v>
          </cell>
        </row>
        <row r="4">
          <cell r="A4">
            <v>3</v>
          </cell>
          <cell r="B4">
            <v>0.16666666666666666</v>
          </cell>
          <cell r="C4">
            <v>0.33333333333333331</v>
          </cell>
          <cell r="D4">
            <v>0.33333333333333331</v>
          </cell>
          <cell r="E4">
            <v>0.16666666666666666</v>
          </cell>
          <cell r="F4" t="str">
            <v>Intangible Plant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</v>
          </cell>
          <cell r="F5" t="str">
            <v>Office Furniture &amp; Equipment - Computers</v>
          </cell>
        </row>
        <row r="6">
          <cell r="A6">
            <v>5</v>
          </cell>
          <cell r="B6">
            <v>0.2</v>
          </cell>
          <cell r="C6">
            <v>0.32</v>
          </cell>
          <cell r="D6">
            <v>0.192</v>
          </cell>
          <cell r="E6">
            <v>0.1152</v>
          </cell>
          <cell r="F6" t="str">
            <v>Office Furniture &amp; Equipment - Equipment</v>
          </cell>
        </row>
        <row r="7">
          <cell r="A7">
            <v>5</v>
          </cell>
          <cell r="B7">
            <v>0.2</v>
          </cell>
          <cell r="C7">
            <v>0.32</v>
          </cell>
          <cell r="D7">
            <v>0.192</v>
          </cell>
          <cell r="E7">
            <v>0.1152</v>
          </cell>
          <cell r="F7" t="str">
            <v>Transportation Equipment - Automobiles</v>
          </cell>
        </row>
        <row r="8">
          <cell r="A8">
            <v>5</v>
          </cell>
          <cell r="B8">
            <v>0.2</v>
          </cell>
          <cell r="C8">
            <v>0.32</v>
          </cell>
          <cell r="D8">
            <v>0.192</v>
          </cell>
          <cell r="E8">
            <v>0.1152</v>
          </cell>
          <cell r="F8" t="str">
            <v>Transportation Equipment - Trucks</v>
          </cell>
        </row>
        <row r="9">
          <cell r="A9">
            <v>5</v>
          </cell>
          <cell r="B9">
            <v>0.2</v>
          </cell>
          <cell r="C9">
            <v>0.32</v>
          </cell>
          <cell r="D9">
            <v>0.192</v>
          </cell>
          <cell r="E9">
            <v>0.1152</v>
          </cell>
          <cell r="F9" t="str">
            <v>Transportation Equipment - Trailers</v>
          </cell>
        </row>
        <row r="10">
          <cell r="A10">
            <v>5</v>
          </cell>
          <cell r="B10">
            <v>0.2</v>
          </cell>
          <cell r="C10">
            <v>0.32</v>
          </cell>
          <cell r="D10">
            <v>0.192</v>
          </cell>
          <cell r="E10">
            <v>0.1152</v>
          </cell>
          <cell r="F10" t="str">
            <v>Transportation Equipment - Duel Fuel Kits &gt; 2,000</v>
          </cell>
        </row>
        <row r="11">
          <cell r="A11">
            <v>7</v>
          </cell>
          <cell r="B11">
            <v>0.14285999999999999</v>
          </cell>
          <cell r="C11">
            <v>0.24490000000000001</v>
          </cell>
          <cell r="D11">
            <v>0.17493</v>
          </cell>
          <cell r="E11">
            <v>0.12495000000000001</v>
          </cell>
          <cell r="F11" t="str">
            <v>Production &amp; Gathering</v>
          </cell>
        </row>
        <row r="12">
          <cell r="A12">
            <v>7</v>
          </cell>
          <cell r="B12">
            <v>0.14285999999999999</v>
          </cell>
          <cell r="C12">
            <v>0.24490000000000001</v>
          </cell>
          <cell r="D12">
            <v>0.17493</v>
          </cell>
          <cell r="E12">
            <v>0.12495000000000001</v>
          </cell>
          <cell r="F12" t="str">
            <v>Office Furniture &amp; Equipment - Furniture</v>
          </cell>
        </row>
        <row r="13">
          <cell r="A13">
            <v>7</v>
          </cell>
          <cell r="B13">
            <v>0.14285999999999999</v>
          </cell>
          <cell r="C13">
            <v>0.24490000000000001</v>
          </cell>
          <cell r="D13">
            <v>0.17493</v>
          </cell>
          <cell r="E13">
            <v>0.12495000000000001</v>
          </cell>
          <cell r="F13" t="str">
            <v>Stores Equipment</v>
          </cell>
        </row>
        <row r="14">
          <cell r="A14">
            <v>7</v>
          </cell>
          <cell r="B14">
            <v>0.14285999999999999</v>
          </cell>
          <cell r="C14">
            <v>0.24490000000000001</v>
          </cell>
          <cell r="D14">
            <v>0.17493</v>
          </cell>
          <cell r="E14">
            <v>0.12495000000000001</v>
          </cell>
          <cell r="F14" t="str">
            <v>Tools, Shop &amp; Garage Equipment</v>
          </cell>
        </row>
        <row r="15">
          <cell r="A15">
            <v>7</v>
          </cell>
          <cell r="B15">
            <v>0.14285999999999999</v>
          </cell>
          <cell r="C15">
            <v>0.24490000000000001</v>
          </cell>
          <cell r="D15">
            <v>0.17493</v>
          </cell>
          <cell r="E15">
            <v>0.12495000000000001</v>
          </cell>
          <cell r="F15" t="str">
            <v>Miscellaneous Equipment</v>
          </cell>
        </row>
        <row r="16">
          <cell r="A16">
            <v>7</v>
          </cell>
          <cell r="B16">
            <v>0.14285999999999999</v>
          </cell>
          <cell r="C16">
            <v>0.24490000000000001</v>
          </cell>
          <cell r="D16">
            <v>0.17493</v>
          </cell>
          <cell r="E16">
            <v>0.12495000000000001</v>
          </cell>
          <cell r="F16" t="str">
            <v>Office Furniture &amp; Equipment - Legal Books</v>
          </cell>
        </row>
        <row r="17">
          <cell r="A17">
            <v>15</v>
          </cell>
          <cell r="B17">
            <v>0.05</v>
          </cell>
          <cell r="C17">
            <v>9.5000000000000001E-2</v>
          </cell>
          <cell r="D17">
            <v>8.5500000000000007E-2</v>
          </cell>
          <cell r="E17">
            <v>7.6899999999999996E-2</v>
          </cell>
          <cell r="F17" t="str">
            <v>Storage, Transmission, &amp; Distribution for 08, 09 &amp; 2010 Investments</v>
          </cell>
        </row>
        <row r="18">
          <cell r="A18">
            <v>20</v>
          </cell>
          <cell r="B18">
            <v>3.7499999999999999E-2</v>
          </cell>
          <cell r="C18">
            <v>7.22E-2</v>
          </cell>
          <cell r="D18">
            <v>6.6799999999999998E-2</v>
          </cell>
          <cell r="E18">
            <v>6.1800000000000001E-2</v>
          </cell>
          <cell r="F18" t="str">
            <v>Distribution for 2011 &amp; Beyond Investments</v>
          </cell>
        </row>
        <row r="19">
          <cell r="A19">
            <v>20</v>
          </cell>
          <cell r="B19">
            <v>3.7499999999999999E-2</v>
          </cell>
          <cell r="C19">
            <v>7.22E-2</v>
          </cell>
          <cell r="D19">
            <v>6.6799999999999998E-2</v>
          </cell>
          <cell r="E19">
            <v>6.1800000000000001E-2</v>
          </cell>
          <cell r="F19" t="str">
            <v>Duel Fuel Stations &gt; 100,000</v>
          </cell>
        </row>
        <row r="20">
          <cell r="A20">
            <v>20</v>
          </cell>
          <cell r="B20">
            <v>3.7499999999999999E-2</v>
          </cell>
          <cell r="C20">
            <v>7.22E-2</v>
          </cell>
          <cell r="D20">
            <v>6.6799999999999998E-2</v>
          </cell>
          <cell r="E20">
            <v>6.1800000000000001E-2</v>
          </cell>
          <cell r="F20" t="str">
            <v>Power Operated Equipment</v>
          </cell>
        </row>
        <row r="21">
          <cell r="A21">
            <v>20</v>
          </cell>
          <cell r="B21">
            <v>3.7499999999999999E-2</v>
          </cell>
          <cell r="C21">
            <v>7.22E-2</v>
          </cell>
          <cell r="D21">
            <v>6.6799999999999998E-2</v>
          </cell>
          <cell r="E21">
            <v>6.1800000000000001E-2</v>
          </cell>
          <cell r="F21" t="str">
            <v>Communication Equipment - Radio</v>
          </cell>
        </row>
        <row r="22">
          <cell r="A22">
            <v>20</v>
          </cell>
          <cell r="B22">
            <v>3.7499999999999999E-2</v>
          </cell>
          <cell r="C22">
            <v>7.22E-2</v>
          </cell>
          <cell r="D22">
            <v>6.6799999999999998E-2</v>
          </cell>
          <cell r="E22">
            <v>6.1800000000000001E-2</v>
          </cell>
          <cell r="F22" t="str">
            <v>Communication Equipment - Telephone</v>
          </cell>
        </row>
        <row r="23">
          <cell r="A23">
            <v>20</v>
          </cell>
          <cell r="B23">
            <v>3.7499999999999999E-2</v>
          </cell>
          <cell r="C23">
            <v>7.22E-2</v>
          </cell>
          <cell r="D23">
            <v>6.6799999999999998E-2</v>
          </cell>
          <cell r="E23">
            <v>6.1800000000000001E-2</v>
          </cell>
          <cell r="F23" t="str">
            <v>Rights of Way - Communication</v>
          </cell>
        </row>
        <row r="24">
          <cell r="A24">
            <v>39</v>
          </cell>
          <cell r="B24">
            <v>1.391E-2</v>
          </cell>
          <cell r="C24">
            <v>2.564E-2</v>
          </cell>
          <cell r="D24">
            <v>2.564E-2</v>
          </cell>
          <cell r="E24">
            <v>2.564E-2</v>
          </cell>
          <cell r="F24" t="str">
            <v>Structures and Improvements</v>
          </cell>
        </row>
      </sheetData>
      <sheetData sheetId="7"/>
      <sheetData sheetId="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 Details"/>
      <sheetName val="Count of Nodes by Type"/>
      <sheetName val="Complete Listing incl LCN"/>
      <sheetName val="LCN Node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T Summary"/>
      <sheetName val="Sheet3"/>
      <sheetName val="P&amp;L"/>
      <sheetName val="BT Summary ASC 101504"/>
      <sheetName val="Signed off PB Finsumm"/>
      <sheetName val="Finsumm"/>
      <sheetName val="Equipt"/>
      <sheetName val="Price Summ"/>
      <sheetName val="Revised Position"/>
      <sheetName val="Bus Case 101304"/>
      <sheetName val="CAPEX Normalization - BT Ca (3)"/>
      <sheetName val="CAPEX Normalization - BT Case"/>
      <sheetName val="BT Summary ASC 101304 (2)"/>
      <sheetName val="I. Summary ASC 101304"/>
      <sheetName val="Roll-Forward"/>
      <sheetName val="Normalization Change"/>
      <sheetName val="Bus Case 091004"/>
      <sheetName val="I. Summary ASC 090104 (2)"/>
      <sheetName val="CAPEX Normalization - BT Ca (2)"/>
      <sheetName val="Original Technology"/>
      <sheetName val="BT Yr 1 Base Case Review"/>
      <sheetName val="BT 7 Year Base Case Review"/>
      <sheetName val="Consider Revised Target"/>
      <sheetName val="BT Pricing Initiatives"/>
      <sheetName val="BMS Actions"/>
      <sheetName val="BMS Scars"/>
      <sheetName val="D - Global Remote Access"/>
      <sheetName val="Dial Internet User"/>
      <sheetName val="Managed Broadband User"/>
      <sheetName val="MPLS"/>
      <sheetName val="Nwks"/>
      <sheetName val="Bus Case Total"/>
      <sheetName val="Pay1"/>
      <sheetName val="Pay2"/>
      <sheetName val="Pay3"/>
      <sheetName val="I. Summary ASC 101304 (2)"/>
      <sheetName val="Base Inputs"/>
      <sheetName val="Sheet1"/>
      <sheetName val="XI. Resource Baselines"/>
      <sheetName val="Revised Bus Case (2)"/>
      <sheetName val="I. Summary ASC 101204"/>
      <sheetName val="I. Summary ASC 090104"/>
      <sheetName val="Voice Transport 2003"/>
      <sheetName val="BMS - Base Case Control Sheet"/>
      <sheetName val="Refresh&amp;Depn (2)"/>
      <sheetName val="In Scope Business Case"/>
      <sheetName val="Original Fin summ incremental"/>
      <sheetName val="Voice Reconciliation"/>
      <sheetName val="Voice"/>
      <sheetName val="PB Reconciliation"/>
      <sheetName val="Sheet2"/>
      <sheetName val="Revised Bus Case"/>
      <sheetName val="Original Buy Back"/>
      <sheetName val="Future State Savings Initiative"/>
      <sheetName val="New Wan Summary"/>
      <sheetName val="MPLS Transport future"/>
      <sheetName val="New Lan Summary"/>
      <sheetName val="New Remote Access"/>
      <sheetName val="New Internet Infrastructue"/>
      <sheetName val="New Jersey Man"/>
      <sheetName val="New Global Enterprise Service"/>
      <sheetName val="Product Summary"/>
      <sheetName val="Roll Out"/>
      <sheetName val="N Business Partner Connectivity"/>
      <sheetName val="New Voice Support"/>
      <sheetName val="Wireless Support Services"/>
      <sheetName val="E Bonding Mgmt"/>
      <sheetName val="Volumetrics"/>
      <sheetName val="MPLS Savings"/>
      <sheetName val="Assumptions"/>
      <sheetName val="Peer Review"/>
      <sheetName val="FX Rates"/>
      <sheetName val="Access savings"/>
      <sheetName val="Error Checks"/>
      <sheetName val="Resource"/>
      <sheetName val="Resource Costs"/>
      <sheetName val="BMS Salary Costs"/>
      <sheetName val="Tech Des Res"/>
      <sheetName val="Transition res"/>
      <sheetName val="HR Costs"/>
      <sheetName val="MPLS P&amp;L"/>
      <sheetName val="Wan circuit costs"/>
      <sheetName val="Management Links"/>
      <sheetName val="Voice IP cards"/>
      <sheetName val="Rolloutdetail"/>
      <sheetName val="Voice refresh"/>
      <sheetName val="Parallel Run costs"/>
      <sheetName val="site type"/>
      <sheetName val="Refresh&amp;Depn"/>
      <sheetName val="Misc."/>
      <sheetName val="Voice Commun"/>
      <sheetName val="Price Pres"/>
      <sheetName val="3rd party contracts"/>
      <sheetName val="Original Asset Depreciation"/>
      <sheetName val="FB BT"/>
      <sheetName val="Signed off PB FB BT"/>
      <sheetName val="FB BTGsol"/>
      <sheetName val="FB BTGsol VA"/>
      <sheetName val="Names"/>
      <sheetName val="IPR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w to"/>
      <sheetName val="Rating Tables"/>
      <sheetName val="Hourly"/>
      <sheetName val="Contractor"/>
      <sheetName val="Consulting"/>
      <sheetName val="Outside Purchased Services"/>
      <sheetName val="Expense Worksheet"/>
      <sheetName val="BUDGET SUMMARY"/>
      <sheetName val="xref acct"/>
      <sheetName val="Headcount"/>
      <sheetName val="Print File"/>
      <sheetName val="Chart of Accounts"/>
      <sheetName val="Module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>
        <row r="3">
          <cell r="A3" t="str">
            <v>Acct</v>
          </cell>
          <cell r="B3" t="str">
            <v>ACCOUNTS</v>
          </cell>
          <cell r="C3" t="str">
            <v>Classification</v>
          </cell>
        </row>
        <row r="4">
          <cell r="A4">
            <v>601000</v>
          </cell>
          <cell r="B4" t="str">
            <v>601000  SALARIES-EXEMPT</v>
          </cell>
          <cell r="C4" t="str">
            <v>SALARIES AND BENEFITS</v>
          </cell>
        </row>
        <row r="5">
          <cell r="A5">
            <v>601001</v>
          </cell>
          <cell r="B5" t="str">
            <v>601001  SALARIES-NON-EXEMPT</v>
          </cell>
          <cell r="C5" t="str">
            <v>SALARIES AND BENEFITS</v>
          </cell>
        </row>
        <row r="6">
          <cell r="A6">
            <v>601005</v>
          </cell>
          <cell r="B6" t="str">
            <v>601005  SALARIES-OVERTIME</v>
          </cell>
          <cell r="C6" t="str">
            <v>SALARIES AND BENEFITS</v>
          </cell>
        </row>
        <row r="7">
          <cell r="A7">
            <v>601007</v>
          </cell>
          <cell r="B7" t="str">
            <v>601007  SAL-SHIFT DIFF</v>
          </cell>
          <cell r="C7" t="str">
            <v>SALARIES AND BENEFITS</v>
          </cell>
        </row>
        <row r="8">
          <cell r="A8">
            <v>601010</v>
          </cell>
          <cell r="B8" t="str">
            <v>601010  SAL-TEMP LABOR</v>
          </cell>
          <cell r="C8" t="str">
            <v>SALARIES AND BENEFITS</v>
          </cell>
        </row>
        <row r="9">
          <cell r="A9">
            <v>601012</v>
          </cell>
          <cell r="B9" t="str">
            <v>601012  SALARIES-EXEMPT FLEX</v>
          </cell>
          <cell r="C9" t="str">
            <v>SALARIES AND BENEFITS</v>
          </cell>
        </row>
        <row r="10">
          <cell r="A10">
            <v>601055</v>
          </cell>
          <cell r="B10" t="str">
            <v>601055  SAL-OTHER PAID TIME</v>
          </cell>
          <cell r="C10" t="str">
            <v>SALARIES AND BENEFITS</v>
          </cell>
        </row>
        <row r="11">
          <cell r="A11">
            <v>601056</v>
          </cell>
          <cell r="B11" t="str">
            <v>601056  SAL-GAIN SHARING</v>
          </cell>
          <cell r="C11" t="str">
            <v>SALARIES AND BENEFITS</v>
          </cell>
        </row>
        <row r="12">
          <cell r="A12">
            <v>601061</v>
          </cell>
          <cell r="B12" t="str">
            <v>601061  EXEMPT/PER FRINGE</v>
          </cell>
          <cell r="C12" t="str">
            <v>SALARIES AND BENEFITS</v>
          </cell>
        </row>
        <row r="13">
          <cell r="A13">
            <v>601062</v>
          </cell>
          <cell r="B13" t="str">
            <v>601062  NON-EX/PER FRINGE</v>
          </cell>
          <cell r="C13" t="str">
            <v>SALARIES AND BENEFITS</v>
          </cell>
        </row>
        <row r="14">
          <cell r="A14">
            <v>601069</v>
          </cell>
          <cell r="B14" t="str">
            <v>601069  TEMP/PER FRINGE</v>
          </cell>
          <cell r="C14" t="str">
            <v>SALARIES AND BENEFITS</v>
          </cell>
        </row>
        <row r="15">
          <cell r="A15">
            <v>601070</v>
          </cell>
          <cell r="B15" t="str">
            <v>601070  TEMP FRINGE % OF SAL</v>
          </cell>
          <cell r="C15" t="str">
            <v>SALARIES AND BENEFITS</v>
          </cell>
        </row>
        <row r="16">
          <cell r="A16">
            <v>601071</v>
          </cell>
          <cell r="B16" t="str">
            <v>601071  EXEMPT FRINGE % OF S</v>
          </cell>
          <cell r="C16" t="str">
            <v>SALARIES AND BENEFITS</v>
          </cell>
        </row>
        <row r="17">
          <cell r="A17">
            <v>601072</v>
          </cell>
          <cell r="B17" t="str">
            <v>601072  NON-EX FRINGE % OF S</v>
          </cell>
          <cell r="C17" t="str">
            <v>SALARIES AND BENEFITS</v>
          </cell>
        </row>
        <row r="18">
          <cell r="A18">
            <v>601161</v>
          </cell>
          <cell r="B18" t="str">
            <v>601161  WELLNESS PROGRAM</v>
          </cell>
          <cell r="C18" t="str">
            <v>SALARIES AND BENEFITS</v>
          </cell>
        </row>
        <row r="19">
          <cell r="A19">
            <v>602000</v>
          </cell>
          <cell r="B19" t="str">
            <v>602000  HRLY-SALARIES</v>
          </cell>
          <cell r="C19" t="str">
            <v>SALARIES AND BENEFITS</v>
          </cell>
        </row>
        <row r="20">
          <cell r="A20">
            <v>603002</v>
          </cell>
          <cell r="B20" t="str">
            <v>603002  SAFETY PROGRAM</v>
          </cell>
          <cell r="C20" t="str">
            <v>SALARIES AND BENEFITS</v>
          </cell>
        </row>
        <row r="21">
          <cell r="A21">
            <v>603010</v>
          </cell>
          <cell r="B21" t="str">
            <v>603010  EMPL REWARD AND REC</v>
          </cell>
          <cell r="C21" t="str">
            <v>SALARIES AND BENEFITS</v>
          </cell>
        </row>
        <row r="22">
          <cell r="A22">
            <v>603024</v>
          </cell>
          <cell r="B22" t="str">
            <v>603024  EMPLOYEE PROGRAMS</v>
          </cell>
          <cell r="C22" t="str">
            <v>SALARIES AND BENEFITS</v>
          </cell>
        </row>
        <row r="23">
          <cell r="A23">
            <v>603025</v>
          </cell>
          <cell r="B23" t="str">
            <v>603025  EMPLOYEE RELATIONS</v>
          </cell>
          <cell r="C23" t="str">
            <v>SALARIES AND BENEFITS</v>
          </cell>
        </row>
        <row r="24">
          <cell r="A24">
            <v>603028</v>
          </cell>
          <cell r="B24" t="str">
            <v>603028  SPOT AWARDS</v>
          </cell>
          <cell r="C24" t="str">
            <v>SALARIES AND BENEFITS</v>
          </cell>
        </row>
        <row r="25">
          <cell r="A25">
            <v>603115</v>
          </cell>
          <cell r="B25" t="str">
            <v>603115  PROD INTL CONS CLEAR</v>
          </cell>
          <cell r="C25" t="str">
            <v>SALARIES AND BENEFITS</v>
          </cell>
        </row>
        <row r="26">
          <cell r="A26">
            <v>602014</v>
          </cell>
          <cell r="B26" t="str">
            <v>602014  HOURLY-CAPITALIZED LABOR</v>
          </cell>
          <cell r="C26" t="str">
            <v>SALARIES AND BENEFITS</v>
          </cell>
        </row>
        <row r="27">
          <cell r="A27">
            <v>601901</v>
          </cell>
          <cell r="B27" t="str">
            <v>601901  ACTUAL DIRECT LABOR</v>
          </cell>
          <cell r="C27" t="str">
            <v>SALARIES AND BENEFITS</v>
          </cell>
        </row>
        <row r="28">
          <cell r="A28" t="e">
            <v>#VALUE!</v>
          </cell>
          <cell r="B28" t="str">
            <v>SALARIES AND BENEFITS</v>
          </cell>
          <cell r="C28" t="str">
            <v>SALARIES AND BENEFITS</v>
          </cell>
        </row>
        <row r="29">
          <cell r="A29">
            <v>601130</v>
          </cell>
          <cell r="B29" t="str">
            <v>601130  PROF&amp;CIVIC DUES/FEES</v>
          </cell>
          <cell r="C29" t="str">
            <v>EDUCATION AND TRAINING</v>
          </cell>
        </row>
        <row r="30">
          <cell r="A30">
            <v>601165</v>
          </cell>
          <cell r="B30" t="str">
            <v>601165  SAL-EXT SEMINARS</v>
          </cell>
          <cell r="C30" t="str">
            <v>EDUCATION AND TRAINING</v>
          </cell>
        </row>
        <row r="31">
          <cell r="A31">
            <v>601170</v>
          </cell>
          <cell r="B31" t="str">
            <v>601170  SAL-EDUC BENEFIT</v>
          </cell>
          <cell r="C31" t="str">
            <v>EDUCATION AND TRAINING</v>
          </cell>
        </row>
        <row r="32">
          <cell r="A32">
            <v>604105</v>
          </cell>
          <cell r="B32" t="str">
            <v>604105  SAL-INTERNAL TRAING</v>
          </cell>
          <cell r="C32" t="str">
            <v>EDUCATION AND TRAINING</v>
          </cell>
        </row>
        <row r="33">
          <cell r="A33">
            <v>604135</v>
          </cell>
          <cell r="B33" t="str">
            <v>604135  TRAINING MATERIAL</v>
          </cell>
          <cell r="C33" t="str">
            <v>EDUCATION AND TRAINING</v>
          </cell>
        </row>
        <row r="34">
          <cell r="A34">
            <v>604140</v>
          </cell>
          <cell r="B34" t="str">
            <v>604140  TRAINING-OTHER</v>
          </cell>
          <cell r="C34" t="str">
            <v>EDUCATION AND TRAINING</v>
          </cell>
        </row>
        <row r="35">
          <cell r="A35">
            <v>604142</v>
          </cell>
          <cell r="B35" t="str">
            <v>604142  TRAINING DEVELOPMENT</v>
          </cell>
          <cell r="C35" t="str">
            <v>EDUCATION AND TRAINING</v>
          </cell>
        </row>
        <row r="36">
          <cell r="A36">
            <v>604230</v>
          </cell>
          <cell r="B36" t="str">
            <v>604230  DEALR TRAIN-OTHER</v>
          </cell>
          <cell r="C36" t="str">
            <v>EDUCATION AND TRAINING</v>
          </cell>
        </row>
        <row r="37">
          <cell r="A37">
            <v>610400</v>
          </cell>
          <cell r="B37" t="str">
            <v>610400  SUBSCRIPT-TRADE</v>
          </cell>
          <cell r="C37" t="str">
            <v>EDUCATION AND TRAINING</v>
          </cell>
        </row>
        <row r="38">
          <cell r="A38" t="e">
            <v>#VALUE!</v>
          </cell>
          <cell r="B38" t="str">
            <v>EDUCATION AND TRAINING</v>
          </cell>
          <cell r="C38" t="str">
            <v>EDUCATION AND TRAINING</v>
          </cell>
        </row>
        <row r="39">
          <cell r="A39">
            <v>605000</v>
          </cell>
          <cell r="B39" t="str">
            <v>605000  TRAVEL EXPENSE</v>
          </cell>
          <cell r="C39" t="str">
            <v>TRAVEL EXPENSE</v>
          </cell>
        </row>
        <row r="40">
          <cell r="A40">
            <v>605100</v>
          </cell>
          <cell r="B40" t="str">
            <v>605100  TRAVEL INTERNATIONAL</v>
          </cell>
          <cell r="C40" t="str">
            <v>TRAVEL EXPENSE</v>
          </cell>
        </row>
        <row r="41">
          <cell r="A41">
            <v>605500</v>
          </cell>
          <cell r="B41" t="str">
            <v>605500  TRAVEL-MEAL COST</v>
          </cell>
          <cell r="C41" t="str">
            <v>TRAVEL EXPENSE</v>
          </cell>
        </row>
        <row r="42">
          <cell r="A42">
            <v>605600</v>
          </cell>
          <cell r="B42" t="str">
            <v>605600  TRAVEL-MEAL COST INT</v>
          </cell>
          <cell r="C42" t="str">
            <v>TRAVEL EXPENSE</v>
          </cell>
        </row>
        <row r="43">
          <cell r="A43">
            <v>606230</v>
          </cell>
          <cell r="B43" t="str">
            <v>606230  OWNED AUTO-REPAIRS</v>
          </cell>
          <cell r="C43" t="str">
            <v>TRAVEL EXPENSE</v>
          </cell>
        </row>
        <row r="44">
          <cell r="A44">
            <v>606100</v>
          </cell>
          <cell r="B44" t="str">
            <v>606100  LEASED AUTO-CAR</v>
          </cell>
          <cell r="C44" t="str">
            <v>TRAVEL EXPENSE</v>
          </cell>
        </row>
        <row r="45">
          <cell r="A45" t="e">
            <v>#VALUE!</v>
          </cell>
          <cell r="B45" t="str">
            <v>TRAVEL EXPENSE</v>
          </cell>
          <cell r="C45" t="str">
            <v>TRAVEL EXPENSE</v>
          </cell>
        </row>
        <row r="46">
          <cell r="A46">
            <v>603031</v>
          </cell>
          <cell r="B46" t="str">
            <v>603031  TRANSF MOVING &amp; LIVI</v>
          </cell>
          <cell r="C46" t="str">
            <v>RECRUITING &amp; RELOCATION</v>
          </cell>
        </row>
        <row r="47">
          <cell r="A47">
            <v>603032</v>
          </cell>
          <cell r="B47" t="str">
            <v>603032  RECRUIT/EMPLOYMENT</v>
          </cell>
          <cell r="C47" t="str">
            <v>RECRUITING &amp; RELOCATION</v>
          </cell>
        </row>
        <row r="48">
          <cell r="A48">
            <v>603035</v>
          </cell>
          <cell r="B48" t="str">
            <v>603035  FOREIGN ALLOWANCE</v>
          </cell>
          <cell r="C48" t="str">
            <v>RECRUITING &amp; RELOCATION</v>
          </cell>
        </row>
        <row r="49">
          <cell r="A49">
            <v>603036</v>
          </cell>
          <cell r="B49" t="str">
            <v>603036  EXPAT FOREIGN TAXES</v>
          </cell>
          <cell r="C49" t="str">
            <v>RECRUITING &amp; RELOCATION</v>
          </cell>
        </row>
        <row r="50">
          <cell r="A50">
            <v>603047</v>
          </cell>
          <cell r="B50" t="str">
            <v>603047  VISA-HR SERVICES</v>
          </cell>
          <cell r="C50" t="str">
            <v>RECRUITING &amp; RELOCATION</v>
          </cell>
        </row>
        <row r="51">
          <cell r="A51" t="e">
            <v>#VALUE!</v>
          </cell>
          <cell r="B51" t="str">
            <v>RECRUITING &amp; RELOCATION</v>
          </cell>
          <cell r="C51" t="str">
            <v>RECRUITING &amp; RELOCATION</v>
          </cell>
        </row>
        <row r="52">
          <cell r="A52" t="e">
            <v>#VALUE!</v>
          </cell>
          <cell r="B52" t="str">
            <v>WHIRLPOOL PERSONNEL</v>
          </cell>
          <cell r="C52" t="str">
            <v>WHIRLPOOL PERSONNEL</v>
          </cell>
        </row>
        <row r="53">
          <cell r="A53">
            <v>613000</v>
          </cell>
          <cell r="B53" t="str">
            <v>613000  OUTSIDE SVCS CONSULT</v>
          </cell>
          <cell r="C53" t="str">
            <v>CONSULTING</v>
          </cell>
        </row>
        <row r="54">
          <cell r="A54">
            <v>613010</v>
          </cell>
          <cell r="B54" t="str">
            <v>613010  CONSULTANT LIVING EX</v>
          </cell>
          <cell r="C54" t="str">
            <v>CONSULTING</v>
          </cell>
        </row>
        <row r="55">
          <cell r="A55">
            <v>613040</v>
          </cell>
          <cell r="B55" t="str">
            <v>613040  IT CONSULTING</v>
          </cell>
          <cell r="C55" t="str">
            <v>CONSULTING</v>
          </cell>
        </row>
        <row r="56">
          <cell r="A56" t="e">
            <v>#VALUE!</v>
          </cell>
          <cell r="B56" t="str">
            <v>CONSULTING</v>
          </cell>
          <cell r="C56" t="str">
            <v>CONSULTING</v>
          </cell>
        </row>
        <row r="57">
          <cell r="A57">
            <v>603003</v>
          </cell>
          <cell r="B57" t="str">
            <v>603003  CONTRACT WAGES &amp; BEN</v>
          </cell>
          <cell r="C57" t="str">
            <v>CONTRACTING</v>
          </cell>
        </row>
        <row r="58">
          <cell r="A58">
            <v>613120</v>
          </cell>
          <cell r="B58" t="str">
            <v>613120  OUTSIDE PURCHASE SVC</v>
          </cell>
          <cell r="C58" t="str">
            <v>CONTRACTING</v>
          </cell>
        </row>
        <row r="59">
          <cell r="A59" t="e">
            <v>#VALUE!</v>
          </cell>
          <cell r="B59" t="str">
            <v>CONTRACTING</v>
          </cell>
          <cell r="C59" t="str">
            <v>CONTRACTING</v>
          </cell>
        </row>
        <row r="60">
          <cell r="A60">
            <v>613050</v>
          </cell>
          <cell r="B60" t="str">
            <v>613050  OUTSOURCED SERVICES</v>
          </cell>
          <cell r="C60" t="str">
            <v>OUTSOURCE</v>
          </cell>
        </row>
        <row r="61">
          <cell r="A61" t="e">
            <v>#VALUE!</v>
          </cell>
          <cell r="B61" t="str">
            <v>OUTSOURCE</v>
          </cell>
          <cell r="C61" t="str">
            <v>OUTSOURCE</v>
          </cell>
        </row>
        <row r="62">
          <cell r="A62" t="e">
            <v>#VALUE!</v>
          </cell>
          <cell r="B62" t="str">
            <v>OUTSIDE PERSONNEL</v>
          </cell>
          <cell r="C62" t="str">
            <v>OUTSIDE PERSONNEL</v>
          </cell>
        </row>
        <row r="63">
          <cell r="A63">
            <v>609210</v>
          </cell>
          <cell r="B63" t="str">
            <v>609210  MAINT-HARDWARE</v>
          </cell>
          <cell r="C63" t="str">
            <v>HW MAINTENANCE</v>
          </cell>
        </row>
        <row r="64">
          <cell r="A64">
            <v>609230</v>
          </cell>
          <cell r="B64" t="str">
            <v>609230  MAINT-OFFICE EQUIP</v>
          </cell>
          <cell r="C64" t="str">
            <v>HW MAINTENANCE</v>
          </cell>
        </row>
        <row r="65">
          <cell r="A65">
            <v>609244</v>
          </cell>
          <cell r="B65" t="str">
            <v>609244  PURCH MAINT M&amp;E</v>
          </cell>
          <cell r="C65" t="str">
            <v>HW MAINTENANCE</v>
          </cell>
        </row>
        <row r="66">
          <cell r="A66" t="e">
            <v>#VALUE!</v>
          </cell>
          <cell r="B66" t="str">
            <v>HW MAINTENANCE</v>
          </cell>
          <cell r="C66" t="str">
            <v>HW MAINTENANCE</v>
          </cell>
        </row>
        <row r="67">
          <cell r="A67">
            <v>607500</v>
          </cell>
          <cell r="B67" t="str">
            <v>607500  PROPERTY-EQUIPMENT</v>
          </cell>
          <cell r="C67" t="str">
            <v>HARWARE RENT &amp; LEASING</v>
          </cell>
        </row>
        <row r="68">
          <cell r="A68">
            <v>608110</v>
          </cell>
          <cell r="B68" t="str">
            <v>608110  RENTAL-HARDWARE</v>
          </cell>
          <cell r="C68" t="str">
            <v>HARWARE RENT &amp; LEASING</v>
          </cell>
        </row>
        <row r="69">
          <cell r="A69">
            <v>608131</v>
          </cell>
          <cell r="B69" t="str">
            <v>608131  RENTAL-COMM EQUIP</v>
          </cell>
          <cell r="C69" t="str">
            <v>HARWARE RENT &amp; LEASING</v>
          </cell>
        </row>
        <row r="70">
          <cell r="A70">
            <v>608210</v>
          </cell>
          <cell r="B70" t="str">
            <v>608210  LEASED-HARDWARE</v>
          </cell>
          <cell r="C70" t="str">
            <v>HARWARE RENT &amp; LEASING</v>
          </cell>
        </row>
        <row r="71">
          <cell r="A71">
            <v>608215</v>
          </cell>
          <cell r="B71" t="str">
            <v>608215  LEASED-PC EQUIP</v>
          </cell>
          <cell r="C71" t="str">
            <v>HARWARE RENT &amp; LEASING</v>
          </cell>
        </row>
        <row r="72">
          <cell r="A72">
            <v>608250</v>
          </cell>
          <cell r="B72" t="str">
            <v>608250  LEASING COSTS-OTHER</v>
          </cell>
          <cell r="C72" t="str">
            <v>HARWARE RENT &amp; LEASING</v>
          </cell>
        </row>
        <row r="73">
          <cell r="A73" t="e">
            <v>#VALUE!</v>
          </cell>
          <cell r="B73" t="str">
            <v>HARWARE RENT &amp; LEASING</v>
          </cell>
          <cell r="C73" t="str">
            <v>HARWARE RENT &amp; LEASING</v>
          </cell>
        </row>
        <row r="74">
          <cell r="A74">
            <v>608100</v>
          </cell>
          <cell r="B74" t="str">
            <v>608100  RENTAL-SOFTWARE</v>
          </cell>
          <cell r="C74" t="str">
            <v>SOFTWARE RENT &amp; LEASING</v>
          </cell>
        </row>
        <row r="75">
          <cell r="A75">
            <v>608200</v>
          </cell>
          <cell r="B75" t="str">
            <v>608200  LEASED-SOFTWARE</v>
          </cell>
          <cell r="C75" t="str">
            <v>SOFTWARE RENT &amp; LEASING</v>
          </cell>
        </row>
        <row r="76">
          <cell r="A76">
            <v>609200</v>
          </cell>
          <cell r="B76" t="str">
            <v>609200  MAINT-SOFTWARE</v>
          </cell>
          <cell r="C76" t="str">
            <v>SOFTWARE RENT &amp; LEASING</v>
          </cell>
        </row>
        <row r="77">
          <cell r="A77" t="e">
            <v>#VALUE!</v>
          </cell>
          <cell r="B77" t="str">
            <v>SOFTWARE RENT &amp; LEASING</v>
          </cell>
          <cell r="C77" t="str">
            <v>SOFTWARE RENT &amp; LEASING</v>
          </cell>
        </row>
        <row r="78">
          <cell r="A78">
            <v>607050</v>
          </cell>
          <cell r="B78" t="str">
            <v>607050  PRPTY-DEPRECIATION</v>
          </cell>
          <cell r="C78" t="str">
            <v>HW / SW DEPRECIATION</v>
          </cell>
        </row>
        <row r="79">
          <cell r="A79" t="e">
            <v>#VALUE!</v>
          </cell>
          <cell r="B79" t="str">
            <v>HW / SW DEPRECIATION</v>
          </cell>
          <cell r="C79" t="str">
            <v>HW / SW DEPRECIATION</v>
          </cell>
        </row>
        <row r="80">
          <cell r="A80">
            <v>610200</v>
          </cell>
          <cell r="B80" t="str">
            <v>610200  OFFICE SOFTWARE PURC</v>
          </cell>
          <cell r="C80" t="str">
            <v>PURCHASED SOFTWARE</v>
          </cell>
        </row>
        <row r="81">
          <cell r="A81" t="e">
            <v>#VALUE!</v>
          </cell>
          <cell r="B81" t="str">
            <v>PURCHASED SOFTWARE</v>
          </cell>
          <cell r="C81" t="str">
            <v>PURCHASED SOFTWARE</v>
          </cell>
        </row>
        <row r="82">
          <cell r="A82" t="e">
            <v>#VALUE!</v>
          </cell>
          <cell r="B82" t="str">
            <v>HARDWARE SOFTWARE COSTS</v>
          </cell>
          <cell r="C82" t="str">
            <v>HARDWARE SOFTWARE COSTS</v>
          </cell>
        </row>
        <row r="83">
          <cell r="A83">
            <v>612135</v>
          </cell>
          <cell r="B83" t="str">
            <v>612135  DATA TRANS LINES</v>
          </cell>
          <cell r="C83" t="str">
            <v>DATA COMMUNICATIONS</v>
          </cell>
        </row>
        <row r="84">
          <cell r="A84">
            <v>612100</v>
          </cell>
          <cell r="B84" t="str">
            <v>612100  WIDE AREA NETWORK</v>
          </cell>
          <cell r="C84" t="str">
            <v>DATA COMMUNICATIONS</v>
          </cell>
        </row>
        <row r="85">
          <cell r="A85" t="e">
            <v>#VALUE!</v>
          </cell>
          <cell r="B85" t="str">
            <v>DATA COMMUNICATIONS</v>
          </cell>
          <cell r="C85" t="str">
            <v>DATA COMMUNICATIONS</v>
          </cell>
        </row>
        <row r="86">
          <cell r="A86">
            <v>612110</v>
          </cell>
          <cell r="B86" t="str">
            <v>612110  LOCAL AREA NETWORK</v>
          </cell>
          <cell r="C86" t="str">
            <v>VOICE AND VIDEO</v>
          </cell>
        </row>
        <row r="87">
          <cell r="A87">
            <v>612210</v>
          </cell>
          <cell r="B87" t="str">
            <v>612210  INDIVIDUAL TELEPHONE</v>
          </cell>
          <cell r="C87" t="str">
            <v>VOICE AND VIDEO</v>
          </cell>
        </row>
        <row r="88">
          <cell r="A88">
            <v>612220</v>
          </cell>
          <cell r="B88" t="str">
            <v>612220  MOBIL TELEPHONE CHAR</v>
          </cell>
          <cell r="C88" t="str">
            <v>VOICE AND VIDEO</v>
          </cell>
        </row>
        <row r="89">
          <cell r="A89">
            <v>613125</v>
          </cell>
          <cell r="B89" t="str">
            <v>613125  THIRD PARTY INV FEE</v>
          </cell>
          <cell r="C89" t="str">
            <v>VOICE AND VIDEO</v>
          </cell>
        </row>
        <row r="90">
          <cell r="A90">
            <v>612120</v>
          </cell>
          <cell r="B90" t="str">
            <v>612120  NETWORK SERVICE</v>
          </cell>
          <cell r="C90" t="str">
            <v>VOICE AND VIDEO</v>
          </cell>
        </row>
        <row r="91">
          <cell r="A91">
            <v>612130</v>
          </cell>
          <cell r="B91" t="str">
            <v>612130  NETWORK-OTHER</v>
          </cell>
          <cell r="C91" t="str">
            <v>VOICE AND VIDEO</v>
          </cell>
        </row>
        <row r="92">
          <cell r="A92">
            <v>610350</v>
          </cell>
          <cell r="B92" t="str">
            <v>610350  COMMUNICATIONS</v>
          </cell>
          <cell r="C92" t="str">
            <v>VOICE AND VIDEO</v>
          </cell>
        </row>
        <row r="93">
          <cell r="A93">
            <v>612200</v>
          </cell>
          <cell r="B93" t="str">
            <v>612200  GENERAL TELEPHONE</v>
          </cell>
          <cell r="C93" t="str">
            <v>VOICE AND VIDEO</v>
          </cell>
        </row>
        <row r="94">
          <cell r="A94" t="e">
            <v>#VALUE!</v>
          </cell>
          <cell r="B94" t="str">
            <v>VOICE AND VIDEO</v>
          </cell>
          <cell r="C94" t="str">
            <v>VOICE AND VIDEO</v>
          </cell>
        </row>
        <row r="95">
          <cell r="A95">
            <v>613127</v>
          </cell>
          <cell r="B95" t="str">
            <v>613127  COMMUNICATIONS REBIL</v>
          </cell>
          <cell r="C95" t="str">
            <v>COMMUNICATIONS REBILL</v>
          </cell>
        </row>
        <row r="96">
          <cell r="A96" t="e">
            <v>#VALUE!</v>
          </cell>
          <cell r="B96" t="str">
            <v>COMMUNICATIONS REBILL</v>
          </cell>
          <cell r="C96" t="str">
            <v>COMMUNICATIONS REBILL</v>
          </cell>
        </row>
        <row r="97">
          <cell r="A97" t="e">
            <v>#VALUE!</v>
          </cell>
          <cell r="B97" t="str">
            <v>COMMUNICATIONS</v>
          </cell>
          <cell r="C97" t="str">
            <v>COMMUNICATIONS REBILL</v>
          </cell>
        </row>
        <row r="98">
          <cell r="A98">
            <v>603017</v>
          </cell>
          <cell r="B98" t="str">
            <v>603017  FLOWERS &amp; MEMORIAL</v>
          </cell>
          <cell r="C98" t="str">
            <v>MISCELLANEOUS</v>
          </cell>
        </row>
        <row r="99">
          <cell r="A99">
            <v>603030</v>
          </cell>
          <cell r="B99" t="str">
            <v>603030  EMPLOYEE STOCK PURCH</v>
          </cell>
          <cell r="C99" t="str">
            <v>MISCELLANEOUS</v>
          </cell>
        </row>
        <row r="100">
          <cell r="A100">
            <v>603100</v>
          </cell>
          <cell r="B100" t="str">
            <v>603100  CASH DONATIONS</v>
          </cell>
          <cell r="C100" t="str">
            <v>MISCELLANEOUS</v>
          </cell>
        </row>
        <row r="101">
          <cell r="A101">
            <v>603102</v>
          </cell>
          <cell r="B101" t="str">
            <v>603102  EXEC PROD INTERCHNG</v>
          </cell>
          <cell r="C101" t="str">
            <v>MISCELLANEOUS</v>
          </cell>
        </row>
        <row r="102">
          <cell r="A102">
            <v>603103</v>
          </cell>
          <cell r="B102" t="str">
            <v>603103  PROD INTERNAL CONSUM</v>
          </cell>
          <cell r="C102" t="str">
            <v>MISCELLANEOUS</v>
          </cell>
        </row>
        <row r="103">
          <cell r="A103">
            <v>603106</v>
          </cell>
          <cell r="B103" t="str">
            <v>603106  PROD INTL CONS DROP</v>
          </cell>
          <cell r="C103" t="str">
            <v>MISCELLANEOUS</v>
          </cell>
        </row>
        <row r="104">
          <cell r="A104">
            <v>603112</v>
          </cell>
          <cell r="B104" t="str">
            <v>603112  LAPORTE EPI</v>
          </cell>
          <cell r="C104" t="str">
            <v>MISCELLANEOUS</v>
          </cell>
        </row>
        <row r="105">
          <cell r="A105">
            <v>603113</v>
          </cell>
          <cell r="B105" t="str">
            <v>603113  EPI-ADD'L EXPENSES</v>
          </cell>
          <cell r="C105" t="str">
            <v>MISCELLANEOUS</v>
          </cell>
        </row>
        <row r="106">
          <cell r="A106">
            <v>605800</v>
          </cell>
          <cell r="B106" t="str">
            <v>605800  ENTERTAINING 3RD PTY</v>
          </cell>
          <cell r="C106" t="str">
            <v>MISCELLANEOUS</v>
          </cell>
        </row>
        <row r="107">
          <cell r="A107">
            <v>607064</v>
          </cell>
          <cell r="B107" t="str">
            <v>607064  PROP-PER TOOLS REQ</v>
          </cell>
          <cell r="C107" t="str">
            <v>MISCELLANEOUS</v>
          </cell>
        </row>
        <row r="108">
          <cell r="A108">
            <v>607400</v>
          </cell>
          <cell r="B108" t="str">
            <v>607400  PROPERTY-TAXES</v>
          </cell>
          <cell r="C108" t="str">
            <v>MISCELLANEOUS</v>
          </cell>
        </row>
        <row r="109">
          <cell r="A109">
            <v>607501</v>
          </cell>
          <cell r="B109" t="str">
            <v>607501  PROP EQUIP &lt; $3000</v>
          </cell>
          <cell r="C109" t="str">
            <v>MISCELLANEOUS</v>
          </cell>
        </row>
        <row r="110">
          <cell r="A110">
            <v>610000</v>
          </cell>
          <cell r="B110" t="str">
            <v>610000  OFFICE SUPPLIES</v>
          </cell>
          <cell r="C110" t="str">
            <v>MISCELLANEOUS</v>
          </cell>
        </row>
        <row r="111">
          <cell r="A111">
            <v>610050</v>
          </cell>
          <cell r="B111" t="str">
            <v>610050  PC SUPPLIES</v>
          </cell>
          <cell r="C111" t="str">
            <v>MISCELLANEOUS</v>
          </cell>
        </row>
        <row r="112">
          <cell r="A112">
            <v>610100</v>
          </cell>
          <cell r="B112" t="str">
            <v>610100  PRINTING</v>
          </cell>
          <cell r="C112" t="str">
            <v>MISCELLANEOUS</v>
          </cell>
        </row>
        <row r="113">
          <cell r="A113">
            <v>610110</v>
          </cell>
          <cell r="B113" t="str">
            <v>610110  PURCHASED FORMS</v>
          </cell>
          <cell r="C113" t="str">
            <v>MISCELLANEOUS</v>
          </cell>
        </row>
        <row r="114">
          <cell r="A114">
            <v>610300</v>
          </cell>
          <cell r="B114" t="str">
            <v>610300  BOOKS, MAGAZINES, PA</v>
          </cell>
          <cell r="C114" t="str">
            <v>MISCELLANEOUS</v>
          </cell>
        </row>
        <row r="115">
          <cell r="A115">
            <v>610600</v>
          </cell>
          <cell r="B115" t="str">
            <v>610600  MEETING EXPENSE</v>
          </cell>
          <cell r="C115" t="str">
            <v>MISCELLANEOUS</v>
          </cell>
        </row>
        <row r="116">
          <cell r="A116">
            <v>610601</v>
          </cell>
          <cell r="B116" t="str">
            <v>610601  DINNER MEETING EXP</v>
          </cell>
          <cell r="C116" t="str">
            <v>MISCELLANEOUS</v>
          </cell>
        </row>
        <row r="117">
          <cell r="A117">
            <v>612115</v>
          </cell>
          <cell r="B117" t="str">
            <v>612115  EQUIPMENT CHARGES</v>
          </cell>
          <cell r="C117" t="str">
            <v>MISCELLANEOUS</v>
          </cell>
        </row>
        <row r="118">
          <cell r="A118">
            <v>613020</v>
          </cell>
          <cell r="B118" t="str">
            <v>613020  LEGAL FEES</v>
          </cell>
          <cell r="C118" t="str">
            <v>MISCELLANEOUS</v>
          </cell>
        </row>
        <row r="119">
          <cell r="A119">
            <v>613118</v>
          </cell>
          <cell r="B119" t="str">
            <v>613118  GROUND TRANS SERV</v>
          </cell>
          <cell r="C119" t="str">
            <v>MISCELLANEOUS</v>
          </cell>
        </row>
        <row r="120">
          <cell r="A120">
            <v>616100</v>
          </cell>
          <cell r="B120" t="str">
            <v>616100  POSTAGE</v>
          </cell>
          <cell r="C120" t="str">
            <v>MISCELLANEOUS</v>
          </cell>
        </row>
        <row r="121">
          <cell r="A121">
            <v>616319</v>
          </cell>
          <cell r="B121" t="str">
            <v>616319  SUP-FACTORY REQ</v>
          </cell>
          <cell r="C121" t="str">
            <v>MISCELLANEOUS</v>
          </cell>
        </row>
        <row r="122">
          <cell r="A122">
            <v>616326</v>
          </cell>
          <cell r="B122" t="str">
            <v>616326  VISA-MISC SUPPLIES</v>
          </cell>
          <cell r="C122" t="str">
            <v>MISCELLANEOUS</v>
          </cell>
        </row>
        <row r="123">
          <cell r="A123">
            <v>616327</v>
          </cell>
          <cell r="B123" t="str">
            <v>616327  MISC SUPPLIES</v>
          </cell>
          <cell r="C123" t="str">
            <v>MISCELLANEOUS</v>
          </cell>
        </row>
        <row r="124">
          <cell r="A124">
            <v>616333</v>
          </cell>
          <cell r="B124" t="str">
            <v>616333  TEST PROD PURCH</v>
          </cell>
          <cell r="C124" t="str">
            <v>MISCELLANEOUS</v>
          </cell>
        </row>
        <row r="125">
          <cell r="A125">
            <v>616334</v>
          </cell>
          <cell r="B125" t="str">
            <v>616334  PROJECT MATERIALS</v>
          </cell>
          <cell r="C125" t="str">
            <v>MISCELLANEOUS</v>
          </cell>
        </row>
        <row r="126">
          <cell r="A126">
            <v>616340</v>
          </cell>
          <cell r="B126" t="str">
            <v>616340  SUPPLIES-PRODUCTION</v>
          </cell>
          <cell r="C126" t="str">
            <v>MISCELLANEOUS</v>
          </cell>
        </row>
        <row r="127">
          <cell r="A127">
            <v>616600</v>
          </cell>
          <cell r="B127" t="str">
            <v>616600  CANTEEN AND CATERING</v>
          </cell>
          <cell r="C127" t="str">
            <v>MISCELLANEOUS</v>
          </cell>
        </row>
        <row r="128">
          <cell r="A128">
            <v>619600</v>
          </cell>
          <cell r="B128" t="str">
            <v>619600  FIELD ADJUSTMENTS</v>
          </cell>
          <cell r="C128" t="str">
            <v>MISCELLANEOUS</v>
          </cell>
        </row>
        <row r="129">
          <cell r="A129">
            <v>620008</v>
          </cell>
          <cell r="B129" t="str">
            <v>620008  PROMO MATL EMPL ORD</v>
          </cell>
          <cell r="C129" t="str">
            <v>MISCELLANEOUS</v>
          </cell>
        </row>
        <row r="130">
          <cell r="A130">
            <v>620082</v>
          </cell>
          <cell r="B130" t="str">
            <v>620082  PROMO COSTS-FIX REV</v>
          </cell>
          <cell r="C130" t="str">
            <v>MISCELLANEOUS</v>
          </cell>
        </row>
        <row r="131">
          <cell r="A131">
            <v>620090</v>
          </cell>
          <cell r="B131" t="str">
            <v>620090  SALES PROMO ITEMS</v>
          </cell>
          <cell r="C131" t="str">
            <v>MISCELLANEOUS</v>
          </cell>
        </row>
        <row r="132">
          <cell r="A132">
            <v>622500</v>
          </cell>
          <cell r="B132" t="str">
            <v>622500  FOOD/BEV ENTERTAINMT</v>
          </cell>
          <cell r="C132" t="str">
            <v>MISCELLANEOUS</v>
          </cell>
        </row>
        <row r="133">
          <cell r="A133">
            <v>626195</v>
          </cell>
          <cell r="B133" t="str">
            <v>626195  3-PRTY LOG SVCS CHGS</v>
          </cell>
          <cell r="C133" t="str">
            <v>MISCELLANEOUS</v>
          </cell>
        </row>
        <row r="134">
          <cell r="A134">
            <v>626343</v>
          </cell>
          <cell r="B134" t="str">
            <v>626343  EXCESS FREIGHT</v>
          </cell>
          <cell r="C134" t="str">
            <v>MISCELLANEOUS</v>
          </cell>
        </row>
        <row r="135">
          <cell r="A135">
            <v>626400</v>
          </cell>
          <cell r="B135" t="str">
            <v>626400  FREIGHT CHARGES</v>
          </cell>
          <cell r="C135" t="str">
            <v>MISCELLANEOUS</v>
          </cell>
        </row>
        <row r="136">
          <cell r="A136">
            <v>626410</v>
          </cell>
          <cell r="B136" t="str">
            <v>626410  FREIGHT NP MTL</v>
          </cell>
          <cell r="C136" t="str">
            <v>MISCELLANEOUS</v>
          </cell>
        </row>
        <row r="137">
          <cell r="A137">
            <v>628500</v>
          </cell>
          <cell r="B137" t="str">
            <v>628500  SUNDRY EXPENSE</v>
          </cell>
          <cell r="C137" t="str">
            <v>MISCELLANEOUS</v>
          </cell>
        </row>
        <row r="138">
          <cell r="A138">
            <v>629050</v>
          </cell>
          <cell r="B138" t="str">
            <v>629050  REARRANGE-MISC</v>
          </cell>
          <cell r="C138" t="str">
            <v>MISCELLANEOUS</v>
          </cell>
        </row>
        <row r="139">
          <cell r="A139">
            <v>629500</v>
          </cell>
          <cell r="B139" t="str">
            <v>629500  SPECIAL PROJECTS</v>
          </cell>
          <cell r="C139" t="str">
            <v>MISCELLANEOUS</v>
          </cell>
        </row>
        <row r="140">
          <cell r="A140">
            <v>630000</v>
          </cell>
          <cell r="B140" t="str">
            <v>630000  SALES TAX EXPENSE</v>
          </cell>
          <cell r="C140" t="str">
            <v>MISCELLANEOUS</v>
          </cell>
        </row>
        <row r="141">
          <cell r="A141">
            <v>631000</v>
          </cell>
          <cell r="B141" t="str">
            <v>631000  TAX ON FREE GOODS</v>
          </cell>
          <cell r="C141" t="str">
            <v>MISCELLANEOUS</v>
          </cell>
        </row>
        <row r="142">
          <cell r="A142">
            <v>603019</v>
          </cell>
          <cell r="B142" t="str">
            <v>603019  COMPANY PICNIC</v>
          </cell>
          <cell r="C142" t="str">
            <v>MISCELLANEOUS</v>
          </cell>
        </row>
        <row r="143">
          <cell r="A143">
            <v>609121</v>
          </cell>
          <cell r="B143" t="str">
            <v>609121  REPAIRS-T&amp;D MATERIAL</v>
          </cell>
          <cell r="C143" t="str">
            <v>MISCELLANEOUS</v>
          </cell>
        </row>
        <row r="144">
          <cell r="A144">
            <v>999977</v>
          </cell>
          <cell r="B144" t="str">
            <v>999977  CAPITAL ACQUISITIONS</v>
          </cell>
          <cell r="C144" t="str">
            <v>MISCELLANEOUS</v>
          </cell>
        </row>
        <row r="145">
          <cell r="A145">
            <v>603022</v>
          </cell>
          <cell r="B145" t="str">
            <v>603022  RECREATION PROGRAMS</v>
          </cell>
          <cell r="C145" t="str">
            <v>MISCELLANEOUS</v>
          </cell>
        </row>
        <row r="146">
          <cell r="A146">
            <v>603049</v>
          </cell>
          <cell r="B146" t="str">
            <v>603049  SEPARATION ALLOWANCE</v>
          </cell>
          <cell r="C146" t="str">
            <v>MISCELLANEOUS</v>
          </cell>
        </row>
        <row r="147">
          <cell r="A147">
            <v>607056</v>
          </cell>
          <cell r="B147" t="str">
            <v>607056  GAIN/LOSS ON DISP</v>
          </cell>
          <cell r="C147" t="str">
            <v>MISCELLANEOUS</v>
          </cell>
        </row>
        <row r="148">
          <cell r="A148" t="e">
            <v>#VALUE!</v>
          </cell>
          <cell r="B148" t="str">
            <v>MISCELLANEOUS</v>
          </cell>
          <cell r="C148" t="str">
            <v>MISCELLANEOUS</v>
          </cell>
        </row>
        <row r="149">
          <cell r="A149">
            <v>699025</v>
          </cell>
          <cell r="B149" t="str">
            <v>699025  TRANSFERS-WAREHOUSE</v>
          </cell>
          <cell r="C149" t="str">
            <v>MISCELLANEOUS</v>
          </cell>
        </row>
        <row r="150">
          <cell r="A150">
            <v>699035</v>
          </cell>
          <cell r="B150" t="str">
            <v>699035  TRANSFERS-CENT SERV</v>
          </cell>
          <cell r="C150" t="str">
            <v>MISCELLANEOUS</v>
          </cell>
        </row>
        <row r="151">
          <cell r="A151" t="e">
            <v>#VALUE!</v>
          </cell>
          <cell r="B151" t="str">
            <v>TRANSFERS MISCELLANEOUS</v>
          </cell>
          <cell r="C151" t="str">
            <v>MISCELLANEOUS</v>
          </cell>
        </row>
        <row r="152">
          <cell r="A152" t="e">
            <v>#VALUE!</v>
          </cell>
          <cell r="B152" t="str">
            <v>MISCELLANEOUS TOTAL</v>
          </cell>
          <cell r="C152" t="str">
            <v>MISCELLANEOUS</v>
          </cell>
        </row>
        <row r="153">
          <cell r="A153" t="e">
            <v>#VALUE!</v>
          </cell>
          <cell r="B153" t="str">
            <v>GROSS EXPENSE</v>
          </cell>
          <cell r="C153" t="str">
            <v>GROSS EXPENSE</v>
          </cell>
        </row>
        <row r="154">
          <cell r="A154">
            <v>699000</v>
          </cell>
          <cell r="B154" t="str">
            <v>699000  TRANSFERS-CAPITAL</v>
          </cell>
          <cell r="C154" t="str">
            <v>TRANSFERS CAPITAL</v>
          </cell>
        </row>
        <row r="155">
          <cell r="A155" t="e">
            <v>#VALUE!</v>
          </cell>
          <cell r="B155" t="str">
            <v>TRANSFERS CAPITAL</v>
          </cell>
          <cell r="C155" t="str">
            <v>TRANSFERS MISCELLANEOUS</v>
          </cell>
        </row>
        <row r="156">
          <cell r="A156">
            <v>699005</v>
          </cell>
          <cell r="B156" t="str">
            <v>699005  TRANSFERS-OTHER</v>
          </cell>
          <cell r="C156" t="str">
            <v>TRANSFERS REBILL</v>
          </cell>
        </row>
        <row r="157">
          <cell r="A157">
            <v>699010</v>
          </cell>
          <cell r="B157" t="str">
            <v>699010  TRANSFERS-REBILL</v>
          </cell>
          <cell r="C157" t="str">
            <v>TRANSFERS REBILL</v>
          </cell>
        </row>
        <row r="158">
          <cell r="A158">
            <v>699015</v>
          </cell>
          <cell r="B158" t="str">
            <v>699015  TRANSFERS-IT</v>
          </cell>
          <cell r="C158" t="str">
            <v>TRANSFERS REBILL</v>
          </cell>
        </row>
        <row r="159">
          <cell r="A159">
            <v>699017</v>
          </cell>
          <cell r="B159" t="str">
            <v>699017  TRANSFERS-PC LEASE</v>
          </cell>
          <cell r="C159" t="str">
            <v>TRANSFERS REBILL</v>
          </cell>
        </row>
        <row r="160">
          <cell r="A160">
            <v>699090</v>
          </cell>
          <cell r="B160" t="str">
            <v>699090  TRANSFERS-INTL ALLOC</v>
          </cell>
          <cell r="C160" t="str">
            <v>TRANSFERS REBILL</v>
          </cell>
        </row>
        <row r="161">
          <cell r="A161">
            <v>699075</v>
          </cell>
          <cell r="B161" t="str">
            <v>699075  TRANSFERS-CORPORATE</v>
          </cell>
          <cell r="C161" t="str">
            <v>TRANSFERS REBILL</v>
          </cell>
        </row>
        <row r="162">
          <cell r="A162">
            <v>699085</v>
          </cell>
          <cell r="B162" t="str">
            <v>699085  TRANSFERS-MISC ADJ</v>
          </cell>
          <cell r="C162" t="str">
            <v>TRANSFERS REBILL</v>
          </cell>
        </row>
        <row r="163">
          <cell r="A163">
            <v>690263</v>
          </cell>
          <cell r="B163" t="str">
            <v>690263  TRANS-GIS INTERNAL</v>
          </cell>
          <cell r="C163" t="str">
            <v>TRANSFERS REBILL</v>
          </cell>
        </row>
        <row r="164">
          <cell r="A164" t="e">
            <v>#VALUE!</v>
          </cell>
          <cell r="B164" t="str">
            <v>TRANSFERS REBILL</v>
          </cell>
          <cell r="C164" t="str">
            <v>TRANSFERS MISCELLANEOUS</v>
          </cell>
        </row>
        <row r="165">
          <cell r="A165" t="e">
            <v>#VALUE!</v>
          </cell>
          <cell r="B165" t="str">
            <v>TRANSFERS</v>
          </cell>
          <cell r="C165" t="str">
            <v>TRANSFERS MISCELLANEOUS</v>
          </cell>
        </row>
        <row r="166">
          <cell r="A166" t="e">
            <v>#VALUE!</v>
          </cell>
          <cell r="B166" t="str">
            <v>Total</v>
          </cell>
          <cell r="C166" t="str">
            <v>Total</v>
          </cell>
        </row>
        <row r="167">
          <cell r="A167" t="e">
            <v>#VALUE!</v>
          </cell>
          <cell r="B167" t="str">
            <v>Grand Total</v>
          </cell>
          <cell r="C167" t="str">
            <v>Grand Total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ng Sheet"/>
      <sheetName val="Index"/>
      <sheetName val="Rev Def Sum"/>
      <sheetName val="Rev Requirement"/>
      <sheetName val="Gross Conversion Factor"/>
      <sheetName val="Proforma Adjustments"/>
      <sheetName val="Revenue  Sheet 1"/>
      <sheetName val="Summary Sheet 2"/>
      <sheetName val="Per Books Purchase Gas Exp"/>
      <sheetName val="Annualized Purchase Gas Exp "/>
      <sheetName val="Uncollectible Surcharge Calc"/>
      <sheetName val="Unadj. Rev 2-A"/>
      <sheetName val="Bills 2-B"/>
      <sheetName val="DTH 2-C"/>
      <sheetName val="Norm 2-D"/>
      <sheetName val="Adj. Rev 2-E"/>
      <sheetName val="Adj to OGDR 2-F"/>
      <sheetName val="O&amp;M Expenses"/>
      <sheetName val="O&amp;M Adjustment Summary"/>
      <sheetName val="Labor Adj. Summary"/>
      <sheetName val="Wage Increase"/>
      <sheetName val="Gross Payroll Summary"/>
      <sheetName val="O&amp;M Percentage"/>
      <sheetName val="new positions"/>
      <sheetName val="Incentive"/>
      <sheetName val="Profit Sharing"/>
      <sheetName val="Pensions &amp; Benefits Adj "/>
      <sheetName val="NCSC Test Year Adj"/>
      <sheetName val="Incentive Comp"/>
      <sheetName val="IBM IT"/>
      <sheetName val="NCSC Labor &amp; Benefits"/>
      <sheetName val="Outside Svcs &amp; Company Mem"/>
      <sheetName val="Lease Expense"/>
      <sheetName val="Corporate Insurance"/>
      <sheetName val="Fuel Used in Co Operations"/>
      <sheetName val="Uncollectible Adj."/>
      <sheetName val="Rate Case Expense Adj"/>
      <sheetName val="DSM Surcharge Adjustment"/>
      <sheetName val="PSC &amp; PC Fees Adj"/>
      <sheetName val="Injuries&amp; Damages Adj"/>
      <sheetName val="GTI Funding "/>
      <sheetName val="Choice Costs"/>
      <sheetName val="Postage Costs "/>
      <sheetName val="Customer Education "/>
      <sheetName val="Depreciation Expense Summary"/>
      <sheetName val="Taxes Other than Income Sum"/>
      <sheetName val="Payroll Taxes Adj"/>
      <sheetName val="Property Tax Adj"/>
      <sheetName val="Gross Receipts Tax Adj"/>
      <sheetName val="Inc Tax"/>
      <sheetName val="Statutory Adj"/>
      <sheetName val="Interest on Cust Deposits"/>
      <sheetName val="AFUDC"/>
      <sheetName val="Rate Base"/>
      <sheetName val="Customer Deposits"/>
      <sheetName val="Lead Lag"/>
      <sheetName val="Cost of Capital"/>
      <sheetName val="Round Robi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33 A REV."/>
      <sheetName val="ATTACH REH-5A REV"/>
      <sheetName val="TS1 &amp; TS2 ALLOCATION"/>
    </sheetNames>
    <sheetDataSet>
      <sheetData sheetId="0" refreshError="1">
        <row r="1">
          <cell r="H1" t="str">
            <v>Schedule 33</v>
          </cell>
        </row>
        <row r="3">
          <cell r="D3" t="str">
            <v>COLUMBIA GAS OF VIRGINIA,  INC.</v>
          </cell>
        </row>
        <row r="5">
          <cell r="D5" t="str">
            <v xml:space="preserve">      Schedule of Additional Gross Revenues</v>
          </cell>
        </row>
        <row r="6">
          <cell r="D6" t="str">
            <v>By Rate Schedule Produced By Proposed Rates</v>
          </cell>
        </row>
        <row r="9">
          <cell r="D9" t="str">
            <v>Adjusted</v>
          </cell>
          <cell r="G9" t="str">
            <v>Proposed</v>
          </cell>
          <cell r="H9" t="str">
            <v>Proposed</v>
          </cell>
        </row>
        <row r="10">
          <cell r="C10" t="str">
            <v>Adjusted</v>
          </cell>
          <cell r="D10" t="str">
            <v>Rate</v>
          </cell>
          <cell r="E10" t="str">
            <v>Proposed</v>
          </cell>
          <cell r="F10" t="str">
            <v>Adjusted</v>
          </cell>
          <cell r="G10" t="str">
            <v>Increase</v>
          </cell>
          <cell r="H10" t="str">
            <v>Increase</v>
          </cell>
        </row>
        <row r="11">
          <cell r="B11" t="str">
            <v>Description</v>
          </cell>
          <cell r="C11" t="str">
            <v>Volumes (a)</v>
          </cell>
          <cell r="D11" t="str">
            <v>Revenue (b)</v>
          </cell>
          <cell r="E11" t="str">
            <v>Increase</v>
          </cell>
          <cell r="F11" t="str">
            <v>Revenues</v>
          </cell>
          <cell r="G11" t="str">
            <v>Per Mcf</v>
          </cell>
          <cell r="H11" t="str">
            <v>Percent</v>
          </cell>
        </row>
        <row r="12">
          <cell r="C12" t="str">
            <v>(1)</v>
          </cell>
          <cell r="D12" t="str">
            <v>(2)</v>
          </cell>
          <cell r="E12" t="str">
            <v>(3)</v>
          </cell>
          <cell r="F12" t="str">
            <v>(4=2+3)</v>
          </cell>
          <cell r="G12" t="str">
            <v>(5=3/1)</v>
          </cell>
          <cell r="H12" t="str">
            <v>(6)</v>
          </cell>
        </row>
        <row r="13">
          <cell r="C13" t="str">
            <v>Mcf</v>
          </cell>
          <cell r="D13" t="str">
            <v>$</v>
          </cell>
          <cell r="E13" t="str">
            <v>$</v>
          </cell>
          <cell r="F13" t="str">
            <v>$</v>
          </cell>
          <cell r="G13" t="str">
            <v>$/Mcf</v>
          </cell>
        </row>
        <row r="15">
          <cell r="B15" t="str">
            <v>Residential Service</v>
          </cell>
        </row>
        <row r="16">
          <cell r="B16" t="str">
            <v xml:space="preserve">  East and West</v>
          </cell>
          <cell r="C16">
            <v>11467918.199999999</v>
          </cell>
          <cell r="D16">
            <v>105546782</v>
          </cell>
          <cell r="E16">
            <v>9268974.945700001</v>
          </cell>
          <cell r="F16">
            <v>114815756.9457</v>
          </cell>
        </row>
        <row r="17">
          <cell r="B17" t="str">
            <v xml:space="preserve">  Central</v>
          </cell>
          <cell r="C17">
            <v>917057.1</v>
          </cell>
          <cell r="D17">
            <v>8272167</v>
          </cell>
          <cell r="E17">
            <v>796152.52987344749</v>
          </cell>
          <cell r="F17">
            <v>9068319.5298734475</v>
          </cell>
        </row>
        <row r="18">
          <cell r="B18" t="str">
            <v xml:space="preserve">  Total</v>
          </cell>
          <cell r="C18">
            <v>12384975.299999999</v>
          </cell>
          <cell r="D18">
            <v>113818949</v>
          </cell>
          <cell r="E18">
            <v>10065127.475573448</v>
          </cell>
          <cell r="F18">
            <v>123884076.47557345</v>
          </cell>
          <cell r="G18">
            <v>0.81269999999999998</v>
          </cell>
          <cell r="H18">
            <v>8.8400000000000006E-2</v>
          </cell>
        </row>
        <row r="20">
          <cell r="B20" t="str">
            <v>Small General Service</v>
          </cell>
        </row>
        <row r="21">
          <cell r="B21" t="str">
            <v xml:space="preserve">  Commercial</v>
          </cell>
          <cell r="C21">
            <v>6998572.9000000004</v>
          </cell>
          <cell r="D21">
            <v>47132884</v>
          </cell>
          <cell r="E21">
            <v>2635048.8509999998</v>
          </cell>
          <cell r="F21">
            <v>49767932.850999996</v>
          </cell>
        </row>
        <row r="22">
          <cell r="B22" t="str">
            <v xml:space="preserve">  Industrial</v>
          </cell>
          <cell r="C22">
            <v>522998.3</v>
          </cell>
          <cell r="D22">
            <v>3243215</v>
          </cell>
          <cell r="E22">
            <v>180918.85170088289</v>
          </cell>
          <cell r="F22">
            <v>3424133.8517008829</v>
          </cell>
        </row>
        <row r="23">
          <cell r="B23" t="str">
            <v xml:space="preserve">  Total</v>
          </cell>
          <cell r="C23">
            <v>7521571.2000000002</v>
          </cell>
          <cell r="D23">
            <v>50376099</v>
          </cell>
          <cell r="E23">
            <v>2815967.7027008827</v>
          </cell>
          <cell r="F23">
            <v>53192066.702700876</v>
          </cell>
          <cell r="G23">
            <v>0.37440000000000001</v>
          </cell>
          <cell r="H23">
            <v>5.5899999999999998E-2</v>
          </cell>
        </row>
        <row r="25">
          <cell r="B25" t="str">
            <v xml:space="preserve">Large General Service 1/  </v>
          </cell>
        </row>
        <row r="26">
          <cell r="B26" t="str">
            <v>Transportation Service 1</v>
          </cell>
        </row>
        <row r="27">
          <cell r="B27" t="str">
            <v xml:space="preserve">  Commercial (LGS 1)</v>
          </cell>
          <cell r="C27">
            <v>427682.9</v>
          </cell>
          <cell r="D27">
            <v>1115423</v>
          </cell>
          <cell r="E27">
            <v>32711.53581999999</v>
          </cell>
          <cell r="F27">
            <v>1148134.5358199999</v>
          </cell>
        </row>
        <row r="28">
          <cell r="B28" t="str">
            <v xml:space="preserve">  Industrial (LGS 1)</v>
          </cell>
          <cell r="C28">
            <v>740335</v>
          </cell>
          <cell r="D28">
            <v>3449616</v>
          </cell>
          <cell r="E28">
            <v>74045.791333959671</v>
          </cell>
          <cell r="F28">
            <v>3523661.7913339594</v>
          </cell>
        </row>
        <row r="29">
          <cell r="B29" t="str">
            <v xml:space="preserve">  Commercial (TS-1)</v>
          </cell>
          <cell r="C29">
            <v>2101300.2000000002</v>
          </cell>
          <cell r="D29">
            <v>1368179</v>
          </cell>
          <cell r="E29">
            <v>167328.92973999999</v>
          </cell>
          <cell r="F29">
            <v>1535507.9297400001</v>
          </cell>
        </row>
        <row r="30">
          <cell r="B30" t="str">
            <v xml:space="preserve">  Industrial (TS-1)</v>
          </cell>
          <cell r="C30">
            <v>6947728.5999999996</v>
          </cell>
          <cell r="D30">
            <v>3734034</v>
          </cell>
          <cell r="E30">
            <v>495300.92672000005</v>
          </cell>
          <cell r="F30">
            <v>4229334.9267199999</v>
          </cell>
        </row>
        <row r="31">
          <cell r="B31" t="str">
            <v xml:space="preserve">  Total</v>
          </cell>
          <cell r="C31">
            <v>10217046.699999999</v>
          </cell>
          <cell r="D31">
            <v>9667252</v>
          </cell>
          <cell r="E31">
            <v>769387.1836139597</v>
          </cell>
          <cell r="F31">
            <v>10436639.18361396</v>
          </cell>
          <cell r="G31">
            <v>7.5300000000000006E-2</v>
          </cell>
          <cell r="H31">
            <v>7.9600000000000004E-2</v>
          </cell>
        </row>
        <row r="33">
          <cell r="B33" t="str">
            <v>Large General Service 2/</v>
          </cell>
        </row>
        <row r="34">
          <cell r="B34" t="str">
            <v>Transportation Service 2</v>
          </cell>
        </row>
        <row r="35">
          <cell r="B35" t="str">
            <v xml:space="preserve">  Commercial (LGS 2)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B36" t="str">
            <v xml:space="preserve">  Industrial (LGS 2)</v>
          </cell>
          <cell r="C36">
            <v>1052107</v>
          </cell>
          <cell r="D36">
            <v>4040109</v>
          </cell>
          <cell r="E36">
            <v>21383.575000000001</v>
          </cell>
          <cell r="F36">
            <v>4061492.5750000002</v>
          </cell>
        </row>
        <row r="37">
          <cell r="B37" t="str">
            <v xml:space="preserve">  Commercial (TS-2)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B38" t="str">
            <v xml:space="preserve">  Industrial (TS-2)</v>
          </cell>
          <cell r="C38">
            <v>13598016</v>
          </cell>
          <cell r="D38">
            <v>3105475</v>
          </cell>
          <cell r="E38">
            <v>353886.06311170897</v>
          </cell>
          <cell r="F38">
            <v>3459361.063111709</v>
          </cell>
        </row>
        <row r="39">
          <cell r="B39" t="str">
            <v xml:space="preserve">  Total</v>
          </cell>
          <cell r="C39">
            <v>14650123</v>
          </cell>
          <cell r="D39">
            <v>7145584</v>
          </cell>
          <cell r="E39">
            <v>375269.63811170898</v>
          </cell>
          <cell r="F39">
            <v>7520853.6381117087</v>
          </cell>
          <cell r="G39">
            <v>2.5600000000000001E-2</v>
          </cell>
          <cell r="H39">
            <v>5.2499999999999998E-2</v>
          </cell>
        </row>
        <row r="42">
          <cell r="B42" t="str">
            <v xml:space="preserve">  Special Contract</v>
          </cell>
          <cell r="C42">
            <v>16993404</v>
          </cell>
          <cell r="D42">
            <v>2615185</v>
          </cell>
          <cell r="E42">
            <v>0</v>
          </cell>
          <cell r="F42">
            <v>2615185</v>
          </cell>
          <cell r="G42">
            <v>0</v>
          </cell>
          <cell r="H42">
            <v>0</v>
          </cell>
        </row>
        <row r="44">
          <cell r="B44" t="str">
            <v xml:space="preserve">  Total Transportation</v>
          </cell>
          <cell r="C44">
            <v>39640448.799999997</v>
          </cell>
          <cell r="D44">
            <v>10822873</v>
          </cell>
          <cell r="E44">
            <v>1016515.919571709</v>
          </cell>
          <cell r="F44">
            <v>11839388.919571709</v>
          </cell>
        </row>
        <row r="46">
          <cell r="B46" t="str">
            <v>Total</v>
          </cell>
          <cell r="C46">
            <v>61767120.200000003</v>
          </cell>
          <cell r="D46">
            <v>183623069</v>
          </cell>
          <cell r="E46">
            <v>14025752</v>
          </cell>
          <cell r="F46">
            <v>197648821</v>
          </cell>
        </row>
        <row r="48">
          <cell r="B48" t="str">
            <v>Other Operating Revenue</v>
          </cell>
          <cell r="D48">
            <v>2113419</v>
          </cell>
          <cell r="E48">
            <v>0</v>
          </cell>
          <cell r="F48">
            <v>2113419</v>
          </cell>
        </row>
        <row r="49">
          <cell r="B49" t="str">
            <v>Total Revenue</v>
          </cell>
          <cell r="C49">
            <v>61767120.200000003</v>
          </cell>
          <cell r="D49">
            <v>185736488</v>
          </cell>
          <cell r="E49">
            <v>14025752</v>
          </cell>
          <cell r="F49">
            <v>199762240</v>
          </cell>
        </row>
        <row r="52">
          <cell r="B52" t="str">
            <v>(a) Test period adjusted per schedule 14.</v>
          </cell>
        </row>
        <row r="54">
          <cell r="B54" t="str">
            <v>(b) Rates based on those in approved in Case No. PUE950033.</v>
          </cell>
        </row>
        <row r="56">
          <cell r="B56" t="str">
            <v>X:\CGV\RATECASE\98\SCHEDULE\SCHEDULE 33 FOR 1998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 Info Needed-DO NOT PRINT"/>
      <sheetName val="Filing Sheet"/>
      <sheetName val="Index"/>
      <sheetName val="Rev Def Sum"/>
      <sheetName val="Rev Requirement"/>
      <sheetName val="Gross Conversion Factor"/>
      <sheetName val="Charge-off Rate - DO NOT PRINT"/>
      <sheetName val="Proforma Adjustments"/>
      <sheetName val="Revenue  Sheet 1"/>
      <sheetName val="Summary Sheet 2"/>
      <sheetName val="Per Books Purchase Gas Exp"/>
      <sheetName val="Annualized Purchase Gas Exp "/>
      <sheetName val="Uncollectible Surcharge Calc"/>
      <sheetName val="Unadj. Rev 2-A"/>
      <sheetName val="Bills 2-B"/>
      <sheetName val="DTH 2-C"/>
      <sheetName val="Norm 2-D"/>
      <sheetName val="Adj. Rev 2-E"/>
      <sheetName val="Adj to OGDR 2-F"/>
      <sheetName val="Adj. Rev 2-G"/>
      <sheetName val="O&amp;M Expenses"/>
      <sheetName val="O&amp;M Adjustment Summary"/>
      <sheetName val="Labor Adj. Summary"/>
      <sheetName val="Wage Increase"/>
      <sheetName val="Gross Payroll Summary"/>
      <sheetName val="Prem and OT 3 yrs"/>
      <sheetName val="O&amp;M Percentage"/>
      <sheetName val="New employees"/>
      <sheetName val="Incentive"/>
      <sheetName val="Profit Sharing"/>
      <sheetName val="Pensions &amp; Benefits Adj "/>
      <sheetName val="Pen&amp;RIP-5yrAvg"/>
      <sheetName val="Pension Detail-DO NOT PRINT"/>
      <sheetName val="NCSC Test Year Adj"/>
      <sheetName val="NCSC Labor &amp; Benefits"/>
      <sheetName val="NCSC Incentive Comp"/>
      <sheetName val="NCSC Stock Comp"/>
      <sheetName val="GTI Funding "/>
      <sheetName val="Private Letter Ruling Expense"/>
      <sheetName val="AGA Dues"/>
      <sheetName val="HQLease Expense"/>
      <sheetName val="Corporate Insurance"/>
      <sheetName val="Fuel Used in Co Operations"/>
      <sheetName val="Uncollectible Adj."/>
      <sheetName val="Rate Case Amort Adj"/>
      <sheetName val="Current Rate Case Exp"/>
      <sheetName val="DSM Surcharge Adjustment"/>
      <sheetName val="PSC &amp; PC Fees Adj"/>
      <sheetName val="Injuries &amp; Damages-DO NOT PRINT"/>
      <sheetName val="Clearing Accounts-DO NOT PRINT"/>
      <sheetName val="Postage Costs "/>
      <sheetName val="Depr&amp;Amort Sum"/>
      <sheetName val="Proposed Depr&amp;Amort"/>
      <sheetName val="TaxesOther than IncSummary"/>
      <sheetName val="Payroll Taxes Adj"/>
      <sheetName val="Property Tax Adj"/>
      <sheetName val="Gross Receipts Tax Adj"/>
      <sheetName val="Inc Tax"/>
      <sheetName val="Statutory Adj"/>
      <sheetName val="Interest on Cust Deposits"/>
      <sheetName val="AFUDC"/>
      <sheetName val="AFUDC "/>
      <sheetName val="Rate Base"/>
      <sheetName val="101"/>
      <sheetName val="106"/>
      <sheetName val="106 (IRIS)"/>
      <sheetName val="107"/>
      <sheetName val="107 (IRIS)"/>
      <sheetName val="Depreciation Reserve"/>
      <sheetName val="Material &amp; Supplies"/>
      <sheetName val="Def Tx CIAC"/>
      <sheetName val="Def Tx Inv"/>
      <sheetName val="Customer Deposits"/>
      <sheetName val="Cust Adv  Const"/>
      <sheetName val="Def Inc Taxes"/>
      <sheetName val="NOL"/>
      <sheetName val="Environmental adj"/>
      <sheetName val="Def Tx Enviromental"/>
      <sheetName val="Main Services terminal 101-106"/>
      <sheetName val="Main Services terminal 108"/>
      <sheetName val="Safety &amp; Reliability Additions"/>
      <sheetName val="Def tax on post test yr adj"/>
      <sheetName val="Customer Programs-SLE"/>
      <sheetName val="Lead Lag"/>
      <sheetName val="Cost of Capital"/>
      <sheetName val="PAST TAB-MGP Sale(DO NOT PRINT)"/>
      <sheetName val="Rev Def Sum wMGP Adj"/>
      <sheetName val="Rev Req wMGP"/>
      <sheetName val="Proforma Adj wMGP Adj"/>
      <sheetName val="O&amp;M Adj Sum wMGP Gain"/>
      <sheetName val="MGP Gain on Sale"/>
      <sheetName val="Depr&amp;Amrt Sum wMGP"/>
      <sheetName val="Proposed Depr&amp;Amrt wMGP"/>
      <sheetName val="Taxes Other than IncSum wMGP"/>
      <sheetName val="Property Tax wMGP"/>
      <sheetName val="Inc Tax wMGP"/>
      <sheetName val="Rate Base wMGP"/>
      <sheetName val="Hagerstown MGP"/>
      <sheetName val="MGP Gain on Sale RB"/>
      <sheetName val="Def Tx Hagerstown MGP"/>
      <sheetName val="Lead Lag wMGP"/>
      <sheetName val="PAST TAB-RevRqSLE(DO NOT PRINT)"/>
      <sheetName val="Customer Programs Rev Req Sum"/>
      <sheetName val="Input Sheet"/>
      <sheetName val="Round Robi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33 A REV."/>
      <sheetName val="ATTACH REH-5A REV"/>
      <sheetName val="TS1 &amp; TS2 ALLOCATION"/>
    </sheetNames>
    <sheetDataSet>
      <sheetData sheetId="0">
        <row r="1">
          <cell r="H1" t="str">
            <v>Schedule 33</v>
          </cell>
        </row>
        <row r="3">
          <cell r="D3" t="str">
            <v>COLUMBIA GAS OF VIRGINIA,  INC.</v>
          </cell>
        </row>
        <row r="5">
          <cell r="D5" t="str">
            <v xml:space="preserve">      Schedule of Additional Gross Revenues</v>
          </cell>
        </row>
        <row r="6">
          <cell r="D6" t="str">
            <v>By Rate Schedule Produced By Proposed Rates</v>
          </cell>
        </row>
        <row r="9">
          <cell r="D9" t="str">
            <v>Adjusted</v>
          </cell>
          <cell r="G9" t="str">
            <v>Proposed</v>
          </cell>
          <cell r="H9" t="str">
            <v>Proposed</v>
          </cell>
        </row>
        <row r="10">
          <cell r="C10" t="str">
            <v>Adjusted</v>
          </cell>
          <cell r="D10" t="str">
            <v>Rate</v>
          </cell>
          <cell r="E10" t="str">
            <v>Proposed</v>
          </cell>
          <cell r="F10" t="str">
            <v>Adjusted</v>
          </cell>
          <cell r="G10" t="str">
            <v>Increase</v>
          </cell>
          <cell r="H10" t="str">
            <v>Increase</v>
          </cell>
        </row>
        <row r="11">
          <cell r="B11" t="str">
            <v>Description</v>
          </cell>
          <cell r="C11" t="str">
            <v>Volumes (a)</v>
          </cell>
          <cell r="D11" t="str">
            <v>Revenue (b)</v>
          </cell>
          <cell r="E11" t="str">
            <v>Increase</v>
          </cell>
          <cell r="F11" t="str">
            <v>Revenues</v>
          </cell>
          <cell r="G11" t="str">
            <v>Per Mcf</v>
          </cell>
          <cell r="H11" t="str">
            <v>Percent</v>
          </cell>
        </row>
        <row r="12">
          <cell r="C12" t="str">
            <v>(1)</v>
          </cell>
          <cell r="D12" t="str">
            <v>(2)</v>
          </cell>
          <cell r="E12" t="str">
            <v>(3)</v>
          </cell>
          <cell r="F12" t="str">
            <v>(4=2+3)</v>
          </cell>
          <cell r="G12" t="str">
            <v>(5=3/1)</v>
          </cell>
          <cell r="H12" t="str">
            <v>(6)</v>
          </cell>
        </row>
        <row r="13">
          <cell r="C13" t="str">
            <v>Mcf</v>
          </cell>
          <cell r="D13" t="str">
            <v>$</v>
          </cell>
          <cell r="E13" t="str">
            <v>$</v>
          </cell>
          <cell r="F13" t="str">
            <v>$</v>
          </cell>
          <cell r="G13" t="str">
            <v>$/Mcf</v>
          </cell>
        </row>
        <row r="15">
          <cell r="B15" t="str">
            <v>Residential Service</v>
          </cell>
        </row>
        <row r="16">
          <cell r="B16" t="str">
            <v xml:space="preserve">  East and West</v>
          </cell>
          <cell r="C16">
            <v>11467918.199999999</v>
          </cell>
          <cell r="D16">
            <v>105546782</v>
          </cell>
          <cell r="E16">
            <v>9268974.945700001</v>
          </cell>
          <cell r="F16">
            <v>114815756.9457</v>
          </cell>
        </row>
        <row r="17">
          <cell r="B17" t="str">
            <v xml:space="preserve">  Central</v>
          </cell>
          <cell r="C17">
            <v>917057.1</v>
          </cell>
          <cell r="D17">
            <v>8272167</v>
          </cell>
          <cell r="E17">
            <v>796152.52987344749</v>
          </cell>
          <cell r="F17">
            <v>9068319.5298734475</v>
          </cell>
        </row>
        <row r="18">
          <cell r="B18" t="str">
            <v xml:space="preserve">  Total</v>
          </cell>
          <cell r="C18">
            <v>12384975.299999999</v>
          </cell>
          <cell r="D18">
            <v>113818949</v>
          </cell>
          <cell r="E18">
            <v>10065127.475573448</v>
          </cell>
          <cell r="F18">
            <v>123884076.47557345</v>
          </cell>
          <cell r="G18">
            <v>0.81269999999999998</v>
          </cell>
          <cell r="H18">
            <v>8.8400000000000006E-2</v>
          </cell>
        </row>
        <row r="20">
          <cell r="B20" t="str">
            <v>Small General Service</v>
          </cell>
        </row>
        <row r="21">
          <cell r="B21" t="str">
            <v xml:space="preserve">  Commercial</v>
          </cell>
          <cell r="C21">
            <v>6998572.9000000004</v>
          </cell>
          <cell r="D21">
            <v>47132884</v>
          </cell>
          <cell r="E21">
            <v>2635048.8509999998</v>
          </cell>
          <cell r="F21">
            <v>49767932.850999996</v>
          </cell>
        </row>
        <row r="22">
          <cell r="B22" t="str">
            <v xml:space="preserve">  Industrial</v>
          </cell>
          <cell r="C22">
            <v>522998.3</v>
          </cell>
          <cell r="D22">
            <v>3243215</v>
          </cell>
          <cell r="E22">
            <v>180918.85170088289</v>
          </cell>
          <cell r="F22">
            <v>3424133.8517008829</v>
          </cell>
        </row>
        <row r="23">
          <cell r="B23" t="str">
            <v xml:space="preserve">  Total</v>
          </cell>
          <cell r="C23">
            <v>7521571.2000000002</v>
          </cell>
          <cell r="D23">
            <v>50376099</v>
          </cell>
          <cell r="E23">
            <v>2815967.7027008827</v>
          </cell>
          <cell r="F23">
            <v>53192066.702700876</v>
          </cell>
          <cell r="G23">
            <v>0.37440000000000001</v>
          </cell>
          <cell r="H23">
            <v>5.5899999999999998E-2</v>
          </cell>
        </row>
        <row r="25">
          <cell r="B25" t="str">
            <v xml:space="preserve">Large General Service 1/  </v>
          </cell>
        </row>
        <row r="26">
          <cell r="B26" t="str">
            <v>Transportation Service 1</v>
          </cell>
        </row>
        <row r="27">
          <cell r="B27" t="str">
            <v xml:space="preserve">  Commercial (LGS 1)</v>
          </cell>
          <cell r="C27">
            <v>427682.9</v>
          </cell>
          <cell r="D27">
            <v>1115423</v>
          </cell>
          <cell r="E27">
            <v>32711.53581999999</v>
          </cell>
          <cell r="F27">
            <v>1148134.5358199999</v>
          </cell>
        </row>
        <row r="28">
          <cell r="B28" t="str">
            <v xml:space="preserve">  Industrial (LGS 1)</v>
          </cell>
          <cell r="C28">
            <v>740335</v>
          </cell>
          <cell r="D28">
            <v>3449616</v>
          </cell>
          <cell r="E28">
            <v>74045.791333959671</v>
          </cell>
          <cell r="F28">
            <v>3523661.7913339594</v>
          </cell>
        </row>
        <row r="29">
          <cell r="B29" t="str">
            <v xml:space="preserve">  Commercial (TS-1)</v>
          </cell>
          <cell r="C29">
            <v>2101300.2000000002</v>
          </cell>
          <cell r="D29">
            <v>1368179</v>
          </cell>
          <cell r="E29">
            <v>167328.92973999999</v>
          </cell>
          <cell r="F29">
            <v>1535507.9297400001</v>
          </cell>
        </row>
        <row r="30">
          <cell r="B30" t="str">
            <v xml:space="preserve">  Industrial (TS-1)</v>
          </cell>
          <cell r="C30">
            <v>6947728.5999999996</v>
          </cell>
          <cell r="D30">
            <v>3734034</v>
          </cell>
          <cell r="E30">
            <v>495300.92672000005</v>
          </cell>
          <cell r="F30">
            <v>4229334.9267199999</v>
          </cell>
        </row>
        <row r="31">
          <cell r="B31" t="str">
            <v xml:space="preserve">  Total</v>
          </cell>
          <cell r="C31">
            <v>10217046.699999999</v>
          </cell>
          <cell r="D31">
            <v>9667252</v>
          </cell>
          <cell r="E31">
            <v>769387.1836139597</v>
          </cell>
          <cell r="F31">
            <v>10436639.18361396</v>
          </cell>
          <cell r="G31">
            <v>7.5300000000000006E-2</v>
          </cell>
          <cell r="H31">
            <v>7.9600000000000004E-2</v>
          </cell>
        </row>
        <row r="33">
          <cell r="B33" t="str">
            <v>Large General Service 2/</v>
          </cell>
        </row>
        <row r="34">
          <cell r="B34" t="str">
            <v>Transportation Service 2</v>
          </cell>
        </row>
        <row r="35">
          <cell r="B35" t="str">
            <v xml:space="preserve">  Commercial (LGS 2)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B36" t="str">
            <v xml:space="preserve">  Industrial (LGS 2)</v>
          </cell>
          <cell r="C36">
            <v>1052107</v>
          </cell>
          <cell r="D36">
            <v>4040109</v>
          </cell>
          <cell r="E36">
            <v>21383.575000000001</v>
          </cell>
          <cell r="F36">
            <v>4061492.5750000002</v>
          </cell>
        </row>
        <row r="37">
          <cell r="B37" t="str">
            <v xml:space="preserve">  Commercial (TS-2)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B38" t="str">
            <v xml:space="preserve">  Industrial (TS-2)</v>
          </cell>
          <cell r="C38">
            <v>13598016</v>
          </cell>
          <cell r="D38">
            <v>3105475</v>
          </cell>
          <cell r="E38">
            <v>353886.06311170897</v>
          </cell>
          <cell r="F38">
            <v>3459361.063111709</v>
          </cell>
        </row>
        <row r="39">
          <cell r="B39" t="str">
            <v xml:space="preserve">  Total</v>
          </cell>
          <cell r="C39">
            <v>14650123</v>
          </cell>
          <cell r="D39">
            <v>7145584</v>
          </cell>
          <cell r="E39">
            <v>375269.63811170898</v>
          </cell>
          <cell r="F39">
            <v>7520853.6381117087</v>
          </cell>
          <cell r="G39">
            <v>2.5600000000000001E-2</v>
          </cell>
          <cell r="H39">
            <v>5.2499999999999998E-2</v>
          </cell>
        </row>
        <row r="42">
          <cell r="B42" t="str">
            <v xml:space="preserve">  Special Contract</v>
          </cell>
          <cell r="C42">
            <v>16993404</v>
          </cell>
          <cell r="D42">
            <v>2615185</v>
          </cell>
          <cell r="E42">
            <v>0</v>
          </cell>
          <cell r="F42">
            <v>2615185</v>
          </cell>
          <cell r="G42">
            <v>0</v>
          </cell>
          <cell r="H42">
            <v>0</v>
          </cell>
        </row>
        <row r="44">
          <cell r="B44" t="str">
            <v xml:space="preserve">  Total Transportation</v>
          </cell>
          <cell r="C44">
            <v>39640448.799999997</v>
          </cell>
          <cell r="D44">
            <v>10822873</v>
          </cell>
          <cell r="E44">
            <v>1016515.919571709</v>
          </cell>
          <cell r="F44">
            <v>11839388.919571709</v>
          </cell>
        </row>
        <row r="46">
          <cell r="B46" t="str">
            <v>Total</v>
          </cell>
          <cell r="C46">
            <v>61767120.200000003</v>
          </cell>
          <cell r="D46">
            <v>183623069</v>
          </cell>
          <cell r="E46">
            <v>14025752</v>
          </cell>
          <cell r="F46">
            <v>197648821</v>
          </cell>
        </row>
        <row r="48">
          <cell r="B48" t="str">
            <v>Other Operating Revenue</v>
          </cell>
          <cell r="D48">
            <v>2113419</v>
          </cell>
          <cell r="E48">
            <v>0</v>
          </cell>
          <cell r="F48">
            <v>2113419</v>
          </cell>
        </row>
        <row r="49">
          <cell r="B49" t="str">
            <v>Total Revenue</v>
          </cell>
          <cell r="C49">
            <v>61767120.200000003</v>
          </cell>
          <cell r="D49">
            <v>185736488</v>
          </cell>
          <cell r="E49">
            <v>14025752</v>
          </cell>
          <cell r="F49">
            <v>199762240</v>
          </cell>
        </row>
        <row r="52">
          <cell r="B52" t="str">
            <v>(a) Test period adjusted per schedule 14.</v>
          </cell>
        </row>
        <row r="54">
          <cell r="B54" t="str">
            <v>(b) Rates based on those in approved in Case No. PUE950033.</v>
          </cell>
        </row>
        <row r="56">
          <cell r="B56" t="str">
            <v>X:\CGV\RATECASE\98\SCHEDULE\SCHEDULE 33 FOR 1998</v>
          </cell>
        </row>
      </sheetData>
      <sheetData sheetId="1">
        <row r="2">
          <cell r="H2" t="str">
            <v>ATTACHMENT REH-5</v>
          </cell>
        </row>
        <row r="5">
          <cell r="E5" t="str">
            <v>COLUMBIA GAS OF VIRGINIA, INC.</v>
          </cell>
        </row>
        <row r="7">
          <cell r="E7" t="str">
            <v>SCHEDULE OF ADDITIONAL GROSS REVENUES</v>
          </cell>
        </row>
        <row r="9">
          <cell r="E9" t="str">
            <v>BY RATE SCHEDULE PRODUCED BY PROPOSED RATES</v>
          </cell>
        </row>
        <row r="13">
          <cell r="C13" t="str">
            <v>ADJUSTED</v>
          </cell>
          <cell r="D13" t="str">
            <v>ADJUSTED</v>
          </cell>
        </row>
        <row r="14">
          <cell r="C14" t="str">
            <v>VOLUMES</v>
          </cell>
          <cell r="D14" t="str">
            <v>RATE</v>
          </cell>
          <cell r="E14" t="str">
            <v>PROPOSED</v>
          </cell>
          <cell r="F14" t="str">
            <v>ADJUSTED</v>
          </cell>
          <cell r="G14" t="str">
            <v>PROPOSED</v>
          </cell>
          <cell r="H14" t="str">
            <v>PROPOSED</v>
          </cell>
        </row>
        <row r="15">
          <cell r="B15" t="str">
            <v>DESCRIPTION</v>
          </cell>
          <cell r="C15" t="str">
            <v>(a)</v>
          </cell>
          <cell r="D15" t="str">
            <v>REVENUE</v>
          </cell>
          <cell r="E15" t="str">
            <v xml:space="preserve">INCREASE </v>
          </cell>
          <cell r="F15" t="str">
            <v>REVENUE</v>
          </cell>
          <cell r="G15" t="str">
            <v>INCREASE</v>
          </cell>
          <cell r="H15" t="str">
            <v>INCREASE</v>
          </cell>
        </row>
        <row r="16">
          <cell r="C16" t="str">
            <v>(1)</v>
          </cell>
          <cell r="D16" t="str">
            <v>(2)</v>
          </cell>
          <cell r="E16" t="str">
            <v>(3)</v>
          </cell>
          <cell r="F16" t="str">
            <v>(4)</v>
          </cell>
          <cell r="G16" t="str">
            <v>(5=3/1)</v>
          </cell>
          <cell r="H16" t="str">
            <v>(6=3/2)</v>
          </cell>
        </row>
        <row r="17">
          <cell r="C17" t="str">
            <v>MCF</v>
          </cell>
          <cell r="D17" t="str">
            <v>$</v>
          </cell>
          <cell r="E17" t="str">
            <v>$</v>
          </cell>
          <cell r="F17" t="str">
            <v>$</v>
          </cell>
          <cell r="G17" t="str">
            <v>$/MCF</v>
          </cell>
          <cell r="H17" t="str">
            <v>%</v>
          </cell>
        </row>
        <row r="18">
          <cell r="B18" t="str">
            <v>GAS SERVICE REVENUES:</v>
          </cell>
        </row>
        <row r="20">
          <cell r="B20" t="str">
            <v xml:space="preserve">   RESIDENTIAL</v>
          </cell>
          <cell r="C20">
            <v>12384975.299999999</v>
          </cell>
          <cell r="D20">
            <v>113818949</v>
          </cell>
          <cell r="E20">
            <v>10065127.475573448</v>
          </cell>
          <cell r="F20">
            <v>123884076.47557345</v>
          </cell>
          <cell r="G20">
            <v>0.81269999999999998</v>
          </cell>
          <cell r="H20">
            <v>8.8400000000000006E-2</v>
          </cell>
        </row>
        <row r="21">
          <cell r="B21" t="str">
            <v xml:space="preserve">   SGS</v>
          </cell>
          <cell r="C21">
            <v>7521571.2000000002</v>
          </cell>
          <cell r="D21">
            <v>50376099</v>
          </cell>
          <cell r="E21">
            <v>2815967.7027008827</v>
          </cell>
          <cell r="F21">
            <v>53192066.702700883</v>
          </cell>
          <cell r="G21">
            <v>0.37440000000000001</v>
          </cell>
          <cell r="H21">
            <v>5.5899999999999998E-2</v>
          </cell>
        </row>
        <row r="22">
          <cell r="B22" t="str">
            <v xml:space="preserve">   TS-1/LGS</v>
          </cell>
          <cell r="C22">
            <v>10217046.699999999</v>
          </cell>
          <cell r="D22">
            <v>9667252</v>
          </cell>
          <cell r="E22">
            <v>769387.1836139597</v>
          </cell>
          <cell r="F22">
            <v>10436639.18361396</v>
          </cell>
          <cell r="G22">
            <v>7.5300000000000006E-2</v>
          </cell>
          <cell r="H22">
            <v>7.9600000000000004E-2</v>
          </cell>
        </row>
        <row r="23">
          <cell r="B23" t="str">
            <v xml:space="preserve">   TS-2/LGS2</v>
          </cell>
          <cell r="C23">
            <v>14650123</v>
          </cell>
          <cell r="D23">
            <v>7145584</v>
          </cell>
          <cell r="E23">
            <v>375269.63811170898</v>
          </cell>
          <cell r="F23">
            <v>7520853.6381117087</v>
          </cell>
          <cell r="G23">
            <v>2.5600000000000001E-2</v>
          </cell>
          <cell r="H23">
            <v>5.2499999999999998E-2</v>
          </cell>
        </row>
        <row r="24">
          <cell r="B24" t="str">
            <v xml:space="preserve">   LVTS/LVEDTS</v>
          </cell>
          <cell r="C24">
            <v>16993404</v>
          </cell>
          <cell r="D24">
            <v>2615185</v>
          </cell>
          <cell r="E24">
            <v>0</v>
          </cell>
          <cell r="F24">
            <v>2615185</v>
          </cell>
          <cell r="G24">
            <v>0</v>
          </cell>
          <cell r="H24">
            <v>0</v>
          </cell>
        </row>
        <row r="26">
          <cell r="B26" t="str">
            <v>TOTAL GAS SERVICE REVENUE</v>
          </cell>
          <cell r="C26">
            <v>61767120.200000003</v>
          </cell>
          <cell r="D26">
            <v>183623069</v>
          </cell>
          <cell r="E26">
            <v>14025752</v>
          </cell>
          <cell r="F26">
            <v>197648821</v>
          </cell>
          <cell r="G26" t="str">
            <v>N/A</v>
          </cell>
          <cell r="H26">
            <v>7.6399999999999996E-2</v>
          </cell>
        </row>
        <row r="28">
          <cell r="B28" t="str">
            <v>MISCELLANEOUS REVENUE</v>
          </cell>
          <cell r="D28">
            <v>2113419</v>
          </cell>
          <cell r="E28">
            <v>0</v>
          </cell>
          <cell r="F28">
            <v>2113419</v>
          </cell>
        </row>
        <row r="30">
          <cell r="B30" t="str">
            <v>TOTAL REVENUE</v>
          </cell>
          <cell r="D30">
            <v>185736488</v>
          </cell>
          <cell r="E30">
            <v>14025752</v>
          </cell>
          <cell r="F30">
            <v>199762240</v>
          </cell>
          <cell r="H30">
            <v>7.5499999999999998E-2</v>
          </cell>
        </row>
        <row r="33">
          <cell r="B33" t="str">
            <v>(a) TEST PERIOD ADJUSTED PER SCHEDULE 14-REVENUE.</v>
          </cell>
        </row>
        <row r="39">
          <cell r="B39" t="str">
            <v>X:\CGV\RATECASE\98\SCHEDULE\SCHEDULE 33 FOR 1998</v>
          </cell>
        </row>
        <row r="52">
          <cell r="D52" t="str">
            <v>COLUMBIA GAS OF VIRGINIA, INC.</v>
          </cell>
        </row>
        <row r="53">
          <cell r="D53" t="str">
            <v xml:space="preserve">RATE BLOCK INCREASE WORK PAPER </v>
          </cell>
        </row>
        <row r="55">
          <cell r="B55" t="str">
            <v xml:space="preserve"> </v>
          </cell>
        </row>
        <row r="62">
          <cell r="B62" t="str">
            <v xml:space="preserve">TOTAL RESIDENTIAL INCREASE: </v>
          </cell>
          <cell r="G62">
            <v>10065127.475573448</v>
          </cell>
        </row>
        <row r="67">
          <cell r="B67" t="str">
            <v>PROPOSED INCREASE TO ELIMINATE LYNCHBURG RATE DIFFERENTIAL:</v>
          </cell>
        </row>
        <row r="71">
          <cell r="E71" t="str">
            <v>ADJUSTED</v>
          </cell>
          <cell r="F71" t="str">
            <v>CURRENT</v>
          </cell>
        </row>
        <row r="72">
          <cell r="B72" t="str">
            <v xml:space="preserve"> VOLUMETRIC RATE INCREASE:</v>
          </cell>
          <cell r="E72" t="str">
            <v>CENTRAL</v>
          </cell>
          <cell r="F72" t="str">
            <v>DIFFERENTIAL</v>
          </cell>
        </row>
        <row r="73">
          <cell r="E73" t="str">
            <v>VOLUMES</v>
          </cell>
          <cell r="F73" t="str">
            <v>PER MCF</v>
          </cell>
        </row>
        <row r="74">
          <cell r="B74" t="str">
            <v>FIRST 5 MCF</v>
          </cell>
          <cell r="E74">
            <v>314094.5</v>
          </cell>
          <cell r="F74">
            <v>8.8999999999999996E-2</v>
          </cell>
          <cell r="G74">
            <v>27954.410499999998</v>
          </cell>
        </row>
        <row r="75">
          <cell r="B75" t="str">
            <v>NEXT 45</v>
          </cell>
          <cell r="E75">
            <v>535032.9</v>
          </cell>
          <cell r="F75">
            <v>9.0999999999999998E-2</v>
          </cell>
          <cell r="G75">
            <v>48687.993900000001</v>
          </cell>
          <cell r="I75">
            <v>0</v>
          </cell>
        </row>
        <row r="76">
          <cell r="B76" t="str">
            <v>OVER 50</v>
          </cell>
          <cell r="E76">
            <v>67929.7</v>
          </cell>
          <cell r="F76">
            <v>9.2999999999999999E-2</v>
          </cell>
          <cell r="G76">
            <v>6317.4620999999997</v>
          </cell>
          <cell r="I76">
            <v>0</v>
          </cell>
        </row>
        <row r="77">
          <cell r="B77" t="str">
            <v>TOTAL</v>
          </cell>
          <cell r="E77">
            <v>917057.1</v>
          </cell>
          <cell r="G77">
            <v>82959.866500000004</v>
          </cell>
        </row>
        <row r="79">
          <cell r="B79" t="str">
            <v>INCREASE TO RS REMAINING AFTER DIFFERENTIAL ELIMINATION:</v>
          </cell>
          <cell r="G79">
            <v>9982167.6090734489</v>
          </cell>
        </row>
        <row r="81">
          <cell r="B81" t="str">
            <v xml:space="preserve">RATE INCREASE TO </v>
          </cell>
        </row>
        <row r="82">
          <cell r="B82" t="str">
            <v xml:space="preserve">   RESIDENTIAL SERVICE</v>
          </cell>
          <cell r="E82" t="str">
            <v>NUMBER</v>
          </cell>
          <cell r="F82" t="str">
            <v>INCREASE</v>
          </cell>
        </row>
        <row r="83">
          <cell r="B83" t="str">
            <v xml:space="preserve"> CUSTOMER CHARGE INCREASE:</v>
          </cell>
          <cell r="E83" t="str">
            <v>OF BILLS</v>
          </cell>
          <cell r="F83" t="str">
            <v>PER BILL</v>
          </cell>
        </row>
        <row r="84">
          <cell r="E84">
            <v>1870988</v>
          </cell>
          <cell r="F84">
            <v>1</v>
          </cell>
          <cell r="G84">
            <v>1870988</v>
          </cell>
          <cell r="I84" t="str">
            <v>RS E&amp;W</v>
          </cell>
        </row>
        <row r="85">
          <cell r="I85" t="str">
            <v>Bills</v>
          </cell>
        </row>
        <row r="86">
          <cell r="B86" t="str">
            <v>INCREASE TO RS REMAINING AFTER CUSTOMER CHARGE INCREASE:</v>
          </cell>
          <cell r="G86">
            <v>8111179.6090734489</v>
          </cell>
          <cell r="I86">
            <v>1758835</v>
          </cell>
          <cell r="J86">
            <v>1</v>
          </cell>
          <cell r="K86">
            <v>1758835</v>
          </cell>
        </row>
        <row r="87">
          <cell r="C87" t="str">
            <v>RS</v>
          </cell>
        </row>
        <row r="88">
          <cell r="B88" t="str">
            <v xml:space="preserve"> VOLUMETRIC RATE INCREASE:</v>
          </cell>
          <cell r="C88" t="str">
            <v>NON-GAS</v>
          </cell>
          <cell r="E88" t="str">
            <v>RS</v>
          </cell>
        </row>
        <row r="89">
          <cell r="C89" t="str">
            <v>REVENUE</v>
          </cell>
          <cell r="D89" t="str">
            <v>RATIO</v>
          </cell>
          <cell r="E89" t="str">
            <v>VOLUMES</v>
          </cell>
          <cell r="F89" t="str">
            <v>PER MCF</v>
          </cell>
          <cell r="I89" t="str">
            <v>RS E&amp;W</v>
          </cell>
          <cell r="J89" t="str">
            <v>Rate</v>
          </cell>
        </row>
        <row r="90">
          <cell r="B90" t="str">
            <v>FIRST 5 MCF</v>
          </cell>
          <cell r="C90">
            <v>14822694</v>
          </cell>
          <cell r="D90">
            <v>0.41845165119467403</v>
          </cell>
          <cell r="E90">
            <v>5078881.0999999996</v>
          </cell>
          <cell r="F90">
            <v>0.66800000000000004</v>
          </cell>
          <cell r="G90">
            <v>3394137</v>
          </cell>
          <cell r="H90">
            <v>0</v>
          </cell>
          <cell r="I90">
            <v>4764786</v>
          </cell>
          <cell r="J90">
            <v>0.66800000000000004</v>
          </cell>
          <cell r="K90">
            <v>3182877.048</v>
          </cell>
        </row>
        <row r="91">
          <cell r="B91" t="str">
            <v>NEXT 45</v>
          </cell>
          <cell r="C91">
            <v>18891575</v>
          </cell>
          <cell r="D91">
            <v>0.53331808323224006</v>
          </cell>
          <cell r="E91">
            <v>6673806.6000000006</v>
          </cell>
          <cell r="F91">
            <v>0.64800000000000002</v>
          </cell>
          <cell r="G91">
            <v>4325839</v>
          </cell>
          <cell r="I91">
            <v>6138773.7000000002</v>
          </cell>
          <cell r="J91">
            <v>0.64800000000000002</v>
          </cell>
          <cell r="K91">
            <v>3977925.3576000002</v>
          </cell>
        </row>
        <row r="92">
          <cell r="B92" t="str">
            <v>OVER 50</v>
          </cell>
          <cell r="C92">
            <v>1708447</v>
          </cell>
          <cell r="D92">
            <v>4.8230265573085927E-2</v>
          </cell>
          <cell r="E92">
            <v>632287.6</v>
          </cell>
          <cell r="F92">
            <v>0.61899999999999999</v>
          </cell>
          <cell r="G92">
            <v>391204</v>
          </cell>
          <cell r="I92">
            <v>564357.9</v>
          </cell>
          <cell r="J92">
            <v>0.61899999999999999</v>
          </cell>
          <cell r="K92">
            <v>349337.54009999998</v>
          </cell>
        </row>
        <row r="93">
          <cell r="B93" t="str">
            <v>TOTAL</v>
          </cell>
          <cell r="C93">
            <v>35422716</v>
          </cell>
          <cell r="D93">
            <v>1</v>
          </cell>
          <cell r="E93">
            <v>12384975.299999999</v>
          </cell>
          <cell r="G93">
            <v>8111180</v>
          </cell>
          <cell r="I93">
            <v>11467917.6</v>
          </cell>
          <cell r="K93">
            <v>7510139.9457</v>
          </cell>
        </row>
        <row r="95">
          <cell r="B95" t="str">
            <v>INCREASE TO RS REMAINING AFTER VOLUMETRIC INCREASE:</v>
          </cell>
          <cell r="G95">
            <v>-0.3909265510737896</v>
          </cell>
          <cell r="K95">
            <v>9268974.945700001</v>
          </cell>
        </row>
        <row r="97">
          <cell r="B97" t="str">
            <v>INCREASE TO RATE SCHEDULE SGS:</v>
          </cell>
          <cell r="G97">
            <v>2815967.7027008827</v>
          </cell>
        </row>
        <row r="99">
          <cell r="E99" t="str">
            <v>NUMBER</v>
          </cell>
          <cell r="F99" t="str">
            <v>INCREASE</v>
          </cell>
        </row>
        <row r="100">
          <cell r="B100" t="str">
            <v xml:space="preserve"> CUSTOMER CHARGE INCREASE:</v>
          </cell>
          <cell r="E100" t="str">
            <v>OF BILLS</v>
          </cell>
          <cell r="F100" t="str">
            <v>PER BILL</v>
          </cell>
          <cell r="I100" t="str">
            <v>Bills</v>
          </cell>
        </row>
        <row r="101">
          <cell r="E101">
            <v>200713</v>
          </cell>
          <cell r="F101">
            <v>1</v>
          </cell>
          <cell r="G101">
            <v>200713</v>
          </cell>
          <cell r="I101">
            <v>199167</v>
          </cell>
          <cell r="J101">
            <v>1</v>
          </cell>
          <cell r="K101">
            <v>199167</v>
          </cell>
        </row>
        <row r="103">
          <cell r="B103" t="str">
            <v>INCREASE TO SGS REMAINING AFTER CUSTOMER CHARGE INCREASE:</v>
          </cell>
          <cell r="G103">
            <v>2615254.7027008827</v>
          </cell>
        </row>
        <row r="104">
          <cell r="I104" t="str">
            <v>Volume</v>
          </cell>
          <cell r="K104" t="str">
            <v>Increase</v>
          </cell>
        </row>
        <row r="105">
          <cell r="B105" t="str">
            <v xml:space="preserve"> VOLUMETRIC RATE INCREASE:</v>
          </cell>
          <cell r="C105" t="str">
            <v>NON-GAS</v>
          </cell>
          <cell r="E105" t="str">
            <v>SGS</v>
          </cell>
          <cell r="I105" t="str">
            <v>SGS-COM</v>
          </cell>
          <cell r="J105" t="str">
            <v>Rate</v>
          </cell>
          <cell r="K105" t="str">
            <v>SGS-COM</v>
          </cell>
        </row>
        <row r="106">
          <cell r="C106" t="str">
            <v>REVENUE</v>
          </cell>
          <cell r="D106" t="str">
            <v>RATIO</v>
          </cell>
          <cell r="E106" t="str">
            <v>VOLUMES</v>
          </cell>
          <cell r="F106" t="str">
            <v>PER MCF</v>
          </cell>
        </row>
        <row r="107">
          <cell r="B107" t="str">
            <v>FIRST 20 MCF</v>
          </cell>
          <cell r="C107">
            <v>2675511</v>
          </cell>
          <cell r="D107">
            <v>0.2091650747749364</v>
          </cell>
          <cell r="E107">
            <v>1459634.8</v>
          </cell>
          <cell r="F107">
            <v>0.375</v>
          </cell>
          <cell r="G107">
            <v>547020</v>
          </cell>
          <cell r="H107">
            <v>0</v>
          </cell>
          <cell r="I107">
            <v>1438829.8</v>
          </cell>
          <cell r="J107">
            <v>0.375</v>
          </cell>
          <cell r="K107">
            <v>539561.17500000005</v>
          </cell>
        </row>
        <row r="108">
          <cell r="B108" t="str">
            <v>NEXT 80</v>
          </cell>
          <cell r="C108">
            <v>2659318</v>
          </cell>
          <cell r="D108">
            <v>0.20789914461960141</v>
          </cell>
          <cell r="E108">
            <v>1556977.5999999999</v>
          </cell>
          <cell r="F108">
            <v>0.34899999999999998</v>
          </cell>
          <cell r="G108">
            <v>543709</v>
          </cell>
          <cell r="I108">
            <v>1490593.2</v>
          </cell>
          <cell r="J108">
            <v>0.34899999999999998</v>
          </cell>
          <cell r="K108">
            <v>520217.02679999993</v>
          </cell>
        </row>
        <row r="109">
          <cell r="B109" t="str">
            <v>NEXT 900</v>
          </cell>
          <cell r="C109">
            <v>5635554</v>
          </cell>
          <cell r="D109">
            <v>0.44057418332729409</v>
          </cell>
          <cell r="E109">
            <v>3364510.1</v>
          </cell>
          <cell r="F109">
            <v>0.34200000000000003</v>
          </cell>
          <cell r="G109">
            <v>1152214</v>
          </cell>
          <cell r="I109">
            <v>3072051</v>
          </cell>
          <cell r="J109">
            <v>0.34200000000000003</v>
          </cell>
          <cell r="K109">
            <v>1050641.442</v>
          </cell>
        </row>
        <row r="110">
          <cell r="B110" t="str">
            <v>NEXT 1500</v>
          </cell>
          <cell r="C110">
            <v>815904</v>
          </cell>
          <cell r="D110">
            <v>6.3785430584725578E-2</v>
          </cell>
          <cell r="E110">
            <v>505516.69999999995</v>
          </cell>
          <cell r="F110">
            <v>0.33</v>
          </cell>
          <cell r="G110">
            <v>166815</v>
          </cell>
          <cell r="I110">
            <v>400360.6</v>
          </cell>
          <cell r="J110">
            <v>0.33</v>
          </cell>
          <cell r="K110">
            <v>132118.99799999999</v>
          </cell>
        </row>
        <row r="111">
          <cell r="B111" t="str">
            <v>OVER 2500</v>
          </cell>
          <cell r="C111">
            <v>1005098</v>
          </cell>
          <cell r="D111">
            <v>7.8576166693442501E-2</v>
          </cell>
          <cell r="E111">
            <v>634932</v>
          </cell>
          <cell r="F111">
            <v>0.32400000000000001</v>
          </cell>
          <cell r="G111">
            <v>205497</v>
          </cell>
          <cell r="I111">
            <v>596738.30000000005</v>
          </cell>
          <cell r="J111">
            <v>0.32400000000000001</v>
          </cell>
          <cell r="K111">
            <v>193343.20920000001</v>
          </cell>
        </row>
        <row r="112">
          <cell r="B112" t="str">
            <v>TOTAL</v>
          </cell>
          <cell r="C112">
            <v>12791385</v>
          </cell>
          <cell r="D112">
            <v>0.99999999999999989</v>
          </cell>
          <cell r="E112">
            <v>7521571.2000000002</v>
          </cell>
          <cell r="G112">
            <v>2615255</v>
          </cell>
          <cell r="I112">
            <v>6998572.8999999994</v>
          </cell>
          <cell r="K112">
            <v>2435881.8509999998</v>
          </cell>
        </row>
        <row r="114">
          <cell r="B114" t="str">
            <v>INCREASE TO SGS REMAINING AFTER VOLUMETRIC INCREASE:</v>
          </cell>
          <cell r="G114">
            <v>-0.29729911731556058</v>
          </cell>
          <cell r="J114" t="str">
            <v>SGS Comm. Inc</v>
          </cell>
          <cell r="K114">
            <v>2635048.8509999998</v>
          </cell>
        </row>
        <row r="115">
          <cell r="J115" t="str">
            <v>SGS Ind. Inc</v>
          </cell>
          <cell r="K115">
            <v>180918.85170088289</v>
          </cell>
        </row>
        <row r="116">
          <cell r="B116" t="str">
            <v xml:space="preserve">INCREASE TO RATE SCHEDULE LGS / TS-1 </v>
          </cell>
          <cell r="G116">
            <v>769387.1836139597</v>
          </cell>
          <cell r="J116" t="str">
            <v>Total</v>
          </cell>
          <cell r="K116">
            <v>2815967.7027008827</v>
          </cell>
        </row>
        <row r="117">
          <cell r="B117" t="str">
            <v xml:space="preserve"> </v>
          </cell>
          <cell r="E117" t="str">
            <v>NUMBER</v>
          </cell>
          <cell r="F117" t="str">
            <v>INCREASE</v>
          </cell>
        </row>
        <row r="118">
          <cell r="B118" t="str">
            <v xml:space="preserve"> CUSTOMER CHARGE INCREASE:</v>
          </cell>
          <cell r="E118" t="str">
            <v>OF BILLS</v>
          </cell>
          <cell r="F118" t="str">
            <v>PER BILL</v>
          </cell>
        </row>
        <row r="119">
          <cell r="E119">
            <v>2592</v>
          </cell>
          <cell r="F119">
            <v>0</v>
          </cell>
          <cell r="G119">
            <v>0</v>
          </cell>
          <cell r="I119" t="str">
            <v>Bills</v>
          </cell>
        </row>
        <row r="120">
          <cell r="I120">
            <v>840</v>
          </cell>
          <cell r="J120">
            <v>0</v>
          </cell>
          <cell r="K120">
            <v>0</v>
          </cell>
        </row>
        <row r="121">
          <cell r="B121" t="str">
            <v>INCREASE TO LGS / TS-1 REMAINING AFTER CUSTOMER CHARGE INCREASE:</v>
          </cell>
          <cell r="G121">
            <v>769387.1836139597</v>
          </cell>
        </row>
        <row r="123">
          <cell r="C123" t="str">
            <v>NON-GAS</v>
          </cell>
          <cell r="I123" t="str">
            <v>Volume</v>
          </cell>
          <cell r="K123" t="str">
            <v>Increase</v>
          </cell>
        </row>
        <row r="124">
          <cell r="B124" t="str">
            <v xml:space="preserve"> VOLUMETRIC RATE INCREASE:</v>
          </cell>
          <cell r="C124" t="str">
            <v>REVENUE</v>
          </cell>
          <cell r="D124" t="str">
            <v>RATIO</v>
          </cell>
          <cell r="E124" t="str">
            <v>VOLUMES</v>
          </cell>
          <cell r="F124" t="str">
            <v>PER MCF</v>
          </cell>
          <cell r="I124" t="str">
            <v>LGS1-COM</v>
          </cell>
          <cell r="J124" t="str">
            <v>Rate</v>
          </cell>
          <cell r="K124" t="str">
            <v>LGS1-COM</v>
          </cell>
        </row>
        <row r="125">
          <cell r="B125" t="str">
            <v>LGS ADMIN CHARGE</v>
          </cell>
          <cell r="C125">
            <v>73701.929489999995</v>
          </cell>
          <cell r="D125">
            <v>0</v>
          </cell>
          <cell r="E125">
            <v>1168017.8999999999</v>
          </cell>
          <cell r="F125">
            <v>0</v>
          </cell>
          <cell r="G125">
            <v>0</v>
          </cell>
        </row>
        <row r="126">
          <cell r="B126" t="str">
            <v>DEMAND/SS CHARGE</v>
          </cell>
          <cell r="C126">
            <v>30216.899999999998</v>
          </cell>
          <cell r="D126">
            <v>0</v>
          </cell>
          <cell r="E126">
            <v>100723</v>
          </cell>
          <cell r="F126">
            <v>0</v>
          </cell>
          <cell r="G126">
            <v>0</v>
          </cell>
          <cell r="K126">
            <v>0</v>
          </cell>
        </row>
        <row r="127">
          <cell r="B127" t="str">
            <v>FIRST 1000</v>
          </cell>
          <cell r="C127">
            <v>1785355.689</v>
          </cell>
          <cell r="D127">
            <v>0.3805714388983556</v>
          </cell>
          <cell r="E127">
            <v>2215081.5</v>
          </cell>
          <cell r="F127">
            <v>0.13220000000000001</v>
          </cell>
          <cell r="G127">
            <v>292807</v>
          </cell>
          <cell r="H127">
            <v>0</v>
          </cell>
          <cell r="I127">
            <v>663684.19999999995</v>
          </cell>
          <cell r="J127">
            <v>0.13220000000000001</v>
          </cell>
          <cell r="K127">
            <v>87739.051240000001</v>
          </cell>
        </row>
        <row r="128">
          <cell r="B128" t="str">
            <v>NEXT 4000</v>
          </cell>
          <cell r="C128">
            <v>2142668.5434000003</v>
          </cell>
          <cell r="D128">
            <v>0.45673725166816426</v>
          </cell>
          <cell r="E128">
            <v>4637810.7</v>
          </cell>
          <cell r="F128">
            <v>7.5800000000000006E-2</v>
          </cell>
          <cell r="G128">
            <v>351408</v>
          </cell>
          <cell r="I128">
            <v>1123298.3999999999</v>
          </cell>
          <cell r="J128">
            <v>7.5800000000000006E-2</v>
          </cell>
          <cell r="K128">
            <v>85146.018719999993</v>
          </cell>
        </row>
        <row r="129">
          <cell r="B129" t="str">
            <v>NEXT 15000</v>
          </cell>
          <cell r="C129">
            <v>752368.81409999996</v>
          </cell>
          <cell r="D129">
            <v>0.16037705199498001</v>
          </cell>
          <cell r="E129">
            <v>3295527</v>
          </cell>
          <cell r="F129">
            <v>3.7400000000000003E-2</v>
          </cell>
          <cell r="G129">
            <v>123392</v>
          </cell>
          <cell r="I129">
            <v>689772</v>
          </cell>
          <cell r="J129">
            <v>3.7400000000000003E-2</v>
          </cell>
          <cell r="K129">
            <v>25797.472800000003</v>
          </cell>
        </row>
        <row r="130">
          <cell r="B130" t="str">
            <v>OVER 20000</v>
          </cell>
          <cell r="C130">
            <v>10856.759760000001</v>
          </cell>
          <cell r="D130">
            <v>2.3142574385002371E-3</v>
          </cell>
          <cell r="E130">
            <v>68626.8</v>
          </cell>
          <cell r="F130">
            <v>2.5999999999999999E-2</v>
          </cell>
          <cell r="G130">
            <v>1781</v>
          </cell>
          <cell r="I130">
            <v>52227.8</v>
          </cell>
          <cell r="J130">
            <v>2.5999999999999999E-2</v>
          </cell>
          <cell r="K130">
            <v>1357.9228000000001</v>
          </cell>
        </row>
        <row r="131">
          <cell r="B131" t="str">
            <v>TOTAL</v>
          </cell>
          <cell r="C131">
            <v>4691249.80626</v>
          </cell>
          <cell r="D131">
            <v>1.0000000000000002</v>
          </cell>
          <cell r="E131">
            <v>10217046</v>
          </cell>
          <cell r="G131">
            <v>769388</v>
          </cell>
          <cell r="I131">
            <v>2528982.3999999994</v>
          </cell>
          <cell r="K131">
            <v>200040.46555999998</v>
          </cell>
        </row>
        <row r="133">
          <cell r="B133" t="str">
            <v>INCREASE TO LGS / TS-1 REMAINING AFTER VOLUMETRIC INCREASE:</v>
          </cell>
          <cell r="G133">
            <v>-0.81638604030013084</v>
          </cell>
          <cell r="J133" t="str">
            <v>LGS / TS-1 Comm. Inc</v>
          </cell>
          <cell r="K133">
            <v>200040.46555999998</v>
          </cell>
        </row>
        <row r="134">
          <cell r="J134" t="str">
            <v>LGS / TS-1 Ind. Inc</v>
          </cell>
          <cell r="K134">
            <v>569346.71805395978</v>
          </cell>
        </row>
        <row r="135">
          <cell r="B135" t="str">
            <v xml:space="preserve">INCREASE TO RATE SCHEDULE LGS / TS-2 </v>
          </cell>
          <cell r="G135">
            <v>375269.63811170898</v>
          </cell>
          <cell r="J135" t="str">
            <v>Total</v>
          </cell>
          <cell r="K135">
            <v>769387.1836139597</v>
          </cell>
        </row>
        <row r="136">
          <cell r="E136" t="str">
            <v>NUMBER</v>
          </cell>
          <cell r="F136" t="str">
            <v>INCREASE</v>
          </cell>
        </row>
        <row r="137">
          <cell r="B137" t="str">
            <v xml:space="preserve"> CUSTOMER CHARGE :</v>
          </cell>
          <cell r="E137" t="str">
            <v>OF BILLS</v>
          </cell>
          <cell r="F137" t="str">
            <v>PER BILL</v>
          </cell>
          <cell r="I137" t="str">
            <v>Bills</v>
          </cell>
        </row>
        <row r="138">
          <cell r="E138">
            <v>336</v>
          </cell>
          <cell r="F138">
            <v>350</v>
          </cell>
          <cell r="G138">
            <v>117600</v>
          </cell>
          <cell r="I138">
            <v>24</v>
          </cell>
          <cell r="J138">
            <v>350</v>
          </cell>
          <cell r="K138">
            <v>8400</v>
          </cell>
        </row>
        <row r="140">
          <cell r="B140" t="str">
            <v>INCREASE TO LGS / TS-2 REMAINING AFTER CUSTOMER CHARGE INCREASE:</v>
          </cell>
          <cell r="G140">
            <v>257669.63811170898</v>
          </cell>
        </row>
        <row r="141">
          <cell r="I141" t="str">
            <v>Volume</v>
          </cell>
          <cell r="K141" t="str">
            <v>Increase</v>
          </cell>
        </row>
        <row r="142">
          <cell r="B142" t="str">
            <v xml:space="preserve"> VOLUMETRIC RATE INCREASE:</v>
          </cell>
          <cell r="C142" t="str">
            <v>NON-GAS</v>
          </cell>
          <cell r="D142" t="str">
            <v>RATIO</v>
          </cell>
          <cell r="E142" t="str">
            <v>VOLUMES</v>
          </cell>
          <cell r="F142" t="str">
            <v>PER MCF</v>
          </cell>
          <cell r="I142" t="str">
            <v>LGS 2-Ind</v>
          </cell>
          <cell r="J142" t="str">
            <v>Rate</v>
          </cell>
          <cell r="K142" t="str">
            <v>LGS 2-Ind</v>
          </cell>
        </row>
        <row r="143">
          <cell r="B143" t="str">
            <v>LGS ADMIN CHARGE</v>
          </cell>
          <cell r="C143">
            <v>66387.951700000005</v>
          </cell>
          <cell r="D143">
            <v>0</v>
          </cell>
          <cell r="E143">
            <v>1052107</v>
          </cell>
          <cell r="F143">
            <v>0</v>
          </cell>
          <cell r="G143">
            <v>0</v>
          </cell>
        </row>
        <row r="144">
          <cell r="B144" t="str">
            <v>DEMAND/SS CHARGE</v>
          </cell>
          <cell r="C144">
            <v>27870.6</v>
          </cell>
          <cell r="D144">
            <v>0</v>
          </cell>
          <cell r="E144">
            <v>92902</v>
          </cell>
          <cell r="F144">
            <v>0</v>
          </cell>
          <cell r="G144">
            <v>0</v>
          </cell>
          <cell r="K144">
            <v>0</v>
          </cell>
        </row>
        <row r="145">
          <cell r="B145" t="str">
            <v>FIRST 20,000</v>
          </cell>
          <cell r="C145">
            <v>1731115.1410999999</v>
          </cell>
          <cell r="D145">
            <v>0.57793649238510825</v>
          </cell>
          <cell r="E145">
            <v>6175937</v>
          </cell>
          <cell r="F145">
            <v>2.41E-2</v>
          </cell>
          <cell r="G145">
            <v>148917</v>
          </cell>
          <cell r="H145">
            <v>0</v>
          </cell>
          <cell r="I145">
            <v>699221</v>
          </cell>
          <cell r="J145">
            <v>2.41E-2</v>
          </cell>
          <cell r="K145">
            <v>16851.2261</v>
          </cell>
        </row>
        <row r="146">
          <cell r="B146" t="str">
            <v>NEXT 80,000</v>
          </cell>
          <cell r="C146">
            <v>1049143.3581000001</v>
          </cell>
          <cell r="D146">
            <v>0.35025875402150491</v>
          </cell>
          <cell r="E146">
            <v>6943371</v>
          </cell>
          <cell r="F146">
            <v>1.2999999999999999E-2</v>
          </cell>
          <cell r="G146">
            <v>90251</v>
          </cell>
          <cell r="I146">
            <v>291587</v>
          </cell>
          <cell r="J146">
            <v>1.2999999999999999E-2</v>
          </cell>
          <cell r="K146">
            <v>3790.6309999999999</v>
          </cell>
        </row>
        <row r="147">
          <cell r="B147" t="str">
            <v>OVER 100,000</v>
          </cell>
          <cell r="C147">
            <v>215079.50750000001</v>
          </cell>
          <cell r="D147">
            <v>7.1804753593386852E-2</v>
          </cell>
          <cell r="E147">
            <v>1530815</v>
          </cell>
          <cell r="F147">
            <v>1.21E-2</v>
          </cell>
          <cell r="G147">
            <v>18502</v>
          </cell>
          <cell r="I147">
            <v>61299</v>
          </cell>
          <cell r="J147">
            <v>1.21E-2</v>
          </cell>
          <cell r="K147">
            <v>741.71789999999999</v>
          </cell>
        </row>
        <row r="148">
          <cell r="B148" t="str">
            <v>TOTAL</v>
          </cell>
          <cell r="C148">
            <v>2995338.0066999998</v>
          </cell>
          <cell r="D148">
            <v>1</v>
          </cell>
          <cell r="E148">
            <v>14650123</v>
          </cell>
          <cell r="G148">
            <v>257670</v>
          </cell>
        </row>
        <row r="149">
          <cell r="I149">
            <v>1052107</v>
          </cell>
          <cell r="K149">
            <v>21383.575000000001</v>
          </cell>
        </row>
        <row r="150">
          <cell r="B150" t="str">
            <v>INCREASE TO LGS / TS-2 REMAINING AFTER VOLUMETRIC INCREASE:</v>
          </cell>
          <cell r="G150">
            <v>-0.36188829102320597</v>
          </cell>
        </row>
        <row r="151">
          <cell r="J151" t="str">
            <v>LGS-2 Ind. Inc</v>
          </cell>
          <cell r="K151">
            <v>29783.575000000001</v>
          </cell>
        </row>
        <row r="152">
          <cell r="J152" t="str">
            <v>TS-2 Ind. Inc</v>
          </cell>
          <cell r="K152">
            <v>345486.06311170897</v>
          </cell>
        </row>
        <row r="153">
          <cell r="J153" t="str">
            <v>Total</v>
          </cell>
          <cell r="K153">
            <v>375269.63811170898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ortfall"/>
      <sheetName val="Revenue Calculation"/>
      <sheetName val="Payment Calculation"/>
      <sheetName val="Inputs"/>
    </sheetNames>
    <sheetDataSet>
      <sheetData sheetId="0"/>
      <sheetData sheetId="1"/>
      <sheetData sheetId="2">
        <row r="24">
          <cell r="C24">
            <v>15704800</v>
          </cell>
        </row>
        <row r="25">
          <cell r="C25">
            <v>120640</v>
          </cell>
        </row>
      </sheetData>
      <sheetData sheetId="3">
        <row r="4">
          <cell r="B4">
            <v>19768</v>
          </cell>
        </row>
        <row r="5">
          <cell r="B5">
            <v>24451.25</v>
          </cell>
        </row>
        <row r="7">
          <cell r="B7">
            <v>45</v>
          </cell>
        </row>
        <row r="8">
          <cell r="B8">
            <v>2022000</v>
          </cell>
        </row>
        <row r="12">
          <cell r="B12">
            <v>117.58544989650554</v>
          </cell>
        </row>
        <row r="17">
          <cell r="B17">
            <v>187.83333333333212</v>
          </cell>
        </row>
        <row r="32">
          <cell r="B32">
            <v>0</v>
          </cell>
        </row>
        <row r="34">
          <cell r="B34">
            <v>0</v>
          </cell>
        </row>
        <row r="50">
          <cell r="B50">
            <v>272400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3, Pg 6-8"/>
      <sheetName val="Ex 3, Pg 9-10"/>
      <sheetName val="Sch1"/>
      <sheetName val="Sch2"/>
      <sheetName val="Sch3"/>
      <sheetName val="Sch4"/>
      <sheetName val="Sch5"/>
      <sheetName val="Sch5-2"/>
      <sheetName val="Sch5-3"/>
      <sheetName val="Sch6&amp;7"/>
      <sheetName val="Sch8"/>
      <sheetName val="Sch9"/>
      <sheetName val="Sch10"/>
      <sheetName val="Macros"/>
    </sheetNames>
    <sheetDataSet>
      <sheetData sheetId="0" refreshError="1"/>
      <sheetData sheetId="1"/>
      <sheetData sheetId="2">
        <row r="1">
          <cell r="G1" t="str">
            <v>Exhibit No. 3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E812A-783C-4CEB-8944-12F3A54B28CE}">
  <sheetPr>
    <tabColor rgb="FF0000FF"/>
  </sheetPr>
  <dimension ref="A1:W199"/>
  <sheetViews>
    <sheetView tabSelected="1" workbookViewId="0">
      <selection activeCell="C33" sqref="C33"/>
    </sheetView>
  </sheetViews>
  <sheetFormatPr defaultColWidth="7.5703125" defaultRowHeight="10.5" x14ac:dyDescent="0.15"/>
  <cols>
    <col min="1" max="1" width="4.7109375" style="13" customWidth="1"/>
    <col min="2" max="2" width="0.85546875" style="1" customWidth="1"/>
    <col min="3" max="3" width="37.85546875" style="1" customWidth="1"/>
    <col min="4" max="4" width="11.7109375" style="1" bestFit="1" customWidth="1"/>
    <col min="5" max="5" width="13.7109375" style="1" customWidth="1"/>
    <col min="6" max="6" width="1.140625" style="1" customWidth="1"/>
    <col min="7" max="7" width="13.7109375" style="1" customWidth="1"/>
    <col min="8" max="8" width="1.42578125" style="1" customWidth="1"/>
    <col min="9" max="9" width="14.140625" style="1" bestFit="1" customWidth="1"/>
    <col min="10" max="10" width="1.140625" style="1" customWidth="1"/>
    <col min="11" max="11" width="11" style="1" bestFit="1" customWidth="1"/>
    <col min="12" max="12" width="1.42578125" style="1" customWidth="1"/>
    <col min="13" max="13" width="13.7109375" style="1" customWidth="1"/>
    <col min="14" max="14" width="7.42578125" style="1" customWidth="1"/>
    <col min="15" max="15" width="10.85546875" style="1" hidden="1" customWidth="1"/>
    <col min="16" max="16" width="10.140625" style="1" hidden="1" customWidth="1"/>
    <col min="17" max="17" width="10.85546875" style="1" hidden="1" customWidth="1"/>
    <col min="18" max="18" width="10.140625" style="1" hidden="1" customWidth="1"/>
    <col min="19" max="20" width="10.85546875" style="1" hidden="1" customWidth="1"/>
    <col min="21" max="21" width="9.85546875" style="1" hidden="1" customWidth="1"/>
    <col min="22" max="22" width="10.85546875" style="1" hidden="1" customWidth="1"/>
    <col min="23" max="16384" width="7.5703125" style="1"/>
  </cols>
  <sheetData>
    <row r="1" spans="1:23" ht="12.75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23" ht="12.75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23" ht="12.75" x14ac:dyDescent="0.2">
      <c r="A3" s="34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O3" s="1">
        <f>185968*0.06</f>
        <v>11158.08</v>
      </c>
    </row>
    <row r="4" spans="1:23" ht="12.75" x14ac:dyDescent="0.2">
      <c r="A4" s="34" t="s">
        <v>1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O4" s="1">
        <f>5158+2000+2500</f>
        <v>9658</v>
      </c>
    </row>
    <row r="5" spans="1:23" ht="12.75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O5" s="1">
        <f>O3-O4</f>
        <v>1500.08</v>
      </c>
    </row>
    <row r="6" spans="1:23" ht="12.75" x14ac:dyDescent="0.2">
      <c r="A6" s="4" t="s">
        <v>2</v>
      </c>
      <c r="B6" s="3"/>
      <c r="C6" s="3"/>
      <c r="D6" s="3"/>
      <c r="E6" s="3"/>
      <c r="F6" s="3"/>
      <c r="G6" s="3"/>
      <c r="H6" s="5"/>
      <c r="J6" s="6"/>
      <c r="K6" s="6"/>
      <c r="L6" s="6"/>
      <c r="M6" s="6" t="s">
        <v>3</v>
      </c>
    </row>
    <row r="7" spans="1:23" ht="12.75" x14ac:dyDescent="0.2">
      <c r="A7" s="4" t="s">
        <v>4</v>
      </c>
      <c r="B7" s="3"/>
      <c r="C7" s="3"/>
      <c r="D7" s="3"/>
      <c r="E7" s="3"/>
      <c r="F7" s="3"/>
      <c r="G7" s="3"/>
      <c r="H7" s="5"/>
      <c r="J7" s="6"/>
      <c r="K7" s="6"/>
      <c r="L7" s="6"/>
      <c r="M7" s="6" t="s">
        <v>5</v>
      </c>
    </row>
    <row r="8" spans="1:23" ht="12.75" x14ac:dyDescent="0.2">
      <c r="A8" s="7" t="s">
        <v>6</v>
      </c>
      <c r="B8" s="8"/>
      <c r="C8" s="8"/>
      <c r="D8" s="8"/>
      <c r="E8" s="8"/>
      <c r="F8" s="8"/>
      <c r="G8" s="8"/>
      <c r="H8" s="5"/>
      <c r="J8" s="9"/>
      <c r="K8" s="9"/>
      <c r="L8" s="9"/>
      <c r="M8" s="9" t="s">
        <v>122</v>
      </c>
      <c r="N8" s="10"/>
      <c r="O8" s="2" t="s">
        <v>8</v>
      </c>
      <c r="P8" s="2" t="s">
        <v>9</v>
      </c>
      <c r="Q8" s="2" t="s">
        <v>10</v>
      </c>
      <c r="R8" s="2" t="s">
        <v>11</v>
      </c>
      <c r="S8" s="2" t="s">
        <v>12</v>
      </c>
      <c r="T8" s="2" t="s">
        <v>13</v>
      </c>
      <c r="U8" s="2" t="s">
        <v>14</v>
      </c>
      <c r="V8" s="2" t="s">
        <v>15</v>
      </c>
      <c r="W8" s="3"/>
    </row>
    <row r="9" spans="1:23" s="13" customFormat="1" ht="12.75" x14ac:dyDescent="0.2">
      <c r="A9" s="2"/>
      <c r="B9" s="2"/>
      <c r="C9" s="2"/>
      <c r="D9" s="2"/>
      <c r="E9" s="35" t="s">
        <v>16</v>
      </c>
      <c r="F9" s="35"/>
      <c r="G9" s="35"/>
      <c r="H9" s="35"/>
      <c r="I9" s="35"/>
      <c r="J9" s="11"/>
      <c r="K9" s="12"/>
      <c r="L9" s="12" t="s">
        <v>17</v>
      </c>
      <c r="M9" s="12"/>
      <c r="O9" s="2"/>
      <c r="P9" s="2"/>
      <c r="Q9" s="2" t="s">
        <v>18</v>
      </c>
      <c r="R9" s="2" t="s">
        <v>19</v>
      </c>
      <c r="S9" s="2"/>
      <c r="T9" s="2" t="s">
        <v>20</v>
      </c>
      <c r="U9" s="2" t="s">
        <v>21</v>
      </c>
      <c r="V9" s="2"/>
      <c r="W9" s="2"/>
    </row>
    <row r="10" spans="1:23" s="13" customFormat="1" ht="12.75" x14ac:dyDescent="0.2">
      <c r="A10" s="2" t="s">
        <v>22</v>
      </c>
      <c r="B10" s="2"/>
      <c r="C10" s="2"/>
      <c r="D10" s="2"/>
      <c r="E10" s="2" t="s">
        <v>23</v>
      </c>
      <c r="F10" s="2"/>
      <c r="G10" s="2" t="s">
        <v>24</v>
      </c>
      <c r="H10" s="2"/>
      <c r="I10" s="2" t="s">
        <v>25</v>
      </c>
      <c r="J10" s="11"/>
      <c r="K10" s="2" t="s">
        <v>24</v>
      </c>
      <c r="L10" s="2"/>
      <c r="M10" s="2" t="s">
        <v>25</v>
      </c>
      <c r="O10" s="2" t="s">
        <v>26</v>
      </c>
      <c r="P10" s="2" t="s">
        <v>27</v>
      </c>
      <c r="Q10" s="2" t="s">
        <v>28</v>
      </c>
      <c r="R10" s="2" t="s">
        <v>28</v>
      </c>
      <c r="S10" s="2" t="s">
        <v>20</v>
      </c>
      <c r="T10" s="14" t="s">
        <v>29</v>
      </c>
      <c r="U10" s="14" t="s">
        <v>30</v>
      </c>
      <c r="V10" s="2"/>
      <c r="W10" s="2"/>
    </row>
    <row r="11" spans="1:23" s="13" customFormat="1" ht="12.75" x14ac:dyDescent="0.2">
      <c r="A11" s="15" t="s">
        <v>31</v>
      </c>
      <c r="B11" s="16"/>
      <c r="C11" s="15" t="s">
        <v>32</v>
      </c>
      <c r="D11" s="16"/>
      <c r="E11" s="15" t="s">
        <v>33</v>
      </c>
      <c r="F11" s="16"/>
      <c r="G11" s="15" t="s">
        <v>34</v>
      </c>
      <c r="H11" s="16"/>
      <c r="I11" s="15" t="s">
        <v>35</v>
      </c>
      <c r="J11" s="11"/>
      <c r="K11" s="15" t="s">
        <v>34</v>
      </c>
      <c r="L11" s="15"/>
      <c r="M11" s="15" t="s">
        <v>35</v>
      </c>
      <c r="O11" s="14" t="s">
        <v>36</v>
      </c>
      <c r="P11" s="14" t="s">
        <v>36</v>
      </c>
      <c r="Q11" s="14" t="s">
        <v>36</v>
      </c>
      <c r="R11" s="14" t="s">
        <v>29</v>
      </c>
      <c r="S11" s="14" t="s">
        <v>29</v>
      </c>
      <c r="T11" s="2" t="s">
        <v>37</v>
      </c>
      <c r="U11" s="2" t="s">
        <v>38</v>
      </c>
      <c r="V11" s="2" t="s">
        <v>39</v>
      </c>
      <c r="W11" s="2"/>
    </row>
    <row r="12" spans="1:23" s="13" customFormat="1" ht="12.75" x14ac:dyDescent="0.2">
      <c r="A12" s="2"/>
      <c r="B12" s="2"/>
      <c r="C12" s="2"/>
      <c r="D12" s="2"/>
      <c r="E12" s="2" t="s">
        <v>40</v>
      </c>
      <c r="F12" s="2"/>
      <c r="G12" s="2" t="s">
        <v>41</v>
      </c>
      <c r="H12" s="2"/>
      <c r="I12" s="2" t="s">
        <v>42</v>
      </c>
      <c r="J12" s="11"/>
      <c r="K12" s="14" t="s">
        <v>43</v>
      </c>
      <c r="L12" s="11"/>
      <c r="M12" s="14" t="s">
        <v>44</v>
      </c>
      <c r="O12" s="2"/>
      <c r="P12" s="2"/>
      <c r="Q12" s="2"/>
      <c r="R12" s="2"/>
      <c r="S12" s="2"/>
      <c r="T12" s="2"/>
      <c r="U12" s="2"/>
      <c r="V12" s="2"/>
      <c r="W12" s="2"/>
    </row>
    <row r="13" spans="1:23" s="13" customFormat="1" ht="12.75" x14ac:dyDescent="0.2">
      <c r="A13" s="2"/>
      <c r="B13" s="2"/>
      <c r="C13" s="2"/>
      <c r="D13" s="2"/>
      <c r="E13" s="2" t="s">
        <v>45</v>
      </c>
      <c r="F13" s="2"/>
      <c r="G13" s="2" t="s">
        <v>45</v>
      </c>
      <c r="H13" s="2"/>
      <c r="I13" s="2" t="s">
        <v>45</v>
      </c>
      <c r="J13" s="11"/>
      <c r="K13" s="2" t="s">
        <v>45</v>
      </c>
      <c r="L13" s="11"/>
      <c r="M13" s="2" t="s">
        <v>45</v>
      </c>
      <c r="O13" s="2"/>
      <c r="P13" s="2"/>
      <c r="Q13" s="2"/>
      <c r="R13" s="2"/>
      <c r="S13" s="2"/>
      <c r="T13" s="2"/>
      <c r="U13" s="2"/>
      <c r="V13" s="2"/>
      <c r="W13" s="2"/>
    </row>
    <row r="14" spans="1:23" ht="12.75" x14ac:dyDescent="0.2">
      <c r="A14" s="2"/>
      <c r="B14" s="3"/>
      <c r="C14" s="3"/>
      <c r="D14" s="3"/>
      <c r="E14" s="3"/>
      <c r="F14" s="3"/>
      <c r="G14" s="3"/>
      <c r="H14" s="3"/>
      <c r="I14" s="3"/>
      <c r="J14" s="17"/>
      <c r="K14" s="17"/>
      <c r="L14" s="17"/>
      <c r="M14" s="17"/>
      <c r="O14" s="3"/>
      <c r="P14" s="3"/>
      <c r="Q14" s="3"/>
      <c r="R14" s="3"/>
      <c r="S14" s="3"/>
      <c r="T14" s="3"/>
      <c r="U14" s="3"/>
      <c r="V14" s="3"/>
      <c r="W14" s="3"/>
    </row>
    <row r="15" spans="1:23" ht="12.75" x14ac:dyDescent="0.2">
      <c r="A15" s="2">
        <v>1</v>
      </c>
      <c r="B15" s="3"/>
      <c r="C15" s="3" t="s">
        <v>46</v>
      </c>
      <c r="D15" s="3"/>
      <c r="E15" s="36">
        <v>7310092</v>
      </c>
      <c r="F15" s="3"/>
      <c r="G15" s="3">
        <f>I15-E15</f>
        <v>4665584</v>
      </c>
      <c r="H15" s="3"/>
      <c r="I15" s="36">
        <v>11975676</v>
      </c>
      <c r="J15" s="17"/>
      <c r="K15" s="3">
        <f>M15-I15</f>
        <v>0</v>
      </c>
      <c r="L15" s="17"/>
      <c r="M15" s="17">
        <f>I15</f>
        <v>11975676</v>
      </c>
      <c r="O15" s="3">
        <v>0</v>
      </c>
      <c r="P15" s="3">
        <v>0</v>
      </c>
      <c r="Q15" s="3">
        <f>O15-P15</f>
        <v>0</v>
      </c>
      <c r="R15" s="3">
        <v>0</v>
      </c>
      <c r="S15" s="3">
        <v>0</v>
      </c>
      <c r="T15" s="3">
        <f>S15*5/12</f>
        <v>0</v>
      </c>
      <c r="U15" s="3">
        <f>T15-R15</f>
        <v>0</v>
      </c>
      <c r="V15" s="3">
        <f>Q15+R15+U15</f>
        <v>0</v>
      </c>
      <c r="W15" s="3"/>
    </row>
    <row r="16" spans="1:23" ht="12.75" x14ac:dyDescent="0.2">
      <c r="A16" s="2">
        <f>A15+1</f>
        <v>2</v>
      </c>
      <c r="B16" s="3"/>
      <c r="C16" s="3" t="s">
        <v>47</v>
      </c>
      <c r="D16" s="3"/>
      <c r="E16" s="37">
        <v>2245342</v>
      </c>
      <c r="F16" s="3"/>
      <c r="G16" s="18">
        <f>I16-E16</f>
        <v>508389</v>
      </c>
      <c r="H16" s="3"/>
      <c r="I16" s="37">
        <v>2753731</v>
      </c>
      <c r="J16" s="17"/>
      <c r="K16" s="18">
        <f>M16-I16</f>
        <v>0</v>
      </c>
      <c r="L16" s="17"/>
      <c r="M16" s="18">
        <f>I16</f>
        <v>2753731</v>
      </c>
      <c r="O16" s="18">
        <v>0</v>
      </c>
      <c r="P16" s="18">
        <v>0</v>
      </c>
      <c r="Q16" s="18">
        <f>O16-P16</f>
        <v>0</v>
      </c>
      <c r="R16" s="18">
        <v>0</v>
      </c>
      <c r="S16" s="18">
        <v>0</v>
      </c>
      <c r="T16" s="18">
        <v>0</v>
      </c>
      <c r="U16" s="18">
        <f>T16-R16</f>
        <v>0</v>
      </c>
      <c r="V16" s="18">
        <v>0</v>
      </c>
      <c r="W16" s="3"/>
    </row>
    <row r="17" spans="1:23" ht="12.75" x14ac:dyDescent="0.2">
      <c r="A17" s="2">
        <f>A16+1</f>
        <v>3</v>
      </c>
      <c r="B17" s="3"/>
      <c r="C17" s="3" t="s">
        <v>48</v>
      </c>
      <c r="D17" s="3" t="s">
        <v>49</v>
      </c>
      <c r="E17" s="3">
        <f>+E15-E16</f>
        <v>5064750</v>
      </c>
      <c r="F17" s="3"/>
      <c r="G17" s="3">
        <f>I17-E17</f>
        <v>4157195</v>
      </c>
      <c r="H17" s="3"/>
      <c r="I17" s="3">
        <f>+I15-I16</f>
        <v>9221945</v>
      </c>
      <c r="J17" s="3"/>
      <c r="K17" s="3">
        <f>M17-I17</f>
        <v>0</v>
      </c>
      <c r="L17" s="3"/>
      <c r="M17" s="3">
        <f>+M15-M16</f>
        <v>9221945</v>
      </c>
      <c r="O17" s="3">
        <f t="shared" ref="O17:V17" si="0">+O15-O16</f>
        <v>0</v>
      </c>
      <c r="P17" s="3">
        <f t="shared" si="0"/>
        <v>0</v>
      </c>
      <c r="Q17" s="3">
        <f t="shared" si="0"/>
        <v>0</v>
      </c>
      <c r="R17" s="3">
        <f t="shared" si="0"/>
        <v>0</v>
      </c>
      <c r="S17" s="3">
        <f t="shared" si="0"/>
        <v>0</v>
      </c>
      <c r="T17" s="3">
        <f t="shared" si="0"/>
        <v>0</v>
      </c>
      <c r="U17" s="3">
        <f t="shared" si="0"/>
        <v>0</v>
      </c>
      <c r="V17" s="3">
        <f t="shared" si="0"/>
        <v>0</v>
      </c>
      <c r="W17" s="3"/>
    </row>
    <row r="18" spans="1:23" ht="12.75" x14ac:dyDescent="0.2">
      <c r="A18" s="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12.75" x14ac:dyDescent="0.2">
      <c r="A19" s="2">
        <f>A17+1</f>
        <v>4</v>
      </c>
      <c r="B19" s="3"/>
      <c r="C19" s="3" t="s">
        <v>50</v>
      </c>
      <c r="D19" s="3" t="s">
        <v>51</v>
      </c>
      <c r="E19" s="18">
        <f>E108</f>
        <v>2593229</v>
      </c>
      <c r="F19" s="3"/>
      <c r="G19" s="18">
        <f>I19-E19</f>
        <v>-2532969</v>
      </c>
      <c r="H19" s="3"/>
      <c r="I19" s="18">
        <f>I108</f>
        <v>60260</v>
      </c>
      <c r="J19" s="17"/>
      <c r="K19" s="18">
        <f>M19-I19</f>
        <v>0</v>
      </c>
      <c r="L19" s="17"/>
      <c r="M19" s="18">
        <f>M108</f>
        <v>60260</v>
      </c>
      <c r="O19" s="18">
        <f>O108</f>
        <v>0</v>
      </c>
      <c r="P19" s="18">
        <f>P108</f>
        <v>0</v>
      </c>
      <c r="Q19" s="18">
        <f>Q108</f>
        <v>0</v>
      </c>
      <c r="R19" s="18">
        <f>R108</f>
        <v>0</v>
      </c>
      <c r="S19" s="18">
        <f>S108</f>
        <v>0</v>
      </c>
      <c r="T19" s="18">
        <f t="shared" ref="T19:V19" si="1">T108</f>
        <v>0</v>
      </c>
      <c r="U19" s="18">
        <f t="shared" si="1"/>
        <v>0</v>
      </c>
      <c r="V19" s="18">
        <f t="shared" si="1"/>
        <v>0</v>
      </c>
      <c r="W19" s="3"/>
    </row>
    <row r="20" spans="1:23" ht="12.75" x14ac:dyDescent="0.2">
      <c r="A20" s="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12.75" x14ac:dyDescent="0.2">
      <c r="A21" s="2">
        <f>A19+1</f>
        <v>5</v>
      </c>
      <c r="B21" s="3"/>
      <c r="C21" s="3" t="s">
        <v>52</v>
      </c>
      <c r="D21" s="3" t="s">
        <v>53</v>
      </c>
      <c r="E21" s="3">
        <f>+E17+E19</f>
        <v>7657979</v>
      </c>
      <c r="F21" s="3"/>
      <c r="G21" s="3">
        <f>I21-E21</f>
        <v>1624226</v>
      </c>
      <c r="H21" s="3"/>
      <c r="I21" s="3">
        <f>+I17+I19</f>
        <v>9282205</v>
      </c>
      <c r="J21" s="3"/>
      <c r="K21" s="3">
        <f>M21-I21</f>
        <v>0</v>
      </c>
      <c r="L21" s="3"/>
      <c r="M21" s="3">
        <f>+M17+M19</f>
        <v>9282205</v>
      </c>
      <c r="O21" s="3">
        <f t="shared" ref="O21:V21" si="2">+O17+O19</f>
        <v>0</v>
      </c>
      <c r="P21" s="3">
        <f t="shared" si="2"/>
        <v>0</v>
      </c>
      <c r="Q21" s="3">
        <f t="shared" si="2"/>
        <v>0</v>
      </c>
      <c r="R21" s="3">
        <f t="shared" si="2"/>
        <v>0</v>
      </c>
      <c r="S21" s="3">
        <f t="shared" si="2"/>
        <v>0</v>
      </c>
      <c r="T21" s="3">
        <f t="shared" si="2"/>
        <v>0</v>
      </c>
      <c r="U21" s="3">
        <f t="shared" si="2"/>
        <v>0</v>
      </c>
      <c r="V21" s="3">
        <f t="shared" si="2"/>
        <v>0</v>
      </c>
      <c r="W21" s="3"/>
    </row>
    <row r="22" spans="1:23" ht="12.75" x14ac:dyDescent="0.2">
      <c r="A22" s="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12.75" x14ac:dyDescent="0.2">
      <c r="A23" s="2">
        <f>A21+1</f>
        <v>6</v>
      </c>
      <c r="B23" s="3"/>
      <c r="C23" s="3" t="s">
        <v>54</v>
      </c>
      <c r="D23" s="3" t="s">
        <v>55</v>
      </c>
      <c r="E23" s="3">
        <f>(E21-0)*0.05</f>
        <v>382898.95</v>
      </c>
      <c r="F23" s="3"/>
      <c r="G23" s="3">
        <f>I23-E23</f>
        <v>81211.299999999988</v>
      </c>
      <c r="H23" s="3"/>
      <c r="I23" s="3">
        <f>((I21-0)*0.05)</f>
        <v>464110.25</v>
      </c>
      <c r="J23" s="3"/>
      <c r="K23" s="3">
        <f>M23-I23</f>
        <v>0</v>
      </c>
      <c r="L23" s="3"/>
      <c r="M23" s="3">
        <f>((M21-0)*0.05)</f>
        <v>464110.25</v>
      </c>
      <c r="O23" s="3">
        <f>O21*0.06</f>
        <v>0</v>
      </c>
      <c r="P23" s="3">
        <f>P21*0.06</f>
        <v>0</v>
      </c>
      <c r="Q23" s="3">
        <f>Q21*0.05</f>
        <v>0</v>
      </c>
      <c r="R23" s="3">
        <f>R21*0.06</f>
        <v>0</v>
      </c>
      <c r="S23" s="3">
        <f>S21*0.06</f>
        <v>0</v>
      </c>
      <c r="T23" s="3">
        <f>T21*0.06</f>
        <v>0</v>
      </c>
      <c r="U23" s="3">
        <f>T23-R23</f>
        <v>0</v>
      </c>
      <c r="V23" s="3">
        <f>Q23+R23+U23</f>
        <v>0</v>
      </c>
      <c r="W23" s="3"/>
    </row>
    <row r="24" spans="1:23" ht="12.75" x14ac:dyDescent="0.2">
      <c r="A24" s="2">
        <f>A23+1</f>
        <v>7</v>
      </c>
      <c r="B24" s="3"/>
      <c r="C24" s="3" t="s">
        <v>56</v>
      </c>
      <c r="D24" s="3"/>
      <c r="E24" s="18">
        <f>E110*0.05</f>
        <v>154.95000000000002</v>
      </c>
      <c r="F24" s="3"/>
      <c r="G24" s="18">
        <f>I24-E24</f>
        <v>-154.95000000000002</v>
      </c>
      <c r="H24" s="3"/>
      <c r="I24" s="18">
        <f>I110*0.05</f>
        <v>0</v>
      </c>
      <c r="J24" s="17"/>
      <c r="K24" s="18">
        <f>M24-I24</f>
        <v>0</v>
      </c>
      <c r="L24" s="17"/>
      <c r="M24" s="18">
        <f>M110*0.05</f>
        <v>0</v>
      </c>
      <c r="O24" s="18">
        <v>0</v>
      </c>
      <c r="P24" s="18">
        <v>0</v>
      </c>
      <c r="Q24" s="18">
        <f>O24-P24</f>
        <v>0</v>
      </c>
      <c r="R24" s="18">
        <v>0</v>
      </c>
      <c r="S24" s="18">
        <v>0</v>
      </c>
      <c r="T24" s="18">
        <f>(0*5/12*0.05)</f>
        <v>0</v>
      </c>
      <c r="U24" s="18">
        <f>T24-R24</f>
        <v>0</v>
      </c>
      <c r="V24" s="18">
        <f>Q24+R24+U24</f>
        <v>0</v>
      </c>
      <c r="W24" s="3"/>
    </row>
    <row r="25" spans="1:23" ht="12.75" x14ac:dyDescent="0.2">
      <c r="A25" s="2">
        <f>A24+1</f>
        <v>8</v>
      </c>
      <c r="B25" s="3"/>
      <c r="C25" s="3" t="s">
        <v>57</v>
      </c>
      <c r="D25" s="3" t="s">
        <v>58</v>
      </c>
      <c r="E25" s="3">
        <f>+E23+E24</f>
        <v>383053.9</v>
      </c>
      <c r="F25" s="3"/>
      <c r="G25" s="3">
        <f>I25-E25</f>
        <v>81056.349999999977</v>
      </c>
      <c r="H25" s="3"/>
      <c r="I25" s="3">
        <f>+I23+I24</f>
        <v>464110.25</v>
      </c>
      <c r="J25" s="3"/>
      <c r="K25" s="3">
        <f>M25-I25</f>
        <v>0</v>
      </c>
      <c r="L25" s="3"/>
      <c r="M25" s="3">
        <f>+M23+M24</f>
        <v>464110.25</v>
      </c>
      <c r="O25" s="3">
        <f>+O23+O24</f>
        <v>0</v>
      </c>
      <c r="P25" s="3">
        <f t="shared" ref="P25:V25" si="3">+P23+P24</f>
        <v>0</v>
      </c>
      <c r="Q25" s="3">
        <f t="shared" si="3"/>
        <v>0</v>
      </c>
      <c r="R25" s="3">
        <f t="shared" si="3"/>
        <v>0</v>
      </c>
      <c r="S25" s="3">
        <f t="shared" si="3"/>
        <v>0</v>
      </c>
      <c r="T25" s="3">
        <f t="shared" si="3"/>
        <v>0</v>
      </c>
      <c r="U25" s="3">
        <f t="shared" si="3"/>
        <v>0</v>
      </c>
      <c r="V25" s="3">
        <f t="shared" si="3"/>
        <v>0</v>
      </c>
      <c r="W25" s="3"/>
    </row>
    <row r="26" spans="1:23" ht="12.75" x14ac:dyDescent="0.2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12.75" x14ac:dyDescent="0.2">
      <c r="A27" s="2">
        <f>A25+1</f>
        <v>9</v>
      </c>
      <c r="B27" s="3"/>
      <c r="C27" s="3" t="s">
        <v>59</v>
      </c>
      <c r="D27" s="3" t="s">
        <v>60</v>
      </c>
      <c r="E27" s="3">
        <f>+E21-E25</f>
        <v>7274925.0999999996</v>
      </c>
      <c r="F27" s="3"/>
      <c r="G27" s="3">
        <f>I27-E27</f>
        <v>1543169.6500000004</v>
      </c>
      <c r="H27" s="3"/>
      <c r="I27" s="3">
        <f>+I21-I25</f>
        <v>8818094.75</v>
      </c>
      <c r="J27" s="3"/>
      <c r="K27" s="3">
        <f>M27-I27</f>
        <v>0</v>
      </c>
      <c r="L27" s="3"/>
      <c r="M27" s="3">
        <f>+M21-M25</f>
        <v>8818094.75</v>
      </c>
      <c r="O27" s="3">
        <f>+O21-O25</f>
        <v>0</v>
      </c>
      <c r="P27" s="3">
        <f>+P21-P25</f>
        <v>0</v>
      </c>
      <c r="Q27" s="3">
        <f>+Q21-Q25</f>
        <v>0</v>
      </c>
      <c r="R27" s="3">
        <f>+R21-R25</f>
        <v>0</v>
      </c>
      <c r="S27" s="3">
        <f>+S21-S25-1168065+1168065</f>
        <v>0</v>
      </c>
      <c r="T27" s="3">
        <f>+T21-T25</f>
        <v>0</v>
      </c>
      <c r="U27" s="3">
        <f>T27-R27</f>
        <v>0</v>
      </c>
      <c r="V27" s="3">
        <f>Q27+R27+U27</f>
        <v>0</v>
      </c>
      <c r="W27" s="3"/>
    </row>
    <row r="28" spans="1:23" ht="12.75" x14ac:dyDescent="0.2">
      <c r="A28" s="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12.75" x14ac:dyDescent="0.2">
      <c r="A29" s="2">
        <f>A27+1</f>
        <v>10</v>
      </c>
      <c r="B29" s="3"/>
      <c r="C29" s="3" t="s">
        <v>61</v>
      </c>
      <c r="D29" s="3"/>
      <c r="E29" s="3">
        <v>0</v>
      </c>
      <c r="F29" s="3"/>
      <c r="G29" s="3"/>
      <c r="H29" s="3"/>
      <c r="I29" s="3">
        <v>0</v>
      </c>
      <c r="J29" s="3"/>
      <c r="K29" s="3"/>
      <c r="L29" s="3"/>
      <c r="M29" s="3">
        <v>0</v>
      </c>
      <c r="O29" s="3"/>
      <c r="P29" s="3"/>
      <c r="Q29" s="3"/>
      <c r="R29" s="3"/>
      <c r="S29" s="3"/>
      <c r="T29" s="3"/>
      <c r="U29" s="3"/>
      <c r="V29" s="3"/>
      <c r="W29" s="3"/>
    </row>
    <row r="30" spans="1:23" ht="12.75" x14ac:dyDescent="0.2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12.75" x14ac:dyDescent="0.2">
      <c r="A31" s="2">
        <f>A29+1</f>
        <v>11</v>
      </c>
      <c r="B31" s="3"/>
      <c r="C31" s="3" t="s">
        <v>62</v>
      </c>
      <c r="D31" s="3" t="s">
        <v>63</v>
      </c>
      <c r="E31" s="3">
        <f>E27*0.21</f>
        <v>1527734.2709999999</v>
      </c>
      <c r="F31" s="3"/>
      <c r="G31" s="3">
        <f>I31-E31</f>
        <v>324065.62650000001</v>
      </c>
      <c r="H31" s="3"/>
      <c r="I31" s="3">
        <f>I27*0.21</f>
        <v>1851799.8975</v>
      </c>
      <c r="J31" s="3"/>
      <c r="K31" s="3">
        <f>M31-I31</f>
        <v>0</v>
      </c>
      <c r="L31" s="3"/>
      <c r="M31" s="3">
        <f>M27*0.21</f>
        <v>1851799.8975</v>
      </c>
      <c r="O31" s="3">
        <f>O27*0.21</f>
        <v>0</v>
      </c>
      <c r="P31" s="3">
        <f t="shared" ref="P31:T31" si="4">IF(P27&gt;10000000,((+P27-10000000)*0.35)+(10000000*0.34),P27*0.34)</f>
        <v>0</v>
      </c>
      <c r="Q31" s="3">
        <f t="shared" si="4"/>
        <v>0</v>
      </c>
      <c r="R31" s="3">
        <f t="shared" si="4"/>
        <v>0</v>
      </c>
      <c r="S31" s="3">
        <f t="shared" si="4"/>
        <v>0</v>
      </c>
      <c r="T31" s="3">
        <f t="shared" si="4"/>
        <v>0</v>
      </c>
      <c r="U31" s="3">
        <f>T31-R31</f>
        <v>0</v>
      </c>
      <c r="V31" s="3">
        <f>Q31+R31+U31</f>
        <v>0</v>
      </c>
      <c r="W31" s="3"/>
    </row>
    <row r="32" spans="1:23" ht="12.75" x14ac:dyDescent="0.2">
      <c r="A32" s="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2.75" x14ac:dyDescent="0.2">
      <c r="A33" s="2">
        <f>A31+1</f>
        <v>12</v>
      </c>
      <c r="B33" s="3"/>
      <c r="C33" s="3" t="s">
        <v>64</v>
      </c>
      <c r="D33" s="3"/>
      <c r="E33" s="3">
        <f>V33</f>
        <v>0</v>
      </c>
      <c r="F33" s="3"/>
      <c r="G33" s="3">
        <f>I33-E33</f>
        <v>0</v>
      </c>
      <c r="H33" s="3"/>
      <c r="I33" s="3">
        <v>0</v>
      </c>
      <c r="J33" s="3"/>
      <c r="K33" s="3">
        <f>M33-I33</f>
        <v>0</v>
      </c>
      <c r="L33" s="3"/>
      <c r="M33" s="3">
        <v>0</v>
      </c>
      <c r="O33" s="3">
        <v>0</v>
      </c>
      <c r="P33" s="3">
        <v>0</v>
      </c>
      <c r="Q33" s="3">
        <f>O33-P33</f>
        <v>0</v>
      </c>
      <c r="R33" s="3">
        <v>0</v>
      </c>
      <c r="S33" s="3">
        <v>0</v>
      </c>
      <c r="T33" s="3">
        <v>0</v>
      </c>
      <c r="U33" s="3">
        <f>T33-R33</f>
        <v>0</v>
      </c>
      <c r="V33" s="3">
        <f>Q33+R33+U33</f>
        <v>0</v>
      </c>
      <c r="W33" s="3"/>
    </row>
    <row r="34" spans="1:23" ht="12.75" x14ac:dyDescent="0.2">
      <c r="A34" s="2">
        <f>A33+1</f>
        <v>13</v>
      </c>
      <c r="B34" s="3"/>
      <c r="C34" s="3" t="s">
        <v>65</v>
      </c>
      <c r="D34" s="3"/>
      <c r="E34" s="18">
        <v>0</v>
      </c>
      <c r="F34" s="3"/>
      <c r="G34" s="18">
        <f>I34-E34</f>
        <v>0</v>
      </c>
      <c r="H34" s="3"/>
      <c r="I34" s="18">
        <v>0</v>
      </c>
      <c r="J34" s="17"/>
      <c r="K34" s="18">
        <f>M34-I34</f>
        <v>0</v>
      </c>
      <c r="L34" s="17"/>
      <c r="M34" s="18">
        <v>0</v>
      </c>
      <c r="O34" s="18">
        <v>0</v>
      </c>
      <c r="P34" s="18">
        <v>0</v>
      </c>
      <c r="Q34" s="18">
        <f>O34-P34</f>
        <v>0</v>
      </c>
      <c r="R34" s="18">
        <v>0</v>
      </c>
      <c r="S34" s="18">
        <v>0</v>
      </c>
      <c r="T34" s="18">
        <v>0</v>
      </c>
      <c r="U34" s="18">
        <f>T34-R34</f>
        <v>0</v>
      </c>
      <c r="V34" s="18">
        <f>Q34+R34+U34</f>
        <v>0</v>
      </c>
      <c r="W34" s="3"/>
    </row>
    <row r="35" spans="1:23" ht="12.75" x14ac:dyDescent="0.2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12.75" x14ac:dyDescent="0.2">
      <c r="A36" s="2">
        <f>A34+1</f>
        <v>14</v>
      </c>
      <c r="B36" s="3"/>
      <c r="C36" s="3" t="s">
        <v>66</v>
      </c>
      <c r="D36" s="3" t="s">
        <v>67</v>
      </c>
      <c r="E36" s="17">
        <f>E31+E33+E34</f>
        <v>1527734.2709999999</v>
      </c>
      <c r="F36" s="3"/>
      <c r="G36" s="3">
        <f>I36-E36</f>
        <v>324065.62650000001</v>
      </c>
      <c r="H36" s="3"/>
      <c r="I36" s="17">
        <f>I31+I33+I34</f>
        <v>1851799.8975</v>
      </c>
      <c r="J36" s="17"/>
      <c r="K36" s="3">
        <f>M36-I36</f>
        <v>0</v>
      </c>
      <c r="L36" s="17"/>
      <c r="M36" s="17">
        <f>M31+M33+M34</f>
        <v>1851799.8975</v>
      </c>
      <c r="O36" s="17">
        <f>O31+O33+O34</f>
        <v>0</v>
      </c>
      <c r="P36" s="17">
        <f>P31+P33+P34</f>
        <v>0</v>
      </c>
      <c r="Q36" s="3">
        <f>O36-P36</f>
        <v>0</v>
      </c>
      <c r="R36" s="17">
        <f>R31+R33+R34</f>
        <v>0</v>
      </c>
      <c r="S36" s="17">
        <f>S31+S33+S34</f>
        <v>0</v>
      </c>
      <c r="T36" s="17">
        <f>T31+T33+T34</f>
        <v>0</v>
      </c>
      <c r="U36" s="3">
        <f>T36-R36</f>
        <v>0</v>
      </c>
      <c r="V36" s="3">
        <f>Q36+R36+U36</f>
        <v>0</v>
      </c>
      <c r="W36" s="3"/>
    </row>
    <row r="37" spans="1:23" ht="12.75" x14ac:dyDescent="0.2">
      <c r="A37" s="2">
        <f>A36+1</f>
        <v>15</v>
      </c>
      <c r="B37" s="3"/>
      <c r="C37" s="3" t="s">
        <v>68</v>
      </c>
      <c r="D37" s="3"/>
      <c r="E37" s="18">
        <f>E25</f>
        <v>383053.9</v>
      </c>
      <c r="F37" s="3"/>
      <c r="G37" s="18">
        <f>I37-E37</f>
        <v>81056.349999999977</v>
      </c>
      <c r="H37" s="3"/>
      <c r="I37" s="18">
        <f>+I25</f>
        <v>464110.25</v>
      </c>
      <c r="J37" s="17"/>
      <c r="K37" s="18">
        <f>M37-I37</f>
        <v>0</v>
      </c>
      <c r="L37" s="17"/>
      <c r="M37" s="18">
        <f>+M25</f>
        <v>464110.25</v>
      </c>
      <c r="O37" s="18">
        <f>O25</f>
        <v>0</v>
      </c>
      <c r="P37" s="18">
        <f>P25</f>
        <v>0</v>
      </c>
      <c r="Q37" s="18">
        <f>O37-P37</f>
        <v>0</v>
      </c>
      <c r="R37" s="18">
        <f>R25</f>
        <v>0</v>
      </c>
      <c r="S37" s="18">
        <f>S25</f>
        <v>0</v>
      </c>
      <c r="T37" s="18">
        <f>T25</f>
        <v>0</v>
      </c>
      <c r="U37" s="18">
        <f>T37-R37</f>
        <v>0</v>
      </c>
      <c r="V37" s="18">
        <f>Q37+R37+U37</f>
        <v>0</v>
      </c>
      <c r="W37" s="3"/>
    </row>
    <row r="38" spans="1:23" ht="12.75" x14ac:dyDescent="0.2">
      <c r="A38" s="2">
        <f>A37+1</f>
        <v>16</v>
      </c>
      <c r="B38" s="3"/>
      <c r="C38" s="3" t="s">
        <v>69</v>
      </c>
      <c r="D38" s="3" t="s">
        <v>70</v>
      </c>
      <c r="E38" s="3">
        <f>+E36+E37</f>
        <v>1910788.1710000001</v>
      </c>
      <c r="F38" s="3"/>
      <c r="G38" s="3">
        <f>I38-E38</f>
        <v>405121.97649999987</v>
      </c>
      <c r="H38" s="3"/>
      <c r="I38" s="3">
        <f>+I36+I37</f>
        <v>2315910.1475</v>
      </c>
      <c r="J38" s="3"/>
      <c r="K38" s="3">
        <f t="shared" ref="K38:K56" si="5">M38-I38</f>
        <v>0</v>
      </c>
      <c r="L38" s="3"/>
      <c r="M38" s="3">
        <f>+M36+M37</f>
        <v>2315910.1475</v>
      </c>
      <c r="O38" s="3">
        <f t="shared" ref="O38:V38" si="6">+O36+O37</f>
        <v>0</v>
      </c>
      <c r="P38" s="3">
        <f t="shared" si="6"/>
        <v>0</v>
      </c>
      <c r="Q38" s="3">
        <f t="shared" si="6"/>
        <v>0</v>
      </c>
      <c r="R38" s="3">
        <f t="shared" si="6"/>
        <v>0</v>
      </c>
      <c r="S38" s="3">
        <f t="shared" si="6"/>
        <v>0</v>
      </c>
      <c r="T38" s="3">
        <f t="shared" si="6"/>
        <v>0</v>
      </c>
      <c r="U38" s="3">
        <f t="shared" si="6"/>
        <v>0</v>
      </c>
      <c r="V38" s="3">
        <f t="shared" si="6"/>
        <v>0</v>
      </c>
      <c r="W38" s="3"/>
    </row>
    <row r="39" spans="1:23" ht="12.75" x14ac:dyDescent="0.2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2.75" x14ac:dyDescent="0.2">
      <c r="A40" s="2">
        <f>A38+1</f>
        <v>17</v>
      </c>
      <c r="B40" s="3"/>
      <c r="C40" s="3" t="s">
        <v>71</v>
      </c>
      <c r="D40" s="3"/>
      <c r="E40" s="3">
        <v>-738174</v>
      </c>
      <c r="F40" s="3"/>
      <c r="G40" s="3">
        <f>I40-E40</f>
        <v>0</v>
      </c>
      <c r="H40" s="3"/>
      <c r="I40" s="3">
        <f>-734146-4028</f>
        <v>-738174</v>
      </c>
      <c r="J40" s="3"/>
      <c r="K40" s="3">
        <f t="shared" si="5"/>
        <v>0</v>
      </c>
      <c r="L40" s="3"/>
      <c r="M40" s="3">
        <f>I40</f>
        <v>-738174</v>
      </c>
      <c r="O40" s="3">
        <v>0</v>
      </c>
      <c r="P40" s="3">
        <v>0</v>
      </c>
      <c r="Q40" s="3">
        <f>O40-P40</f>
        <v>0</v>
      </c>
      <c r="R40" s="3">
        <v>0</v>
      </c>
      <c r="S40" s="3">
        <v>0</v>
      </c>
      <c r="T40" s="3">
        <f>S40*5/12</f>
        <v>0</v>
      </c>
      <c r="U40" s="3">
        <f>T40-R40</f>
        <v>0</v>
      </c>
      <c r="V40" s="3">
        <f>Q40+R40+U40</f>
        <v>0</v>
      </c>
      <c r="W40" s="3"/>
    </row>
    <row r="41" spans="1:23" ht="12.75" x14ac:dyDescent="0.2">
      <c r="A41" s="2">
        <f>A40+1</f>
        <v>18</v>
      </c>
      <c r="B41" s="3"/>
      <c r="C41" s="3" t="s">
        <v>72</v>
      </c>
      <c r="D41" s="3"/>
      <c r="E41" s="18">
        <f>-E106*0.21-(E45*0.21)</f>
        <v>-525571.7564999999</v>
      </c>
      <c r="F41" s="3"/>
      <c r="G41" s="18">
        <f>I41-E41</f>
        <v>525571.7564999999</v>
      </c>
      <c r="H41" s="3"/>
      <c r="I41" s="18">
        <v>0</v>
      </c>
      <c r="J41" s="17"/>
      <c r="K41" s="18">
        <f t="shared" si="5"/>
        <v>0</v>
      </c>
      <c r="L41" s="17"/>
      <c r="M41" s="18">
        <f>I41</f>
        <v>0</v>
      </c>
      <c r="O41" s="18">
        <v>0</v>
      </c>
      <c r="P41" s="18">
        <v>0</v>
      </c>
      <c r="Q41" s="18">
        <f>O41-P41</f>
        <v>0</v>
      </c>
      <c r="R41" s="18">
        <v>0</v>
      </c>
      <c r="S41" s="18">
        <v>0</v>
      </c>
      <c r="T41" s="18">
        <f>(0)*5/12</f>
        <v>0</v>
      </c>
      <c r="U41" s="18">
        <f>T41-R41</f>
        <v>0</v>
      </c>
      <c r="V41" s="18">
        <f>Q41+R41+U41</f>
        <v>0</v>
      </c>
      <c r="W41" s="3"/>
    </row>
    <row r="42" spans="1:23" ht="12.75" x14ac:dyDescent="0.2">
      <c r="A42" s="2">
        <f>A41+1</f>
        <v>19</v>
      </c>
      <c r="B42" s="3"/>
      <c r="C42" s="3" t="s">
        <v>73</v>
      </c>
      <c r="D42" s="3" t="s">
        <v>74</v>
      </c>
      <c r="E42" s="3">
        <f>SUM(E40:E41)</f>
        <v>-1263745.7564999999</v>
      </c>
      <c r="F42" s="3"/>
      <c r="G42" s="3">
        <f>SUM(G40:G41)</f>
        <v>525571.7564999999</v>
      </c>
      <c r="H42" s="3"/>
      <c r="I42" s="3">
        <f>SUM(I40:I41)</f>
        <v>-738174</v>
      </c>
      <c r="J42" s="3"/>
      <c r="K42" s="3">
        <f t="shared" si="5"/>
        <v>0</v>
      </c>
      <c r="L42" s="3"/>
      <c r="M42" s="3">
        <f>SUM(M40:M41)</f>
        <v>-738174</v>
      </c>
      <c r="O42" s="3">
        <f t="shared" ref="O42:V42" si="7">SUM(O40:O41)</f>
        <v>0</v>
      </c>
      <c r="P42" s="3">
        <f t="shared" si="7"/>
        <v>0</v>
      </c>
      <c r="Q42" s="3">
        <f t="shared" si="7"/>
        <v>0</v>
      </c>
      <c r="R42" s="3">
        <f t="shared" si="7"/>
        <v>0</v>
      </c>
      <c r="S42" s="3">
        <f t="shared" si="7"/>
        <v>0</v>
      </c>
      <c r="T42" s="3">
        <f t="shared" si="7"/>
        <v>0</v>
      </c>
      <c r="U42" s="3">
        <f t="shared" si="7"/>
        <v>0</v>
      </c>
      <c r="V42" s="3">
        <f t="shared" si="7"/>
        <v>0</v>
      </c>
      <c r="W42" s="3"/>
    </row>
    <row r="43" spans="1:23" ht="12.75" x14ac:dyDescent="0.2">
      <c r="A43" s="2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2.75" x14ac:dyDescent="0.2">
      <c r="A44" s="2">
        <f>A42+1</f>
        <v>20</v>
      </c>
      <c r="B44" s="3"/>
      <c r="C44" s="3" t="s">
        <v>75</v>
      </c>
      <c r="D44" s="3"/>
      <c r="E44" s="3">
        <v>-39600</v>
      </c>
      <c r="F44" s="3"/>
      <c r="G44" s="3">
        <f>I44-E44</f>
        <v>0</v>
      </c>
      <c r="H44" s="3"/>
      <c r="I44" s="3">
        <v>-39600</v>
      </c>
      <c r="J44" s="3"/>
      <c r="K44" s="3">
        <f t="shared" si="5"/>
        <v>0</v>
      </c>
      <c r="L44" s="3"/>
      <c r="M44" s="3">
        <f>I44</f>
        <v>-39600</v>
      </c>
      <c r="O44" s="3">
        <v>0</v>
      </c>
      <c r="P44" s="3">
        <v>0</v>
      </c>
      <c r="Q44" s="3">
        <f>O44-P44</f>
        <v>0</v>
      </c>
      <c r="R44" s="3">
        <v>0</v>
      </c>
      <c r="S44" s="3">
        <v>0</v>
      </c>
      <c r="T44" s="3">
        <f>S44*5/12</f>
        <v>0</v>
      </c>
      <c r="U44" s="3">
        <f>T44-R44</f>
        <v>0</v>
      </c>
      <c r="V44" s="3">
        <f>Q44+R44+U44</f>
        <v>0</v>
      </c>
      <c r="W44" s="3"/>
    </row>
    <row r="45" spans="1:23" ht="12.75" x14ac:dyDescent="0.2">
      <c r="A45" s="2">
        <f>A44+1</f>
        <v>21</v>
      </c>
      <c r="B45" s="3"/>
      <c r="C45" s="3" t="s">
        <v>76</v>
      </c>
      <c r="D45" s="3"/>
      <c r="E45" s="18">
        <f>-(E106+E110)*0.05</f>
        <v>-131885.35</v>
      </c>
      <c r="F45" s="3"/>
      <c r="G45" s="18">
        <f>I45-E45</f>
        <v>131885.35</v>
      </c>
      <c r="H45" s="3"/>
      <c r="I45" s="18">
        <v>0</v>
      </c>
      <c r="J45" s="17"/>
      <c r="K45" s="18">
        <f t="shared" si="5"/>
        <v>0</v>
      </c>
      <c r="L45" s="17"/>
      <c r="M45" s="18">
        <f>I45</f>
        <v>0</v>
      </c>
      <c r="O45" s="18">
        <f>-O44-(O19+O110)*0.05</f>
        <v>0</v>
      </c>
      <c r="P45" s="18">
        <v>0</v>
      </c>
      <c r="Q45" s="18">
        <f>O45-P45</f>
        <v>0</v>
      </c>
      <c r="R45" s="18">
        <v>0</v>
      </c>
      <c r="S45" s="18">
        <v>0</v>
      </c>
      <c r="T45" s="18">
        <f>(0)*5/12</f>
        <v>0</v>
      </c>
      <c r="U45" s="18">
        <f>T45-R45</f>
        <v>0</v>
      </c>
      <c r="V45" s="18">
        <f>Q45+R45+U45</f>
        <v>0</v>
      </c>
      <c r="W45" s="3"/>
    </row>
    <row r="46" spans="1:23" ht="12.75" x14ac:dyDescent="0.2">
      <c r="A46" s="2">
        <f>A45+1</f>
        <v>22</v>
      </c>
      <c r="B46" s="3"/>
      <c r="C46" s="3" t="s">
        <v>77</v>
      </c>
      <c r="D46" s="3" t="s">
        <v>78</v>
      </c>
      <c r="E46" s="17">
        <f>SUM(E44:E45)</f>
        <v>-171485.35</v>
      </c>
      <c r="F46" s="3"/>
      <c r="G46" s="17">
        <f>SUM(G44:G45)</f>
        <v>131885.35</v>
      </c>
      <c r="H46" s="3"/>
      <c r="I46" s="17">
        <f>SUM(I44:I45)</f>
        <v>-39600</v>
      </c>
      <c r="J46" s="17"/>
      <c r="K46" s="3">
        <f t="shared" si="5"/>
        <v>0</v>
      </c>
      <c r="L46" s="17"/>
      <c r="M46" s="17">
        <f>SUM(M44:M45)</f>
        <v>-39600</v>
      </c>
      <c r="O46" s="17">
        <f t="shared" ref="O46:V46" si="8">SUM(O44:O45)</f>
        <v>0</v>
      </c>
      <c r="P46" s="17">
        <f t="shared" si="8"/>
        <v>0</v>
      </c>
      <c r="Q46" s="17">
        <f t="shared" si="8"/>
        <v>0</v>
      </c>
      <c r="R46" s="17">
        <f t="shared" si="8"/>
        <v>0</v>
      </c>
      <c r="S46" s="17">
        <f t="shared" si="8"/>
        <v>0</v>
      </c>
      <c r="T46" s="17">
        <f t="shared" si="8"/>
        <v>0</v>
      </c>
      <c r="U46" s="17">
        <f t="shared" si="8"/>
        <v>0</v>
      </c>
      <c r="V46" s="17">
        <f t="shared" si="8"/>
        <v>0</v>
      </c>
      <c r="W46" s="3"/>
    </row>
    <row r="47" spans="1:23" ht="12.75" x14ac:dyDescent="0.2">
      <c r="A47" s="2"/>
      <c r="B47" s="3"/>
      <c r="C47" s="3"/>
      <c r="D47" s="3"/>
      <c r="E47" s="17"/>
      <c r="F47" s="3"/>
      <c r="G47" s="17"/>
      <c r="H47" s="3"/>
      <c r="I47" s="17"/>
      <c r="J47" s="17"/>
      <c r="K47" s="17"/>
      <c r="L47" s="17"/>
      <c r="M47" s="17"/>
      <c r="O47" s="3"/>
      <c r="P47" s="3"/>
      <c r="Q47" s="3"/>
      <c r="R47" s="3"/>
      <c r="S47" s="3"/>
      <c r="T47" s="3"/>
      <c r="U47" s="3"/>
      <c r="V47" s="3"/>
      <c r="W47" s="3"/>
    </row>
    <row r="48" spans="1:23" ht="12.75" x14ac:dyDescent="0.2">
      <c r="A48" s="2">
        <f>A46+1</f>
        <v>23</v>
      </c>
      <c r="B48" s="3"/>
      <c r="C48" s="3" t="s">
        <v>79</v>
      </c>
      <c r="D48" s="3" t="s">
        <v>80</v>
      </c>
      <c r="E48" s="3">
        <f>E42+E46</f>
        <v>-1435231.1065</v>
      </c>
      <c r="F48" s="3"/>
      <c r="G48" s="17">
        <f>I48-E48</f>
        <v>657457.10649999999</v>
      </c>
      <c r="H48" s="3"/>
      <c r="I48" s="3">
        <f>I42+I46</f>
        <v>-777774</v>
      </c>
      <c r="J48" s="3"/>
      <c r="K48" s="3">
        <f t="shared" si="5"/>
        <v>0</v>
      </c>
      <c r="L48" s="3"/>
      <c r="M48" s="3">
        <f>M42+M46</f>
        <v>-777774</v>
      </c>
      <c r="O48" s="3">
        <f t="shared" ref="O48:V48" si="9">O42+O46</f>
        <v>0</v>
      </c>
      <c r="P48" s="3">
        <f t="shared" si="9"/>
        <v>0</v>
      </c>
      <c r="Q48" s="3">
        <f t="shared" si="9"/>
        <v>0</v>
      </c>
      <c r="R48" s="3">
        <f t="shared" si="9"/>
        <v>0</v>
      </c>
      <c r="S48" s="3">
        <f t="shared" si="9"/>
        <v>0</v>
      </c>
      <c r="T48" s="3">
        <f t="shared" si="9"/>
        <v>0</v>
      </c>
      <c r="U48" s="3">
        <f t="shared" si="9"/>
        <v>0</v>
      </c>
      <c r="V48" s="3">
        <f t="shared" si="9"/>
        <v>0</v>
      </c>
      <c r="W48" s="3"/>
    </row>
    <row r="49" spans="1:23" ht="12.75" x14ac:dyDescent="0.2">
      <c r="A49" s="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O49" s="3"/>
      <c r="P49" s="3"/>
      <c r="Q49" s="3"/>
      <c r="R49" s="3"/>
      <c r="S49" s="3"/>
      <c r="T49" s="3"/>
      <c r="U49" s="3"/>
      <c r="V49" s="3"/>
      <c r="W49" s="3"/>
    </row>
    <row r="50" spans="1:23" ht="12.75" x14ac:dyDescent="0.2">
      <c r="A50" s="2">
        <f>A48+1</f>
        <v>24</v>
      </c>
      <c r="B50" s="3"/>
      <c r="C50" s="3" t="s">
        <v>81</v>
      </c>
      <c r="D50" s="3" t="s">
        <v>82</v>
      </c>
      <c r="E50" s="3">
        <f>E36+E42</f>
        <v>263988.51450000005</v>
      </c>
      <c r="F50" s="3"/>
      <c r="G50" s="3">
        <f>I50-E50</f>
        <v>849637.38299999991</v>
      </c>
      <c r="H50" s="3"/>
      <c r="I50" s="3">
        <f>I36+I42</f>
        <v>1113625.8975</v>
      </c>
      <c r="J50" s="3"/>
      <c r="K50" s="3">
        <f t="shared" si="5"/>
        <v>0</v>
      </c>
      <c r="L50" s="3"/>
      <c r="M50" s="3">
        <f>M36+M42</f>
        <v>1113625.8975</v>
      </c>
      <c r="O50" s="3">
        <f t="shared" ref="O50:T50" si="10">O36+O42</f>
        <v>0</v>
      </c>
      <c r="P50" s="3">
        <f t="shared" si="10"/>
        <v>0</v>
      </c>
      <c r="Q50" s="3">
        <f t="shared" si="10"/>
        <v>0</v>
      </c>
      <c r="R50" s="3">
        <f t="shared" si="10"/>
        <v>0</v>
      </c>
      <c r="S50" s="3">
        <f t="shared" si="10"/>
        <v>0</v>
      </c>
      <c r="T50" s="3">
        <f t="shared" si="10"/>
        <v>0</v>
      </c>
      <c r="U50" s="3">
        <f>T50-R50</f>
        <v>0</v>
      </c>
      <c r="V50" s="3">
        <f>Q50+R50+U50</f>
        <v>0</v>
      </c>
      <c r="W50" s="3"/>
    </row>
    <row r="51" spans="1:23" ht="12.75" x14ac:dyDescent="0.2">
      <c r="A51" s="2">
        <f>A50+1</f>
        <v>25</v>
      </c>
      <c r="B51" s="3"/>
      <c r="C51" s="3" t="s">
        <v>83</v>
      </c>
      <c r="D51" s="3"/>
      <c r="E51" s="18">
        <v>0</v>
      </c>
      <c r="F51" s="3"/>
      <c r="G51" s="18">
        <f>I51-E51</f>
        <v>0</v>
      </c>
      <c r="H51" s="3"/>
      <c r="I51" s="18">
        <v>0</v>
      </c>
      <c r="J51" s="17"/>
      <c r="K51" s="18">
        <f t="shared" si="5"/>
        <v>0</v>
      </c>
      <c r="L51" s="17"/>
      <c r="M51" s="18">
        <f>I51</f>
        <v>0</v>
      </c>
      <c r="O51" s="18">
        <v>0</v>
      </c>
      <c r="P51" s="18">
        <v>0</v>
      </c>
      <c r="Q51" s="18">
        <f>O51-P51</f>
        <v>0</v>
      </c>
      <c r="R51" s="18">
        <v>0</v>
      </c>
      <c r="S51" s="18">
        <v>0</v>
      </c>
      <c r="T51" s="18">
        <f>S51*5/12</f>
        <v>0</v>
      </c>
      <c r="U51" s="18">
        <f>T51-R51</f>
        <v>0</v>
      </c>
      <c r="V51" s="18">
        <f>Q51+R51+U51</f>
        <v>0</v>
      </c>
      <c r="W51" s="3"/>
    </row>
    <row r="52" spans="1:23" ht="12.75" x14ac:dyDescent="0.2">
      <c r="A52" s="2">
        <f>A51+1</f>
        <v>26</v>
      </c>
      <c r="B52" s="3"/>
      <c r="C52" s="3" t="s">
        <v>84</v>
      </c>
      <c r="D52" s="3" t="s">
        <v>85</v>
      </c>
      <c r="E52" s="3">
        <f>+E50+E51</f>
        <v>263988.51450000005</v>
      </c>
      <c r="F52" s="3"/>
      <c r="G52" s="3">
        <f>I52-E52</f>
        <v>849637.38299999991</v>
      </c>
      <c r="H52" s="3"/>
      <c r="I52" s="3">
        <f>+I50+I51</f>
        <v>1113625.8975</v>
      </c>
      <c r="J52" s="3"/>
      <c r="K52" s="3">
        <f t="shared" si="5"/>
        <v>0</v>
      </c>
      <c r="L52" s="3"/>
      <c r="M52" s="3">
        <f>+M50+M51</f>
        <v>1113625.8975</v>
      </c>
      <c r="O52" s="3">
        <f t="shared" ref="O52:V52" si="11">+O50+O51</f>
        <v>0</v>
      </c>
      <c r="P52" s="3">
        <f t="shared" si="11"/>
        <v>0</v>
      </c>
      <c r="Q52" s="3">
        <f t="shared" si="11"/>
        <v>0</v>
      </c>
      <c r="R52" s="3">
        <f t="shared" si="11"/>
        <v>0</v>
      </c>
      <c r="S52" s="3">
        <f t="shared" si="11"/>
        <v>0</v>
      </c>
      <c r="T52" s="3">
        <f t="shared" si="11"/>
        <v>0</v>
      </c>
      <c r="U52" s="3">
        <f t="shared" si="11"/>
        <v>0</v>
      </c>
      <c r="V52" s="3">
        <f t="shared" si="11"/>
        <v>0</v>
      </c>
      <c r="W52" s="3"/>
    </row>
    <row r="53" spans="1:23" ht="12.75" x14ac:dyDescent="0.2">
      <c r="A53" s="2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2.75" x14ac:dyDescent="0.2">
      <c r="A54" s="2">
        <f>A52+1</f>
        <v>27</v>
      </c>
      <c r="B54" s="3"/>
      <c r="C54" s="3" t="s">
        <v>86</v>
      </c>
      <c r="D54" s="3" t="s">
        <v>87</v>
      </c>
      <c r="E54" s="18">
        <f>+E37+E46</f>
        <v>211568.55000000002</v>
      </c>
      <c r="F54" s="3"/>
      <c r="G54" s="18">
        <f>I54-E54</f>
        <v>212941.69999999998</v>
      </c>
      <c r="H54" s="3"/>
      <c r="I54" s="18">
        <f>+I37+I46</f>
        <v>424510.25</v>
      </c>
      <c r="J54" s="17"/>
      <c r="K54" s="18">
        <f t="shared" si="5"/>
        <v>0</v>
      </c>
      <c r="L54" s="17"/>
      <c r="M54" s="18">
        <f>+M37+M46</f>
        <v>424510.25</v>
      </c>
      <c r="O54" s="18">
        <f t="shared" ref="O54:V54" si="12">+O37+O46</f>
        <v>0</v>
      </c>
      <c r="P54" s="18">
        <f t="shared" si="12"/>
        <v>0</v>
      </c>
      <c r="Q54" s="18">
        <f t="shared" si="12"/>
        <v>0</v>
      </c>
      <c r="R54" s="18">
        <f t="shared" si="12"/>
        <v>0</v>
      </c>
      <c r="S54" s="18">
        <f t="shared" si="12"/>
        <v>0</v>
      </c>
      <c r="T54" s="18">
        <f t="shared" si="12"/>
        <v>0</v>
      </c>
      <c r="U54" s="18">
        <f t="shared" si="12"/>
        <v>0</v>
      </c>
      <c r="V54" s="18">
        <f t="shared" si="12"/>
        <v>0</v>
      </c>
      <c r="W54" s="3"/>
    </row>
    <row r="55" spans="1:23" ht="12.75" x14ac:dyDescent="0.2">
      <c r="A55" s="2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2.75" x14ac:dyDescent="0.2">
      <c r="A56" s="2">
        <f>A54+1</f>
        <v>28</v>
      </c>
      <c r="B56" s="3"/>
      <c r="C56" s="3" t="s">
        <v>88</v>
      </c>
      <c r="D56" s="3" t="s">
        <v>89</v>
      </c>
      <c r="E56" s="3">
        <f>+E54+E52</f>
        <v>475557.06450000009</v>
      </c>
      <c r="F56" s="3"/>
      <c r="G56" s="3">
        <f>I56-E56</f>
        <v>1062579.0829999999</v>
      </c>
      <c r="H56" s="3"/>
      <c r="I56" s="3">
        <f>+I54+I52</f>
        <v>1538136.1475</v>
      </c>
      <c r="J56" s="3"/>
      <c r="K56" s="3">
        <f t="shared" si="5"/>
        <v>0</v>
      </c>
      <c r="L56" s="3"/>
      <c r="M56" s="3">
        <f>+M54+M52</f>
        <v>1538136.1475</v>
      </c>
      <c r="O56" s="3">
        <f t="shared" ref="O56:V56" si="13">+O54+O52</f>
        <v>0</v>
      </c>
      <c r="P56" s="3">
        <f t="shared" si="13"/>
        <v>0</v>
      </c>
      <c r="Q56" s="3">
        <f t="shared" si="13"/>
        <v>0</v>
      </c>
      <c r="R56" s="3">
        <f t="shared" si="13"/>
        <v>0</v>
      </c>
      <c r="S56" s="3">
        <f t="shared" si="13"/>
        <v>0</v>
      </c>
      <c r="T56" s="3">
        <f t="shared" si="13"/>
        <v>0</v>
      </c>
      <c r="U56" s="3">
        <f t="shared" si="13"/>
        <v>0</v>
      </c>
      <c r="V56" s="3">
        <f t="shared" si="13"/>
        <v>0</v>
      </c>
      <c r="W56" s="3"/>
    </row>
    <row r="57" spans="1:23" ht="12.75" x14ac:dyDescent="0.2">
      <c r="A57" s="2"/>
      <c r="B57" s="3"/>
      <c r="C57" s="3"/>
      <c r="D57" s="3"/>
      <c r="E57" s="19"/>
      <c r="F57" s="3"/>
      <c r="G57" s="3"/>
      <c r="H57" s="3"/>
      <c r="I57" s="19"/>
      <c r="J57" s="20"/>
      <c r="K57" s="20"/>
      <c r="L57" s="20"/>
      <c r="M57" s="20"/>
      <c r="O57" s="3"/>
      <c r="P57" s="3"/>
      <c r="Q57" s="3"/>
      <c r="R57" s="3"/>
      <c r="S57" s="3"/>
      <c r="T57" s="3"/>
      <c r="U57" s="3"/>
      <c r="V57" s="3"/>
      <c r="W57" s="3"/>
    </row>
    <row r="58" spans="1:23" ht="12.75" x14ac:dyDescent="0.2">
      <c r="A58" s="2"/>
      <c r="B58" s="3"/>
      <c r="C58" s="21"/>
      <c r="D58" s="21"/>
      <c r="E58" s="22"/>
      <c r="F58" s="21"/>
      <c r="G58" s="21"/>
      <c r="H58" s="21"/>
      <c r="I58" s="22"/>
      <c r="J58" s="23"/>
      <c r="K58" s="23"/>
      <c r="L58" s="23"/>
      <c r="M58" s="24"/>
      <c r="O58" s="3"/>
      <c r="P58" s="3"/>
      <c r="Q58" s="3"/>
      <c r="R58" s="3"/>
      <c r="S58" s="3"/>
      <c r="T58" s="3"/>
      <c r="U58" s="3"/>
      <c r="V58" s="3"/>
      <c r="W58" s="3"/>
    </row>
    <row r="59" spans="1:23" ht="12.75" x14ac:dyDescent="0.2">
      <c r="A59" s="2"/>
      <c r="B59" s="3"/>
      <c r="C59" s="21"/>
      <c r="D59" s="25"/>
      <c r="E59" s="21"/>
      <c r="F59" s="21"/>
      <c r="G59" s="21"/>
      <c r="H59" s="21"/>
      <c r="I59" s="21"/>
      <c r="J59" s="3"/>
      <c r="K59" s="3"/>
      <c r="L59" s="3"/>
      <c r="M59" s="3"/>
      <c r="N59" s="26"/>
      <c r="O59" s="3"/>
      <c r="P59" s="3"/>
      <c r="Q59" s="3"/>
      <c r="R59" s="3"/>
      <c r="S59" s="3"/>
      <c r="T59" s="3"/>
      <c r="U59" s="3"/>
      <c r="V59" s="3"/>
      <c r="W59" s="3"/>
    </row>
    <row r="60" spans="1:23" ht="12.75" x14ac:dyDescent="0.2">
      <c r="A60" s="2"/>
      <c r="B60" s="3"/>
      <c r="C60" s="3"/>
      <c r="D60" s="3"/>
      <c r="E60" s="20"/>
      <c r="F60" s="3"/>
      <c r="G60" s="3"/>
      <c r="H60" s="3"/>
      <c r="I60" s="3"/>
      <c r="J60" s="3"/>
      <c r="K60" s="3"/>
      <c r="L60" s="3"/>
      <c r="M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2.75" x14ac:dyDescent="0.2">
      <c r="A61" s="2"/>
      <c r="B61" s="3"/>
      <c r="C61" s="3"/>
      <c r="D61" s="20"/>
      <c r="E61" s="27"/>
      <c r="F61" s="3"/>
      <c r="G61" s="3"/>
      <c r="H61" s="3"/>
      <c r="I61" s="3"/>
      <c r="J61" s="3"/>
      <c r="K61" s="3"/>
      <c r="L61" s="3"/>
      <c r="M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2.75" x14ac:dyDescent="0.2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O62" s="3"/>
      <c r="P62" s="3"/>
      <c r="Q62" s="3"/>
      <c r="R62" s="3"/>
      <c r="S62" s="3"/>
      <c r="T62" s="3"/>
      <c r="U62" s="3"/>
      <c r="V62" s="3"/>
      <c r="W62" s="3"/>
    </row>
    <row r="63" spans="1:23" ht="12.75" x14ac:dyDescent="0.2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O63" s="3"/>
      <c r="P63" s="3"/>
      <c r="Q63" s="3"/>
      <c r="R63" s="3"/>
      <c r="S63" s="3"/>
      <c r="T63" s="3"/>
      <c r="U63" s="3"/>
      <c r="V63" s="3"/>
      <c r="W63" s="3"/>
    </row>
    <row r="64" spans="1:23" ht="12.75" x14ac:dyDescent="0.2">
      <c r="A64" s="34" t="str">
        <f>A3</f>
        <v>COMPUTATION OF FEDERAL AND STATE INCOME TAX</v>
      </c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O64" s="3"/>
      <c r="P64" s="3"/>
      <c r="Q64" s="3"/>
      <c r="R64" s="3"/>
      <c r="S64" s="3"/>
      <c r="T64" s="3"/>
      <c r="U64" s="3"/>
      <c r="V64" s="3"/>
      <c r="W64" s="3"/>
    </row>
    <row r="65" spans="1:23" ht="12.75" x14ac:dyDescent="0.2">
      <c r="A65" s="34" t="str">
        <f>A4</f>
        <v>FOR THE BASE PERIOD TME AUGUST 31, 2021 AND FORECAST PERIOD TME DECEMBER 31, 2022</v>
      </c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10"/>
      <c r="O65" s="3"/>
      <c r="P65" s="3"/>
      <c r="Q65" s="3"/>
      <c r="R65" s="3"/>
      <c r="S65" s="3"/>
      <c r="T65" s="3"/>
      <c r="U65" s="3"/>
      <c r="V65" s="3"/>
      <c r="W65" s="3"/>
    </row>
    <row r="66" spans="1:23" s="13" customFormat="1" ht="12.75" x14ac:dyDescent="0.2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O66" s="2"/>
      <c r="P66" s="2"/>
      <c r="Q66" s="2"/>
      <c r="R66" s="2"/>
      <c r="S66" s="2"/>
      <c r="T66" s="2"/>
      <c r="U66" s="2"/>
      <c r="V66" s="2"/>
      <c r="W66" s="2"/>
    </row>
    <row r="67" spans="1:23" s="13" customFormat="1" ht="12.75" x14ac:dyDescent="0.2">
      <c r="A67" s="4" t="s">
        <v>2</v>
      </c>
      <c r="B67" s="3"/>
      <c r="C67" s="3"/>
      <c r="D67" s="3"/>
      <c r="E67" s="3"/>
      <c r="F67" s="3"/>
      <c r="G67" s="3"/>
      <c r="H67" s="5"/>
      <c r="J67" s="6"/>
      <c r="K67" s="6"/>
      <c r="L67" s="6"/>
      <c r="M67" s="6" t="str">
        <f>M6</f>
        <v>SCHEDULE 7.2</v>
      </c>
      <c r="O67" s="2"/>
      <c r="P67" s="2"/>
      <c r="Q67" s="2"/>
      <c r="R67" s="2"/>
      <c r="S67" s="2"/>
      <c r="T67" s="2"/>
      <c r="U67" s="2"/>
      <c r="V67" s="2"/>
      <c r="W67" s="2"/>
    </row>
    <row r="68" spans="1:23" s="13" customFormat="1" ht="12.75" x14ac:dyDescent="0.2">
      <c r="A68" s="4" t="s">
        <v>4</v>
      </c>
      <c r="B68" s="3"/>
      <c r="C68" s="3"/>
      <c r="D68" s="3"/>
      <c r="E68" s="3"/>
      <c r="F68" s="3"/>
      <c r="G68" s="3"/>
      <c r="H68" s="5"/>
      <c r="J68" s="6"/>
      <c r="K68" s="6"/>
      <c r="L68" s="6"/>
      <c r="M68" s="6" t="s">
        <v>90</v>
      </c>
      <c r="O68" s="2"/>
      <c r="P68" s="2"/>
      <c r="Q68" s="2"/>
      <c r="R68" s="2"/>
      <c r="S68" s="2"/>
      <c r="T68" s="2"/>
      <c r="U68" s="2"/>
      <c r="V68" s="2"/>
      <c r="W68" s="2"/>
    </row>
    <row r="69" spans="1:23" s="13" customFormat="1" ht="12.75" x14ac:dyDescent="0.2">
      <c r="A69" s="7" t="s">
        <v>6</v>
      </c>
      <c r="B69" s="18"/>
      <c r="C69" s="18"/>
      <c r="D69" s="18"/>
      <c r="E69" s="18"/>
      <c r="F69" s="18"/>
      <c r="G69" s="18"/>
      <c r="H69" s="28"/>
      <c r="J69" s="9"/>
      <c r="K69" s="9"/>
      <c r="L69" s="9"/>
      <c r="M69" s="9" t="s">
        <v>7</v>
      </c>
      <c r="O69" s="2"/>
      <c r="P69" s="2"/>
      <c r="Q69" s="2"/>
      <c r="R69" s="2"/>
      <c r="S69" s="2"/>
      <c r="T69" s="2"/>
      <c r="U69" s="2"/>
      <c r="V69" s="2"/>
      <c r="W69" s="2"/>
    </row>
    <row r="70" spans="1:23" s="13" customFormat="1" ht="12.75" x14ac:dyDescent="0.2">
      <c r="A70" s="2"/>
      <c r="B70" s="2"/>
      <c r="C70" s="2"/>
      <c r="D70" s="2"/>
      <c r="E70" s="16"/>
      <c r="F70" s="16"/>
      <c r="G70" s="16" t="s">
        <v>16</v>
      </c>
      <c r="H70" s="16"/>
      <c r="I70" s="12"/>
      <c r="J70" s="11"/>
      <c r="K70" s="12"/>
      <c r="L70" s="12" t="s">
        <v>17</v>
      </c>
      <c r="M70" s="12"/>
      <c r="O70" s="2"/>
      <c r="P70" s="2"/>
      <c r="Q70" s="2"/>
      <c r="R70" s="2"/>
      <c r="S70" s="2"/>
      <c r="T70" s="2"/>
      <c r="U70" s="2"/>
      <c r="V70" s="2"/>
      <c r="W70" s="2"/>
    </row>
    <row r="71" spans="1:23" ht="12.75" x14ac:dyDescent="0.2">
      <c r="A71" s="2" t="s">
        <v>22</v>
      </c>
      <c r="B71" s="2"/>
      <c r="C71" s="2"/>
      <c r="D71" s="2"/>
      <c r="E71" s="2" t="s">
        <v>23</v>
      </c>
      <c r="F71" s="2"/>
      <c r="G71" s="2" t="s">
        <v>24</v>
      </c>
      <c r="H71" s="2"/>
      <c r="I71" s="2" t="s">
        <v>25</v>
      </c>
      <c r="J71" s="2"/>
      <c r="K71" s="2" t="s">
        <v>24</v>
      </c>
      <c r="L71" s="2"/>
      <c r="M71" s="2" t="s">
        <v>25</v>
      </c>
      <c r="O71" s="3"/>
      <c r="P71" s="3"/>
      <c r="Q71" s="3"/>
      <c r="R71" s="3"/>
      <c r="S71" s="3"/>
      <c r="T71" s="3"/>
      <c r="U71" s="3"/>
      <c r="V71" s="3"/>
      <c r="W71" s="3"/>
    </row>
    <row r="72" spans="1:23" ht="12.75" x14ac:dyDescent="0.2">
      <c r="A72" s="16" t="s">
        <v>31</v>
      </c>
      <c r="B72" s="16"/>
      <c r="C72" s="16" t="s">
        <v>32</v>
      </c>
      <c r="D72" s="16"/>
      <c r="E72" s="15" t="s">
        <v>33</v>
      </c>
      <c r="F72" s="16"/>
      <c r="G72" s="15" t="s">
        <v>34</v>
      </c>
      <c r="H72" s="16"/>
      <c r="I72" s="15" t="s">
        <v>35</v>
      </c>
      <c r="J72" s="11"/>
      <c r="K72" s="15" t="s">
        <v>34</v>
      </c>
      <c r="L72" s="15"/>
      <c r="M72" s="15" t="s">
        <v>35</v>
      </c>
      <c r="O72" s="3"/>
      <c r="P72" s="3"/>
      <c r="Q72" s="3"/>
      <c r="R72" s="3"/>
      <c r="S72" s="3"/>
      <c r="T72" s="3"/>
      <c r="U72" s="3"/>
      <c r="V72" s="3"/>
      <c r="W72" s="3"/>
    </row>
    <row r="73" spans="1:23" ht="12.75" x14ac:dyDescent="0.2">
      <c r="A73" s="2"/>
      <c r="B73" s="2"/>
      <c r="C73" s="2"/>
      <c r="D73" s="2"/>
      <c r="E73" s="2" t="s">
        <v>40</v>
      </c>
      <c r="F73" s="2"/>
      <c r="G73" s="2" t="s">
        <v>41</v>
      </c>
      <c r="H73" s="2"/>
      <c r="I73" s="2" t="s">
        <v>42</v>
      </c>
      <c r="J73" s="2"/>
      <c r="K73" s="2"/>
      <c r="L73" s="2"/>
      <c r="M73" s="2"/>
      <c r="O73" s="3"/>
      <c r="P73" s="3"/>
      <c r="Q73" s="3"/>
      <c r="R73" s="3"/>
      <c r="S73" s="3"/>
      <c r="T73" s="3"/>
      <c r="U73" s="3"/>
      <c r="V73" s="3"/>
      <c r="W73" s="3"/>
    </row>
    <row r="74" spans="1:23" ht="12.75" x14ac:dyDescent="0.2">
      <c r="A74" s="2"/>
      <c r="B74" s="2"/>
      <c r="C74" s="2"/>
      <c r="D74" s="2"/>
      <c r="E74" s="2" t="s">
        <v>45</v>
      </c>
      <c r="F74" s="2"/>
      <c r="G74" s="2" t="s">
        <v>45</v>
      </c>
      <c r="H74" s="2"/>
      <c r="I74" s="2" t="s">
        <v>45</v>
      </c>
      <c r="J74" s="2"/>
      <c r="K74" s="2"/>
      <c r="L74" s="2"/>
      <c r="M74" s="2"/>
      <c r="O74" s="3"/>
      <c r="P74" s="3"/>
      <c r="Q74" s="3"/>
      <c r="R74" s="3"/>
      <c r="S74" s="3"/>
      <c r="T74" s="3"/>
      <c r="U74" s="3"/>
      <c r="V74" s="3"/>
      <c r="W74" s="3"/>
    </row>
    <row r="75" spans="1:23" ht="12.75" x14ac:dyDescent="0.2">
      <c r="A75" s="2">
        <v>1</v>
      </c>
      <c r="B75" s="3"/>
      <c r="C75" s="3" t="s">
        <v>91</v>
      </c>
      <c r="D75" s="3"/>
      <c r="E75" s="3"/>
      <c r="F75" s="3"/>
      <c r="G75" s="3"/>
      <c r="H75" s="3"/>
      <c r="I75" s="3"/>
      <c r="J75" s="3"/>
      <c r="K75" s="3"/>
      <c r="L75" s="3"/>
      <c r="M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2.75" x14ac:dyDescent="0.2">
      <c r="A76" s="2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2.75" x14ac:dyDescent="0.2">
      <c r="A77" s="2">
        <f>A75+1</f>
        <v>2</v>
      </c>
      <c r="B77" s="3"/>
      <c r="C77" s="3" t="s">
        <v>92</v>
      </c>
      <c r="D77" s="3"/>
      <c r="E77" s="3">
        <v>46646</v>
      </c>
      <c r="F77" s="3"/>
      <c r="G77" s="3">
        <f>I77-E77</f>
        <v>-46646</v>
      </c>
      <c r="H77" s="3"/>
      <c r="I77" s="3">
        <v>0</v>
      </c>
      <c r="J77" s="3"/>
      <c r="K77" s="3">
        <f>M77-I77</f>
        <v>0</v>
      </c>
      <c r="L77" s="3"/>
      <c r="M77" s="3">
        <f>I77</f>
        <v>0</v>
      </c>
      <c r="O77" s="3"/>
      <c r="P77" s="3"/>
      <c r="Q77" s="3">
        <f>O77-P77</f>
        <v>0</v>
      </c>
      <c r="R77" s="3"/>
      <c r="S77" s="3">
        <v>0</v>
      </c>
      <c r="T77" s="3">
        <f>S77*5/12</f>
        <v>0</v>
      </c>
      <c r="U77" s="3">
        <f>T77-R77</f>
        <v>0</v>
      </c>
      <c r="V77" s="3">
        <f>Q77+R77+U77</f>
        <v>0</v>
      </c>
      <c r="W77" s="3"/>
    </row>
    <row r="78" spans="1:23" ht="12.75" x14ac:dyDescent="0.2">
      <c r="A78" s="2">
        <f>A77+1</f>
        <v>3</v>
      </c>
      <c r="B78" s="3"/>
      <c r="C78" s="3" t="s">
        <v>93</v>
      </c>
      <c r="D78" s="3"/>
      <c r="E78" s="3">
        <v>50989</v>
      </c>
      <c r="F78" s="3"/>
      <c r="G78" s="3">
        <f>I78-E78</f>
        <v>0</v>
      </c>
      <c r="H78" s="3"/>
      <c r="I78" s="3">
        <v>50989</v>
      </c>
      <c r="J78" s="3"/>
      <c r="K78" s="3">
        <f>M78-I78</f>
        <v>0</v>
      </c>
      <c r="L78" s="3"/>
      <c r="M78" s="3">
        <f>I78</f>
        <v>50989</v>
      </c>
      <c r="O78" s="3"/>
      <c r="P78" s="3"/>
      <c r="Q78" s="3">
        <f>O78-P78</f>
        <v>0</v>
      </c>
      <c r="R78" s="3"/>
      <c r="S78" s="3"/>
      <c r="T78" s="3">
        <f>S78*5/12</f>
        <v>0</v>
      </c>
      <c r="U78" s="3">
        <f>T78-R78</f>
        <v>0</v>
      </c>
      <c r="V78" s="3">
        <f>Q78+R78+U78</f>
        <v>0</v>
      </c>
      <c r="W78" s="3"/>
    </row>
    <row r="79" spans="1:23" ht="12.75" x14ac:dyDescent="0.2">
      <c r="A79" s="2">
        <f>A78+1</f>
        <v>4</v>
      </c>
      <c r="B79" s="3"/>
      <c r="C79" s="3" t="s">
        <v>94</v>
      </c>
      <c r="D79" s="3"/>
      <c r="E79" s="3">
        <v>-148285</v>
      </c>
      <c r="F79" s="3"/>
      <c r="G79" s="3">
        <f>I79-E79</f>
        <v>148285</v>
      </c>
      <c r="H79" s="3"/>
      <c r="I79" s="3">
        <v>0</v>
      </c>
      <c r="J79" s="3"/>
      <c r="K79" s="3">
        <f>M79-I79</f>
        <v>0</v>
      </c>
      <c r="L79" s="3"/>
      <c r="M79" s="3">
        <f>I79</f>
        <v>0</v>
      </c>
      <c r="O79" s="3"/>
      <c r="P79" s="3"/>
      <c r="Q79" s="3">
        <f>O79-P79</f>
        <v>0</v>
      </c>
      <c r="R79" s="3"/>
      <c r="S79" s="3"/>
      <c r="T79" s="3">
        <f>S79*5/12</f>
        <v>0</v>
      </c>
      <c r="U79" s="3">
        <f>T79-R79</f>
        <v>0</v>
      </c>
      <c r="V79" s="3">
        <f>Q79+R79+U79</f>
        <v>0</v>
      </c>
      <c r="W79" s="3"/>
    </row>
    <row r="80" spans="1:23" ht="12.75" x14ac:dyDescent="0.2">
      <c r="A80" s="2">
        <f>A79+1</f>
        <v>5</v>
      </c>
      <c r="B80" s="3"/>
      <c r="C80" s="3" t="s">
        <v>95</v>
      </c>
      <c r="D80" s="3"/>
      <c r="E80" s="18">
        <v>9271</v>
      </c>
      <c r="F80" s="3"/>
      <c r="G80" s="18">
        <f>I80-E80</f>
        <v>0</v>
      </c>
      <c r="H80" s="3"/>
      <c r="I80" s="18">
        <v>9271</v>
      </c>
      <c r="J80" s="17"/>
      <c r="K80" s="18">
        <f>M80-I80</f>
        <v>0</v>
      </c>
      <c r="L80" s="17"/>
      <c r="M80" s="18">
        <f>I80</f>
        <v>9271</v>
      </c>
      <c r="O80" s="18"/>
      <c r="P80" s="18"/>
      <c r="Q80" s="18">
        <f>O80-P80</f>
        <v>0</v>
      </c>
      <c r="R80" s="18"/>
      <c r="S80" s="18"/>
      <c r="T80" s="18">
        <f>S80*5/12</f>
        <v>0</v>
      </c>
      <c r="U80" s="18">
        <f>T80-R80</f>
        <v>0</v>
      </c>
      <c r="V80" s="18">
        <f>Q80+R80+U80</f>
        <v>0</v>
      </c>
      <c r="W80" s="3"/>
    </row>
    <row r="81" spans="1:23" ht="12.75" x14ac:dyDescent="0.2">
      <c r="A81" s="2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2.75" x14ac:dyDescent="0.2">
      <c r="A82" s="2">
        <f>A80+1</f>
        <v>6</v>
      </c>
      <c r="B82" s="3"/>
      <c r="C82" s="3" t="s">
        <v>96</v>
      </c>
      <c r="D82" s="3"/>
      <c r="E82" s="3">
        <f>SUM(E77:E80)</f>
        <v>-41379</v>
      </c>
      <c r="F82" s="3"/>
      <c r="G82" s="3">
        <f>SUM(G77:G80)</f>
        <v>101639</v>
      </c>
      <c r="H82" s="3"/>
      <c r="I82" s="3">
        <f>SUM(I77:I80)</f>
        <v>60260</v>
      </c>
      <c r="J82" s="3"/>
      <c r="K82" s="3">
        <f>SUM(K77:K80)</f>
        <v>0</v>
      </c>
      <c r="L82" s="3"/>
      <c r="M82" s="3">
        <f>SUM(M77:M80)</f>
        <v>60260</v>
      </c>
      <c r="O82" s="3">
        <f t="shared" ref="O82:V82" si="14">SUM(O77:O80)</f>
        <v>0</v>
      </c>
      <c r="P82" s="3">
        <f t="shared" si="14"/>
        <v>0</v>
      </c>
      <c r="Q82" s="3">
        <f t="shared" si="14"/>
        <v>0</v>
      </c>
      <c r="R82" s="3">
        <f t="shared" si="14"/>
        <v>0</v>
      </c>
      <c r="S82" s="3">
        <f t="shared" si="14"/>
        <v>0</v>
      </c>
      <c r="T82" s="3">
        <f t="shared" si="14"/>
        <v>0</v>
      </c>
      <c r="U82" s="3">
        <f t="shared" si="14"/>
        <v>0</v>
      </c>
      <c r="V82" s="3">
        <f t="shared" si="14"/>
        <v>0</v>
      </c>
      <c r="W82" s="3"/>
    </row>
    <row r="83" spans="1:23" ht="12.75" x14ac:dyDescent="0.2">
      <c r="A83" s="2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2.75" x14ac:dyDescent="0.2">
      <c r="A84" s="2">
        <f>A82+1</f>
        <v>7</v>
      </c>
      <c r="B84" s="3"/>
      <c r="C84" s="3" t="s">
        <v>97</v>
      </c>
      <c r="D84" s="3"/>
      <c r="E84" s="3"/>
      <c r="F84" s="3"/>
      <c r="G84" s="3"/>
      <c r="H84" s="3"/>
      <c r="I84" s="3"/>
      <c r="J84" s="3"/>
      <c r="K84" s="3"/>
      <c r="L84" s="3"/>
      <c r="M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2.75" x14ac:dyDescent="0.2">
      <c r="A85" s="2">
        <f t="shared" ref="A85:A104" si="15">A84+1</f>
        <v>8</v>
      </c>
      <c r="B85" s="3"/>
      <c r="C85" s="17" t="s">
        <v>98</v>
      </c>
      <c r="D85" s="3"/>
      <c r="E85" s="3">
        <v>340875</v>
      </c>
      <c r="F85" s="3"/>
      <c r="G85" s="3">
        <f t="shared" ref="G85:G104" si="16">I85-E85</f>
        <v>-340875</v>
      </c>
      <c r="H85" s="3"/>
      <c r="I85" s="3">
        <v>0</v>
      </c>
      <c r="J85" s="3"/>
      <c r="K85" s="3">
        <f t="shared" ref="K85:K104" si="17">M85-I85</f>
        <v>0</v>
      </c>
      <c r="L85" s="3"/>
      <c r="M85" s="3">
        <f t="shared" ref="M85:M104" si="18">I85</f>
        <v>0</v>
      </c>
      <c r="O85" s="3"/>
      <c r="P85" s="3"/>
      <c r="Q85" s="3">
        <f>O85-P85</f>
        <v>0</v>
      </c>
      <c r="R85" s="3"/>
      <c r="S85" s="3"/>
      <c r="T85" s="3">
        <f t="shared" ref="T85:T104" si="19">S85*5/12</f>
        <v>0</v>
      </c>
      <c r="U85" s="3">
        <f>T85-R85</f>
        <v>0</v>
      </c>
      <c r="V85" s="3">
        <f t="shared" ref="V85:V104" si="20">Q85+R85+U85</f>
        <v>0</v>
      </c>
      <c r="W85" s="3"/>
    </row>
    <row r="86" spans="1:23" ht="12.75" x14ac:dyDescent="0.2">
      <c r="A86" s="2">
        <f t="shared" si="15"/>
        <v>9</v>
      </c>
      <c r="B86" s="3"/>
      <c r="C86" s="3" t="s">
        <v>99</v>
      </c>
      <c r="D86" s="3"/>
      <c r="E86" s="3">
        <v>1818966</v>
      </c>
      <c r="F86" s="3"/>
      <c r="G86" s="3">
        <f t="shared" si="16"/>
        <v>-1818966</v>
      </c>
      <c r="H86" s="3"/>
      <c r="I86" s="3">
        <f>Q126</f>
        <v>0</v>
      </c>
      <c r="J86" s="3"/>
      <c r="K86" s="3">
        <f t="shared" si="17"/>
        <v>0</v>
      </c>
      <c r="L86" s="3"/>
      <c r="M86" s="3">
        <f t="shared" si="18"/>
        <v>0</v>
      </c>
      <c r="O86" s="3"/>
      <c r="P86" s="3"/>
      <c r="Q86" s="3">
        <f t="shared" ref="Q86:Q104" si="21">O86-P86</f>
        <v>0</v>
      </c>
      <c r="R86" s="3"/>
      <c r="S86" s="3"/>
      <c r="T86" s="3">
        <f t="shared" si="19"/>
        <v>0</v>
      </c>
      <c r="U86" s="3">
        <f t="shared" ref="U86:U104" si="22">T86-R86</f>
        <v>0</v>
      </c>
      <c r="V86" s="3">
        <f t="shared" si="20"/>
        <v>0</v>
      </c>
      <c r="W86" s="3"/>
    </row>
    <row r="87" spans="1:23" ht="12.75" x14ac:dyDescent="0.2">
      <c r="A87" s="2">
        <f t="shared" si="15"/>
        <v>10</v>
      </c>
      <c r="B87" s="3"/>
      <c r="C87" s="3" t="s">
        <v>100</v>
      </c>
      <c r="D87" s="3"/>
      <c r="E87" s="3">
        <v>85123</v>
      </c>
      <c r="F87" s="3"/>
      <c r="G87" s="3">
        <f t="shared" si="16"/>
        <v>-85123</v>
      </c>
      <c r="H87" s="3"/>
      <c r="I87" s="3">
        <f>Q127</f>
        <v>0</v>
      </c>
      <c r="J87" s="3"/>
      <c r="K87" s="3">
        <f t="shared" si="17"/>
        <v>0</v>
      </c>
      <c r="L87" s="3"/>
      <c r="M87" s="3">
        <f t="shared" si="18"/>
        <v>0</v>
      </c>
      <c r="O87" s="3"/>
      <c r="P87" s="3"/>
      <c r="Q87" s="3">
        <f t="shared" si="21"/>
        <v>0</v>
      </c>
      <c r="R87" s="3"/>
      <c r="S87" s="3"/>
      <c r="T87" s="3">
        <f t="shared" si="19"/>
        <v>0</v>
      </c>
      <c r="U87" s="3">
        <f t="shared" si="22"/>
        <v>0</v>
      </c>
      <c r="V87" s="3">
        <f t="shared" si="20"/>
        <v>0</v>
      </c>
      <c r="W87" s="3"/>
    </row>
    <row r="88" spans="1:23" ht="12.75" x14ac:dyDescent="0.2">
      <c r="A88" s="2">
        <f t="shared" si="15"/>
        <v>11</v>
      </c>
      <c r="B88" s="3"/>
      <c r="C88" s="3" t="s">
        <v>101</v>
      </c>
      <c r="D88" s="3"/>
      <c r="E88" s="3">
        <f>-40879</f>
        <v>-40879</v>
      </c>
      <c r="F88" s="3"/>
      <c r="G88" s="3">
        <f t="shared" si="16"/>
        <v>40879</v>
      </c>
      <c r="H88" s="3"/>
      <c r="I88" s="3">
        <f>Q128</f>
        <v>0</v>
      </c>
      <c r="J88" s="3"/>
      <c r="K88" s="3">
        <f t="shared" si="17"/>
        <v>0</v>
      </c>
      <c r="L88" s="3"/>
      <c r="M88" s="3">
        <f t="shared" si="18"/>
        <v>0</v>
      </c>
      <c r="O88" s="3"/>
      <c r="P88" s="3"/>
      <c r="Q88" s="3">
        <f t="shared" si="21"/>
        <v>0</v>
      </c>
      <c r="R88" s="3"/>
      <c r="S88" s="3"/>
      <c r="T88" s="3">
        <f t="shared" si="19"/>
        <v>0</v>
      </c>
      <c r="U88" s="3">
        <f t="shared" si="22"/>
        <v>0</v>
      </c>
      <c r="V88" s="3">
        <f t="shared" si="20"/>
        <v>0</v>
      </c>
      <c r="W88" s="3"/>
    </row>
    <row r="89" spans="1:23" ht="12.75" x14ac:dyDescent="0.2">
      <c r="A89" s="2">
        <f t="shared" si="15"/>
        <v>12</v>
      </c>
      <c r="B89" s="3"/>
      <c r="C89" s="3" t="s">
        <v>102</v>
      </c>
      <c r="D89" s="3"/>
      <c r="E89" s="3">
        <v>507658</v>
      </c>
      <c r="F89" s="3"/>
      <c r="G89" s="3">
        <f t="shared" si="16"/>
        <v>-507658</v>
      </c>
      <c r="H89" s="3"/>
      <c r="I89" s="3">
        <f>Q129</f>
        <v>0</v>
      </c>
      <c r="J89" s="3"/>
      <c r="K89" s="3">
        <f t="shared" si="17"/>
        <v>0</v>
      </c>
      <c r="L89" s="3"/>
      <c r="M89" s="3">
        <f t="shared" si="18"/>
        <v>0</v>
      </c>
      <c r="O89" s="3"/>
      <c r="P89" s="3"/>
      <c r="Q89" s="3">
        <f t="shared" si="21"/>
        <v>0</v>
      </c>
      <c r="R89" s="3"/>
      <c r="S89" s="3"/>
      <c r="T89" s="3">
        <f t="shared" si="19"/>
        <v>0</v>
      </c>
      <c r="U89" s="3">
        <f t="shared" si="22"/>
        <v>0</v>
      </c>
      <c r="V89" s="3">
        <f t="shared" si="20"/>
        <v>0</v>
      </c>
      <c r="W89" s="3"/>
    </row>
    <row r="90" spans="1:23" ht="12.75" x14ac:dyDescent="0.2">
      <c r="A90" s="2">
        <f t="shared" si="15"/>
        <v>13</v>
      </c>
      <c r="B90" s="3"/>
      <c r="C90" s="3" t="s">
        <v>103</v>
      </c>
      <c r="D90" s="3"/>
      <c r="E90" s="3">
        <v>47082</v>
      </c>
      <c r="F90" s="3"/>
      <c r="G90" s="3">
        <f t="shared" si="16"/>
        <v>-47082</v>
      </c>
      <c r="H90" s="3"/>
      <c r="I90" s="3">
        <f>Q130</f>
        <v>0</v>
      </c>
      <c r="J90" s="3"/>
      <c r="K90" s="3">
        <f t="shared" si="17"/>
        <v>0</v>
      </c>
      <c r="L90" s="3"/>
      <c r="M90" s="3">
        <f t="shared" si="18"/>
        <v>0</v>
      </c>
      <c r="O90" s="3"/>
      <c r="P90" s="3"/>
      <c r="Q90" s="3">
        <f t="shared" si="21"/>
        <v>0</v>
      </c>
      <c r="R90" s="3"/>
      <c r="S90" s="3"/>
      <c r="T90" s="3">
        <f t="shared" si="19"/>
        <v>0</v>
      </c>
      <c r="U90" s="3">
        <f t="shared" si="22"/>
        <v>0</v>
      </c>
      <c r="V90" s="3">
        <f t="shared" si="20"/>
        <v>0</v>
      </c>
      <c r="W90" s="3"/>
    </row>
    <row r="91" spans="1:23" ht="12.75" x14ac:dyDescent="0.2">
      <c r="A91" s="2">
        <f t="shared" si="15"/>
        <v>14</v>
      </c>
      <c r="B91" s="3"/>
      <c r="C91" s="3" t="s">
        <v>104</v>
      </c>
      <c r="D91" s="3"/>
      <c r="E91" s="3">
        <v>-92606</v>
      </c>
      <c r="F91" s="3"/>
      <c r="G91" s="3">
        <f t="shared" si="16"/>
        <v>92606</v>
      </c>
      <c r="H91" s="3"/>
      <c r="I91" s="3">
        <f t="shared" ref="I91:I104" si="23">Q128</f>
        <v>0</v>
      </c>
      <c r="J91" s="3"/>
      <c r="K91" s="3">
        <f t="shared" si="17"/>
        <v>0</v>
      </c>
      <c r="L91" s="3"/>
      <c r="M91" s="3">
        <f t="shared" si="18"/>
        <v>0</v>
      </c>
      <c r="O91" s="3"/>
      <c r="P91" s="3"/>
      <c r="Q91" s="3">
        <f t="shared" si="21"/>
        <v>0</v>
      </c>
      <c r="R91" s="3"/>
      <c r="S91" s="3"/>
      <c r="T91" s="3">
        <f t="shared" si="19"/>
        <v>0</v>
      </c>
      <c r="U91" s="3">
        <f t="shared" si="22"/>
        <v>0</v>
      </c>
      <c r="V91" s="3">
        <f t="shared" si="20"/>
        <v>0</v>
      </c>
      <c r="W91" s="3"/>
    </row>
    <row r="92" spans="1:23" ht="12.75" x14ac:dyDescent="0.2">
      <c r="A92" s="2">
        <f t="shared" si="15"/>
        <v>15</v>
      </c>
      <c r="B92" s="3"/>
      <c r="C92" s="3" t="s">
        <v>105</v>
      </c>
      <c r="D92" s="3"/>
      <c r="E92" s="3">
        <v>-38549</v>
      </c>
      <c r="F92" s="3"/>
      <c r="G92" s="3">
        <f t="shared" si="16"/>
        <v>38549</v>
      </c>
      <c r="H92" s="3"/>
      <c r="I92" s="3">
        <f t="shared" si="23"/>
        <v>0</v>
      </c>
      <c r="J92" s="3"/>
      <c r="K92" s="3">
        <f t="shared" si="17"/>
        <v>0</v>
      </c>
      <c r="L92" s="3"/>
      <c r="M92" s="3">
        <f t="shared" si="18"/>
        <v>0</v>
      </c>
      <c r="O92" s="3"/>
      <c r="P92" s="3"/>
      <c r="Q92" s="3">
        <f t="shared" si="21"/>
        <v>0</v>
      </c>
      <c r="R92" s="3"/>
      <c r="S92" s="3"/>
      <c r="T92" s="3">
        <f t="shared" si="19"/>
        <v>0</v>
      </c>
      <c r="U92" s="3">
        <f t="shared" si="22"/>
        <v>0</v>
      </c>
      <c r="V92" s="3">
        <f t="shared" si="20"/>
        <v>0</v>
      </c>
      <c r="W92" s="3"/>
    </row>
    <row r="93" spans="1:23" ht="12.75" x14ac:dyDescent="0.2">
      <c r="A93" s="2">
        <f t="shared" si="15"/>
        <v>16</v>
      </c>
      <c r="B93" s="3"/>
      <c r="C93" s="3" t="s">
        <v>106</v>
      </c>
      <c r="D93" s="3"/>
      <c r="E93" s="3">
        <v>40169</v>
      </c>
      <c r="F93" s="3"/>
      <c r="G93" s="3">
        <f t="shared" si="16"/>
        <v>-40169</v>
      </c>
      <c r="H93" s="3"/>
      <c r="I93" s="3">
        <f t="shared" si="23"/>
        <v>0</v>
      </c>
      <c r="J93" s="3"/>
      <c r="K93" s="3">
        <f t="shared" si="17"/>
        <v>0</v>
      </c>
      <c r="L93" s="3"/>
      <c r="M93" s="3">
        <f t="shared" si="18"/>
        <v>0</v>
      </c>
      <c r="O93" s="3"/>
      <c r="P93" s="3"/>
      <c r="Q93" s="3">
        <f t="shared" si="21"/>
        <v>0</v>
      </c>
      <c r="R93" s="3"/>
      <c r="S93" s="3"/>
      <c r="T93" s="3">
        <f t="shared" si="19"/>
        <v>0</v>
      </c>
      <c r="U93" s="3">
        <f t="shared" si="22"/>
        <v>0</v>
      </c>
      <c r="V93" s="3">
        <f t="shared" si="20"/>
        <v>0</v>
      </c>
      <c r="W93" s="3"/>
    </row>
    <row r="94" spans="1:23" ht="12.75" x14ac:dyDescent="0.2">
      <c r="A94" s="2">
        <f t="shared" si="15"/>
        <v>17</v>
      </c>
      <c r="B94" s="3"/>
      <c r="C94" s="3" t="s">
        <v>107</v>
      </c>
      <c r="D94" s="3"/>
      <c r="E94" s="3">
        <v>-121438</v>
      </c>
      <c r="F94" s="3"/>
      <c r="G94" s="3">
        <f t="shared" si="16"/>
        <v>121438</v>
      </c>
      <c r="H94" s="3"/>
      <c r="I94" s="3">
        <f t="shared" si="23"/>
        <v>0</v>
      </c>
      <c r="J94" s="3"/>
      <c r="K94" s="3">
        <f t="shared" si="17"/>
        <v>0</v>
      </c>
      <c r="L94" s="3"/>
      <c r="M94" s="3">
        <f t="shared" si="18"/>
        <v>0</v>
      </c>
      <c r="O94" s="3"/>
      <c r="P94" s="3"/>
      <c r="Q94" s="3">
        <f t="shared" si="21"/>
        <v>0</v>
      </c>
      <c r="R94" s="3"/>
      <c r="S94" s="3"/>
      <c r="T94" s="3">
        <f t="shared" si="19"/>
        <v>0</v>
      </c>
      <c r="U94" s="3">
        <f t="shared" si="22"/>
        <v>0</v>
      </c>
      <c r="V94" s="3">
        <f t="shared" si="20"/>
        <v>0</v>
      </c>
      <c r="W94" s="3"/>
    </row>
    <row r="95" spans="1:23" ht="12.75" x14ac:dyDescent="0.2">
      <c r="A95" s="2">
        <f t="shared" si="15"/>
        <v>18</v>
      </c>
      <c r="B95" s="3"/>
      <c r="C95" s="3" t="s">
        <v>108</v>
      </c>
      <c r="D95" s="3"/>
      <c r="E95" s="3">
        <v>-83365</v>
      </c>
      <c r="F95" s="3"/>
      <c r="G95" s="3">
        <f t="shared" si="16"/>
        <v>83365</v>
      </c>
      <c r="H95" s="3"/>
      <c r="I95" s="3">
        <f t="shared" si="23"/>
        <v>0</v>
      </c>
      <c r="J95" s="3"/>
      <c r="K95" s="3">
        <f t="shared" si="17"/>
        <v>0</v>
      </c>
      <c r="L95" s="3"/>
      <c r="M95" s="3">
        <f t="shared" si="18"/>
        <v>0</v>
      </c>
      <c r="O95" s="3"/>
      <c r="P95" s="3"/>
      <c r="Q95" s="3">
        <f t="shared" si="21"/>
        <v>0</v>
      </c>
      <c r="R95" s="3"/>
      <c r="S95" s="3"/>
      <c r="T95" s="3">
        <f t="shared" si="19"/>
        <v>0</v>
      </c>
      <c r="U95" s="3">
        <f t="shared" si="22"/>
        <v>0</v>
      </c>
      <c r="V95" s="3">
        <f t="shared" si="20"/>
        <v>0</v>
      </c>
      <c r="W95" s="3"/>
    </row>
    <row r="96" spans="1:23" ht="12.75" x14ac:dyDescent="0.2">
      <c r="A96" s="2">
        <f t="shared" si="15"/>
        <v>19</v>
      </c>
      <c r="B96" s="3"/>
      <c r="C96" s="3" t="s">
        <v>109</v>
      </c>
      <c r="D96" s="3"/>
      <c r="E96" s="3">
        <v>4619</v>
      </c>
      <c r="F96" s="3"/>
      <c r="G96" s="3">
        <f t="shared" si="16"/>
        <v>-4619</v>
      </c>
      <c r="H96" s="3"/>
      <c r="I96" s="3">
        <f t="shared" si="23"/>
        <v>0</v>
      </c>
      <c r="J96" s="3"/>
      <c r="K96" s="3">
        <f t="shared" si="17"/>
        <v>0</v>
      </c>
      <c r="L96" s="3"/>
      <c r="M96" s="3">
        <f t="shared" si="18"/>
        <v>0</v>
      </c>
      <c r="O96" s="3"/>
      <c r="P96" s="3"/>
      <c r="Q96" s="3">
        <f t="shared" si="21"/>
        <v>0</v>
      </c>
      <c r="R96" s="3"/>
      <c r="S96" s="3"/>
      <c r="T96" s="3">
        <f t="shared" si="19"/>
        <v>0</v>
      </c>
      <c r="U96" s="3">
        <f t="shared" si="22"/>
        <v>0</v>
      </c>
      <c r="V96" s="3">
        <f t="shared" si="20"/>
        <v>0</v>
      </c>
      <c r="W96" s="3"/>
    </row>
    <row r="97" spans="1:23" ht="12.75" x14ac:dyDescent="0.2">
      <c r="A97" s="2">
        <f t="shared" si="15"/>
        <v>20</v>
      </c>
      <c r="B97" s="3"/>
      <c r="C97" s="3" t="s">
        <v>110</v>
      </c>
      <c r="D97" s="3"/>
      <c r="E97" s="3">
        <v>2692</v>
      </c>
      <c r="F97" s="3"/>
      <c r="G97" s="3">
        <f t="shared" si="16"/>
        <v>-2692</v>
      </c>
      <c r="H97" s="3"/>
      <c r="I97" s="3">
        <f t="shared" si="23"/>
        <v>0</v>
      </c>
      <c r="J97" s="3"/>
      <c r="K97" s="3">
        <f t="shared" si="17"/>
        <v>0</v>
      </c>
      <c r="L97" s="3"/>
      <c r="M97" s="3">
        <f t="shared" si="18"/>
        <v>0</v>
      </c>
      <c r="O97" s="3"/>
      <c r="P97" s="3"/>
      <c r="Q97" s="3">
        <f t="shared" si="21"/>
        <v>0</v>
      </c>
      <c r="R97" s="3"/>
      <c r="S97" s="3"/>
      <c r="T97" s="3">
        <f t="shared" si="19"/>
        <v>0</v>
      </c>
      <c r="U97" s="3">
        <f t="shared" si="22"/>
        <v>0</v>
      </c>
      <c r="V97" s="3">
        <f t="shared" si="20"/>
        <v>0</v>
      </c>
      <c r="W97" s="3"/>
    </row>
    <row r="98" spans="1:23" ht="12.75" x14ac:dyDescent="0.2">
      <c r="A98" s="2">
        <f t="shared" si="15"/>
        <v>21</v>
      </c>
      <c r="B98" s="3"/>
      <c r="C98" s="3" t="s">
        <v>111</v>
      </c>
      <c r="D98" s="3"/>
      <c r="E98" s="3">
        <v>215522</v>
      </c>
      <c r="F98" s="3"/>
      <c r="G98" s="3">
        <f t="shared" si="16"/>
        <v>-215522</v>
      </c>
      <c r="H98" s="3"/>
      <c r="I98" s="3">
        <f t="shared" si="23"/>
        <v>0</v>
      </c>
      <c r="J98" s="3"/>
      <c r="K98" s="3">
        <f t="shared" si="17"/>
        <v>0</v>
      </c>
      <c r="L98" s="3"/>
      <c r="M98" s="3">
        <f t="shared" si="18"/>
        <v>0</v>
      </c>
      <c r="O98" s="3"/>
      <c r="P98" s="3"/>
      <c r="Q98" s="3">
        <f t="shared" si="21"/>
        <v>0</v>
      </c>
      <c r="R98" s="3"/>
      <c r="S98" s="3"/>
      <c r="T98" s="3">
        <f t="shared" si="19"/>
        <v>0</v>
      </c>
      <c r="U98" s="3">
        <f t="shared" si="22"/>
        <v>0</v>
      </c>
      <c r="V98" s="3">
        <f t="shared" si="20"/>
        <v>0</v>
      </c>
      <c r="W98" s="3"/>
    </row>
    <row r="99" spans="1:23" ht="12.75" x14ac:dyDescent="0.2">
      <c r="A99" s="2">
        <f t="shared" si="15"/>
        <v>22</v>
      </c>
      <c r="B99" s="3"/>
      <c r="C99" s="3" t="s">
        <v>112</v>
      </c>
      <c r="D99" s="3"/>
      <c r="E99" s="3">
        <v>-82230</v>
      </c>
      <c r="F99" s="3"/>
      <c r="G99" s="3">
        <f t="shared" si="16"/>
        <v>82230</v>
      </c>
      <c r="H99" s="3"/>
      <c r="I99" s="3">
        <f t="shared" si="23"/>
        <v>0</v>
      </c>
      <c r="J99" s="3"/>
      <c r="K99" s="3">
        <f t="shared" si="17"/>
        <v>0</v>
      </c>
      <c r="L99" s="3"/>
      <c r="M99" s="3">
        <f t="shared" si="18"/>
        <v>0</v>
      </c>
      <c r="O99" s="3"/>
      <c r="P99" s="3"/>
      <c r="Q99" s="3">
        <f t="shared" si="21"/>
        <v>0</v>
      </c>
      <c r="R99" s="3"/>
      <c r="S99" s="3"/>
      <c r="T99" s="3">
        <f t="shared" si="19"/>
        <v>0</v>
      </c>
      <c r="U99" s="3">
        <f t="shared" si="22"/>
        <v>0</v>
      </c>
      <c r="V99" s="3">
        <f t="shared" si="20"/>
        <v>0</v>
      </c>
      <c r="W99" s="3"/>
    </row>
    <row r="100" spans="1:23" ht="12.75" x14ac:dyDescent="0.2">
      <c r="A100" s="2">
        <f t="shared" si="15"/>
        <v>23</v>
      </c>
      <c r="B100" s="3"/>
      <c r="C100" s="3" t="s">
        <v>113</v>
      </c>
      <c r="D100" s="3"/>
      <c r="E100" s="3">
        <v>-26754</v>
      </c>
      <c r="F100" s="3"/>
      <c r="G100" s="3">
        <f t="shared" si="16"/>
        <v>26754</v>
      </c>
      <c r="H100" s="3"/>
      <c r="I100" s="3">
        <f t="shared" si="23"/>
        <v>0</v>
      </c>
      <c r="J100" s="3"/>
      <c r="K100" s="3">
        <f t="shared" si="17"/>
        <v>0</v>
      </c>
      <c r="L100" s="3"/>
      <c r="M100" s="3">
        <f t="shared" si="18"/>
        <v>0</v>
      </c>
      <c r="O100" s="3"/>
      <c r="P100" s="3"/>
      <c r="Q100" s="3">
        <f t="shared" si="21"/>
        <v>0</v>
      </c>
      <c r="R100" s="3"/>
      <c r="S100" s="3"/>
      <c r="T100" s="3">
        <f t="shared" si="19"/>
        <v>0</v>
      </c>
      <c r="U100" s="3">
        <f t="shared" si="22"/>
        <v>0</v>
      </c>
      <c r="V100" s="3">
        <f t="shared" si="20"/>
        <v>0</v>
      </c>
      <c r="W100" s="3"/>
    </row>
    <row r="101" spans="1:23" ht="12.75" x14ac:dyDescent="0.2">
      <c r="A101" s="2">
        <f t="shared" si="15"/>
        <v>24</v>
      </c>
      <c r="B101" s="3"/>
      <c r="C101" s="3" t="s">
        <v>114</v>
      </c>
      <c r="D101" s="3"/>
      <c r="E101" s="3">
        <v>0</v>
      </c>
      <c r="F101" s="3"/>
      <c r="G101" s="3">
        <f t="shared" si="16"/>
        <v>0</v>
      </c>
      <c r="H101" s="3"/>
      <c r="I101" s="3">
        <f t="shared" si="23"/>
        <v>0</v>
      </c>
      <c r="J101" s="3"/>
      <c r="K101" s="3">
        <f t="shared" si="17"/>
        <v>0</v>
      </c>
      <c r="L101" s="3"/>
      <c r="M101" s="3">
        <f t="shared" si="18"/>
        <v>0</v>
      </c>
      <c r="O101" s="3"/>
      <c r="P101" s="3"/>
      <c r="Q101" s="3">
        <f t="shared" si="21"/>
        <v>0</v>
      </c>
      <c r="R101" s="3"/>
      <c r="S101" s="3"/>
      <c r="T101" s="3">
        <f t="shared" si="19"/>
        <v>0</v>
      </c>
      <c r="U101" s="3">
        <f t="shared" si="22"/>
        <v>0</v>
      </c>
      <c r="V101" s="3">
        <f t="shared" si="20"/>
        <v>0</v>
      </c>
      <c r="W101" s="3"/>
    </row>
    <row r="102" spans="1:23" ht="12.75" x14ac:dyDescent="0.2">
      <c r="A102" s="2">
        <f t="shared" si="15"/>
        <v>25</v>
      </c>
      <c r="B102" s="3"/>
      <c r="C102" s="3" t="s">
        <v>115</v>
      </c>
      <c r="D102" s="3"/>
      <c r="E102" s="3">
        <v>-10433</v>
      </c>
      <c r="F102" s="3"/>
      <c r="G102" s="3">
        <f t="shared" si="16"/>
        <v>10433</v>
      </c>
      <c r="H102" s="3"/>
      <c r="I102" s="3">
        <f t="shared" si="23"/>
        <v>0</v>
      </c>
      <c r="J102" s="3"/>
      <c r="K102" s="3">
        <f t="shared" si="17"/>
        <v>0</v>
      </c>
      <c r="L102" s="3"/>
      <c r="M102" s="3">
        <f t="shared" si="18"/>
        <v>0</v>
      </c>
      <c r="O102" s="3"/>
      <c r="P102" s="3"/>
      <c r="Q102" s="3">
        <f t="shared" si="21"/>
        <v>0</v>
      </c>
      <c r="R102" s="3"/>
      <c r="S102" s="3"/>
      <c r="T102" s="3">
        <f t="shared" si="19"/>
        <v>0</v>
      </c>
      <c r="U102" s="3">
        <f t="shared" si="22"/>
        <v>0</v>
      </c>
      <c r="V102" s="3">
        <f t="shared" si="20"/>
        <v>0</v>
      </c>
      <c r="W102" s="3"/>
    </row>
    <row r="103" spans="1:23" ht="12.75" x14ac:dyDescent="0.2">
      <c r="A103" s="2">
        <f t="shared" si="15"/>
        <v>26</v>
      </c>
      <c r="B103" s="3"/>
      <c r="C103" s="3" t="s">
        <v>116</v>
      </c>
      <c r="D103" s="3"/>
      <c r="E103" s="3">
        <v>-93544</v>
      </c>
      <c r="F103" s="3"/>
      <c r="G103" s="3">
        <f t="shared" si="16"/>
        <v>93544</v>
      </c>
      <c r="H103" s="3"/>
      <c r="I103" s="3">
        <f t="shared" si="23"/>
        <v>0</v>
      </c>
      <c r="J103" s="3"/>
      <c r="K103" s="3">
        <f t="shared" si="17"/>
        <v>0</v>
      </c>
      <c r="L103" s="3"/>
      <c r="M103" s="3">
        <f t="shared" si="18"/>
        <v>0</v>
      </c>
      <c r="O103" s="3"/>
      <c r="P103" s="3"/>
      <c r="Q103" s="3">
        <f t="shared" si="21"/>
        <v>0</v>
      </c>
      <c r="R103" s="3"/>
      <c r="S103" s="3"/>
      <c r="T103" s="3">
        <f t="shared" si="19"/>
        <v>0</v>
      </c>
      <c r="U103" s="3">
        <f t="shared" si="22"/>
        <v>0</v>
      </c>
      <c r="V103" s="3">
        <f t="shared" si="20"/>
        <v>0</v>
      </c>
      <c r="W103" s="3"/>
    </row>
    <row r="104" spans="1:23" ht="12.75" x14ac:dyDescent="0.2">
      <c r="A104" s="2">
        <f t="shared" si="15"/>
        <v>27</v>
      </c>
      <c r="B104" s="3"/>
      <c r="C104" s="3" t="s">
        <v>117</v>
      </c>
      <c r="D104" s="3"/>
      <c r="E104" s="18">
        <v>161700</v>
      </c>
      <c r="F104" s="3"/>
      <c r="G104" s="8">
        <f t="shared" si="16"/>
        <v>-161700</v>
      </c>
      <c r="H104" s="3"/>
      <c r="I104" s="18">
        <f t="shared" si="23"/>
        <v>0</v>
      </c>
      <c r="J104" s="17"/>
      <c r="K104" s="18">
        <f t="shared" si="17"/>
        <v>0</v>
      </c>
      <c r="L104" s="17"/>
      <c r="M104" s="18">
        <f t="shared" si="18"/>
        <v>0</v>
      </c>
      <c r="O104" s="18"/>
      <c r="P104" s="18"/>
      <c r="Q104" s="18">
        <f t="shared" si="21"/>
        <v>0</v>
      </c>
      <c r="R104" s="18"/>
      <c r="S104" s="18"/>
      <c r="T104" s="18">
        <f t="shared" si="19"/>
        <v>0</v>
      </c>
      <c r="U104" s="18">
        <f t="shared" si="22"/>
        <v>0</v>
      </c>
      <c r="V104" s="18">
        <f t="shared" si="20"/>
        <v>0</v>
      </c>
      <c r="W104" s="3"/>
    </row>
    <row r="105" spans="1:23" ht="12.75" x14ac:dyDescent="0.2">
      <c r="A105" s="2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2.75" x14ac:dyDescent="0.2">
      <c r="A106" s="2">
        <f>A104+1</f>
        <v>28</v>
      </c>
      <c r="B106" s="3"/>
      <c r="C106" s="3" t="s">
        <v>118</v>
      </c>
      <c r="D106" s="3"/>
      <c r="E106" s="8">
        <f>SUM(E85:E104)</f>
        <v>2634608</v>
      </c>
      <c r="F106" s="3"/>
      <c r="G106" s="8">
        <f>SUM(G85:G104)</f>
        <v>-2634608</v>
      </c>
      <c r="H106" s="3"/>
      <c r="I106" s="8">
        <f>SUM(I85:I104)</f>
        <v>0</v>
      </c>
      <c r="J106" s="17"/>
      <c r="K106" s="8">
        <f>SUM(K85:K104)</f>
        <v>0</v>
      </c>
      <c r="L106" s="17"/>
      <c r="M106" s="8">
        <f>SUM(M85:M104)</f>
        <v>0</v>
      </c>
      <c r="O106" s="8">
        <f t="shared" ref="O106:V106" si="24">SUM(O85:O104)</f>
        <v>0</v>
      </c>
      <c r="P106" s="8">
        <f t="shared" si="24"/>
        <v>0</v>
      </c>
      <c r="Q106" s="8">
        <f t="shared" si="24"/>
        <v>0</v>
      </c>
      <c r="R106" s="8">
        <f t="shared" si="24"/>
        <v>0</v>
      </c>
      <c r="S106" s="8">
        <f t="shared" si="24"/>
        <v>0</v>
      </c>
      <c r="T106" s="8">
        <f t="shared" si="24"/>
        <v>0</v>
      </c>
      <c r="U106" s="8">
        <f t="shared" si="24"/>
        <v>0</v>
      </c>
      <c r="V106" s="8">
        <f t="shared" si="24"/>
        <v>0</v>
      </c>
      <c r="W106" s="3"/>
    </row>
    <row r="107" spans="1:23" ht="12.75" x14ac:dyDescent="0.2">
      <c r="A107" s="2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2.75" x14ac:dyDescent="0.2">
      <c r="A108" s="2">
        <f>A106+1</f>
        <v>29</v>
      </c>
      <c r="B108" s="3"/>
      <c r="C108" s="3" t="s">
        <v>119</v>
      </c>
      <c r="D108" s="3"/>
      <c r="E108" s="3">
        <f>E82+E106</f>
        <v>2593229</v>
      </c>
      <c r="F108" s="3"/>
      <c r="G108" s="3">
        <f>G82+G106</f>
        <v>-2532969</v>
      </c>
      <c r="H108" s="3"/>
      <c r="I108" s="3">
        <f>I82+I106</f>
        <v>60260</v>
      </c>
      <c r="J108" s="3"/>
      <c r="K108" s="3">
        <f>K82+K106</f>
        <v>0</v>
      </c>
      <c r="L108" s="3"/>
      <c r="M108" s="3">
        <f>M82+M106</f>
        <v>60260</v>
      </c>
      <c r="O108" s="3">
        <f t="shared" ref="O108:V108" si="25">O82+O106</f>
        <v>0</v>
      </c>
      <c r="P108" s="3">
        <f t="shared" si="25"/>
        <v>0</v>
      </c>
      <c r="Q108" s="3">
        <f t="shared" si="25"/>
        <v>0</v>
      </c>
      <c r="R108" s="3">
        <f t="shared" si="25"/>
        <v>0</v>
      </c>
      <c r="S108" s="3">
        <f t="shared" si="25"/>
        <v>0</v>
      </c>
      <c r="T108" s="3">
        <f t="shared" si="25"/>
        <v>0</v>
      </c>
      <c r="U108" s="3">
        <f t="shared" si="25"/>
        <v>0</v>
      </c>
      <c r="V108" s="3">
        <f t="shared" si="25"/>
        <v>0</v>
      </c>
      <c r="W108" s="3"/>
    </row>
    <row r="109" spans="1:23" ht="11.25" x14ac:dyDescent="0.2">
      <c r="A109" s="29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1:23" ht="12.75" x14ac:dyDescent="0.2">
      <c r="A110" s="11">
        <f>A108+1</f>
        <v>30</v>
      </c>
      <c r="B110" s="30"/>
      <c r="C110" s="17" t="s">
        <v>120</v>
      </c>
      <c r="D110" s="30"/>
      <c r="E110" s="17">
        <v>3099</v>
      </c>
      <c r="F110" s="17"/>
      <c r="G110" s="3">
        <f>I110-E110</f>
        <v>-3099</v>
      </c>
      <c r="H110" s="17"/>
      <c r="I110" s="17">
        <v>0</v>
      </c>
      <c r="J110" s="17"/>
      <c r="K110" s="3">
        <f>M110-I110</f>
        <v>0</v>
      </c>
      <c r="L110" s="17"/>
      <c r="M110" s="17">
        <f>I110</f>
        <v>0</v>
      </c>
      <c r="N110" s="31"/>
      <c r="O110" s="3">
        <v>0</v>
      </c>
      <c r="P110" s="3">
        <v>0</v>
      </c>
      <c r="Q110" s="3">
        <f>O110-P110</f>
        <v>0</v>
      </c>
      <c r="R110" s="3">
        <v>0</v>
      </c>
      <c r="S110" s="3">
        <v>0</v>
      </c>
      <c r="T110" s="3">
        <f>S110*5/12</f>
        <v>0</v>
      </c>
      <c r="U110" s="3">
        <v>0</v>
      </c>
      <c r="V110" s="3">
        <f>Q110+R110+U110</f>
        <v>0</v>
      </c>
    </row>
    <row r="111" spans="1:23" ht="11.25" x14ac:dyDescent="0.2">
      <c r="A111" s="32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</row>
    <row r="112" spans="1:23" ht="12.75" x14ac:dyDescent="0.2">
      <c r="A112" s="2">
        <f>A110+1</f>
        <v>31</v>
      </c>
      <c r="B112" s="3"/>
      <c r="C112" s="3" t="s">
        <v>121</v>
      </c>
      <c r="D112" s="3"/>
      <c r="E112" s="3">
        <f>E108+E110</f>
        <v>2596328</v>
      </c>
      <c r="F112" s="3"/>
      <c r="G112" s="3">
        <f>G86+G110</f>
        <v>-1822065</v>
      </c>
      <c r="H112" s="3"/>
      <c r="I112" s="3">
        <f>I108+I110</f>
        <v>60260</v>
      </c>
      <c r="J112" s="3"/>
      <c r="K112" s="3">
        <f>K86+K110</f>
        <v>0</v>
      </c>
      <c r="L112" s="3"/>
      <c r="M112" s="3">
        <f>M108+M110</f>
        <v>60260</v>
      </c>
      <c r="O112" s="3">
        <f t="shared" ref="O112:V112" si="26">O108+O110</f>
        <v>0</v>
      </c>
      <c r="P112" s="3">
        <f t="shared" si="26"/>
        <v>0</v>
      </c>
      <c r="Q112" s="3">
        <f t="shared" si="26"/>
        <v>0</v>
      </c>
      <c r="R112" s="3">
        <f t="shared" si="26"/>
        <v>0</v>
      </c>
      <c r="S112" s="3">
        <f t="shared" si="26"/>
        <v>0</v>
      </c>
      <c r="T112" s="3">
        <f t="shared" si="26"/>
        <v>0</v>
      </c>
      <c r="U112" s="3">
        <f t="shared" si="26"/>
        <v>0</v>
      </c>
      <c r="V112" s="3">
        <f t="shared" si="26"/>
        <v>0</v>
      </c>
    </row>
    <row r="113" spans="1:13" ht="11.25" x14ac:dyDescent="0.2">
      <c r="A113" s="32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</row>
    <row r="114" spans="1:13" ht="11.25" x14ac:dyDescent="0.2">
      <c r="A114" s="32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</row>
    <row r="115" spans="1:13" ht="11.25" x14ac:dyDescent="0.2">
      <c r="A115" s="32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</row>
    <row r="116" spans="1:13" ht="11.25" x14ac:dyDescent="0.2">
      <c r="A116" s="32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</row>
    <row r="117" spans="1:13" ht="11.25" x14ac:dyDescent="0.2">
      <c r="A117" s="32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</row>
    <row r="118" spans="1:13" ht="11.25" x14ac:dyDescent="0.2">
      <c r="A118" s="32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</row>
    <row r="119" spans="1:13" ht="11.25" x14ac:dyDescent="0.2">
      <c r="A119" s="32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</row>
    <row r="120" spans="1:13" ht="11.25" x14ac:dyDescent="0.2">
      <c r="A120" s="32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</row>
    <row r="121" spans="1:13" ht="11.25" x14ac:dyDescent="0.2">
      <c r="A121" s="32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</row>
    <row r="122" spans="1:13" ht="11.25" x14ac:dyDescent="0.2">
      <c r="A122" s="32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</row>
    <row r="123" spans="1:13" ht="11.25" x14ac:dyDescent="0.2">
      <c r="A123" s="32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</row>
    <row r="124" spans="1:13" ht="11.25" x14ac:dyDescent="0.2">
      <c r="A124" s="32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</row>
    <row r="125" spans="1:13" ht="11.25" x14ac:dyDescent="0.2">
      <c r="A125" s="32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</row>
    <row r="126" spans="1:13" ht="11.25" x14ac:dyDescent="0.2">
      <c r="A126" s="32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</row>
    <row r="127" spans="1:13" ht="11.25" x14ac:dyDescent="0.2">
      <c r="A127" s="32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</row>
    <row r="128" spans="1:13" ht="11.25" x14ac:dyDescent="0.2">
      <c r="A128" s="32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</row>
    <row r="129" spans="1:13" ht="11.25" x14ac:dyDescent="0.2">
      <c r="A129" s="32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</row>
    <row r="130" spans="1:13" ht="11.25" x14ac:dyDescent="0.2">
      <c r="A130" s="32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</row>
    <row r="131" spans="1:13" ht="11.25" x14ac:dyDescent="0.2">
      <c r="A131" s="32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</row>
    <row r="132" spans="1:13" ht="11.25" x14ac:dyDescent="0.2">
      <c r="A132" s="32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</row>
    <row r="133" spans="1:13" ht="11.25" x14ac:dyDescent="0.2">
      <c r="A133" s="32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</row>
    <row r="134" spans="1:13" ht="11.25" x14ac:dyDescent="0.2">
      <c r="A134" s="32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</row>
    <row r="135" spans="1:13" ht="11.25" x14ac:dyDescent="0.2">
      <c r="A135" s="32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</row>
    <row r="136" spans="1:13" ht="11.25" x14ac:dyDescent="0.2">
      <c r="A136" s="32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</row>
    <row r="137" spans="1:13" ht="11.25" x14ac:dyDescent="0.2">
      <c r="A137" s="32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</row>
    <row r="138" spans="1:13" ht="11.25" x14ac:dyDescent="0.2">
      <c r="A138" s="32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</row>
    <row r="139" spans="1:13" ht="11.25" x14ac:dyDescent="0.2">
      <c r="A139" s="32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</row>
    <row r="140" spans="1:13" ht="11.25" x14ac:dyDescent="0.2">
      <c r="A140" s="32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</row>
    <row r="141" spans="1:13" ht="11.25" x14ac:dyDescent="0.2">
      <c r="A141" s="32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</row>
    <row r="142" spans="1:13" ht="11.25" x14ac:dyDescent="0.2">
      <c r="A142" s="32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</row>
    <row r="143" spans="1:13" ht="11.25" x14ac:dyDescent="0.2">
      <c r="A143" s="32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</row>
    <row r="144" spans="1:13" ht="11.25" x14ac:dyDescent="0.2">
      <c r="A144" s="32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</row>
    <row r="145" spans="1:13" ht="11.25" x14ac:dyDescent="0.2">
      <c r="A145" s="32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</row>
    <row r="146" spans="1:13" ht="11.25" x14ac:dyDescent="0.2">
      <c r="A146" s="32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</row>
    <row r="147" spans="1:13" ht="11.25" x14ac:dyDescent="0.2">
      <c r="A147" s="32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</row>
    <row r="148" spans="1:13" ht="11.25" x14ac:dyDescent="0.2">
      <c r="A148" s="32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</row>
    <row r="149" spans="1:13" ht="11.25" x14ac:dyDescent="0.2">
      <c r="A149" s="32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</row>
    <row r="150" spans="1:13" ht="11.25" x14ac:dyDescent="0.2">
      <c r="A150" s="32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</row>
    <row r="151" spans="1:13" ht="11.25" x14ac:dyDescent="0.2">
      <c r="A151" s="32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</row>
    <row r="152" spans="1:13" ht="11.25" x14ac:dyDescent="0.2">
      <c r="A152" s="32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</row>
    <row r="153" spans="1:13" ht="11.25" x14ac:dyDescent="0.2">
      <c r="A153" s="32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</row>
    <row r="154" spans="1:13" ht="11.25" x14ac:dyDescent="0.2">
      <c r="A154" s="32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</row>
    <row r="155" spans="1:13" ht="11.25" x14ac:dyDescent="0.2">
      <c r="A155" s="32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</row>
    <row r="156" spans="1:13" ht="11.25" x14ac:dyDescent="0.2">
      <c r="A156" s="32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</row>
    <row r="157" spans="1:13" ht="11.25" x14ac:dyDescent="0.2">
      <c r="A157" s="32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</row>
    <row r="158" spans="1:13" ht="11.25" x14ac:dyDescent="0.2">
      <c r="A158" s="32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</row>
    <row r="159" spans="1:13" ht="11.25" x14ac:dyDescent="0.2">
      <c r="A159" s="32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</row>
    <row r="160" spans="1:13" ht="11.25" x14ac:dyDescent="0.2">
      <c r="A160" s="32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</row>
    <row r="161" spans="1:13" x14ac:dyDescent="0.15">
      <c r="A161" s="33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</row>
    <row r="162" spans="1:13" x14ac:dyDescent="0.15">
      <c r="A162" s="33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</row>
    <row r="163" spans="1:13" x14ac:dyDescent="0.15">
      <c r="A163" s="33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</row>
    <row r="164" spans="1:13" x14ac:dyDescent="0.15">
      <c r="A164" s="33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</row>
    <row r="165" spans="1:13" x14ac:dyDescent="0.15">
      <c r="A165" s="33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</row>
    <row r="166" spans="1:13" x14ac:dyDescent="0.15">
      <c r="A166" s="33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</row>
    <row r="167" spans="1:13" x14ac:dyDescent="0.15">
      <c r="A167" s="33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</row>
    <row r="168" spans="1:13" x14ac:dyDescent="0.15">
      <c r="A168" s="33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</row>
    <row r="169" spans="1:13" x14ac:dyDescent="0.15">
      <c r="A169" s="33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</row>
    <row r="170" spans="1:13" x14ac:dyDescent="0.15">
      <c r="A170" s="33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</row>
    <row r="171" spans="1:13" x14ac:dyDescent="0.15">
      <c r="A171" s="33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</row>
    <row r="172" spans="1:13" x14ac:dyDescent="0.15">
      <c r="A172" s="33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</row>
    <row r="173" spans="1:13" x14ac:dyDescent="0.15">
      <c r="A173" s="33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</row>
    <row r="174" spans="1:13" x14ac:dyDescent="0.15">
      <c r="A174" s="33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</row>
    <row r="175" spans="1:13" x14ac:dyDescent="0.15">
      <c r="A175" s="33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</row>
    <row r="176" spans="1:13" x14ac:dyDescent="0.15">
      <c r="A176" s="33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</row>
    <row r="177" spans="1:13" x14ac:dyDescent="0.15">
      <c r="A177" s="33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</row>
    <row r="178" spans="1:13" x14ac:dyDescent="0.15">
      <c r="A178" s="33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</row>
    <row r="179" spans="1:13" x14ac:dyDescent="0.15">
      <c r="A179" s="33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</row>
    <row r="180" spans="1:13" x14ac:dyDescent="0.15">
      <c r="A180" s="33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</row>
    <row r="181" spans="1:13" x14ac:dyDescent="0.15">
      <c r="A181" s="33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</row>
    <row r="182" spans="1:13" x14ac:dyDescent="0.15">
      <c r="A182" s="33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</row>
    <row r="183" spans="1:13" x14ac:dyDescent="0.15">
      <c r="A183" s="33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</row>
    <row r="184" spans="1:13" x14ac:dyDescent="0.15">
      <c r="A184" s="33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</row>
    <row r="185" spans="1:13" x14ac:dyDescent="0.15">
      <c r="A185" s="33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</row>
    <row r="186" spans="1:13" x14ac:dyDescent="0.15">
      <c r="A186" s="33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</row>
    <row r="187" spans="1:13" x14ac:dyDescent="0.15">
      <c r="A187" s="33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</row>
    <row r="188" spans="1:13" x14ac:dyDescent="0.15">
      <c r="A188" s="33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</row>
    <row r="189" spans="1:13" x14ac:dyDescent="0.15">
      <c r="A189" s="33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</row>
    <row r="190" spans="1:13" x14ac:dyDescent="0.15">
      <c r="A190" s="33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</row>
    <row r="191" spans="1:13" x14ac:dyDescent="0.15">
      <c r="A191" s="33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</row>
    <row r="192" spans="1:13" x14ac:dyDescent="0.15">
      <c r="A192" s="33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</row>
    <row r="193" spans="1:13" x14ac:dyDescent="0.15">
      <c r="A193" s="33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</row>
    <row r="194" spans="1:13" x14ac:dyDescent="0.15">
      <c r="A194" s="33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</row>
    <row r="195" spans="1:13" x14ac:dyDescent="0.15">
      <c r="A195" s="33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</row>
    <row r="196" spans="1:13" x14ac:dyDescent="0.15">
      <c r="A196" s="33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</row>
    <row r="197" spans="1:13" x14ac:dyDescent="0.15">
      <c r="A197" s="33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</row>
    <row r="198" spans="1:13" x14ac:dyDescent="0.15">
      <c r="A198" s="33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</row>
    <row r="199" spans="1:13" x14ac:dyDescent="0.15">
      <c r="A199" s="33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</row>
  </sheetData>
  <mergeCells count="9">
    <mergeCell ref="A63:M63"/>
    <mergeCell ref="A64:M64"/>
    <mergeCell ref="A65:M65"/>
    <mergeCell ref="A1:M1"/>
    <mergeCell ref="A2:M2"/>
    <mergeCell ref="A3:M3"/>
    <mergeCell ref="A4:M4"/>
    <mergeCell ref="E9:I9"/>
    <mergeCell ref="A62:M6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68528136648D4D8968E5872081A263" ma:contentTypeVersion="12" ma:contentTypeDescription="Create a new document." ma:contentTypeScope="" ma:versionID="3effcf09d92653f4b14d9bb14a592efd">
  <xsd:schema xmlns:xsd="http://www.w3.org/2001/XMLSchema" xmlns:xs="http://www.w3.org/2001/XMLSchema" xmlns:p="http://schemas.microsoft.com/office/2006/metadata/properties" xmlns:ns2="28d7d2f3-27e7-4f6a-8ecf-2b38431ddf24" xmlns:ns3="60286e02-0208-42e7-a153-a32c68c2dac1" targetNamespace="http://schemas.microsoft.com/office/2006/metadata/properties" ma:root="true" ma:fieldsID="35f3e98e9f75a3b3fa8893d608c3f6bb" ns2:_="" ns3:_="">
    <xsd:import namespace="28d7d2f3-27e7-4f6a-8ecf-2b38431ddf24"/>
    <xsd:import namespace="60286e02-0208-42e7-a153-a32c68c2da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d7d2f3-27e7-4f6a-8ecf-2b38431ddf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286e02-0208-42e7-a153-a32c68c2dac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7B6830-26AA-4D48-B563-CC98867FFE1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66DC0F8-5F7F-4185-89CF-41C15D3EB6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d7d2f3-27e7-4f6a-8ecf-2b38431ddf24"/>
    <ds:schemaRef ds:uri="60286e02-0208-42e7-a153-a32c68c2da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D1FDA6-BF63-428E-AC04-F28C4700E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 7.2 - Fed &amp; St Income Tax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Panpilas Fischer</dc:creator>
  <cp:lastModifiedBy>Braun, Monica</cp:lastModifiedBy>
  <dcterms:created xsi:type="dcterms:W3CDTF">2021-10-12T20:16:09Z</dcterms:created>
  <dcterms:modified xsi:type="dcterms:W3CDTF">2021-10-14T13:00:38Z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0x0101002168528136648D4D8968E5872081A263</vt:lpwstr>
  </property>
</Properties>
</file>