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6 - Attorney General Data Request 2 (coming 0825)\AG 2-35\"/>
    </mc:Choice>
  </mc:AlternateContent>
  <bookViews>
    <workbookView xWindow="0" yWindow="0" windowWidth="23040" windowHeight="8904"/>
  </bookViews>
  <sheets>
    <sheet name="By Svc Co Mon Orig BP 130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6" i="2" l="1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11" i="2"/>
  <c r="T26" i="2" l="1"/>
  <c r="S26" i="2"/>
  <c r="R26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P12" i="2" l="1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11" i="2"/>
  <c r="R25" i="2" l="1"/>
  <c r="S24" i="2"/>
  <c r="R24" i="2"/>
  <c r="R23" i="2"/>
  <c r="S23" i="2" s="1"/>
  <c r="S22" i="2"/>
  <c r="R22" i="2"/>
  <c r="R21" i="2"/>
  <c r="S21" i="2" s="1"/>
  <c r="S20" i="2"/>
  <c r="R20" i="2"/>
  <c r="R19" i="2"/>
  <c r="S19" i="2" s="1"/>
  <c r="S18" i="2"/>
  <c r="R18" i="2"/>
  <c r="R17" i="2"/>
  <c r="S17" i="2" s="1"/>
  <c r="S16" i="2"/>
  <c r="R16" i="2"/>
  <c r="R15" i="2"/>
  <c r="S15" i="2" s="1"/>
  <c r="S14" i="2"/>
  <c r="R14" i="2"/>
  <c r="R13" i="2"/>
  <c r="S13" i="2" s="1"/>
  <c r="S12" i="2"/>
  <c r="R12" i="2"/>
  <c r="R11" i="2"/>
  <c r="S11" i="2" s="1"/>
  <c r="S25" i="2" l="1"/>
</calcChain>
</file>

<file path=xl/sharedStrings.xml><?xml version="1.0" encoding="utf-8"?>
<sst xmlns="http://schemas.openxmlformats.org/spreadsheetml/2006/main" count="79" uniqueCount="71">
  <si>
    <t>Essential Allocations by Service by Company by Month/Year</t>
  </si>
  <si>
    <t>* All allocations from Essential were expense (no capital) but were subject to indirect capitalization through G&amp;A surcharge</t>
  </si>
  <si>
    <t>* All allocations from Essential posted to Account 9923000 Adm &amp; Gen-Outsd Svcs</t>
  </si>
  <si>
    <t>Company Code</t>
  </si>
  <si>
    <t>1300</t>
  </si>
  <si>
    <t>Sum of Amount</t>
  </si>
  <si>
    <t>Year/Month</t>
  </si>
  <si>
    <t>5 months Projected</t>
  </si>
  <si>
    <t>Total Base Period</t>
  </si>
  <si>
    <t>Assignment</t>
  </si>
  <si>
    <t>Service</t>
  </si>
  <si>
    <t>Allocation Method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</si>
  <si>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</si>
  <si>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</si>
  <si>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</si>
  <si>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</si>
  <si>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</si>
  <si>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</si>
  <si>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</si>
  <si>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</si>
  <si>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</si>
  <si>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</si>
  <si>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</si>
  <si>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</si>
  <si>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Grand Total</t>
  </si>
  <si>
    <t>2021/04 - 2021/08</t>
  </si>
  <si>
    <t>2020/09-2021/08</t>
  </si>
  <si>
    <t>ACCTGSVC.ALLOC1.E</t>
  </si>
  <si>
    <t xml:space="preserve">General Accounting </t>
  </si>
  <si>
    <t>O&amp;M less purchased gas expense</t>
  </si>
  <si>
    <t>APPLIC.ALLOC2.E</t>
  </si>
  <si>
    <t xml:space="preserve">Information Technology Applications </t>
  </si>
  <si>
    <t>Customers and Users (50/50)</t>
  </si>
  <si>
    <t>COMREL.ALLOC2.E</t>
  </si>
  <si>
    <t xml:space="preserve">Community Relations </t>
  </si>
  <si>
    <t>Customers</t>
  </si>
  <si>
    <t>EXECUTIVE.ALLOC1.E</t>
  </si>
  <si>
    <t xml:space="preserve">Executive </t>
  </si>
  <si>
    <t>O&amp;M less purchased gas expense; capex</t>
  </si>
  <si>
    <t>FIXASSETS.ALLOC2.E</t>
  </si>
  <si>
    <t>Fixed Assets</t>
  </si>
  <si>
    <t>Fixed Assets added, retired or transferred</t>
  </si>
  <si>
    <t>FLEET.ALLOC2.E</t>
  </si>
  <si>
    <t xml:space="preserve">Fleet </t>
  </si>
  <si>
    <t>Vehicles</t>
  </si>
  <si>
    <t>HUMANRSRCS.ALLOC2.</t>
  </si>
  <si>
    <t>Human Resources</t>
  </si>
  <si>
    <t>Employees</t>
  </si>
  <si>
    <t>INTAUDIT.ALLOC1.E</t>
  </si>
  <si>
    <t>Internal Auditing</t>
  </si>
  <si>
    <t>LEGALSVC.ALLOC1.E</t>
  </si>
  <si>
    <t>Legal</t>
  </si>
  <si>
    <t>LETTER.CREDIT.FEES</t>
  </si>
  <si>
    <t>Budgets and Financial Strategy</t>
  </si>
  <si>
    <t>PLANBUDG.ALLOC1.E</t>
  </si>
  <si>
    <t>REGLEGAL.ALLOC2.E</t>
  </si>
  <si>
    <t>Regulatory and Legal</t>
  </si>
  <si>
    <t>Regulated Revenue</t>
  </si>
  <si>
    <t>SAFETY.ALLOC2.E</t>
  </si>
  <si>
    <t>Safety &amp; Training</t>
  </si>
  <si>
    <t>Field Union Employees</t>
  </si>
  <si>
    <t>SUPCHAIN.ALLOC2.E</t>
  </si>
  <si>
    <t xml:space="preserve">Supply Chain </t>
  </si>
  <si>
    <t>$ value of PO purchases</t>
  </si>
  <si>
    <t>TAXSVC.ALLOC1.E</t>
  </si>
  <si>
    <t xml:space="preserve">Tax Accounting </t>
  </si>
  <si>
    <t>Income and deductions per tax return</t>
  </si>
  <si>
    <t>Forecasted Period</t>
  </si>
  <si>
    <t>Total</t>
  </si>
  <si>
    <t>2020 Annualized</t>
  </si>
  <si>
    <t>* Original Base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</si>
</sst>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7" fontId="0" fillId="0" borderId="0" xfId="0" applyNumberFormat="1" applyAlignment="1">
      <alignment vertical="top"/>
    </xf>
    <xf numFmtId="7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="80" zoomScaleNormal="80" workbookViewId="0">
      <selection activeCell="A3" sqref="A3"/>
    </sheetView>
  </sheetViews>
  <sheetFormatPr defaultRowHeight="13.2" x14ac:dyDescent="0.25"/>
  <cols>
    <col min="1" max="1" width="23.88671875" customWidth="1"/>
    <col min="2" max="2" width="31.44140625" bestFit="1" customWidth="1"/>
    <col min="3" max="3" width="35.44140625" bestFit="1" customWidth="1"/>
    <col min="4" max="4" width="10.33203125" bestFit="1" customWidth="1"/>
    <col min="5" max="11" width="9.77734375" bestFit="1" customWidth="1"/>
    <col min="12" max="12" width="10.44140625" bestFit="1" customWidth="1"/>
    <col min="13" max="15" width="9.77734375" bestFit="1" customWidth="1"/>
    <col min="16" max="17" width="10.77734375" bestFit="1" customWidth="1"/>
    <col min="18" max="18" width="18.21875" bestFit="1" customWidth="1"/>
    <col min="19" max="19" width="16.88671875" bestFit="1" customWidth="1"/>
    <col min="20" max="20" width="17.33203125" bestFit="1" customWidth="1"/>
    <col min="21" max="21" width="15.5546875" bestFit="1" customWidth="1"/>
  </cols>
  <sheetData>
    <row r="1" spans="1:21" x14ac:dyDescent="0.25">
      <c r="A1" s="3" t="s">
        <v>0</v>
      </c>
    </row>
    <row r="2" spans="1:21" x14ac:dyDescent="0.25">
      <c r="A2" t="s">
        <v>70</v>
      </c>
    </row>
    <row r="3" spans="1:21" x14ac:dyDescent="0.25">
      <c r="A3" t="s">
        <v>1</v>
      </c>
    </row>
    <row r="4" spans="1:21" x14ac:dyDescent="0.25">
      <c r="A4" t="s">
        <v>2</v>
      </c>
    </row>
    <row r="7" spans="1:21" x14ac:dyDescent="0.25">
      <c r="A7" s="3" t="s">
        <v>3</v>
      </c>
      <c r="B7" s="3" t="s">
        <v>4</v>
      </c>
    </row>
    <row r="9" spans="1:21" s="4" customFormat="1" x14ac:dyDescent="0.25">
      <c r="A9" s="4" t="s">
        <v>5</v>
      </c>
      <c r="D9" s="4" t="s">
        <v>6</v>
      </c>
      <c r="Q9" s="4">
        <v>2020</v>
      </c>
      <c r="R9" s="4" t="s">
        <v>7</v>
      </c>
      <c r="S9" s="4" t="s">
        <v>8</v>
      </c>
      <c r="T9" s="4" t="s">
        <v>67</v>
      </c>
      <c r="U9" s="4" t="s">
        <v>69</v>
      </c>
    </row>
    <row r="10" spans="1:21" s="4" customFormat="1" x14ac:dyDescent="0.25">
      <c r="A10" s="4" t="s">
        <v>9</v>
      </c>
      <c r="B10" s="4" t="s">
        <v>10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 t="s">
        <v>20</v>
      </c>
      <c r="M10" s="4" t="s">
        <v>21</v>
      </c>
      <c r="N10" s="4" t="s">
        <v>22</v>
      </c>
      <c r="O10" s="4" t="s">
        <v>23</v>
      </c>
      <c r="P10" s="4" t="s">
        <v>24</v>
      </c>
      <c r="Q10" s="4" t="s">
        <v>68</v>
      </c>
      <c r="R10" s="4" t="s">
        <v>25</v>
      </c>
      <c r="S10" s="4" t="s">
        <v>26</v>
      </c>
      <c r="T10" s="4" t="s">
        <v>68</v>
      </c>
      <c r="U10" s="4" t="s">
        <v>68</v>
      </c>
    </row>
    <row r="11" spans="1:21" x14ac:dyDescent="0.25">
      <c r="A11" t="s">
        <v>27</v>
      </c>
      <c r="B11" t="s">
        <v>28</v>
      </c>
      <c r="C11" t="s">
        <v>29</v>
      </c>
      <c r="D11" s="2">
        <v>698.85</v>
      </c>
      <c r="E11" s="2">
        <v>787.07999999999993</v>
      </c>
      <c r="F11" s="2">
        <v>882.52</v>
      </c>
      <c r="G11" s="2">
        <v>722.29000000000008</v>
      </c>
      <c r="H11" s="2">
        <v>1155.28</v>
      </c>
      <c r="I11" s="2">
        <v>716.26</v>
      </c>
      <c r="J11" s="2">
        <v>685.61</v>
      </c>
      <c r="K11" s="2">
        <v>745.79</v>
      </c>
      <c r="L11" s="2">
        <v>80.079999999999927</v>
      </c>
      <c r="M11" s="2">
        <v>968.56</v>
      </c>
      <c r="N11" s="2">
        <v>708.68999999999994</v>
      </c>
      <c r="O11" s="2">
        <v>699.43000000000006</v>
      </c>
      <c r="P11" s="2">
        <f>SUM(D11:O11)</f>
        <v>8850.4399999999987</v>
      </c>
      <c r="Q11" s="2">
        <f>SUM(D11:L11)</f>
        <v>6473.7599999999993</v>
      </c>
      <c r="R11" s="1">
        <f>SUM($I11:$O11)/7*5</f>
        <v>3288.8714285714286</v>
      </c>
      <c r="S11" s="1">
        <f>SUM($I11:$O11)+R11</f>
        <v>7893.2914285714287</v>
      </c>
      <c r="T11" s="1">
        <f>S11</f>
        <v>7893.2914285714287</v>
      </c>
      <c r="U11" s="1">
        <f>SUM(D11:L11)/8*12</f>
        <v>9710.64</v>
      </c>
    </row>
    <row r="12" spans="1:21" x14ac:dyDescent="0.25">
      <c r="A12" t="s">
        <v>30</v>
      </c>
      <c r="B12" t="s">
        <v>31</v>
      </c>
      <c r="C12" t="s">
        <v>32</v>
      </c>
      <c r="D12" s="2">
        <v>113.16</v>
      </c>
      <c r="E12" s="2">
        <v>132.79</v>
      </c>
      <c r="F12" s="2">
        <v>120.47</v>
      </c>
      <c r="G12" s="2">
        <v>126.11</v>
      </c>
      <c r="H12" s="2">
        <v>175.57000000000002</v>
      </c>
      <c r="I12" s="2">
        <v>114.66</v>
      </c>
      <c r="J12" s="2">
        <v>97.570000000000007</v>
      </c>
      <c r="K12" s="2">
        <v>78</v>
      </c>
      <c r="L12" s="2">
        <v>73.480000000000018</v>
      </c>
      <c r="M12" s="2">
        <v>139.75</v>
      </c>
      <c r="N12" s="2">
        <v>190.86</v>
      </c>
      <c r="O12" s="2">
        <v>158.80000000000001</v>
      </c>
      <c r="P12" s="2">
        <f t="shared" ref="P12:P25" si="0">SUM(D12:O12)</f>
        <v>1521.22</v>
      </c>
      <c r="Q12" s="2">
        <f t="shared" ref="Q12:Q25" si="1">SUM(D12:L12)</f>
        <v>1031.81</v>
      </c>
      <c r="R12" s="1">
        <f t="shared" ref="R12:R25" si="2">SUM($I12:$O12)/7*5</f>
        <v>609.37142857142862</v>
      </c>
      <c r="S12" s="1">
        <f t="shared" ref="S12:S25" si="3">SUM($I12:$O12)+R12</f>
        <v>1462.4914285714287</v>
      </c>
      <c r="T12" s="1">
        <f t="shared" ref="T12:T25" si="4">S12</f>
        <v>1462.4914285714287</v>
      </c>
      <c r="U12" s="1">
        <f t="shared" ref="U12:U25" si="5">SUM(D12:L12)/8*12</f>
        <v>1547.7149999999999</v>
      </c>
    </row>
    <row r="13" spans="1:21" x14ac:dyDescent="0.25">
      <c r="A13" t="s">
        <v>33</v>
      </c>
      <c r="B13" t="s">
        <v>34</v>
      </c>
      <c r="C13" t="s">
        <v>35</v>
      </c>
      <c r="D13" s="2"/>
      <c r="E13" s="2">
        <v>57</v>
      </c>
      <c r="F13" s="2">
        <v>99.47</v>
      </c>
      <c r="G13" s="2">
        <v>26.75</v>
      </c>
      <c r="H13" s="2">
        <v>57</v>
      </c>
      <c r="I13" s="2">
        <v>33.979999999999997</v>
      </c>
      <c r="J13" s="2">
        <v>21.22</v>
      </c>
      <c r="K13" s="2">
        <v>54.19</v>
      </c>
      <c r="L13" s="2">
        <v>1816.49</v>
      </c>
      <c r="M13" s="2">
        <v>39.03</v>
      </c>
      <c r="N13" s="2">
        <v>95.679999999999993</v>
      </c>
      <c r="O13" s="2">
        <v>87.94</v>
      </c>
      <c r="P13" s="2">
        <f t="shared" si="0"/>
        <v>2388.75</v>
      </c>
      <c r="Q13" s="2">
        <f t="shared" si="1"/>
        <v>2166.1</v>
      </c>
      <c r="R13" s="1">
        <f t="shared" si="2"/>
        <v>1534.6642857142861</v>
      </c>
      <c r="S13" s="1">
        <f t="shared" si="3"/>
        <v>3683.1942857142863</v>
      </c>
      <c r="T13" s="1">
        <f t="shared" si="4"/>
        <v>3683.1942857142863</v>
      </c>
      <c r="U13" s="1">
        <f t="shared" si="5"/>
        <v>3249.1499999999996</v>
      </c>
    </row>
    <row r="14" spans="1:21" x14ac:dyDescent="0.25">
      <c r="A14" t="s">
        <v>36</v>
      </c>
      <c r="B14" t="s">
        <v>37</v>
      </c>
      <c r="C14" t="s">
        <v>38</v>
      </c>
      <c r="D14" s="2">
        <v>2238.91</v>
      </c>
      <c r="E14" s="2">
        <v>2218.4900000000002</v>
      </c>
      <c r="F14" s="2">
        <v>2150.7200000000003</v>
      </c>
      <c r="G14" s="2">
        <v>1591.63</v>
      </c>
      <c r="H14" s="2">
        <v>2815.96</v>
      </c>
      <c r="I14" s="2">
        <v>909.14</v>
      </c>
      <c r="J14" s="2">
        <v>897.1</v>
      </c>
      <c r="K14" s="2">
        <v>899.43000000000006</v>
      </c>
      <c r="L14" s="2">
        <v>-5552.73</v>
      </c>
      <c r="M14" s="2">
        <v>1058.5900000000001</v>
      </c>
      <c r="N14" s="2">
        <v>950.30000000000007</v>
      </c>
      <c r="O14" s="2">
        <v>754.81000000000006</v>
      </c>
      <c r="P14" s="2">
        <f t="shared" si="0"/>
        <v>10932.349999999999</v>
      </c>
      <c r="Q14" s="2">
        <f t="shared" si="1"/>
        <v>8168.65</v>
      </c>
      <c r="R14" s="1">
        <f t="shared" si="2"/>
        <v>-59.54285714285659</v>
      </c>
      <c r="S14" s="1">
        <f t="shared" si="3"/>
        <v>-142.90285714285579</v>
      </c>
      <c r="T14" s="1">
        <f t="shared" si="4"/>
        <v>-142.90285714285579</v>
      </c>
      <c r="U14" s="1">
        <f t="shared" si="5"/>
        <v>12252.974999999999</v>
      </c>
    </row>
    <row r="15" spans="1:21" x14ac:dyDescent="0.25">
      <c r="A15" t="s">
        <v>39</v>
      </c>
      <c r="B15" t="s">
        <v>40</v>
      </c>
      <c r="C15" t="s">
        <v>41</v>
      </c>
      <c r="D15" s="2"/>
      <c r="E15" s="2"/>
      <c r="F15" s="2"/>
      <c r="G15" s="2"/>
      <c r="H15" s="2">
        <v>7.65</v>
      </c>
      <c r="I15" s="2"/>
      <c r="J15" s="2"/>
      <c r="K15" s="2"/>
      <c r="L15" s="2">
        <v>-7.65</v>
      </c>
      <c r="M15" s="2"/>
      <c r="N15" s="2"/>
      <c r="O15" s="2"/>
      <c r="P15" s="2">
        <f t="shared" si="0"/>
        <v>0</v>
      </c>
      <c r="Q15" s="2">
        <f t="shared" si="1"/>
        <v>0</v>
      </c>
      <c r="R15" s="1">
        <f t="shared" si="2"/>
        <v>-5.4642857142857153</v>
      </c>
      <c r="S15" s="1">
        <f t="shared" si="3"/>
        <v>-13.114285714285716</v>
      </c>
      <c r="T15" s="1">
        <f t="shared" si="4"/>
        <v>-13.114285714285716</v>
      </c>
      <c r="U15" s="1">
        <f t="shared" si="5"/>
        <v>0</v>
      </c>
    </row>
    <row r="16" spans="1:21" x14ac:dyDescent="0.25">
      <c r="A16" t="s">
        <v>42</v>
      </c>
      <c r="B16" t="s">
        <v>43</v>
      </c>
      <c r="C16" t="s">
        <v>44</v>
      </c>
      <c r="D16" s="2">
        <v>103.01</v>
      </c>
      <c r="E16" s="2">
        <v>119.05</v>
      </c>
      <c r="F16" s="2">
        <v>119.08</v>
      </c>
      <c r="G16" s="2">
        <v>89.02</v>
      </c>
      <c r="H16" s="2">
        <v>199.09</v>
      </c>
      <c r="I16" s="2">
        <v>83.28</v>
      </c>
      <c r="J16" s="2">
        <v>78.7</v>
      </c>
      <c r="K16" s="2">
        <v>80.42</v>
      </c>
      <c r="L16" s="2">
        <v>-161.05000000000001</v>
      </c>
      <c r="M16" s="2">
        <v>110.81</v>
      </c>
      <c r="N16" s="2">
        <v>90.45</v>
      </c>
      <c r="O16" s="2">
        <v>79.14</v>
      </c>
      <c r="P16" s="2">
        <f t="shared" si="0"/>
        <v>990.99999999999989</v>
      </c>
      <c r="Q16" s="2">
        <f t="shared" si="1"/>
        <v>710.59999999999991</v>
      </c>
      <c r="R16" s="1">
        <f t="shared" si="2"/>
        <v>258.39285714285717</v>
      </c>
      <c r="S16" s="1">
        <f t="shared" si="3"/>
        <v>620.14285714285711</v>
      </c>
      <c r="T16" s="1">
        <f t="shared" si="4"/>
        <v>620.14285714285711</v>
      </c>
      <c r="U16" s="1">
        <f t="shared" si="5"/>
        <v>1065.8999999999999</v>
      </c>
    </row>
    <row r="17" spans="1:21" x14ac:dyDescent="0.25">
      <c r="A17" t="s">
        <v>45</v>
      </c>
      <c r="B17" t="s">
        <v>46</v>
      </c>
      <c r="C17" t="s">
        <v>47</v>
      </c>
      <c r="D17" s="2">
        <v>389.65000000000003</v>
      </c>
      <c r="E17" s="2">
        <v>411.30999999999995</v>
      </c>
      <c r="F17" s="2">
        <v>363.06</v>
      </c>
      <c r="G17" s="2">
        <v>976.6</v>
      </c>
      <c r="H17" s="2">
        <v>625.34</v>
      </c>
      <c r="I17" s="2">
        <v>497.09</v>
      </c>
      <c r="J17" s="2">
        <v>487.2</v>
      </c>
      <c r="K17" s="2">
        <v>434.32</v>
      </c>
      <c r="L17" s="2">
        <v>357.52000000000004</v>
      </c>
      <c r="M17" s="2">
        <v>408.51</v>
      </c>
      <c r="N17" s="2">
        <v>327</v>
      </c>
      <c r="O17" s="2">
        <v>348.58000000000004</v>
      </c>
      <c r="P17" s="2">
        <f t="shared" si="0"/>
        <v>5626.18</v>
      </c>
      <c r="Q17" s="2">
        <f t="shared" si="1"/>
        <v>4542.09</v>
      </c>
      <c r="R17" s="1">
        <f t="shared" si="2"/>
        <v>2043.0142857142855</v>
      </c>
      <c r="S17" s="1">
        <f t="shared" si="3"/>
        <v>4903.2342857142849</v>
      </c>
      <c r="T17" s="1">
        <f t="shared" si="4"/>
        <v>4903.2342857142849</v>
      </c>
      <c r="U17" s="1">
        <f t="shared" si="5"/>
        <v>6813.1350000000002</v>
      </c>
    </row>
    <row r="18" spans="1:21" x14ac:dyDescent="0.25">
      <c r="A18" t="s">
        <v>48</v>
      </c>
      <c r="B18" t="s">
        <v>49</v>
      </c>
      <c r="C18" t="s">
        <v>38</v>
      </c>
      <c r="D18" s="2">
        <v>97.72999999999999</v>
      </c>
      <c r="E18" s="2">
        <v>92.35</v>
      </c>
      <c r="F18" s="2">
        <v>83.01</v>
      </c>
      <c r="G18" s="2">
        <v>78.53</v>
      </c>
      <c r="H18" s="2">
        <v>131.72999999999999</v>
      </c>
      <c r="I18" s="2">
        <v>170.07999999999998</v>
      </c>
      <c r="J18" s="2">
        <v>165.62</v>
      </c>
      <c r="K18" s="2">
        <v>150.57999999999998</v>
      </c>
      <c r="L18" s="2">
        <v>109.22</v>
      </c>
      <c r="M18" s="2">
        <v>124.49000000000001</v>
      </c>
      <c r="N18" s="2">
        <v>129.86000000000001</v>
      </c>
      <c r="O18" s="2">
        <v>179.43</v>
      </c>
      <c r="P18" s="2">
        <f t="shared" si="0"/>
        <v>1512.6300000000003</v>
      </c>
      <c r="Q18" s="2">
        <f t="shared" si="1"/>
        <v>1078.8500000000001</v>
      </c>
      <c r="R18" s="1">
        <f t="shared" si="2"/>
        <v>735.19999999999993</v>
      </c>
      <c r="S18" s="1">
        <f t="shared" si="3"/>
        <v>1764.48</v>
      </c>
      <c r="T18" s="1">
        <f t="shared" si="4"/>
        <v>1764.48</v>
      </c>
      <c r="U18" s="1">
        <f t="shared" si="5"/>
        <v>1618.2750000000001</v>
      </c>
    </row>
    <row r="19" spans="1:21" x14ac:dyDescent="0.25">
      <c r="A19" t="s">
        <v>50</v>
      </c>
      <c r="B19" t="s">
        <v>51</v>
      </c>
      <c r="C19" t="s">
        <v>38</v>
      </c>
      <c r="D19" s="2">
        <v>216.62</v>
      </c>
      <c r="E19" s="2">
        <v>212.47</v>
      </c>
      <c r="F19" s="2">
        <v>240.09</v>
      </c>
      <c r="G19" s="2">
        <v>256.64999999999998</v>
      </c>
      <c r="H19" s="2">
        <v>249.57999999999998</v>
      </c>
      <c r="I19" s="2">
        <v>272.98</v>
      </c>
      <c r="J19" s="2">
        <v>124.6</v>
      </c>
      <c r="K19" s="2">
        <v>213.77</v>
      </c>
      <c r="L19" s="2">
        <v>310.77999999999997</v>
      </c>
      <c r="M19" s="2">
        <v>261.39999999999998</v>
      </c>
      <c r="N19" s="2">
        <v>374.88</v>
      </c>
      <c r="O19" s="2">
        <v>320.16999999999996</v>
      </c>
      <c r="P19" s="2">
        <f t="shared" si="0"/>
        <v>3053.9900000000002</v>
      </c>
      <c r="Q19" s="2">
        <f t="shared" si="1"/>
        <v>2097.54</v>
      </c>
      <c r="R19" s="1">
        <f t="shared" si="2"/>
        <v>1341.8428571428572</v>
      </c>
      <c r="S19" s="1">
        <f t="shared" si="3"/>
        <v>3220.4228571428571</v>
      </c>
      <c r="T19" s="1">
        <f t="shared" si="4"/>
        <v>3220.4228571428571</v>
      </c>
      <c r="U19" s="1">
        <f t="shared" si="5"/>
        <v>3146.31</v>
      </c>
    </row>
    <row r="20" spans="1:21" x14ac:dyDescent="0.25">
      <c r="A20" t="s">
        <v>52</v>
      </c>
      <c r="B20" t="s">
        <v>53</v>
      </c>
      <c r="C20" t="s">
        <v>38</v>
      </c>
      <c r="D20" s="2"/>
      <c r="E20" s="2"/>
      <c r="F20" s="2"/>
      <c r="G20" s="2"/>
      <c r="H20" s="2">
        <v>104.77</v>
      </c>
      <c r="I20" s="2"/>
      <c r="J20" s="2"/>
      <c r="K20" s="2"/>
      <c r="L20" s="2"/>
      <c r="M20" s="2"/>
      <c r="N20" s="2"/>
      <c r="O20" s="2"/>
      <c r="P20" s="2">
        <f t="shared" si="0"/>
        <v>104.77</v>
      </c>
      <c r="Q20" s="2">
        <f t="shared" si="1"/>
        <v>104.77</v>
      </c>
      <c r="R20" s="1">
        <f t="shared" si="2"/>
        <v>0</v>
      </c>
      <c r="S20" s="1">
        <f t="shared" si="3"/>
        <v>0</v>
      </c>
      <c r="T20" s="1">
        <f t="shared" si="4"/>
        <v>0</v>
      </c>
      <c r="U20" s="1">
        <f t="shared" si="5"/>
        <v>157.155</v>
      </c>
    </row>
    <row r="21" spans="1:21" x14ac:dyDescent="0.25">
      <c r="A21" t="s">
        <v>54</v>
      </c>
      <c r="B21" t="s">
        <v>53</v>
      </c>
      <c r="C21" t="s">
        <v>38</v>
      </c>
      <c r="D21" s="2">
        <v>942.25</v>
      </c>
      <c r="E21" s="2">
        <v>770.3</v>
      </c>
      <c r="F21" s="2">
        <v>507</v>
      </c>
      <c r="G21" s="2">
        <v>753.5</v>
      </c>
      <c r="H21" s="2">
        <v>635.64</v>
      </c>
      <c r="I21" s="2">
        <v>680.29</v>
      </c>
      <c r="J21" s="2">
        <v>726.31999999999994</v>
      </c>
      <c r="K21" s="2">
        <v>401.23</v>
      </c>
      <c r="L21" s="2">
        <v>178.23000000000002</v>
      </c>
      <c r="M21" s="2">
        <v>810.92</v>
      </c>
      <c r="N21" s="2">
        <v>455.32000000000005</v>
      </c>
      <c r="O21" s="2">
        <v>1274.33</v>
      </c>
      <c r="P21" s="2">
        <f t="shared" si="0"/>
        <v>8135.3299999999981</v>
      </c>
      <c r="Q21" s="2">
        <f t="shared" si="1"/>
        <v>5594.7599999999984</v>
      </c>
      <c r="R21" s="1">
        <f t="shared" si="2"/>
        <v>3233.3142857142857</v>
      </c>
      <c r="S21" s="1">
        <f t="shared" si="3"/>
        <v>7759.9542857142851</v>
      </c>
      <c r="T21" s="1">
        <f t="shared" si="4"/>
        <v>7759.9542857142851</v>
      </c>
      <c r="U21" s="1">
        <f t="shared" si="5"/>
        <v>8392.1399999999976</v>
      </c>
    </row>
    <row r="22" spans="1:21" x14ac:dyDescent="0.25">
      <c r="A22" t="s">
        <v>55</v>
      </c>
      <c r="B22" t="s">
        <v>56</v>
      </c>
      <c r="C22" t="s">
        <v>57</v>
      </c>
      <c r="D22" s="2">
        <v>36.479999999999997</v>
      </c>
      <c r="E22" s="2">
        <v>36.419999999999995</v>
      </c>
      <c r="F22" s="2">
        <v>33.119999999999997</v>
      </c>
      <c r="G22" s="2">
        <v>31.71</v>
      </c>
      <c r="H22" s="2">
        <v>52.91</v>
      </c>
      <c r="I22" s="2">
        <v>27.76</v>
      </c>
      <c r="J22" s="2">
        <v>33.980000000000004</v>
      </c>
      <c r="K22" s="2">
        <v>33.69</v>
      </c>
      <c r="L22" s="2">
        <v>37.999999999999993</v>
      </c>
      <c r="M22" s="2">
        <v>50.559999999999995</v>
      </c>
      <c r="N22" s="2">
        <v>37.93</v>
      </c>
      <c r="O22" s="2">
        <v>38.56</v>
      </c>
      <c r="P22" s="2">
        <f t="shared" si="0"/>
        <v>451.12</v>
      </c>
      <c r="Q22" s="2">
        <f t="shared" si="1"/>
        <v>324.07</v>
      </c>
      <c r="R22" s="1">
        <f t="shared" si="2"/>
        <v>186.05714285714288</v>
      </c>
      <c r="S22" s="1">
        <f t="shared" si="3"/>
        <v>446.5371428571429</v>
      </c>
      <c r="T22" s="1">
        <f t="shared" si="4"/>
        <v>446.5371428571429</v>
      </c>
      <c r="U22" s="1">
        <f t="shared" si="5"/>
        <v>486.10500000000002</v>
      </c>
    </row>
    <row r="23" spans="1:21" x14ac:dyDescent="0.25">
      <c r="A23" t="s">
        <v>58</v>
      </c>
      <c r="B23" t="s">
        <v>59</v>
      </c>
      <c r="C23" t="s">
        <v>60</v>
      </c>
      <c r="D23" s="2">
        <v>224.08</v>
      </c>
      <c r="E23" s="2">
        <v>204.22</v>
      </c>
      <c r="F23" s="2">
        <v>167.93</v>
      </c>
      <c r="G23" s="2">
        <v>151.18</v>
      </c>
      <c r="H23" s="2">
        <v>243.60000000000002</v>
      </c>
      <c r="I23" s="2">
        <v>166.04</v>
      </c>
      <c r="J23" s="2">
        <v>170.45000000000002</v>
      </c>
      <c r="K23" s="2">
        <v>162.97</v>
      </c>
      <c r="L23" s="2">
        <v>12.79000000000002</v>
      </c>
      <c r="M23" s="2">
        <v>251.37</v>
      </c>
      <c r="N23" s="2">
        <v>186.91</v>
      </c>
      <c r="O23" s="2">
        <v>176.4</v>
      </c>
      <c r="P23" s="2">
        <f t="shared" si="0"/>
        <v>2117.94</v>
      </c>
      <c r="Q23" s="2">
        <f t="shared" si="1"/>
        <v>1503.2600000000002</v>
      </c>
      <c r="R23" s="1">
        <f t="shared" si="2"/>
        <v>804.95</v>
      </c>
      <c r="S23" s="1">
        <f t="shared" si="3"/>
        <v>1931.88</v>
      </c>
      <c r="T23" s="1">
        <f t="shared" si="4"/>
        <v>1931.88</v>
      </c>
      <c r="U23" s="1">
        <f t="shared" si="5"/>
        <v>2254.8900000000003</v>
      </c>
    </row>
    <row r="24" spans="1:21" x14ac:dyDescent="0.25">
      <c r="A24" t="s">
        <v>61</v>
      </c>
      <c r="B24" t="s">
        <v>62</v>
      </c>
      <c r="C24" t="s">
        <v>63</v>
      </c>
      <c r="D24" s="2">
        <v>12.55</v>
      </c>
      <c r="E24" s="2">
        <v>12.57</v>
      </c>
      <c r="F24" s="2">
        <v>10.68</v>
      </c>
      <c r="G24" s="2">
        <v>10.68</v>
      </c>
      <c r="H24" s="2">
        <v>13.82</v>
      </c>
      <c r="I24" s="2">
        <v>6.46</v>
      </c>
      <c r="J24" s="2">
        <v>7.18</v>
      </c>
      <c r="K24" s="2">
        <v>7.11</v>
      </c>
      <c r="L24" s="2">
        <v>-21.549999999999997</v>
      </c>
      <c r="M24" s="2">
        <v>9.74</v>
      </c>
      <c r="N24" s="2">
        <v>7.45</v>
      </c>
      <c r="O24" s="2">
        <v>7.31</v>
      </c>
      <c r="P24" s="2">
        <f t="shared" si="0"/>
        <v>84</v>
      </c>
      <c r="Q24" s="2">
        <f t="shared" si="1"/>
        <v>59.5</v>
      </c>
      <c r="R24" s="1">
        <f t="shared" si="2"/>
        <v>16.928571428571431</v>
      </c>
      <c r="S24" s="1">
        <f t="shared" si="3"/>
        <v>40.628571428571433</v>
      </c>
      <c r="T24" s="1">
        <f t="shared" si="4"/>
        <v>40.628571428571433</v>
      </c>
      <c r="U24" s="1">
        <f t="shared" si="5"/>
        <v>89.25</v>
      </c>
    </row>
    <row r="25" spans="1:21" x14ac:dyDescent="0.25">
      <c r="A25" t="s">
        <v>64</v>
      </c>
      <c r="B25" t="s">
        <v>65</v>
      </c>
      <c r="C25" t="s">
        <v>66</v>
      </c>
      <c r="D25" s="2">
        <v>58.84</v>
      </c>
      <c r="E25" s="2">
        <v>50.4</v>
      </c>
      <c r="F25" s="2">
        <v>37.51</v>
      </c>
      <c r="G25" s="2">
        <v>39.01</v>
      </c>
      <c r="H25" s="2">
        <v>64.23</v>
      </c>
      <c r="I25" s="2">
        <v>39.229999999999997</v>
      </c>
      <c r="J25" s="2">
        <v>43.04</v>
      </c>
      <c r="K25" s="2">
        <v>39.86</v>
      </c>
      <c r="L25" s="2">
        <v>67.319999999999993</v>
      </c>
      <c r="M25" s="2">
        <v>40.69</v>
      </c>
      <c r="N25" s="2">
        <v>34.69</v>
      </c>
      <c r="O25" s="2">
        <v>48.06</v>
      </c>
      <c r="P25" s="2">
        <f t="shared" si="0"/>
        <v>562.88000000000011</v>
      </c>
      <c r="Q25" s="2">
        <f t="shared" si="1"/>
        <v>439.44000000000005</v>
      </c>
      <c r="R25" s="1">
        <f t="shared" si="2"/>
        <v>223.49285714285713</v>
      </c>
      <c r="S25" s="1">
        <f t="shared" si="3"/>
        <v>536.38285714285712</v>
      </c>
      <c r="T25" s="1">
        <f t="shared" si="4"/>
        <v>536.38285714285712</v>
      </c>
      <c r="U25" s="1">
        <f t="shared" si="5"/>
        <v>659.16000000000008</v>
      </c>
    </row>
    <row r="26" spans="1:21" s="3" customFormat="1" x14ac:dyDescent="0.25">
      <c r="A26" s="3" t="s">
        <v>24</v>
      </c>
      <c r="D26" s="5">
        <f>SUM(D11:D25)</f>
        <v>5132.13</v>
      </c>
      <c r="E26" s="5">
        <f t="shared" ref="E26:U26" si="6">SUM(E11:E25)</f>
        <v>5104.45</v>
      </c>
      <c r="F26" s="5">
        <f t="shared" si="6"/>
        <v>4814.6600000000008</v>
      </c>
      <c r="G26" s="5">
        <f t="shared" si="6"/>
        <v>4853.6600000000008</v>
      </c>
      <c r="H26" s="5">
        <f t="shared" si="6"/>
        <v>6532.1699999999992</v>
      </c>
      <c r="I26" s="5">
        <f t="shared" si="6"/>
        <v>3717.25</v>
      </c>
      <c r="J26" s="5">
        <f t="shared" si="6"/>
        <v>3538.5899999999992</v>
      </c>
      <c r="K26" s="5">
        <f t="shared" si="6"/>
        <v>3301.36</v>
      </c>
      <c r="L26" s="5">
        <f t="shared" si="6"/>
        <v>-2699.0699999999997</v>
      </c>
      <c r="M26" s="5">
        <f t="shared" si="6"/>
        <v>4274.4199999999992</v>
      </c>
      <c r="N26" s="5">
        <f t="shared" si="6"/>
        <v>3590.02</v>
      </c>
      <c r="O26" s="5">
        <f t="shared" si="6"/>
        <v>4172.9600000000009</v>
      </c>
      <c r="P26" s="5">
        <f t="shared" si="6"/>
        <v>46332.599999999991</v>
      </c>
      <c r="Q26" s="5">
        <f t="shared" si="6"/>
        <v>34295.199999999997</v>
      </c>
      <c r="R26" s="5">
        <f t="shared" si="6"/>
        <v>14211.092857142858</v>
      </c>
      <c r="S26" s="5">
        <f t="shared" si="6"/>
        <v>34106.622857142858</v>
      </c>
      <c r="T26" s="5">
        <f t="shared" si="6"/>
        <v>34106.622857142858</v>
      </c>
      <c r="U26" s="5">
        <f t="shared" si="6"/>
        <v>51442.8</v>
      </c>
    </row>
    <row r="27" spans="1:21" x14ac:dyDescent="0.25">
      <c r="R27" s="2"/>
    </row>
    <row r="28" spans="1:21" x14ac:dyDescent="0.25">
      <c r="R28" s="2"/>
    </row>
    <row r="29" spans="1:21" x14ac:dyDescent="0.25">
      <c r="R29" s="2"/>
    </row>
    <row r="30" spans="1:21" x14ac:dyDescent="0.25">
      <c r="R30" s="2"/>
    </row>
    <row r="31" spans="1:21" x14ac:dyDescent="0.25">
      <c r="R31" s="2"/>
    </row>
    <row r="32" spans="1:21" x14ac:dyDescent="0.25">
      <c r="R32" s="2"/>
    </row>
    <row r="33" spans="18:18" x14ac:dyDescent="0.25">
      <c r="R33" s="2"/>
    </row>
    <row r="34" spans="18:18" x14ac:dyDescent="0.25">
      <c r="R34" s="2"/>
    </row>
    <row r="35" spans="18:18" x14ac:dyDescent="0.25">
      <c r="R35" s="2"/>
    </row>
    <row r="36" spans="18:18" x14ac:dyDescent="0.25">
      <c r="R36" s="2"/>
    </row>
    <row r="37" spans="18:18" x14ac:dyDescent="0.25">
      <c r="R37" s="2"/>
    </row>
    <row r="38" spans="18:18" x14ac:dyDescent="0.25">
      <c r="R38" s="2"/>
    </row>
    <row r="39" spans="18:18" x14ac:dyDescent="0.25">
      <c r="R3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Svc Co Mon Orig BP 1300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Oravecz</dc:creator>
  <cp:lastModifiedBy>John Oravecz</cp:lastModifiedBy>
  <dcterms:created xsi:type="dcterms:W3CDTF">2021-07-24T17:42:06Z</dcterms:created>
  <dcterms:modified xsi:type="dcterms:W3CDTF">2021-08-26T17:33:43Z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1-46 - 1300 Essential Allocations Updated.xlsx</vt:lpwstr>
  </property>
</Properties>
</file>