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ount\PUBLIC\ASchroeder\Rate Case 2021\Monthly Updates\2020 08\"/>
    </mc:Choice>
  </mc:AlternateContent>
  <bookViews>
    <workbookView xWindow="0" yWindow="0" windowWidth="28800" windowHeight="11700"/>
  </bookViews>
  <sheets>
    <sheet name="Itemized Rate Case Expenses" sheetId="1" r:id="rId1"/>
    <sheet name="Summary Compare - Act-Estimate" sheetId="2" r:id="rId2"/>
  </sheets>
  <definedNames>
    <definedName name="_xlnm.Print_Area" localSheetId="0">'Itemized Rate Case Expenses'!$A$1:$K$94</definedName>
    <definedName name="_xlnm.Print_Area" localSheetId="1">'Summary Compare - Act-Estimate'!$A$1:$G$40</definedName>
    <definedName name="_xlnm.Print_Titles" localSheetId="0">'Itemized Rate Case Expenses'!$7:$7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35" i="2"/>
  <c r="B35" i="2"/>
  <c r="F55" i="1" l="1"/>
  <c r="F54" i="1"/>
  <c r="F69" i="1" l="1"/>
  <c r="F66" i="1" l="1"/>
  <c r="F41" i="1"/>
  <c r="F40" i="1"/>
  <c r="F39" i="1"/>
  <c r="F65" i="1"/>
  <c r="F62" i="1"/>
  <c r="F64" i="1"/>
  <c r="F61" i="1"/>
  <c r="F32" i="1"/>
  <c r="F31" i="1"/>
  <c r="F30" i="1"/>
  <c r="F29" i="1"/>
  <c r="F28" i="1"/>
  <c r="F27" i="1"/>
  <c r="F26" i="1"/>
  <c r="F22" i="1" l="1"/>
  <c r="F23" i="1"/>
  <c r="F21" i="1"/>
  <c r="F20" i="1"/>
  <c r="F19" i="1"/>
  <c r="F18" i="1"/>
  <c r="F68" i="1" l="1"/>
  <c r="F53" i="1" l="1"/>
  <c r="F67" i="1" l="1"/>
  <c r="F87" i="1" l="1"/>
  <c r="F32" i="2" s="1"/>
  <c r="F74" i="1" l="1"/>
  <c r="F73" i="1"/>
  <c r="F75" i="1" s="1"/>
  <c r="F20" i="2" s="1"/>
  <c r="F63" i="1"/>
  <c r="F60" i="1"/>
  <c r="F59" i="1"/>
  <c r="F52" i="1"/>
  <c r="F51" i="1"/>
  <c r="F50" i="1"/>
  <c r="F49" i="1"/>
  <c r="F48" i="1"/>
  <c r="F47" i="1"/>
  <c r="F46" i="1"/>
  <c r="F45" i="1"/>
  <c r="F44" i="1"/>
  <c r="F43" i="1"/>
  <c r="F42" i="1"/>
  <c r="F38" i="1"/>
  <c r="F16" i="1"/>
  <c r="F15" i="1"/>
  <c r="F14" i="1"/>
  <c r="F12" i="1"/>
  <c r="F11" i="1"/>
  <c r="F9" i="1"/>
  <c r="F8" i="1"/>
  <c r="F70" i="1" l="1"/>
  <c r="F26" i="2" s="1"/>
  <c r="F56" i="1"/>
  <c r="F13" i="2" s="1"/>
  <c r="F34" i="1"/>
  <c r="F22" i="2" s="1"/>
  <c r="F35" i="2" l="1"/>
  <c r="F77" i="1"/>
  <c r="F90" i="1" s="1"/>
</calcChain>
</file>

<file path=xl/sharedStrings.xml><?xml version="1.0" encoding="utf-8"?>
<sst xmlns="http://schemas.openxmlformats.org/spreadsheetml/2006/main" count="417" uniqueCount="118">
  <si>
    <t>Date</t>
  </si>
  <si>
    <t>Invoice #</t>
  </si>
  <si>
    <t>Vendor Name</t>
  </si>
  <si>
    <t>Hours (1)</t>
  </si>
  <si>
    <t>Rate/Hr.</t>
  </si>
  <si>
    <t>Amount</t>
  </si>
  <si>
    <t>Description</t>
  </si>
  <si>
    <t>WBS Element</t>
  </si>
  <si>
    <t>Cost Element</t>
  </si>
  <si>
    <t>Cost Element Name</t>
  </si>
  <si>
    <t>Stoll Kennon &amp; Ogden</t>
  </si>
  <si>
    <t>Professional legal service - Member</t>
  </si>
  <si>
    <t>Professional legal service - Paralegal</t>
  </si>
  <si>
    <t>Object Name</t>
  </si>
  <si>
    <t>2021DELTARATECASE</t>
  </si>
  <si>
    <t>Legal Service</t>
  </si>
  <si>
    <t>2021 Delta Rate Case Expenses</t>
  </si>
  <si>
    <t>Professional legal service - Associate</t>
  </si>
  <si>
    <t>Professional legal service -Member</t>
  </si>
  <si>
    <t>Professional legal services - Associate</t>
  </si>
  <si>
    <t>Professional legal service  - Associate</t>
  </si>
  <si>
    <t xml:space="preserve">Total Outside Legal Expenses </t>
  </si>
  <si>
    <t>Delta Natural Gas Company, Inc.</t>
  </si>
  <si>
    <t>Case No. 2021 - 00185</t>
  </si>
  <si>
    <t>The Prime Group</t>
  </si>
  <si>
    <t>Consulting work related to rate case</t>
  </si>
  <si>
    <t>Consultant Services</t>
  </si>
  <si>
    <t>ID 2-1-21</t>
  </si>
  <si>
    <t>ID 4-1-21</t>
  </si>
  <si>
    <t>ID 5-1-21</t>
  </si>
  <si>
    <t>ID 6-1-21</t>
  </si>
  <si>
    <t>Total Outside Consultant Expenses</t>
  </si>
  <si>
    <t>Bill Days</t>
  </si>
  <si>
    <t>Daily Rate</t>
  </si>
  <si>
    <t>Regulated Capital Consultants, LLC</t>
  </si>
  <si>
    <t>P. Moul &amp; Associates</t>
  </si>
  <si>
    <t>Delta Travel Expense J. Morphew</t>
  </si>
  <si>
    <t>Travel Expenses</t>
  </si>
  <si>
    <t>Travel Meals Employee 50% Non-Ded</t>
  </si>
  <si>
    <t>Certificate of Existance</t>
  </si>
  <si>
    <t>Kentucky Secretary of State</t>
  </si>
  <si>
    <t>State Authorization</t>
  </si>
  <si>
    <t>Delta Internal  Expenses</t>
  </si>
  <si>
    <t>Total Expenses</t>
  </si>
  <si>
    <t>The Prime Group Total</t>
  </si>
  <si>
    <t>Regulated Capital Total</t>
  </si>
  <si>
    <t>P.Moul &amp;  Assoc. Total</t>
  </si>
  <si>
    <t>21062DD1</t>
  </si>
  <si>
    <t>Kentucky Press Service</t>
  </si>
  <si>
    <t>Newspaper Advertisement Rate Case</t>
  </si>
  <si>
    <t>Advertising</t>
  </si>
  <si>
    <t>ID 7-1-21</t>
  </si>
  <si>
    <t>Delta Travel Expense J. Brown</t>
  </si>
  <si>
    <t>Courtesy Reduction</t>
  </si>
  <si>
    <t>Professional Legal Service - Of Counsel</t>
  </si>
  <si>
    <t>Professional Legal Service - Paralegal</t>
  </si>
  <si>
    <t>Professional Legal Service - Expenses</t>
  </si>
  <si>
    <t>ID 3-1-21</t>
  </si>
  <si>
    <t>ID 8-1-21</t>
  </si>
  <si>
    <t>Schedule of Rate Case Preparation Costs</t>
  </si>
  <si>
    <t>Response to PSC 1-12 - filed 6/11/2021</t>
  </si>
  <si>
    <t>Updated Actual Expenses as of 8/12/2021</t>
  </si>
  <si>
    <t>2021 Rate Application - DELTA NATURAL GAS COMPANY,INC. - Pro Forma Rate Case Expense</t>
  </si>
  <si>
    <t>Detail of Rate Case Expenses by Expense Component</t>
  </si>
  <si>
    <t>GL Account #</t>
  </si>
  <si>
    <t>Cost Element  5302015     To      5303310</t>
  </si>
  <si>
    <t>WBS Element #</t>
  </si>
  <si>
    <t>Estimated</t>
  </si>
  <si>
    <t xml:space="preserve">Billed Hours </t>
  </si>
  <si>
    <t xml:space="preserve">Company </t>
  </si>
  <si>
    <t xml:space="preserve">Estimated </t>
  </si>
  <si>
    <t>Spending</t>
  </si>
  <si>
    <t>Description of Expense</t>
  </si>
  <si>
    <t>If Applicable</t>
  </si>
  <si>
    <t>Vendor</t>
  </si>
  <si>
    <t>Contact</t>
  </si>
  <si>
    <t>Expense</t>
  </si>
  <si>
    <t>To Date</t>
  </si>
  <si>
    <t>Regulatory</t>
  </si>
  <si>
    <t>Peoples Regulatory/Legal</t>
  </si>
  <si>
    <t>Victoria Green</t>
  </si>
  <si>
    <t>Aqua Service - Rate Dept.</t>
  </si>
  <si>
    <t>Aqua Services, Inc.</t>
  </si>
  <si>
    <t>Danny Allen</t>
  </si>
  <si>
    <t>Expenses</t>
  </si>
  <si>
    <t>Case Preparation Assistance</t>
  </si>
  <si>
    <t>The Prime Group LLC.</t>
  </si>
  <si>
    <t>Steve Seelye</t>
  </si>
  <si>
    <t>'sseelye@theprimegroupllc.com'</t>
  </si>
  <si>
    <t>Billing Analysis/Rate Design</t>
  </si>
  <si>
    <t>Depreciation Study</t>
  </si>
  <si>
    <t>Rate of Return</t>
  </si>
  <si>
    <t>P.Moul and Associates</t>
  </si>
  <si>
    <t>Paul Moul</t>
  </si>
  <si>
    <t>'Paul Moul' &lt;prmoul@verizon.net&gt;</t>
  </si>
  <si>
    <t>Legal</t>
  </si>
  <si>
    <t>Skoll Kennon Ogden</t>
  </si>
  <si>
    <t>Monica Braun</t>
  </si>
  <si>
    <t>'Braun, Monica' &lt;Monica.Braun@skofirm.com&gt;</t>
  </si>
  <si>
    <t>Cost of Service Study</t>
  </si>
  <si>
    <t>Tax Consulting</t>
  </si>
  <si>
    <t>Regulated Capital Consultants</t>
  </si>
  <si>
    <t>Panpilis Fischer</t>
  </si>
  <si>
    <t>Other Expenses:</t>
  </si>
  <si>
    <t>supplies, conference calls,</t>
  </si>
  <si>
    <t xml:space="preserve">transcripts, notification, </t>
  </si>
  <si>
    <t>Delta Natural Gas Company</t>
  </si>
  <si>
    <t>Emily Bennett</t>
  </si>
  <si>
    <t>printing, copying, postage, etc.</t>
  </si>
  <si>
    <t>ebennett@deltagas.com</t>
  </si>
  <si>
    <t xml:space="preserve">Projected </t>
  </si>
  <si>
    <t>Amortization Period</t>
  </si>
  <si>
    <t>Pro Forma Costs</t>
  </si>
  <si>
    <t>Test Year</t>
  </si>
  <si>
    <t>Pro Forma Adjustment</t>
  </si>
  <si>
    <t>*Please note SKO Invoice #946940 for $2,673 was inadvertently included as rate case expenses in the original filing but has since been removed.</t>
  </si>
  <si>
    <t>The result is a reduction of $1,190.09 to the actual rate case expenses previously filed.</t>
  </si>
  <si>
    <t xml:space="preserve">*Highlighted cells have been updated to correct inadvertent calculation errors included in the original filing.  Amounts highlighted are supported by invoices provided in the initial response to PSC 1-12 filed on June 11, 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</si>
</sst>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2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4" fillId="0" borderId="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8" fontId="1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2" borderId="2" xfId="1" applyFont="1"/>
    <xf numFmtId="0" fontId="1" fillId="0" borderId="1" xfId="0" applyFont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7" fillId="3" borderId="0" xfId="2" applyFont="1"/>
    <xf numFmtId="0" fontId="1" fillId="3" borderId="0" xfId="2" applyFont="1"/>
    <xf numFmtId="0" fontId="4" fillId="2" borderId="2" xfId="1" applyFont="1" applyAlignment="1">
      <alignment horizontal="center"/>
    </xf>
    <xf numFmtId="0" fontId="0" fillId="2" borderId="2" xfId="1" applyFont="1"/>
    <xf numFmtId="0" fontId="4" fillId="2" borderId="2" xfId="1" applyFont="1"/>
    <xf numFmtId="0" fontId="3" fillId="2" borderId="2" xfId="1" applyFont="1" applyAlignment="1">
      <alignment horizontal="center"/>
    </xf>
    <xf numFmtId="164" fontId="2" fillId="0" borderId="0" xfId="0" applyNumberFormat="1" applyFont="1"/>
    <xf numFmtId="0" fontId="8" fillId="0" borderId="0" xfId="0" applyFont="1"/>
    <xf numFmtId="0" fontId="10" fillId="0" borderId="0" xfId="3" applyFont="1" applyAlignment="1">
      <alignment horizontal="center"/>
    </xf>
    <xf numFmtId="0" fontId="2" fillId="0" borderId="3" xfId="0" applyFont="1" applyBorder="1" applyAlignment="1">
      <alignment horizontal="center"/>
    </xf>
    <xf numFmtId="164" fontId="4" fillId="0" borderId="3" xfId="0" applyNumberFormat="1" applyFont="1" applyBorder="1"/>
    <xf numFmtId="8" fontId="2" fillId="0" borderId="0" xfId="0" applyNumberFormat="1" applyFont="1"/>
    <xf numFmtId="0" fontId="2" fillId="0" borderId="0" xfId="0" applyFont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left" indent="1"/>
    </xf>
  </cellXfs>
  <cellStyles count="4">
    <cellStyle name="20% - Accent1" xfId="2" builtinId="30"/>
    <cellStyle name="Hyperlink" xfId="3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bennett@deltag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topLeftCell="A64" zoomScaleNormal="100" zoomScaleSheetLayoutView="100" workbookViewId="0">
      <selection activeCell="A81" sqref="A81"/>
    </sheetView>
  </sheetViews>
  <sheetFormatPr defaultRowHeight="15" x14ac:dyDescent="0.25"/>
  <cols>
    <col min="1" max="1" width="8.42578125" customWidth="1"/>
    <col min="2" max="2" width="15.7109375" customWidth="1"/>
    <col min="3" max="3" width="25.42578125" customWidth="1"/>
    <col min="4" max="4" width="8.28515625" customWidth="1"/>
    <col min="5" max="5" width="8.5703125" customWidth="1"/>
    <col min="6" max="6" width="13" customWidth="1"/>
    <col min="7" max="7" width="28" customWidth="1"/>
    <col min="8" max="8" width="26.28515625" customWidth="1"/>
    <col min="9" max="9" width="18.42578125" customWidth="1"/>
    <col min="10" max="10" width="10.28515625" customWidth="1"/>
    <col min="11" max="11" width="17.28515625" customWidth="1"/>
  </cols>
  <sheetData>
    <row r="1" spans="1:12" x14ac:dyDescent="0.25">
      <c r="A1" s="1" t="s">
        <v>22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23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59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 t="s">
        <v>60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61</v>
      </c>
      <c r="B5" s="1"/>
      <c r="C5" s="1"/>
      <c r="D5" s="1"/>
      <c r="E5" s="2"/>
      <c r="F5" s="39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13</v>
      </c>
      <c r="I7" s="3" t="s">
        <v>7</v>
      </c>
      <c r="J7" s="3" t="s">
        <v>8</v>
      </c>
      <c r="K7" s="3" t="s">
        <v>9</v>
      </c>
      <c r="L7" s="2"/>
    </row>
    <row r="8" spans="1:12" x14ac:dyDescent="0.25">
      <c r="A8" s="22">
        <v>44229</v>
      </c>
      <c r="B8" s="23">
        <v>946941</v>
      </c>
      <c r="C8" s="23" t="s">
        <v>10</v>
      </c>
      <c r="D8" s="23">
        <v>10.9</v>
      </c>
      <c r="E8" s="24">
        <v>330</v>
      </c>
      <c r="F8" s="25">
        <f t="shared" ref="F8:F16" si="0">SUM(D8*E8)</f>
        <v>3597</v>
      </c>
      <c r="G8" s="23" t="s">
        <v>11</v>
      </c>
      <c r="H8" s="23" t="s">
        <v>16</v>
      </c>
      <c r="I8" s="23" t="s">
        <v>14</v>
      </c>
      <c r="J8" s="23">
        <v>5303220</v>
      </c>
      <c r="K8" s="23" t="s">
        <v>15</v>
      </c>
      <c r="L8" s="2"/>
    </row>
    <row r="9" spans="1:12" x14ac:dyDescent="0.25">
      <c r="A9" s="22">
        <v>44229</v>
      </c>
      <c r="B9" s="23">
        <v>946941</v>
      </c>
      <c r="C9" s="23" t="s">
        <v>10</v>
      </c>
      <c r="D9" s="23">
        <v>6.1</v>
      </c>
      <c r="E9" s="24">
        <v>275</v>
      </c>
      <c r="F9" s="24">
        <f t="shared" si="0"/>
        <v>1677.5</v>
      </c>
      <c r="G9" s="23" t="s">
        <v>17</v>
      </c>
      <c r="H9" s="23" t="s">
        <v>16</v>
      </c>
      <c r="I9" s="23" t="s">
        <v>14</v>
      </c>
      <c r="J9" s="23">
        <v>5303220</v>
      </c>
      <c r="K9" s="23" t="s">
        <v>15</v>
      </c>
      <c r="L9" s="2"/>
    </row>
    <row r="10" spans="1:12" x14ac:dyDescent="0.25">
      <c r="A10" s="4">
        <v>44229</v>
      </c>
      <c r="B10" s="5">
        <v>946941</v>
      </c>
      <c r="C10" s="5" t="s">
        <v>10</v>
      </c>
      <c r="D10" s="5"/>
      <c r="E10" s="6"/>
      <c r="F10" s="24">
        <v>-527.45000000000005</v>
      </c>
      <c r="G10" s="23" t="s">
        <v>53</v>
      </c>
      <c r="H10" s="5" t="s">
        <v>16</v>
      </c>
      <c r="I10" s="5" t="s">
        <v>14</v>
      </c>
      <c r="J10" s="5">
        <v>5303220</v>
      </c>
      <c r="K10" s="5" t="s">
        <v>15</v>
      </c>
      <c r="L10" s="2"/>
    </row>
    <row r="11" spans="1:12" x14ac:dyDescent="0.25">
      <c r="A11" s="4">
        <v>44291</v>
      </c>
      <c r="B11" s="5">
        <v>950867</v>
      </c>
      <c r="C11" s="5" t="s">
        <v>10</v>
      </c>
      <c r="D11" s="5">
        <v>6</v>
      </c>
      <c r="E11" s="7">
        <v>330</v>
      </c>
      <c r="F11" s="25">
        <f t="shared" si="0"/>
        <v>1980</v>
      </c>
      <c r="G11" s="23" t="s">
        <v>18</v>
      </c>
      <c r="H11" s="5" t="s">
        <v>16</v>
      </c>
      <c r="I11" s="5" t="s">
        <v>14</v>
      </c>
      <c r="J11" s="5">
        <v>5303220</v>
      </c>
      <c r="K11" s="5" t="s">
        <v>15</v>
      </c>
      <c r="L11" s="2"/>
    </row>
    <row r="12" spans="1:12" x14ac:dyDescent="0.25">
      <c r="A12" s="4">
        <v>44291</v>
      </c>
      <c r="B12" s="5">
        <v>950867</v>
      </c>
      <c r="C12" s="5" t="s">
        <v>10</v>
      </c>
      <c r="D12" s="5">
        <v>5.2</v>
      </c>
      <c r="E12" s="6">
        <v>275</v>
      </c>
      <c r="F12" s="24">
        <f t="shared" si="0"/>
        <v>1430</v>
      </c>
      <c r="G12" s="23" t="s">
        <v>19</v>
      </c>
      <c r="H12" s="5" t="s">
        <v>16</v>
      </c>
      <c r="I12" s="5" t="s">
        <v>14</v>
      </c>
      <c r="J12" s="5">
        <v>5303220</v>
      </c>
      <c r="K12" s="5" t="s">
        <v>15</v>
      </c>
      <c r="L12" s="2"/>
    </row>
    <row r="13" spans="1:12" x14ac:dyDescent="0.25">
      <c r="A13" s="4">
        <v>44291</v>
      </c>
      <c r="B13" s="5">
        <v>950867</v>
      </c>
      <c r="C13" s="5" t="s">
        <v>10</v>
      </c>
      <c r="D13" s="5"/>
      <c r="E13" s="6"/>
      <c r="F13" s="24">
        <v>-341</v>
      </c>
      <c r="G13" s="23" t="s">
        <v>53</v>
      </c>
      <c r="H13" s="5" t="s">
        <v>16</v>
      </c>
      <c r="I13" s="5" t="s">
        <v>14</v>
      </c>
      <c r="J13" s="5">
        <v>5303220</v>
      </c>
      <c r="K13" s="5" t="s">
        <v>15</v>
      </c>
      <c r="L13" s="2"/>
    </row>
    <row r="14" spans="1:12" x14ac:dyDescent="0.25">
      <c r="A14" s="4">
        <v>44321</v>
      </c>
      <c r="B14" s="5">
        <v>953018</v>
      </c>
      <c r="C14" s="5" t="s">
        <v>10</v>
      </c>
      <c r="D14" s="5">
        <v>13</v>
      </c>
      <c r="E14" s="6">
        <v>330</v>
      </c>
      <c r="F14" s="25">
        <f t="shared" si="0"/>
        <v>4290</v>
      </c>
      <c r="G14" s="23" t="s">
        <v>11</v>
      </c>
      <c r="H14" s="5" t="s">
        <v>16</v>
      </c>
      <c r="I14" s="5" t="s">
        <v>14</v>
      </c>
      <c r="J14" s="5">
        <v>5303220</v>
      </c>
      <c r="K14" s="5" t="s">
        <v>15</v>
      </c>
      <c r="L14" s="2"/>
    </row>
    <row r="15" spans="1:12" x14ac:dyDescent="0.25">
      <c r="A15" s="4">
        <v>44321</v>
      </c>
      <c r="B15" s="5">
        <v>953018</v>
      </c>
      <c r="C15" s="5" t="s">
        <v>10</v>
      </c>
      <c r="D15" s="5">
        <v>1.6</v>
      </c>
      <c r="E15" s="6">
        <v>275</v>
      </c>
      <c r="F15" s="25">
        <f t="shared" si="0"/>
        <v>440</v>
      </c>
      <c r="G15" s="23" t="s">
        <v>20</v>
      </c>
      <c r="H15" s="5" t="s">
        <v>16</v>
      </c>
      <c r="I15" s="5" t="s">
        <v>14</v>
      </c>
      <c r="J15" s="5">
        <v>5303220</v>
      </c>
      <c r="K15" s="5" t="s">
        <v>15</v>
      </c>
      <c r="L15" s="2"/>
    </row>
    <row r="16" spans="1:12" x14ac:dyDescent="0.25">
      <c r="A16" s="4">
        <v>44321</v>
      </c>
      <c r="B16" s="5">
        <v>953018</v>
      </c>
      <c r="C16" s="5" t="s">
        <v>10</v>
      </c>
      <c r="D16" s="5">
        <v>0.5</v>
      </c>
      <c r="E16" s="6">
        <v>240</v>
      </c>
      <c r="F16" s="25">
        <f t="shared" si="0"/>
        <v>120</v>
      </c>
      <c r="G16" s="23" t="s">
        <v>12</v>
      </c>
      <c r="H16" s="5" t="s">
        <v>16</v>
      </c>
      <c r="I16" s="5" t="s">
        <v>14</v>
      </c>
      <c r="J16" s="5">
        <v>5303220</v>
      </c>
      <c r="K16" s="5" t="s">
        <v>15</v>
      </c>
      <c r="L16" s="2"/>
    </row>
    <row r="17" spans="1:12" x14ac:dyDescent="0.25">
      <c r="A17" s="4">
        <v>44321</v>
      </c>
      <c r="B17" s="5">
        <v>953018</v>
      </c>
      <c r="C17" s="5" t="s">
        <v>10</v>
      </c>
      <c r="D17" s="5"/>
      <c r="E17" s="7"/>
      <c r="F17" s="26">
        <v>-485</v>
      </c>
      <c r="G17" s="23" t="s">
        <v>53</v>
      </c>
      <c r="H17" s="5" t="s">
        <v>16</v>
      </c>
      <c r="I17" s="5" t="s">
        <v>14</v>
      </c>
      <c r="J17" s="5">
        <v>5303220</v>
      </c>
      <c r="K17" s="5" t="s">
        <v>15</v>
      </c>
      <c r="L17" s="2"/>
    </row>
    <row r="18" spans="1:12" x14ac:dyDescent="0.25">
      <c r="A18" s="4">
        <v>44349</v>
      </c>
      <c r="B18" s="5">
        <v>955300</v>
      </c>
      <c r="C18" s="5" t="s">
        <v>10</v>
      </c>
      <c r="D18" s="5">
        <v>124.1</v>
      </c>
      <c r="E18" s="7">
        <v>330</v>
      </c>
      <c r="F18" s="25">
        <f t="shared" ref="F18:F23" si="1">SUM(D18*E18)</f>
        <v>40953</v>
      </c>
      <c r="G18" s="23" t="s">
        <v>11</v>
      </c>
      <c r="H18" s="5" t="s">
        <v>16</v>
      </c>
      <c r="I18" s="5" t="s">
        <v>14</v>
      </c>
      <c r="J18" s="5">
        <v>5303220</v>
      </c>
      <c r="K18" s="5" t="s">
        <v>15</v>
      </c>
      <c r="L18" s="2"/>
    </row>
    <row r="19" spans="1:12" x14ac:dyDescent="0.25">
      <c r="A19" s="4">
        <v>44349</v>
      </c>
      <c r="B19" s="5">
        <v>955300</v>
      </c>
      <c r="C19" s="5" t="s">
        <v>10</v>
      </c>
      <c r="D19" s="5">
        <v>80.400000000000006</v>
      </c>
      <c r="E19" s="7">
        <v>275</v>
      </c>
      <c r="F19" s="7">
        <f t="shared" si="1"/>
        <v>22110</v>
      </c>
      <c r="G19" s="5" t="s">
        <v>20</v>
      </c>
      <c r="H19" s="5" t="s">
        <v>16</v>
      </c>
      <c r="I19" s="5" t="s">
        <v>14</v>
      </c>
      <c r="J19" s="5">
        <v>5303220</v>
      </c>
      <c r="K19" s="5" t="s">
        <v>15</v>
      </c>
      <c r="L19" s="2"/>
    </row>
    <row r="20" spans="1:12" x14ac:dyDescent="0.25">
      <c r="A20" s="4">
        <v>44349</v>
      </c>
      <c r="B20" s="5">
        <v>955300</v>
      </c>
      <c r="C20" s="5" t="s">
        <v>10</v>
      </c>
      <c r="D20" s="5">
        <v>89.7</v>
      </c>
      <c r="E20" s="7">
        <v>275</v>
      </c>
      <c r="F20" s="7">
        <f t="shared" si="1"/>
        <v>24667.5</v>
      </c>
      <c r="G20" s="5" t="s">
        <v>20</v>
      </c>
      <c r="H20" s="5" t="s">
        <v>16</v>
      </c>
      <c r="I20" s="5" t="s">
        <v>14</v>
      </c>
      <c r="J20" s="5">
        <v>5303220</v>
      </c>
      <c r="K20" s="5" t="s">
        <v>15</v>
      </c>
      <c r="L20" s="2"/>
    </row>
    <row r="21" spans="1:12" x14ac:dyDescent="0.25">
      <c r="A21" s="4">
        <v>44349</v>
      </c>
      <c r="B21" s="5">
        <v>955300</v>
      </c>
      <c r="C21" s="5" t="s">
        <v>10</v>
      </c>
      <c r="D21" s="5">
        <v>0.9</v>
      </c>
      <c r="E21" s="7">
        <v>360</v>
      </c>
      <c r="F21" s="7">
        <f t="shared" si="1"/>
        <v>324</v>
      </c>
      <c r="G21" s="5" t="s">
        <v>54</v>
      </c>
      <c r="H21" s="5" t="s">
        <v>16</v>
      </c>
      <c r="I21" s="5" t="s">
        <v>14</v>
      </c>
      <c r="J21" s="5">
        <v>5303220</v>
      </c>
      <c r="K21" s="5" t="s">
        <v>15</v>
      </c>
      <c r="L21" s="2"/>
    </row>
    <row r="22" spans="1:12" x14ac:dyDescent="0.25">
      <c r="A22" s="4">
        <v>44349</v>
      </c>
      <c r="B22" s="5">
        <v>955300</v>
      </c>
      <c r="C22" s="5" t="s">
        <v>10</v>
      </c>
      <c r="D22" s="5">
        <v>63.3</v>
      </c>
      <c r="E22" s="7">
        <v>240</v>
      </c>
      <c r="F22" s="7">
        <f t="shared" si="1"/>
        <v>15192</v>
      </c>
      <c r="G22" s="5" t="s">
        <v>55</v>
      </c>
      <c r="H22" s="5" t="s">
        <v>16</v>
      </c>
      <c r="I22" s="5" t="s">
        <v>14</v>
      </c>
      <c r="J22" s="5">
        <v>5303220</v>
      </c>
      <c r="K22" s="5" t="s">
        <v>15</v>
      </c>
      <c r="L22" s="2"/>
    </row>
    <row r="23" spans="1:12" x14ac:dyDescent="0.25">
      <c r="A23" s="4">
        <v>44349</v>
      </c>
      <c r="B23" s="5">
        <v>955300</v>
      </c>
      <c r="C23" s="5" t="s">
        <v>10</v>
      </c>
      <c r="D23" s="5">
        <v>1</v>
      </c>
      <c r="E23" s="7">
        <v>175</v>
      </c>
      <c r="F23" s="7">
        <f t="shared" si="1"/>
        <v>175</v>
      </c>
      <c r="G23" s="5" t="s">
        <v>12</v>
      </c>
      <c r="H23" s="5" t="s">
        <v>16</v>
      </c>
      <c r="I23" s="5" t="s">
        <v>14</v>
      </c>
      <c r="J23" s="5">
        <v>5303220</v>
      </c>
      <c r="K23" s="5" t="s">
        <v>15</v>
      </c>
      <c r="L23" s="2"/>
    </row>
    <row r="24" spans="1:12" x14ac:dyDescent="0.25">
      <c r="A24" s="4">
        <v>44349</v>
      </c>
      <c r="B24" s="5">
        <v>955300</v>
      </c>
      <c r="C24" s="5" t="s">
        <v>10</v>
      </c>
      <c r="D24" s="5"/>
      <c r="E24" s="7"/>
      <c r="F24" s="19">
        <v>-10342.15</v>
      </c>
      <c r="G24" s="5" t="s">
        <v>53</v>
      </c>
      <c r="H24" s="5" t="s">
        <v>16</v>
      </c>
      <c r="I24" s="5" t="s">
        <v>14</v>
      </c>
      <c r="J24" s="5">
        <v>5303220</v>
      </c>
      <c r="K24" s="5" t="s">
        <v>15</v>
      </c>
      <c r="L24" s="2"/>
    </row>
    <row r="25" spans="1:12" x14ac:dyDescent="0.25">
      <c r="A25" s="4">
        <v>44349</v>
      </c>
      <c r="B25" s="5">
        <v>955300</v>
      </c>
      <c r="C25" s="5" t="s">
        <v>10</v>
      </c>
      <c r="D25" s="5"/>
      <c r="E25" s="7"/>
      <c r="F25" s="7">
        <v>9.5</v>
      </c>
      <c r="G25" s="5" t="s">
        <v>56</v>
      </c>
      <c r="H25" s="5" t="s">
        <v>16</v>
      </c>
      <c r="I25" s="5" t="s">
        <v>14</v>
      </c>
      <c r="J25" s="5">
        <v>5303220</v>
      </c>
      <c r="K25" s="5" t="s">
        <v>15</v>
      </c>
      <c r="L25" s="2"/>
    </row>
    <row r="26" spans="1:12" x14ac:dyDescent="0.25">
      <c r="A26" s="4">
        <v>44379</v>
      </c>
      <c r="B26" s="5">
        <v>957401</v>
      </c>
      <c r="C26" s="5" t="s">
        <v>10</v>
      </c>
      <c r="D26" s="5">
        <v>44.3</v>
      </c>
      <c r="E26" s="7">
        <v>330</v>
      </c>
      <c r="F26" s="7">
        <f t="shared" ref="F26:F32" si="2">SUM(D26*E26)</f>
        <v>14618.999999999998</v>
      </c>
      <c r="G26" s="5" t="s">
        <v>11</v>
      </c>
      <c r="H26" s="5" t="s">
        <v>16</v>
      </c>
      <c r="I26" s="5" t="s">
        <v>14</v>
      </c>
      <c r="J26" s="5">
        <v>5303220</v>
      </c>
      <c r="K26" s="5" t="s">
        <v>15</v>
      </c>
      <c r="L26" s="2"/>
    </row>
    <row r="27" spans="1:12" x14ac:dyDescent="0.25">
      <c r="A27" s="4">
        <v>44379</v>
      </c>
      <c r="B27" s="5">
        <v>957401</v>
      </c>
      <c r="C27" s="5" t="s">
        <v>10</v>
      </c>
      <c r="D27" s="5">
        <v>37.9</v>
      </c>
      <c r="E27" s="7">
        <v>275</v>
      </c>
      <c r="F27" s="7">
        <f t="shared" si="2"/>
        <v>10422.5</v>
      </c>
      <c r="G27" s="5" t="s">
        <v>20</v>
      </c>
      <c r="H27" s="5" t="s">
        <v>16</v>
      </c>
      <c r="I27" s="5" t="s">
        <v>14</v>
      </c>
      <c r="J27" s="5">
        <v>5303220</v>
      </c>
      <c r="K27" s="5" t="s">
        <v>15</v>
      </c>
      <c r="L27" s="2"/>
    </row>
    <row r="28" spans="1:12" x14ac:dyDescent="0.25">
      <c r="A28" s="4">
        <v>44379</v>
      </c>
      <c r="B28" s="5">
        <v>957401</v>
      </c>
      <c r="C28" s="5" t="s">
        <v>10</v>
      </c>
      <c r="D28" s="5">
        <v>64.5</v>
      </c>
      <c r="E28" s="7">
        <v>275</v>
      </c>
      <c r="F28" s="7">
        <f t="shared" si="2"/>
        <v>17737.5</v>
      </c>
      <c r="G28" s="5" t="s">
        <v>20</v>
      </c>
      <c r="H28" s="5" t="s">
        <v>16</v>
      </c>
      <c r="I28" s="5" t="s">
        <v>14</v>
      </c>
      <c r="J28" s="5">
        <v>5303220</v>
      </c>
      <c r="K28" s="5" t="s">
        <v>15</v>
      </c>
      <c r="L28" s="2"/>
    </row>
    <row r="29" spans="1:12" x14ac:dyDescent="0.25">
      <c r="A29" s="4">
        <v>44379</v>
      </c>
      <c r="B29" s="5">
        <v>957401</v>
      </c>
      <c r="C29" s="5" t="s">
        <v>10</v>
      </c>
      <c r="D29" s="5">
        <v>0.3</v>
      </c>
      <c r="E29" s="7">
        <v>390</v>
      </c>
      <c r="F29" s="7">
        <f t="shared" si="2"/>
        <v>117</v>
      </c>
      <c r="G29" s="5" t="s">
        <v>54</v>
      </c>
      <c r="H29" s="5" t="s">
        <v>16</v>
      </c>
      <c r="I29" s="5" t="s">
        <v>14</v>
      </c>
      <c r="J29" s="5">
        <v>5303220</v>
      </c>
      <c r="K29" s="5" t="s">
        <v>15</v>
      </c>
      <c r="L29" s="2"/>
    </row>
    <row r="30" spans="1:12" x14ac:dyDescent="0.25">
      <c r="A30" s="4">
        <v>44379</v>
      </c>
      <c r="B30" s="5">
        <v>957401</v>
      </c>
      <c r="C30" s="5" t="s">
        <v>10</v>
      </c>
      <c r="D30" s="5">
        <v>1.9</v>
      </c>
      <c r="E30" s="7">
        <v>360</v>
      </c>
      <c r="F30" s="7">
        <f t="shared" si="2"/>
        <v>684</v>
      </c>
      <c r="G30" s="5" t="s">
        <v>54</v>
      </c>
      <c r="H30" s="5" t="s">
        <v>16</v>
      </c>
      <c r="I30" s="5" t="s">
        <v>14</v>
      </c>
      <c r="J30" s="5">
        <v>5303220</v>
      </c>
      <c r="K30" s="5" t="s">
        <v>15</v>
      </c>
      <c r="L30" s="2"/>
    </row>
    <row r="31" spans="1:12" x14ac:dyDescent="0.25">
      <c r="A31" s="4">
        <v>44379</v>
      </c>
      <c r="B31" s="5">
        <v>957401</v>
      </c>
      <c r="C31" s="5" t="s">
        <v>10</v>
      </c>
      <c r="D31" s="5">
        <v>15.5</v>
      </c>
      <c r="E31" s="7">
        <v>240</v>
      </c>
      <c r="F31" s="7">
        <f t="shared" si="2"/>
        <v>3720</v>
      </c>
      <c r="G31" s="5" t="s">
        <v>55</v>
      </c>
      <c r="H31" s="5" t="s">
        <v>16</v>
      </c>
      <c r="I31" s="5" t="s">
        <v>14</v>
      </c>
      <c r="J31" s="5">
        <v>5303220</v>
      </c>
      <c r="K31" s="5" t="s">
        <v>15</v>
      </c>
      <c r="L31" s="2"/>
    </row>
    <row r="32" spans="1:12" x14ac:dyDescent="0.25">
      <c r="A32" s="4">
        <v>44379</v>
      </c>
      <c r="B32" s="5">
        <v>957401</v>
      </c>
      <c r="C32" s="5" t="s">
        <v>10</v>
      </c>
      <c r="D32" s="5">
        <v>0.8</v>
      </c>
      <c r="E32" s="7">
        <v>175</v>
      </c>
      <c r="F32" s="7">
        <f t="shared" si="2"/>
        <v>140</v>
      </c>
      <c r="G32" s="5" t="s">
        <v>55</v>
      </c>
      <c r="H32" s="5" t="s">
        <v>16</v>
      </c>
      <c r="I32" s="5" t="s">
        <v>14</v>
      </c>
      <c r="J32" s="5">
        <v>5303220</v>
      </c>
      <c r="K32" s="5" t="s">
        <v>15</v>
      </c>
      <c r="L32" s="2"/>
    </row>
    <row r="33" spans="1:12" x14ac:dyDescent="0.25">
      <c r="A33" s="4"/>
      <c r="B33" s="5"/>
      <c r="C33" s="5"/>
      <c r="D33" s="5"/>
      <c r="E33" s="7"/>
      <c r="F33" s="19">
        <v>-4744</v>
      </c>
      <c r="G33" s="5" t="s">
        <v>53</v>
      </c>
      <c r="H33" s="5" t="s">
        <v>16</v>
      </c>
      <c r="I33" s="5" t="s">
        <v>14</v>
      </c>
      <c r="J33" s="5">
        <v>5303220</v>
      </c>
      <c r="K33" s="5" t="s">
        <v>15</v>
      </c>
      <c r="L33" s="2"/>
    </row>
    <row r="34" spans="1:12" x14ac:dyDescent="0.25">
      <c r="A34" s="5"/>
      <c r="B34" s="5"/>
      <c r="C34" s="8" t="s">
        <v>21</v>
      </c>
      <c r="D34" s="9"/>
      <c r="E34" s="5"/>
      <c r="F34" s="13">
        <f>SUM(F8:F33)</f>
        <v>147965.90000000002</v>
      </c>
      <c r="G34" s="5"/>
      <c r="H34" s="5"/>
      <c r="I34" s="5"/>
      <c r="J34" s="5"/>
      <c r="K34" s="5"/>
      <c r="L34" s="2"/>
    </row>
    <row r="35" spans="1:12" x14ac:dyDescent="0.25">
      <c r="A35" s="5"/>
      <c r="B35" s="5"/>
      <c r="C35" s="9"/>
      <c r="D35" s="9"/>
      <c r="E35" s="5"/>
      <c r="F35" s="14"/>
      <c r="G35" s="5"/>
      <c r="H35" s="5"/>
      <c r="I35" s="5"/>
      <c r="J35" s="5"/>
      <c r="K35" s="5"/>
      <c r="L35" s="2"/>
    </row>
    <row r="36" spans="1:12" x14ac:dyDescent="0.25">
      <c r="A36" s="40" t="s">
        <v>115</v>
      </c>
      <c r="B36" s="5"/>
      <c r="C36" s="9"/>
      <c r="D36" s="9"/>
      <c r="E36" s="5"/>
      <c r="F36" s="14"/>
      <c r="G36" s="5"/>
      <c r="H36" s="5"/>
      <c r="I36" s="5"/>
      <c r="J36" s="5"/>
      <c r="K36" s="5"/>
      <c r="L36" s="2"/>
    </row>
    <row r="37" spans="1:1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2"/>
    </row>
    <row r="38" spans="1:12" x14ac:dyDescent="0.25">
      <c r="A38" s="4">
        <v>44228</v>
      </c>
      <c r="B38" s="5" t="s">
        <v>27</v>
      </c>
      <c r="C38" s="5" t="s">
        <v>24</v>
      </c>
      <c r="D38" s="5">
        <v>6</v>
      </c>
      <c r="E38" s="7">
        <v>230</v>
      </c>
      <c r="F38" s="7">
        <f>SUM(D38*E38)</f>
        <v>1380</v>
      </c>
      <c r="G38" s="5" t="s">
        <v>25</v>
      </c>
      <c r="H38" s="5" t="s">
        <v>16</v>
      </c>
      <c r="I38" s="5" t="s">
        <v>14</v>
      </c>
      <c r="J38" s="5">
        <v>5303310</v>
      </c>
      <c r="K38" s="5" t="s">
        <v>26</v>
      </c>
      <c r="L38" s="2"/>
    </row>
    <row r="39" spans="1:12" x14ac:dyDescent="0.25">
      <c r="A39" s="4">
        <v>44228</v>
      </c>
      <c r="B39" s="5" t="s">
        <v>27</v>
      </c>
      <c r="C39" s="5" t="s">
        <v>24</v>
      </c>
      <c r="D39" s="5">
        <v>1.5</v>
      </c>
      <c r="E39" s="7">
        <v>230</v>
      </c>
      <c r="F39" s="41">
        <f>SUM(D39*E39)</f>
        <v>345</v>
      </c>
      <c r="G39" s="5" t="s">
        <v>25</v>
      </c>
      <c r="H39" s="5" t="s">
        <v>16</v>
      </c>
      <c r="I39" s="5" t="s">
        <v>14</v>
      </c>
      <c r="J39" s="5">
        <v>5303310</v>
      </c>
      <c r="K39" s="5" t="s">
        <v>26</v>
      </c>
      <c r="L39" s="2"/>
    </row>
    <row r="40" spans="1:12" x14ac:dyDescent="0.25">
      <c r="A40" s="4">
        <v>44256</v>
      </c>
      <c r="B40" s="5" t="s">
        <v>57</v>
      </c>
      <c r="C40" s="5" t="s">
        <v>24</v>
      </c>
      <c r="D40" s="5">
        <v>13</v>
      </c>
      <c r="E40" s="7">
        <v>230</v>
      </c>
      <c r="F40" s="25">
        <f>SUM(D40*E40)</f>
        <v>2990</v>
      </c>
      <c r="G40" s="5" t="s">
        <v>25</v>
      </c>
      <c r="H40" s="5" t="s">
        <v>16</v>
      </c>
      <c r="I40" s="5" t="s">
        <v>14</v>
      </c>
      <c r="J40" s="5">
        <v>5303310</v>
      </c>
      <c r="K40" s="5" t="s">
        <v>26</v>
      </c>
      <c r="L40" s="2"/>
    </row>
    <row r="41" spans="1:12" x14ac:dyDescent="0.25">
      <c r="A41" s="4">
        <v>44256</v>
      </c>
      <c r="B41" s="5" t="s">
        <v>57</v>
      </c>
      <c r="C41" s="5" t="s">
        <v>24</v>
      </c>
      <c r="D41" s="5">
        <v>5</v>
      </c>
      <c r="E41" s="7">
        <v>200</v>
      </c>
      <c r="F41" s="25">
        <f>SUM(D41*E41)</f>
        <v>1000</v>
      </c>
      <c r="G41" s="5" t="s">
        <v>25</v>
      </c>
      <c r="H41" s="5" t="s">
        <v>16</v>
      </c>
      <c r="I41" s="5" t="s">
        <v>14</v>
      </c>
      <c r="J41" s="5">
        <v>5303310</v>
      </c>
      <c r="K41" s="5" t="s">
        <v>26</v>
      </c>
      <c r="L41" s="2"/>
    </row>
    <row r="42" spans="1:12" x14ac:dyDescent="0.25">
      <c r="A42" s="4">
        <v>44287</v>
      </c>
      <c r="B42" s="5" t="s">
        <v>28</v>
      </c>
      <c r="C42" s="5" t="s">
        <v>24</v>
      </c>
      <c r="D42" s="5">
        <v>15</v>
      </c>
      <c r="E42" s="7">
        <v>230</v>
      </c>
      <c r="F42" s="7">
        <f t="shared" ref="F42:F55" si="3">SUM(D42*E42)</f>
        <v>3450</v>
      </c>
      <c r="G42" s="5" t="s">
        <v>25</v>
      </c>
      <c r="H42" s="5" t="s">
        <v>16</v>
      </c>
      <c r="I42" s="5" t="s">
        <v>14</v>
      </c>
      <c r="J42" s="5">
        <v>5303310</v>
      </c>
      <c r="K42" s="5" t="s">
        <v>26</v>
      </c>
      <c r="L42" s="2"/>
    </row>
    <row r="43" spans="1:12" x14ac:dyDescent="0.25">
      <c r="A43" s="4">
        <v>44287</v>
      </c>
      <c r="B43" s="5" t="s">
        <v>28</v>
      </c>
      <c r="C43" s="5" t="s">
        <v>24</v>
      </c>
      <c r="D43" s="5">
        <v>25.5</v>
      </c>
      <c r="E43" s="7">
        <v>200</v>
      </c>
      <c r="F43" s="7">
        <f t="shared" si="3"/>
        <v>5100</v>
      </c>
      <c r="G43" s="5" t="s">
        <v>25</v>
      </c>
      <c r="H43" s="5" t="s">
        <v>16</v>
      </c>
      <c r="I43" s="5" t="s">
        <v>14</v>
      </c>
      <c r="J43" s="5">
        <v>5303310</v>
      </c>
      <c r="K43" s="5" t="s">
        <v>26</v>
      </c>
      <c r="L43" s="2"/>
    </row>
    <row r="44" spans="1:12" x14ac:dyDescent="0.25">
      <c r="A44" s="4">
        <v>44287</v>
      </c>
      <c r="B44" s="5" t="s">
        <v>28</v>
      </c>
      <c r="C44" s="5" t="s">
        <v>24</v>
      </c>
      <c r="D44" s="5">
        <v>20</v>
      </c>
      <c r="E44" s="7">
        <v>170</v>
      </c>
      <c r="F44" s="7">
        <f t="shared" si="3"/>
        <v>3400</v>
      </c>
      <c r="G44" s="5" t="s">
        <v>25</v>
      </c>
      <c r="H44" s="5" t="s">
        <v>16</v>
      </c>
      <c r="I44" s="5" t="s">
        <v>14</v>
      </c>
      <c r="J44" s="5">
        <v>5303310</v>
      </c>
      <c r="K44" s="5" t="s">
        <v>26</v>
      </c>
      <c r="L44" s="2"/>
    </row>
    <row r="45" spans="1:12" x14ac:dyDescent="0.25">
      <c r="A45" s="4">
        <v>44317</v>
      </c>
      <c r="B45" s="5" t="s">
        <v>29</v>
      </c>
      <c r="C45" s="5" t="s">
        <v>24</v>
      </c>
      <c r="D45" s="5">
        <v>6</v>
      </c>
      <c r="E45" s="7">
        <v>230</v>
      </c>
      <c r="F45" s="7">
        <f t="shared" si="3"/>
        <v>1380</v>
      </c>
      <c r="G45" s="5" t="s">
        <v>25</v>
      </c>
      <c r="H45" s="5" t="s">
        <v>16</v>
      </c>
      <c r="I45" s="5" t="s">
        <v>14</v>
      </c>
      <c r="J45" s="5">
        <v>5303310</v>
      </c>
      <c r="K45" s="5" t="s">
        <v>26</v>
      </c>
      <c r="L45" s="2"/>
    </row>
    <row r="46" spans="1:12" x14ac:dyDescent="0.25">
      <c r="A46" s="4">
        <v>44317</v>
      </c>
      <c r="B46" s="5" t="s">
        <v>29</v>
      </c>
      <c r="C46" s="5" t="s">
        <v>24</v>
      </c>
      <c r="D46" s="5">
        <v>24</v>
      </c>
      <c r="E46" s="7">
        <v>200</v>
      </c>
      <c r="F46" s="7">
        <f t="shared" si="3"/>
        <v>4800</v>
      </c>
      <c r="G46" s="5" t="s">
        <v>25</v>
      </c>
      <c r="H46" s="5" t="s">
        <v>16</v>
      </c>
      <c r="I46" s="5" t="s">
        <v>14</v>
      </c>
      <c r="J46" s="5">
        <v>5303310</v>
      </c>
      <c r="K46" s="5" t="s">
        <v>26</v>
      </c>
      <c r="L46" s="2"/>
    </row>
    <row r="47" spans="1:12" x14ac:dyDescent="0.25">
      <c r="A47" s="4">
        <v>44317</v>
      </c>
      <c r="B47" s="5" t="s">
        <v>29</v>
      </c>
      <c r="C47" s="5" t="s">
        <v>24</v>
      </c>
      <c r="D47" s="5">
        <v>10</v>
      </c>
      <c r="E47" s="7">
        <v>170</v>
      </c>
      <c r="F47" s="7">
        <f t="shared" si="3"/>
        <v>1700</v>
      </c>
      <c r="G47" s="5" t="s">
        <v>25</v>
      </c>
      <c r="H47" s="5" t="s">
        <v>16</v>
      </c>
      <c r="I47" s="5" t="s">
        <v>14</v>
      </c>
      <c r="J47" s="5">
        <v>5303310</v>
      </c>
      <c r="K47" s="5" t="s">
        <v>26</v>
      </c>
      <c r="L47" s="2"/>
    </row>
    <row r="48" spans="1:12" x14ac:dyDescent="0.25">
      <c r="A48" s="4">
        <v>44317</v>
      </c>
      <c r="B48" s="5" t="s">
        <v>29</v>
      </c>
      <c r="C48" s="5" t="s">
        <v>24</v>
      </c>
      <c r="D48" s="5">
        <v>3</v>
      </c>
      <c r="E48" s="7">
        <v>170</v>
      </c>
      <c r="F48" s="7">
        <f t="shared" si="3"/>
        <v>510</v>
      </c>
      <c r="G48" s="5" t="s">
        <v>25</v>
      </c>
      <c r="H48" s="5" t="s">
        <v>16</v>
      </c>
      <c r="I48" s="5" t="s">
        <v>14</v>
      </c>
      <c r="J48" s="5">
        <v>5303310</v>
      </c>
      <c r="K48" s="5" t="s">
        <v>26</v>
      </c>
      <c r="L48" s="2"/>
    </row>
    <row r="49" spans="1:12" x14ac:dyDescent="0.25">
      <c r="A49" s="4">
        <v>44348</v>
      </c>
      <c r="B49" s="5" t="s">
        <v>30</v>
      </c>
      <c r="C49" s="5" t="s">
        <v>24</v>
      </c>
      <c r="D49" s="5">
        <v>115</v>
      </c>
      <c r="E49" s="7">
        <v>230</v>
      </c>
      <c r="F49" s="7">
        <f t="shared" si="3"/>
        <v>26450</v>
      </c>
      <c r="G49" s="5" t="s">
        <v>25</v>
      </c>
      <c r="H49" s="5" t="s">
        <v>16</v>
      </c>
      <c r="I49" s="5" t="s">
        <v>14</v>
      </c>
      <c r="J49" s="5">
        <v>5303310</v>
      </c>
      <c r="K49" s="5" t="s">
        <v>26</v>
      </c>
      <c r="L49" s="2"/>
    </row>
    <row r="50" spans="1:12" x14ac:dyDescent="0.25">
      <c r="A50" s="4">
        <v>44348</v>
      </c>
      <c r="B50" s="5" t="s">
        <v>30</v>
      </c>
      <c r="C50" s="5" t="s">
        <v>24</v>
      </c>
      <c r="D50" s="5">
        <v>119</v>
      </c>
      <c r="E50" s="7">
        <v>200</v>
      </c>
      <c r="F50" s="7">
        <f t="shared" si="3"/>
        <v>23800</v>
      </c>
      <c r="G50" s="5" t="s">
        <v>25</v>
      </c>
      <c r="H50" s="5" t="s">
        <v>16</v>
      </c>
      <c r="I50" s="5" t="s">
        <v>14</v>
      </c>
      <c r="J50" s="5">
        <v>5303310</v>
      </c>
      <c r="K50" s="5" t="s">
        <v>26</v>
      </c>
      <c r="L50" s="2"/>
    </row>
    <row r="51" spans="1:12" x14ac:dyDescent="0.25">
      <c r="A51" s="4">
        <v>44348</v>
      </c>
      <c r="B51" s="5" t="s">
        <v>30</v>
      </c>
      <c r="C51" s="5" t="s">
        <v>24</v>
      </c>
      <c r="D51" s="5">
        <v>18.5</v>
      </c>
      <c r="E51" s="7">
        <v>170</v>
      </c>
      <c r="F51" s="7">
        <f t="shared" si="3"/>
        <v>3145</v>
      </c>
      <c r="G51" s="5" t="s">
        <v>25</v>
      </c>
      <c r="H51" s="5" t="s">
        <v>16</v>
      </c>
      <c r="I51" s="5" t="s">
        <v>14</v>
      </c>
      <c r="J51" s="5">
        <v>5303310</v>
      </c>
      <c r="K51" s="5" t="s">
        <v>26</v>
      </c>
      <c r="L51" s="2"/>
    </row>
    <row r="52" spans="1:12" x14ac:dyDescent="0.25">
      <c r="A52" s="4">
        <v>44348</v>
      </c>
      <c r="B52" s="5" t="s">
        <v>30</v>
      </c>
      <c r="C52" s="5" t="s">
        <v>24</v>
      </c>
      <c r="D52" s="5">
        <v>5</v>
      </c>
      <c r="E52" s="7">
        <v>170</v>
      </c>
      <c r="F52" s="7">
        <f t="shared" si="3"/>
        <v>850</v>
      </c>
      <c r="G52" s="5" t="s">
        <v>25</v>
      </c>
      <c r="H52" s="5" t="s">
        <v>16</v>
      </c>
      <c r="I52" s="5" t="s">
        <v>14</v>
      </c>
      <c r="J52" s="5">
        <v>5303310</v>
      </c>
      <c r="K52" s="5" t="s">
        <v>26</v>
      </c>
      <c r="L52" s="2"/>
    </row>
    <row r="53" spans="1:12" x14ac:dyDescent="0.25">
      <c r="A53" s="10">
        <v>44378</v>
      </c>
      <c r="B53" s="5" t="s">
        <v>51</v>
      </c>
      <c r="C53" s="5" t="s">
        <v>24</v>
      </c>
      <c r="D53" s="5">
        <v>5.5</v>
      </c>
      <c r="E53" s="7">
        <v>230</v>
      </c>
      <c r="F53" s="7">
        <f t="shared" si="3"/>
        <v>1265</v>
      </c>
      <c r="G53" s="5" t="s">
        <v>25</v>
      </c>
      <c r="H53" s="5" t="s">
        <v>16</v>
      </c>
      <c r="I53" s="5" t="s">
        <v>14</v>
      </c>
      <c r="J53" s="5">
        <v>5303310</v>
      </c>
      <c r="K53" s="5" t="s">
        <v>26</v>
      </c>
      <c r="L53" s="2"/>
    </row>
    <row r="54" spans="1:12" x14ac:dyDescent="0.25">
      <c r="A54" s="10">
        <v>44409</v>
      </c>
      <c r="B54" s="5" t="s">
        <v>58</v>
      </c>
      <c r="C54" s="5" t="s">
        <v>24</v>
      </c>
      <c r="D54" s="5">
        <v>50</v>
      </c>
      <c r="E54" s="7">
        <v>230</v>
      </c>
      <c r="F54" s="7">
        <f t="shared" si="3"/>
        <v>11500</v>
      </c>
      <c r="G54" s="5" t="s">
        <v>25</v>
      </c>
      <c r="H54" s="5" t="s">
        <v>16</v>
      </c>
      <c r="I54" s="5" t="s">
        <v>14</v>
      </c>
      <c r="J54" s="5">
        <v>5303310</v>
      </c>
      <c r="K54" s="5" t="s">
        <v>26</v>
      </c>
      <c r="L54" s="2"/>
    </row>
    <row r="55" spans="1:12" x14ac:dyDescent="0.25">
      <c r="A55" s="10">
        <v>44409</v>
      </c>
      <c r="B55" s="5" t="s">
        <v>58</v>
      </c>
      <c r="C55" s="5" t="s">
        <v>24</v>
      </c>
      <c r="D55" s="5">
        <v>15</v>
      </c>
      <c r="E55" s="7">
        <v>200</v>
      </c>
      <c r="F55" s="7">
        <f t="shared" si="3"/>
        <v>3000</v>
      </c>
      <c r="G55" s="5" t="s">
        <v>25</v>
      </c>
      <c r="H55" s="5" t="s">
        <v>16</v>
      </c>
      <c r="I55" s="5" t="s">
        <v>14</v>
      </c>
      <c r="J55" s="5">
        <v>5303310</v>
      </c>
      <c r="K55" s="5" t="s">
        <v>26</v>
      </c>
      <c r="L55" s="2"/>
    </row>
    <row r="56" spans="1:12" x14ac:dyDescent="0.25">
      <c r="A56" s="2"/>
      <c r="B56" s="2"/>
      <c r="C56" s="8" t="s">
        <v>44</v>
      </c>
      <c r="D56" s="16"/>
      <c r="E56" s="16"/>
      <c r="F56" s="13">
        <f>SUM(F38:F55)</f>
        <v>96065</v>
      </c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9"/>
      <c r="D57" s="16"/>
      <c r="E57" s="16"/>
      <c r="F57" s="14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3" t="s">
        <v>32</v>
      </c>
      <c r="E58" s="3" t="s">
        <v>33</v>
      </c>
      <c r="F58" s="2"/>
      <c r="G58" s="2"/>
      <c r="H58" s="2"/>
      <c r="I58" s="2"/>
      <c r="J58" s="2"/>
      <c r="K58" s="2"/>
      <c r="L58" s="2"/>
    </row>
    <row r="59" spans="1:12" x14ac:dyDescent="0.25">
      <c r="A59" s="10">
        <v>44302</v>
      </c>
      <c r="B59" s="11">
        <v>2841804162021</v>
      </c>
      <c r="C59" s="2" t="s">
        <v>34</v>
      </c>
      <c r="D59" s="5">
        <v>0.4375</v>
      </c>
      <c r="E59" s="6">
        <v>2600</v>
      </c>
      <c r="F59" s="6">
        <f t="shared" ref="F59:F68" si="4">SUM(D59*E59)</f>
        <v>1137.5</v>
      </c>
      <c r="G59" s="5" t="s">
        <v>25</v>
      </c>
      <c r="H59" s="5" t="s">
        <v>16</v>
      </c>
      <c r="I59" s="5" t="s">
        <v>14</v>
      </c>
      <c r="J59" s="5">
        <v>5303310</v>
      </c>
      <c r="K59" s="5" t="s">
        <v>26</v>
      </c>
      <c r="L59" s="2"/>
    </row>
    <row r="60" spans="1:12" x14ac:dyDescent="0.25">
      <c r="A60" s="10">
        <v>44302</v>
      </c>
      <c r="B60" s="11">
        <v>2841804162021</v>
      </c>
      <c r="C60" s="2" t="s">
        <v>34</v>
      </c>
      <c r="D60" s="5">
        <v>1.875</v>
      </c>
      <c r="E60" s="6">
        <v>2600</v>
      </c>
      <c r="F60" s="6">
        <f t="shared" si="4"/>
        <v>4875</v>
      </c>
      <c r="G60" s="5" t="s">
        <v>25</v>
      </c>
      <c r="H60" s="5" t="s">
        <v>16</v>
      </c>
      <c r="I60" s="5" t="s">
        <v>14</v>
      </c>
      <c r="J60" s="5">
        <v>5303310</v>
      </c>
      <c r="K60" s="5" t="s">
        <v>26</v>
      </c>
      <c r="L60" s="2"/>
    </row>
    <row r="61" spans="1:12" x14ac:dyDescent="0.25">
      <c r="A61" s="10">
        <v>44309</v>
      </c>
      <c r="B61" s="11">
        <v>2841804232021</v>
      </c>
      <c r="C61" s="2" t="s">
        <v>34</v>
      </c>
      <c r="D61" s="5">
        <v>0.5</v>
      </c>
      <c r="E61" s="7">
        <v>2600</v>
      </c>
      <c r="F61" s="41">
        <f t="shared" si="4"/>
        <v>1300</v>
      </c>
      <c r="G61" s="5" t="s">
        <v>25</v>
      </c>
      <c r="H61" s="5" t="s">
        <v>16</v>
      </c>
      <c r="I61" s="5" t="s">
        <v>14</v>
      </c>
      <c r="J61" s="5">
        <v>5303310</v>
      </c>
      <c r="K61" s="5" t="s">
        <v>26</v>
      </c>
      <c r="L61" s="2"/>
    </row>
    <row r="62" spans="1:12" x14ac:dyDescent="0.25">
      <c r="A62" s="10">
        <v>44316</v>
      </c>
      <c r="B62" s="11">
        <v>2841804302021</v>
      </c>
      <c r="C62" s="2" t="s">
        <v>34</v>
      </c>
      <c r="D62" s="5">
        <v>0.625</v>
      </c>
      <c r="E62" s="7">
        <v>2600</v>
      </c>
      <c r="F62" s="41">
        <f t="shared" si="4"/>
        <v>1625</v>
      </c>
      <c r="G62" s="5" t="s">
        <v>25</v>
      </c>
      <c r="H62" s="5" t="s">
        <v>16</v>
      </c>
      <c r="I62" s="5" t="s">
        <v>14</v>
      </c>
      <c r="J62" s="5">
        <v>5303310</v>
      </c>
      <c r="K62" s="5" t="s">
        <v>26</v>
      </c>
      <c r="L62" s="2"/>
    </row>
    <row r="63" spans="1:12" x14ac:dyDescent="0.25">
      <c r="A63" s="10">
        <v>44323</v>
      </c>
      <c r="B63" s="11">
        <v>2841805072021</v>
      </c>
      <c r="C63" s="2" t="s">
        <v>34</v>
      </c>
      <c r="D63" s="5">
        <v>0.9375</v>
      </c>
      <c r="E63" s="7">
        <v>2600</v>
      </c>
      <c r="F63" s="7">
        <f t="shared" si="4"/>
        <v>2437.5</v>
      </c>
      <c r="G63" s="5" t="s">
        <v>25</v>
      </c>
      <c r="H63" s="5" t="s">
        <v>16</v>
      </c>
      <c r="I63" s="5" t="s">
        <v>14</v>
      </c>
      <c r="J63" s="5">
        <v>5303310</v>
      </c>
      <c r="K63" s="5" t="s">
        <v>26</v>
      </c>
      <c r="L63" s="2"/>
    </row>
    <row r="64" spans="1:12" x14ac:dyDescent="0.25">
      <c r="A64" s="10">
        <v>44337</v>
      </c>
      <c r="B64" s="11">
        <v>2841805212021</v>
      </c>
      <c r="C64" s="2" t="s">
        <v>34</v>
      </c>
      <c r="D64" s="5">
        <v>0.25</v>
      </c>
      <c r="E64" s="7">
        <v>2600</v>
      </c>
      <c r="F64" s="41">
        <f t="shared" si="4"/>
        <v>650</v>
      </c>
      <c r="G64" s="5" t="s">
        <v>25</v>
      </c>
      <c r="H64" s="5" t="s">
        <v>16</v>
      </c>
      <c r="I64" s="5" t="s">
        <v>14</v>
      </c>
      <c r="J64" s="5">
        <v>5303310</v>
      </c>
      <c r="K64" s="5" t="s">
        <v>26</v>
      </c>
      <c r="L64" s="2"/>
    </row>
    <row r="65" spans="1:12" x14ac:dyDescent="0.25">
      <c r="A65" s="10">
        <v>44344</v>
      </c>
      <c r="B65" s="11">
        <v>2841805282021</v>
      </c>
      <c r="C65" s="2" t="s">
        <v>34</v>
      </c>
      <c r="D65" s="5">
        <v>2.125</v>
      </c>
      <c r="E65" s="7">
        <v>2600</v>
      </c>
      <c r="F65" s="41">
        <f t="shared" si="4"/>
        <v>5525</v>
      </c>
      <c r="G65" s="5" t="s">
        <v>25</v>
      </c>
      <c r="H65" s="5" t="s">
        <v>16</v>
      </c>
      <c r="I65" s="5" t="s">
        <v>14</v>
      </c>
      <c r="J65" s="5">
        <v>5303310</v>
      </c>
      <c r="K65" s="5" t="s">
        <v>26</v>
      </c>
      <c r="L65" s="2"/>
    </row>
    <row r="66" spans="1:12" x14ac:dyDescent="0.25">
      <c r="A66" s="10">
        <v>44351</v>
      </c>
      <c r="B66" s="11">
        <v>2841805282021</v>
      </c>
      <c r="C66" s="2" t="s">
        <v>34</v>
      </c>
      <c r="D66" s="5">
        <v>1.125</v>
      </c>
      <c r="E66" s="7">
        <v>2600</v>
      </c>
      <c r="F66" s="7">
        <f t="shared" si="4"/>
        <v>2925</v>
      </c>
      <c r="G66" s="5" t="s">
        <v>25</v>
      </c>
      <c r="H66" s="5" t="s">
        <v>16</v>
      </c>
      <c r="I66" s="5" t="s">
        <v>14</v>
      </c>
      <c r="J66" s="5">
        <v>5303310</v>
      </c>
      <c r="K66" s="5" t="s">
        <v>26</v>
      </c>
      <c r="L66" s="2"/>
    </row>
    <row r="67" spans="1:12" x14ac:dyDescent="0.25">
      <c r="A67" s="10">
        <v>44358</v>
      </c>
      <c r="B67" s="11">
        <v>2841805282021</v>
      </c>
      <c r="C67" s="2" t="s">
        <v>34</v>
      </c>
      <c r="D67" s="5">
        <v>2.125</v>
      </c>
      <c r="E67" s="6">
        <v>2600</v>
      </c>
      <c r="F67" s="6">
        <f t="shared" si="4"/>
        <v>5525</v>
      </c>
      <c r="G67" s="5" t="s">
        <v>25</v>
      </c>
      <c r="H67" s="5" t="s">
        <v>16</v>
      </c>
      <c r="I67" s="5" t="s">
        <v>14</v>
      </c>
      <c r="J67" s="5">
        <v>5303310</v>
      </c>
      <c r="K67" s="5" t="s">
        <v>26</v>
      </c>
      <c r="L67" s="2"/>
    </row>
    <row r="68" spans="1:12" x14ac:dyDescent="0.25">
      <c r="A68" s="10">
        <v>44330</v>
      </c>
      <c r="B68" s="11">
        <v>2841805282021</v>
      </c>
      <c r="C68" s="2" t="s">
        <v>34</v>
      </c>
      <c r="D68" s="5">
        <v>0.375</v>
      </c>
      <c r="E68" s="6">
        <v>2600</v>
      </c>
      <c r="F68" s="6">
        <f t="shared" si="4"/>
        <v>975</v>
      </c>
      <c r="G68" s="5" t="s">
        <v>25</v>
      </c>
      <c r="H68" s="5" t="s">
        <v>16</v>
      </c>
      <c r="I68" s="5" t="s">
        <v>14</v>
      </c>
      <c r="J68" s="5">
        <v>5303310</v>
      </c>
      <c r="K68" s="5" t="s">
        <v>26</v>
      </c>
      <c r="L68" s="2"/>
    </row>
    <row r="69" spans="1:12" x14ac:dyDescent="0.25">
      <c r="A69" s="10">
        <v>44407</v>
      </c>
      <c r="B69" s="11">
        <v>2841805282021</v>
      </c>
      <c r="C69" s="2" t="s">
        <v>34</v>
      </c>
      <c r="D69" s="5">
        <v>1</v>
      </c>
      <c r="E69" s="6">
        <v>2600</v>
      </c>
      <c r="F69" s="6">
        <f>SUM(D69*E69)</f>
        <v>2600</v>
      </c>
      <c r="G69" s="5" t="s">
        <v>25</v>
      </c>
      <c r="H69" s="5" t="s">
        <v>16</v>
      </c>
      <c r="I69" s="5" t="s">
        <v>14</v>
      </c>
      <c r="J69" s="5">
        <v>5303310</v>
      </c>
      <c r="K69" s="5" t="s">
        <v>26</v>
      </c>
      <c r="L69" s="2"/>
    </row>
    <row r="70" spans="1:12" x14ac:dyDescent="0.25">
      <c r="A70" s="2"/>
      <c r="B70" s="5"/>
      <c r="C70" s="8" t="s">
        <v>45</v>
      </c>
      <c r="D70" s="17"/>
      <c r="E70" s="17"/>
      <c r="F70" s="18">
        <f>SUM(F59:F69)</f>
        <v>29575</v>
      </c>
      <c r="G70" s="2"/>
      <c r="H70" s="2"/>
      <c r="I70" s="2"/>
      <c r="J70" s="2"/>
      <c r="K70" s="2"/>
      <c r="L70" s="2"/>
    </row>
    <row r="71" spans="1:12" x14ac:dyDescent="0.25">
      <c r="A71" s="2"/>
      <c r="B71" s="5"/>
      <c r="C71" s="9"/>
      <c r="D71" s="17"/>
      <c r="E71" s="17"/>
      <c r="F71" s="27"/>
      <c r="G71" s="2"/>
      <c r="H71" s="2"/>
      <c r="I71" s="2"/>
      <c r="J71" s="2"/>
      <c r="K71" s="2"/>
      <c r="L71" s="2"/>
    </row>
    <row r="72" spans="1:12" x14ac:dyDescent="0.25">
      <c r="A72" s="2"/>
      <c r="B72" s="5"/>
      <c r="C72" s="2"/>
      <c r="D72" s="3" t="s">
        <v>3</v>
      </c>
      <c r="E72" s="3" t="s">
        <v>4</v>
      </c>
      <c r="F72" s="2"/>
      <c r="G72" s="2"/>
      <c r="H72" s="2"/>
      <c r="I72" s="2"/>
      <c r="J72" s="2"/>
      <c r="K72" s="2"/>
      <c r="L72" s="2"/>
    </row>
    <row r="73" spans="1:12" x14ac:dyDescent="0.25">
      <c r="A73" s="10">
        <v>44349</v>
      </c>
      <c r="B73" s="11">
        <v>1</v>
      </c>
      <c r="C73" s="2" t="s">
        <v>35</v>
      </c>
      <c r="D73" s="5">
        <v>97</v>
      </c>
      <c r="E73" s="7">
        <v>320</v>
      </c>
      <c r="F73" s="7">
        <f>SUM(D73*E73)</f>
        <v>31040</v>
      </c>
      <c r="G73" s="5" t="s">
        <v>25</v>
      </c>
      <c r="H73" s="5" t="s">
        <v>16</v>
      </c>
      <c r="I73" s="5" t="s">
        <v>14</v>
      </c>
      <c r="J73" s="5">
        <v>5303310</v>
      </c>
      <c r="K73" s="5" t="s">
        <v>26</v>
      </c>
      <c r="L73" s="2"/>
    </row>
    <row r="74" spans="1:12" x14ac:dyDescent="0.25">
      <c r="A74" s="10">
        <v>44349</v>
      </c>
      <c r="B74" s="5">
        <v>1</v>
      </c>
      <c r="C74" s="2" t="s">
        <v>35</v>
      </c>
      <c r="D74" s="5">
        <v>17.75</v>
      </c>
      <c r="E74" s="7">
        <v>84</v>
      </c>
      <c r="F74" s="7">
        <f>SUM(D74*E74)</f>
        <v>1491</v>
      </c>
      <c r="G74" s="5" t="s">
        <v>25</v>
      </c>
      <c r="H74" s="5" t="s">
        <v>16</v>
      </c>
      <c r="I74" s="5" t="s">
        <v>14</v>
      </c>
      <c r="J74" s="5">
        <v>5303310</v>
      </c>
      <c r="K74" s="5" t="s">
        <v>26</v>
      </c>
      <c r="L74" s="2"/>
    </row>
    <row r="75" spans="1:12" x14ac:dyDescent="0.25">
      <c r="A75" s="2"/>
      <c r="B75" s="5"/>
      <c r="C75" s="8" t="s">
        <v>46</v>
      </c>
      <c r="D75" s="17"/>
      <c r="E75" s="17"/>
      <c r="F75" s="13">
        <f>SUM(F73:F74)</f>
        <v>32531</v>
      </c>
      <c r="G75" s="2"/>
      <c r="H75" s="2"/>
      <c r="I75" s="2"/>
      <c r="J75" s="2"/>
      <c r="K75" s="2"/>
      <c r="L75" s="2"/>
    </row>
    <row r="76" spans="1:12" x14ac:dyDescent="0.25">
      <c r="A76" s="2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8" t="s">
        <v>31</v>
      </c>
      <c r="D77" s="12"/>
      <c r="E77" s="2"/>
      <c r="F77" s="13">
        <f>SUM(F34+F56+F70+F75)</f>
        <v>306136.90000000002</v>
      </c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9"/>
      <c r="D78" s="12"/>
      <c r="E78" s="2"/>
      <c r="F78" s="14"/>
      <c r="G78" s="2"/>
      <c r="H78" s="2"/>
      <c r="I78" s="2"/>
      <c r="J78" s="2"/>
      <c r="K78" s="2"/>
      <c r="L78" s="2"/>
    </row>
    <row r="79" spans="1:12" x14ac:dyDescent="0.25">
      <c r="A79" s="2" t="s">
        <v>117</v>
      </c>
      <c r="B79" s="2"/>
      <c r="C79" s="9"/>
      <c r="D79" s="12"/>
      <c r="E79" s="2"/>
      <c r="F79" s="14"/>
      <c r="G79" s="2"/>
      <c r="H79" s="2"/>
      <c r="I79" s="2"/>
      <c r="J79" s="2"/>
      <c r="K79" s="2"/>
      <c r="L79" s="2"/>
    </row>
    <row r="80" spans="1:12" x14ac:dyDescent="0.25">
      <c r="A80" s="42" t="s">
        <v>116</v>
      </c>
      <c r="B80" s="2"/>
      <c r="C80" s="12"/>
      <c r="D80" s="12"/>
      <c r="E80" s="2"/>
      <c r="F80" s="14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12"/>
      <c r="D81" s="12"/>
      <c r="E81" s="2"/>
      <c r="F81" s="14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12"/>
      <c r="D82" s="12"/>
      <c r="E82" s="2"/>
      <c r="F82" s="14"/>
      <c r="G82" s="2"/>
      <c r="H82" s="2"/>
      <c r="I82" s="2"/>
      <c r="J82" s="2"/>
      <c r="K82" s="2"/>
      <c r="L82" s="2"/>
    </row>
    <row r="83" spans="1:12" x14ac:dyDescent="0.25">
      <c r="A83" s="10">
        <v>44330</v>
      </c>
      <c r="B83" s="5">
        <v>246730</v>
      </c>
      <c r="C83" s="2" t="s">
        <v>40</v>
      </c>
      <c r="D83" s="2"/>
      <c r="E83" s="2"/>
      <c r="F83" s="6">
        <v>10</v>
      </c>
      <c r="G83" s="2" t="s">
        <v>39</v>
      </c>
      <c r="H83" s="5" t="s">
        <v>16</v>
      </c>
      <c r="I83" s="5" t="s">
        <v>14</v>
      </c>
      <c r="J83" s="2"/>
      <c r="K83" s="5" t="s">
        <v>41</v>
      </c>
      <c r="L83" s="2"/>
    </row>
    <row r="84" spans="1:12" x14ac:dyDescent="0.25">
      <c r="A84" s="10">
        <v>44344</v>
      </c>
      <c r="B84" s="2"/>
      <c r="C84" s="2" t="s">
        <v>36</v>
      </c>
      <c r="D84" s="2"/>
      <c r="E84" s="2"/>
      <c r="F84" s="6">
        <v>58.72</v>
      </c>
      <c r="G84" s="2" t="s">
        <v>38</v>
      </c>
      <c r="H84" s="5" t="s">
        <v>16</v>
      </c>
      <c r="I84" s="5" t="s">
        <v>14</v>
      </c>
      <c r="J84" s="5">
        <v>5302015</v>
      </c>
      <c r="K84" s="5" t="s">
        <v>37</v>
      </c>
      <c r="L84" s="2"/>
    </row>
    <row r="85" spans="1:12" x14ac:dyDescent="0.25">
      <c r="A85" s="10">
        <v>44370</v>
      </c>
      <c r="B85" s="5" t="s">
        <v>47</v>
      </c>
      <c r="C85" s="2" t="s">
        <v>48</v>
      </c>
      <c r="D85" s="2"/>
      <c r="E85" s="2"/>
      <c r="F85" s="7">
        <v>98374.89</v>
      </c>
      <c r="G85" s="2" t="s">
        <v>49</v>
      </c>
      <c r="H85" s="5" t="s">
        <v>16</v>
      </c>
      <c r="I85" s="5" t="s">
        <v>14</v>
      </c>
      <c r="J85" s="5">
        <v>5303830</v>
      </c>
      <c r="K85" s="5" t="s">
        <v>50</v>
      </c>
      <c r="L85" s="2"/>
    </row>
    <row r="86" spans="1:12" x14ac:dyDescent="0.25">
      <c r="A86" s="10">
        <v>44370</v>
      </c>
      <c r="B86" s="2"/>
      <c r="C86" s="2" t="s">
        <v>52</v>
      </c>
      <c r="D86" s="2"/>
      <c r="E86" s="2"/>
      <c r="F86" s="7">
        <v>41.76</v>
      </c>
      <c r="G86" s="2" t="s">
        <v>38</v>
      </c>
      <c r="H86" s="5" t="s">
        <v>16</v>
      </c>
      <c r="I86" s="5" t="s">
        <v>14</v>
      </c>
      <c r="J86" s="5">
        <v>5302015</v>
      </c>
      <c r="K86" s="5" t="s">
        <v>37</v>
      </c>
      <c r="L86" s="2"/>
    </row>
    <row r="87" spans="1:12" x14ac:dyDescent="0.25">
      <c r="C87" s="8" t="s">
        <v>42</v>
      </c>
      <c r="F87" s="18">
        <f>SUM(F83:F86)</f>
        <v>98485.37</v>
      </c>
    </row>
    <row r="90" spans="1:12" x14ac:dyDescent="0.25">
      <c r="C90" s="21" t="s">
        <v>43</v>
      </c>
      <c r="F90" s="15">
        <f>SUM(F77+F87)</f>
        <v>404622.27</v>
      </c>
    </row>
  </sheetData>
  <pageMargins left="0.25" right="0.25" top="0.75" bottom="0.75" header="0.3" footer="0.3"/>
  <pageSetup scale="74" fitToHeight="0" orientation="landscape" r:id="rId1"/>
  <rowBreaks count="2" manualBreakCount="2">
    <brk id="37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A12" sqref="A12"/>
    </sheetView>
  </sheetViews>
  <sheetFormatPr defaultRowHeight="15" x14ac:dyDescent="0.25"/>
  <cols>
    <col min="1" max="1" width="24.5703125" customWidth="1"/>
    <col min="2" max="2" width="11.7109375" customWidth="1"/>
    <col min="3" max="3" width="24.42578125" customWidth="1"/>
    <col min="4" max="4" width="38.140625" customWidth="1"/>
    <col min="5" max="5" width="12" customWidth="1"/>
    <col min="6" max="6" width="10.7109375" customWidth="1"/>
    <col min="7" max="7" width="4.140625" customWidth="1"/>
  </cols>
  <sheetData>
    <row r="1" spans="1:10" s="29" customFormat="1" ht="18.75" x14ac:dyDescent="0.3">
      <c r="A1" s="28" t="s">
        <v>62</v>
      </c>
    </row>
    <row r="2" spans="1:10" x14ac:dyDescent="0.25">
      <c r="A2" t="s">
        <v>63</v>
      </c>
    </row>
    <row r="3" spans="1:10" x14ac:dyDescent="0.25">
      <c r="A3" t="s">
        <v>64</v>
      </c>
      <c r="B3">
        <v>1242020</v>
      </c>
      <c r="D3" t="s">
        <v>65</v>
      </c>
    </row>
    <row r="4" spans="1:10" x14ac:dyDescent="0.25">
      <c r="A4" s="2" t="s">
        <v>66</v>
      </c>
      <c r="B4" s="2" t="s">
        <v>14</v>
      </c>
      <c r="C4" s="2"/>
      <c r="D4" s="2"/>
      <c r="E4" s="2"/>
    </row>
    <row r="5" spans="1:10" s="31" customFormat="1" x14ac:dyDescent="0.25">
      <c r="A5" s="20"/>
      <c r="B5" s="30" t="s">
        <v>67</v>
      </c>
      <c r="C5" s="20"/>
      <c r="D5" s="20"/>
      <c r="E5" s="20"/>
      <c r="F5" s="20"/>
      <c r="G5" s="20"/>
      <c r="H5" s="20"/>
      <c r="I5" s="20"/>
      <c r="J5" s="20"/>
    </row>
    <row r="6" spans="1:10" s="31" customFormat="1" x14ac:dyDescent="0.25">
      <c r="A6" s="32"/>
      <c r="B6" s="30" t="s">
        <v>68</v>
      </c>
      <c r="C6" s="30"/>
      <c r="D6" s="30" t="s">
        <v>69</v>
      </c>
      <c r="E6" s="30" t="s">
        <v>70</v>
      </c>
      <c r="F6" s="30" t="s">
        <v>71</v>
      </c>
      <c r="G6" s="20"/>
      <c r="H6" s="20"/>
      <c r="I6" s="20"/>
      <c r="J6" s="20"/>
    </row>
    <row r="7" spans="1:10" s="31" customFormat="1" x14ac:dyDescent="0.25">
      <c r="A7" s="33" t="s">
        <v>72</v>
      </c>
      <c r="B7" s="33" t="s">
        <v>73</v>
      </c>
      <c r="C7" s="33" t="s">
        <v>74</v>
      </c>
      <c r="D7" s="33" t="s">
        <v>75</v>
      </c>
      <c r="E7" s="33" t="s">
        <v>76</v>
      </c>
      <c r="F7" s="33" t="s">
        <v>77</v>
      </c>
      <c r="G7" s="20"/>
      <c r="H7" s="20"/>
      <c r="I7" s="20"/>
      <c r="J7" s="20"/>
    </row>
    <row r="8" spans="1:10" x14ac:dyDescent="0.25">
      <c r="A8" s="2" t="s">
        <v>78</v>
      </c>
      <c r="B8" s="5">
        <v>400</v>
      </c>
      <c r="C8" s="2" t="s">
        <v>79</v>
      </c>
      <c r="D8" s="17" t="s">
        <v>80</v>
      </c>
      <c r="E8" s="34">
        <v>54000</v>
      </c>
      <c r="F8" s="34"/>
    </row>
    <row r="9" spans="1:10" x14ac:dyDescent="0.25">
      <c r="A9" s="2"/>
      <c r="B9" s="5"/>
      <c r="C9" s="2"/>
      <c r="D9" s="5"/>
      <c r="E9" s="34"/>
      <c r="F9" s="34"/>
    </row>
    <row r="10" spans="1:10" x14ac:dyDescent="0.25">
      <c r="A10" s="2" t="s">
        <v>81</v>
      </c>
      <c r="B10" s="5">
        <v>200</v>
      </c>
      <c r="C10" s="2" t="s">
        <v>82</v>
      </c>
      <c r="D10" s="17" t="s">
        <v>83</v>
      </c>
      <c r="E10" s="34">
        <v>18000</v>
      </c>
      <c r="F10" s="34"/>
    </row>
    <row r="11" spans="1:10" x14ac:dyDescent="0.25">
      <c r="A11" s="2" t="s">
        <v>84</v>
      </c>
      <c r="B11" s="5"/>
      <c r="C11" s="2"/>
      <c r="D11" s="5"/>
      <c r="E11" s="34"/>
      <c r="F11" s="34"/>
    </row>
    <row r="12" spans="1:10" x14ac:dyDescent="0.25">
      <c r="A12" s="2"/>
      <c r="B12" s="5"/>
      <c r="C12" s="2"/>
      <c r="D12" s="5"/>
      <c r="E12" s="34"/>
      <c r="F12" s="34"/>
    </row>
    <row r="13" spans="1:10" x14ac:dyDescent="0.25">
      <c r="A13" s="2" t="s">
        <v>85</v>
      </c>
      <c r="B13" s="5"/>
      <c r="C13" s="2" t="s">
        <v>86</v>
      </c>
      <c r="D13" s="17" t="s">
        <v>87</v>
      </c>
      <c r="E13" s="34">
        <v>44000</v>
      </c>
      <c r="F13" s="34">
        <f>+'Itemized Rate Case Expenses'!F56</f>
        <v>96065</v>
      </c>
    </row>
    <row r="14" spans="1:10" x14ac:dyDescent="0.25">
      <c r="A14" s="2"/>
      <c r="B14" s="5"/>
      <c r="C14" s="2"/>
      <c r="D14" s="5" t="s">
        <v>88</v>
      </c>
      <c r="E14" s="34"/>
      <c r="F14" s="34"/>
    </row>
    <row r="15" spans="1:10" x14ac:dyDescent="0.25">
      <c r="A15" s="2"/>
      <c r="B15" s="5"/>
      <c r="C15" s="2"/>
      <c r="D15" s="5"/>
      <c r="E15" s="34"/>
      <c r="F15" s="34"/>
    </row>
    <row r="16" spans="1:10" x14ac:dyDescent="0.25">
      <c r="A16" s="2" t="s">
        <v>89</v>
      </c>
      <c r="B16" s="5"/>
      <c r="C16" s="2" t="s">
        <v>86</v>
      </c>
      <c r="D16" s="17" t="s">
        <v>87</v>
      </c>
      <c r="E16" s="34">
        <v>44000</v>
      </c>
      <c r="F16" s="34"/>
    </row>
    <row r="17" spans="1:9" x14ac:dyDescent="0.25">
      <c r="A17" s="2"/>
      <c r="B17" s="5"/>
      <c r="C17" s="2"/>
      <c r="D17" s="5" t="s">
        <v>88</v>
      </c>
      <c r="E17" s="34"/>
      <c r="F17" s="34"/>
    </row>
    <row r="18" spans="1:9" x14ac:dyDescent="0.25">
      <c r="A18" s="2" t="s">
        <v>90</v>
      </c>
      <c r="B18" s="5"/>
      <c r="C18" s="2" t="s">
        <v>86</v>
      </c>
      <c r="D18" s="17" t="s">
        <v>87</v>
      </c>
      <c r="E18" s="34">
        <v>40000</v>
      </c>
      <c r="F18" s="34"/>
    </row>
    <row r="19" spans="1:9" x14ac:dyDescent="0.25">
      <c r="A19" s="2"/>
      <c r="B19" s="5"/>
      <c r="C19" s="2"/>
      <c r="D19" s="5" t="s">
        <v>88</v>
      </c>
      <c r="E19" s="34"/>
      <c r="F19" s="34"/>
    </row>
    <row r="20" spans="1:9" x14ac:dyDescent="0.25">
      <c r="A20" s="2" t="s">
        <v>91</v>
      </c>
      <c r="B20" s="5"/>
      <c r="C20" s="2" t="s">
        <v>92</v>
      </c>
      <c r="D20" s="17" t="s">
        <v>93</v>
      </c>
      <c r="E20" s="34">
        <v>70000</v>
      </c>
      <c r="F20" s="34">
        <f>+'Itemized Rate Case Expenses'!F75</f>
        <v>32531</v>
      </c>
    </row>
    <row r="21" spans="1:9" x14ac:dyDescent="0.25">
      <c r="A21" s="2"/>
      <c r="B21" s="5"/>
      <c r="C21" s="2"/>
      <c r="D21" s="5" t="s">
        <v>94</v>
      </c>
      <c r="E21" s="34"/>
      <c r="F21" s="34"/>
    </row>
    <row r="22" spans="1:9" x14ac:dyDescent="0.25">
      <c r="A22" s="2" t="s">
        <v>95</v>
      </c>
      <c r="B22" s="5"/>
      <c r="C22" s="2" t="s">
        <v>96</v>
      </c>
      <c r="D22" s="17" t="s">
        <v>97</v>
      </c>
      <c r="E22" s="34">
        <v>200000</v>
      </c>
      <c r="F22" s="34">
        <f>+'Itemized Rate Case Expenses'!F34</f>
        <v>147965.90000000002</v>
      </c>
    </row>
    <row r="23" spans="1:9" x14ac:dyDescent="0.25">
      <c r="A23" s="2"/>
      <c r="B23" s="5"/>
      <c r="C23" s="2"/>
      <c r="D23" s="5" t="s">
        <v>98</v>
      </c>
      <c r="E23" s="34"/>
      <c r="F23" s="34"/>
    </row>
    <row r="24" spans="1:9" x14ac:dyDescent="0.25">
      <c r="A24" s="2" t="s">
        <v>99</v>
      </c>
      <c r="B24" s="5"/>
      <c r="C24" s="2" t="s">
        <v>86</v>
      </c>
      <c r="D24" s="17" t="s">
        <v>87</v>
      </c>
      <c r="E24" s="34">
        <v>30000</v>
      </c>
      <c r="F24" s="34"/>
      <c r="G24" s="2"/>
      <c r="H24" s="2"/>
    </row>
    <row r="25" spans="1:9" x14ac:dyDescent="0.25">
      <c r="A25" s="2"/>
      <c r="B25" s="5"/>
      <c r="C25" s="2"/>
      <c r="D25" s="5" t="s">
        <v>88</v>
      </c>
      <c r="E25" s="34"/>
      <c r="F25" s="34"/>
      <c r="G25" s="35"/>
    </row>
    <row r="26" spans="1:9" x14ac:dyDescent="0.25">
      <c r="A26" s="2" t="s">
        <v>100</v>
      </c>
      <c r="B26" s="5"/>
      <c r="C26" s="2" t="s">
        <v>101</v>
      </c>
      <c r="D26" s="17" t="s">
        <v>102</v>
      </c>
      <c r="E26" s="34">
        <v>30000</v>
      </c>
      <c r="F26" s="34">
        <f>+'Itemized Rate Case Expenses'!F70</f>
        <v>29575</v>
      </c>
      <c r="G26" s="2"/>
      <c r="H26" s="2"/>
      <c r="I26" s="2"/>
    </row>
    <row r="27" spans="1:9" x14ac:dyDescent="0.25">
      <c r="A27" s="2"/>
      <c r="B27" s="5"/>
      <c r="C27" s="2"/>
      <c r="D27" s="5"/>
      <c r="E27" s="34"/>
      <c r="F27" s="34"/>
      <c r="G27" s="35"/>
      <c r="H27" s="35"/>
    </row>
    <row r="28" spans="1:9" x14ac:dyDescent="0.25">
      <c r="A28" s="2" t="s">
        <v>37</v>
      </c>
      <c r="B28" s="5"/>
      <c r="C28" s="2"/>
      <c r="D28" s="5"/>
      <c r="E28" s="34">
        <v>14000</v>
      </c>
      <c r="F28" s="34"/>
      <c r="G28" s="2"/>
      <c r="H28" s="2"/>
      <c r="I28" s="2"/>
    </row>
    <row r="29" spans="1:9" x14ac:dyDescent="0.25">
      <c r="A29" s="2"/>
      <c r="B29" s="5"/>
      <c r="C29" s="2"/>
      <c r="D29" s="5"/>
      <c r="E29" s="34"/>
      <c r="F29" s="34"/>
    </row>
    <row r="30" spans="1:9" x14ac:dyDescent="0.25">
      <c r="A30" s="16" t="s">
        <v>103</v>
      </c>
      <c r="B30" s="5"/>
      <c r="C30" s="2"/>
      <c r="D30" s="5"/>
      <c r="E30" s="34"/>
      <c r="F30" s="34"/>
    </row>
    <row r="31" spans="1:9" x14ac:dyDescent="0.25">
      <c r="A31" s="2" t="s">
        <v>104</v>
      </c>
      <c r="B31" s="5"/>
      <c r="C31" s="2"/>
      <c r="D31" s="5"/>
      <c r="E31" s="34"/>
      <c r="F31" s="34"/>
    </row>
    <row r="32" spans="1:9" x14ac:dyDescent="0.25">
      <c r="A32" s="2" t="s">
        <v>105</v>
      </c>
      <c r="B32" s="5"/>
      <c r="C32" s="2" t="s">
        <v>106</v>
      </c>
      <c r="D32" s="17" t="s">
        <v>107</v>
      </c>
      <c r="E32" s="34">
        <v>86000</v>
      </c>
      <c r="F32" s="34">
        <f>+'Itemized Rate Case Expenses'!F87</f>
        <v>98485.37</v>
      </c>
      <c r="G32" s="2"/>
      <c r="H32" s="2"/>
      <c r="I32" s="2"/>
    </row>
    <row r="33" spans="1:8" x14ac:dyDescent="0.25">
      <c r="A33" s="2" t="s">
        <v>108</v>
      </c>
      <c r="B33" s="5"/>
      <c r="C33" s="2"/>
      <c r="D33" s="36" t="s">
        <v>109</v>
      </c>
      <c r="E33" s="34"/>
      <c r="F33" s="34"/>
      <c r="G33" s="35"/>
      <c r="H33" s="35"/>
    </row>
    <row r="34" spans="1:8" x14ac:dyDescent="0.25">
      <c r="A34" s="2"/>
      <c r="B34" s="5"/>
      <c r="C34" s="2"/>
      <c r="D34" s="2"/>
      <c r="E34" s="34"/>
      <c r="F34" s="34"/>
    </row>
    <row r="35" spans="1:8" ht="15.75" thickBot="1" x14ac:dyDescent="0.3">
      <c r="A35" s="16" t="s">
        <v>110</v>
      </c>
      <c r="B35" s="37">
        <f>SUM(B8:B34)</f>
        <v>600</v>
      </c>
      <c r="C35" s="2"/>
      <c r="D35" s="2"/>
      <c r="E35" s="38">
        <f>SUM(E8:E34)</f>
        <v>630000</v>
      </c>
      <c r="F35" s="38">
        <f>SUM(F8:F34)</f>
        <v>404622.27</v>
      </c>
    </row>
    <row r="36" spans="1:8" ht="15.75" thickTop="1" x14ac:dyDescent="0.25">
      <c r="A36" s="2"/>
      <c r="B36" s="2"/>
      <c r="C36" s="2"/>
      <c r="D36" s="2"/>
      <c r="E36" s="2"/>
      <c r="F36" s="34"/>
    </row>
    <row r="37" spans="1:8" x14ac:dyDescent="0.25">
      <c r="A37" s="2" t="s">
        <v>111</v>
      </c>
      <c r="B37" s="2"/>
      <c r="C37" s="2"/>
      <c r="D37" s="2"/>
      <c r="E37" s="5">
        <v>3</v>
      </c>
      <c r="F37" s="5"/>
    </row>
    <row r="38" spans="1:8" x14ac:dyDescent="0.25">
      <c r="A38" s="2"/>
      <c r="B38" s="2"/>
      <c r="C38" s="2"/>
      <c r="D38" s="2"/>
      <c r="E38" s="2"/>
      <c r="F38" s="34"/>
    </row>
    <row r="39" spans="1:8" x14ac:dyDescent="0.25">
      <c r="A39" s="2" t="s">
        <v>112</v>
      </c>
      <c r="B39" s="2"/>
      <c r="C39" s="2"/>
      <c r="D39" s="2"/>
      <c r="E39" s="34">
        <f>+E35/E37</f>
        <v>210000</v>
      </c>
      <c r="F39" s="34"/>
    </row>
    <row r="40" spans="1:8" x14ac:dyDescent="0.25">
      <c r="F40" s="2"/>
    </row>
    <row r="41" spans="1:8" x14ac:dyDescent="0.25">
      <c r="A41" s="2" t="s">
        <v>113</v>
      </c>
      <c r="F41" s="2"/>
    </row>
    <row r="42" spans="1:8" x14ac:dyDescent="0.25">
      <c r="F42" s="2"/>
    </row>
    <row r="43" spans="1:8" x14ac:dyDescent="0.25">
      <c r="A43" s="2" t="s">
        <v>114</v>
      </c>
      <c r="F43" s="2"/>
    </row>
    <row r="44" spans="1:8" x14ac:dyDescent="0.25">
      <c r="F44" s="2"/>
    </row>
    <row r="45" spans="1:8" x14ac:dyDescent="0.25">
      <c r="F45" s="2"/>
    </row>
  </sheetData>
  <hyperlinks>
    <hyperlink ref="D33" r:id="rId1"/>
  </hyperlinks>
  <pageMargins left="0.7" right="0.7" top="0.75" bottom="0.75" header="0.3" footer="0.3"/>
  <pageSetup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Itemized Rate Case Expenses</vt:lpstr>
      <vt:lpstr>Summary Compare - Act-Estimate</vt:lpstr>
      <vt:lpstr>'Itemized Rate Case Expenses'!Print_Area</vt:lpstr>
      <vt:lpstr>'Summary Compare - Act-Estimate'!Print_Area</vt:lpstr>
      <vt:lpstr>'Itemized Rate Case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Steele</dc:creator>
  <cp:lastModifiedBy>Andrea Schroeder</cp:lastModifiedBy>
  <cp:lastPrinted>2021-08-12T17:05:16Z</cp:lastPrinted>
  <dcterms:created xsi:type="dcterms:W3CDTF">2021-06-03T19:24:28Z</dcterms:created>
  <dcterms:modified xsi:type="dcterms:W3CDTF">2021-08-12T17:46:19Z</dcterms:modified>
</cp:coreProperties>
</file>