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ccount\PUBLIC\ASchroeder\Rate Case 2021\Monthly Updates\2021 10\"/>
    </mc:Choice>
  </mc:AlternateContent>
  <bookViews>
    <workbookView xWindow="0" yWindow="0" windowWidth="19200" windowHeight="6900" activeTab="1"/>
  </bookViews>
  <sheets>
    <sheet name="Combined" sheetId="1" r:id="rId1"/>
    <sheet name="Delta" sheetId="2" r:id="rId2"/>
    <sheet name="Peoples Kentucky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3" i="1" l="1"/>
  <c r="P142" i="1"/>
  <c r="P140" i="1"/>
  <c r="P139" i="1"/>
  <c r="P137" i="1"/>
  <c r="P138" i="1" s="1"/>
  <c r="P135" i="1"/>
  <c r="P136" i="1" s="1"/>
  <c r="P134" i="1"/>
  <c r="P133" i="1"/>
  <c r="P128" i="1"/>
  <c r="P129" i="1" s="1"/>
  <c r="P126" i="1"/>
  <c r="P127" i="1" s="1"/>
  <c r="P125" i="1"/>
  <c r="P124" i="1"/>
  <c r="P123" i="1"/>
  <c r="P122" i="1"/>
  <c r="P119" i="1"/>
  <c r="P118" i="1"/>
  <c r="P117" i="1"/>
  <c r="P116" i="1"/>
  <c r="P114" i="1"/>
  <c r="P115" i="1" s="1"/>
  <c r="P113" i="1"/>
  <c r="P120" i="1" s="1"/>
  <c r="P112" i="1"/>
  <c r="P106" i="1"/>
  <c r="P107" i="1" s="1"/>
  <c r="P104" i="1"/>
  <c r="P105" i="1" s="1"/>
  <c r="P102" i="1"/>
  <c r="P103" i="1" s="1"/>
  <c r="P100" i="1"/>
  <c r="P99" i="1"/>
  <c r="P101" i="1" s="1"/>
  <c r="P97" i="1"/>
  <c r="P98" i="1" s="1"/>
  <c r="P94" i="1"/>
  <c r="P95" i="1" s="1"/>
  <c r="P92" i="1"/>
  <c r="P91" i="1"/>
  <c r="P90" i="1"/>
  <c r="P89" i="1"/>
  <c r="P88" i="1"/>
  <c r="P87" i="1"/>
  <c r="P86" i="1"/>
  <c r="P93" i="1" s="1"/>
  <c r="P84" i="1"/>
  <c r="P85" i="1" s="1"/>
  <c r="P81" i="1"/>
  <c r="P80" i="1"/>
  <c r="P82" i="1" s="1"/>
  <c r="P83" i="1" s="1"/>
  <c r="P79" i="1"/>
  <c r="P78" i="1"/>
  <c r="P73" i="1"/>
  <c r="P72" i="1"/>
  <c r="P74" i="1" s="1"/>
  <c r="P75" i="1" s="1"/>
  <c r="P76" i="1" s="1"/>
  <c r="P96" i="1" s="1"/>
  <c r="P67" i="1"/>
  <c r="P66" i="1"/>
  <c r="P65" i="1"/>
  <c r="P64" i="1"/>
  <c r="P63" i="1"/>
  <c r="P62" i="1"/>
  <c r="P61" i="1"/>
  <c r="P60" i="1"/>
  <c r="P59" i="1"/>
  <c r="P58" i="1"/>
  <c r="P57" i="1"/>
  <c r="P68" i="1" s="1"/>
  <c r="P55" i="1"/>
  <c r="P56" i="1" s="1"/>
  <c r="P54" i="1"/>
  <c r="P53" i="1"/>
  <c r="P52" i="1"/>
  <c r="P50" i="1"/>
  <c r="P49" i="1"/>
  <c r="P48" i="1"/>
  <c r="P51" i="1" s="1"/>
  <c r="P46" i="1"/>
  <c r="P45" i="1"/>
  <c r="P47" i="1" s="1"/>
  <c r="P44" i="1"/>
  <c r="P43" i="1"/>
  <c r="P42" i="1"/>
  <c r="P41" i="1"/>
  <c r="P40" i="1"/>
  <c r="P38" i="1"/>
  <c r="P37" i="1"/>
  <c r="P39" i="1" s="1"/>
  <c r="P36" i="1"/>
  <c r="P33" i="1"/>
  <c r="P32" i="1"/>
  <c r="P31" i="1"/>
  <c r="P30" i="1"/>
  <c r="P29" i="1"/>
  <c r="P34" i="1" s="1"/>
  <c r="P35" i="1" s="1"/>
  <c r="P25" i="1"/>
  <c r="P24" i="1"/>
  <c r="P23" i="1"/>
  <c r="P26" i="1" s="1"/>
  <c r="P20" i="1"/>
  <c r="P21" i="1" s="1"/>
  <c r="P22" i="1" s="1"/>
  <c r="P19" i="1"/>
  <c r="P12" i="1"/>
  <c r="P11" i="1"/>
  <c r="P10" i="1"/>
  <c r="P9" i="1"/>
  <c r="P8" i="1"/>
  <c r="P13" i="1" s="1"/>
  <c r="P6" i="1"/>
  <c r="P5" i="1"/>
  <c r="P7" i="1" s="1"/>
  <c r="P138" i="3"/>
  <c r="P137" i="3"/>
  <c r="P135" i="3"/>
  <c r="P133" i="3"/>
  <c r="P128" i="3"/>
  <c r="P127" i="3"/>
  <c r="P125" i="3"/>
  <c r="P123" i="3"/>
  <c r="P112" i="3"/>
  <c r="P84" i="3"/>
  <c r="O84" i="3"/>
  <c r="P106" i="3"/>
  <c r="P104" i="3"/>
  <c r="P102" i="3"/>
  <c r="P100" i="3"/>
  <c r="P97" i="3"/>
  <c r="P95" i="3"/>
  <c r="P94" i="3"/>
  <c r="P92" i="3"/>
  <c r="P74" i="3"/>
  <c r="P75" i="3" s="1"/>
  <c r="P73" i="3"/>
  <c r="P67" i="3"/>
  <c r="P68" i="3" s="1"/>
  <c r="P107" i="3" s="1"/>
  <c r="P55" i="3"/>
  <c r="P53" i="3"/>
  <c r="P50" i="3"/>
  <c r="P46" i="3"/>
  <c r="P38" i="3"/>
  <c r="P33" i="3"/>
  <c r="P26" i="3"/>
  <c r="P27" i="3" s="1"/>
  <c r="P21" i="3"/>
  <c r="P22" i="3" s="1"/>
  <c r="P13" i="3"/>
  <c r="P14" i="3" s="1"/>
  <c r="P7" i="3"/>
  <c r="P126" i="2"/>
  <c r="P133" i="2"/>
  <c r="P136" i="2" s="1"/>
  <c r="P131" i="2"/>
  <c r="P129" i="2"/>
  <c r="P125" i="2"/>
  <c r="P124" i="2"/>
  <c r="P122" i="2"/>
  <c r="O122" i="2"/>
  <c r="N122" i="2"/>
  <c r="M122" i="2"/>
  <c r="P120" i="2"/>
  <c r="P118" i="2"/>
  <c r="P115" i="2"/>
  <c r="P114" i="2"/>
  <c r="P110" i="2"/>
  <c r="P108" i="2"/>
  <c r="P104" i="2"/>
  <c r="P103" i="2"/>
  <c r="P102" i="2"/>
  <c r="P100" i="2"/>
  <c r="P98" i="2"/>
  <c r="P96" i="2"/>
  <c r="P93" i="2"/>
  <c r="P90" i="2"/>
  <c r="P91" i="2" s="1"/>
  <c r="P88" i="2"/>
  <c r="P81" i="2"/>
  <c r="P78" i="2"/>
  <c r="P79" i="2" s="1"/>
  <c r="P52" i="2"/>
  <c r="P39" i="2"/>
  <c r="P35" i="2"/>
  <c r="P7" i="2"/>
  <c r="P14" i="2" s="1"/>
  <c r="P70" i="2"/>
  <c r="P71" i="2" s="1"/>
  <c r="P72" i="2" s="1"/>
  <c r="P64" i="2"/>
  <c r="P50" i="2"/>
  <c r="P46" i="2"/>
  <c r="P34" i="2"/>
  <c r="P26" i="2"/>
  <c r="P21" i="2"/>
  <c r="P22" i="2" s="1"/>
  <c r="P13" i="2"/>
  <c r="P14" i="1" l="1"/>
  <c r="P27" i="1"/>
  <c r="P69" i="1" s="1"/>
  <c r="P108" i="1" s="1"/>
  <c r="P141" i="1"/>
  <c r="P130" i="1"/>
  <c r="P131" i="1" s="1"/>
  <c r="P139" i="3"/>
  <c r="P140" i="3" s="1"/>
  <c r="P108" i="3"/>
  <c r="P137" i="2"/>
  <c r="P138" i="2" s="1"/>
  <c r="P27" i="2"/>
  <c r="P65" i="2" s="1"/>
  <c r="O139" i="1"/>
  <c r="O140" i="1" s="1"/>
  <c r="O137" i="1"/>
  <c r="O138" i="1" s="1"/>
  <c r="O135" i="1"/>
  <c r="O136" i="1" s="1"/>
  <c r="O133" i="1"/>
  <c r="O128" i="1"/>
  <c r="O129" i="1" s="1"/>
  <c r="O126" i="1"/>
  <c r="O127" i="1" s="1"/>
  <c r="O124" i="1"/>
  <c r="O122" i="1"/>
  <c r="O123" i="1" s="1"/>
  <c r="O118" i="1"/>
  <c r="O117" i="1"/>
  <c r="O116" i="1"/>
  <c r="O114" i="1"/>
  <c r="O115" i="1" s="1"/>
  <c r="O112" i="1"/>
  <c r="O113" i="1" s="1"/>
  <c r="O106" i="1"/>
  <c r="O107" i="1" s="1"/>
  <c r="O104" i="1"/>
  <c r="O105" i="1" s="1"/>
  <c r="O102" i="1"/>
  <c r="O103" i="1" s="1"/>
  <c r="O100" i="1"/>
  <c r="O99" i="1"/>
  <c r="O97" i="1"/>
  <c r="O98" i="1" s="1"/>
  <c r="O94" i="1"/>
  <c r="O95" i="1" s="1"/>
  <c r="O92" i="1"/>
  <c r="O91" i="1"/>
  <c r="O90" i="1"/>
  <c r="O89" i="1"/>
  <c r="O88" i="1"/>
  <c r="O87" i="1"/>
  <c r="O86" i="1"/>
  <c r="O84" i="1"/>
  <c r="O85" i="1" s="1"/>
  <c r="O81" i="1"/>
  <c r="O80" i="1"/>
  <c r="O79" i="1"/>
  <c r="O78" i="1"/>
  <c r="O73" i="1"/>
  <c r="O72" i="1"/>
  <c r="O67" i="1"/>
  <c r="O66" i="1"/>
  <c r="O65" i="1"/>
  <c r="O64" i="1"/>
  <c r="O63" i="1"/>
  <c r="O62" i="1"/>
  <c r="O61" i="1"/>
  <c r="O60" i="1"/>
  <c r="O59" i="1"/>
  <c r="O58" i="1"/>
  <c r="O57" i="1"/>
  <c r="O55" i="1"/>
  <c r="O56" i="1" s="1"/>
  <c r="O54" i="1"/>
  <c r="O53" i="1"/>
  <c r="O52" i="1"/>
  <c r="O50" i="1"/>
  <c r="O49" i="1"/>
  <c r="O48" i="1"/>
  <c r="O46" i="1"/>
  <c r="O45" i="1"/>
  <c r="O44" i="1"/>
  <c r="O43" i="1"/>
  <c r="O42" i="1"/>
  <c r="O41" i="1"/>
  <c r="O40" i="1"/>
  <c r="O38" i="1"/>
  <c r="O37" i="1"/>
  <c r="O36" i="1"/>
  <c r="O33" i="1"/>
  <c r="O32" i="1"/>
  <c r="O31" i="1"/>
  <c r="O30" i="1"/>
  <c r="O29" i="1"/>
  <c r="O25" i="1"/>
  <c r="O24" i="1"/>
  <c r="O23" i="1"/>
  <c r="O20" i="1"/>
  <c r="O19" i="1"/>
  <c r="O21" i="1" s="1"/>
  <c r="O22" i="1" s="1"/>
  <c r="O12" i="1"/>
  <c r="O11" i="1"/>
  <c r="O10" i="1"/>
  <c r="O9" i="1"/>
  <c r="O8" i="1"/>
  <c r="O13" i="1" s="1"/>
  <c r="O6" i="1"/>
  <c r="O5" i="1"/>
  <c r="O135" i="3"/>
  <c r="O137" i="3"/>
  <c r="O138" i="3" s="1"/>
  <c r="O133" i="3"/>
  <c r="O127" i="3"/>
  <c r="O128" i="3" s="1"/>
  <c r="O125" i="3"/>
  <c r="O123" i="3"/>
  <c r="O112" i="3"/>
  <c r="O106" i="3"/>
  <c r="O104" i="3"/>
  <c r="O102" i="3"/>
  <c r="O100" i="3"/>
  <c r="O97" i="3"/>
  <c r="O94" i="3"/>
  <c r="O92" i="3"/>
  <c r="O95" i="3" s="1"/>
  <c r="N73" i="3"/>
  <c r="M73" i="3"/>
  <c r="L73" i="3"/>
  <c r="K73" i="3"/>
  <c r="J73" i="3"/>
  <c r="I73" i="3"/>
  <c r="H73" i="3"/>
  <c r="G73" i="3"/>
  <c r="F73" i="3"/>
  <c r="E73" i="3"/>
  <c r="D73" i="3"/>
  <c r="C73" i="3"/>
  <c r="O73" i="3"/>
  <c r="O74" i="3"/>
  <c r="O75" i="3" s="1"/>
  <c r="O67" i="3"/>
  <c r="O55" i="3"/>
  <c r="N53" i="3"/>
  <c r="M53" i="3"/>
  <c r="L53" i="3"/>
  <c r="K53" i="3"/>
  <c r="J53" i="3"/>
  <c r="I53" i="3"/>
  <c r="H53" i="3"/>
  <c r="G53" i="3"/>
  <c r="F53" i="3"/>
  <c r="E53" i="3"/>
  <c r="D53" i="3"/>
  <c r="C53" i="3"/>
  <c r="O53" i="3"/>
  <c r="N52" i="1"/>
  <c r="M52" i="1"/>
  <c r="L52" i="1"/>
  <c r="K52" i="1"/>
  <c r="J52" i="1"/>
  <c r="I52" i="1"/>
  <c r="H52" i="1"/>
  <c r="G52" i="1"/>
  <c r="F52" i="1"/>
  <c r="E52" i="1"/>
  <c r="D52" i="1"/>
  <c r="C52" i="1"/>
  <c r="O50" i="3"/>
  <c r="O46" i="3"/>
  <c r="O38" i="3"/>
  <c r="O33" i="3"/>
  <c r="O26" i="3"/>
  <c r="O22" i="3"/>
  <c r="O27" i="3" s="1"/>
  <c r="O21" i="3"/>
  <c r="O13" i="3"/>
  <c r="O7" i="3"/>
  <c r="O133" i="2"/>
  <c r="N133" i="2"/>
  <c r="O131" i="2"/>
  <c r="O129" i="2"/>
  <c r="O134" i="1" s="1"/>
  <c r="O120" i="2"/>
  <c r="O125" i="1" s="1"/>
  <c r="N120" i="2"/>
  <c r="M120" i="2"/>
  <c r="O124" i="2"/>
  <c r="O118" i="2"/>
  <c r="O114" i="2"/>
  <c r="O119" i="1" s="1"/>
  <c r="O110" i="2"/>
  <c r="O108" i="2"/>
  <c r="O102" i="2"/>
  <c r="O100" i="2"/>
  <c r="O98" i="2"/>
  <c r="O96" i="2"/>
  <c r="O93" i="2"/>
  <c r="O90" i="2"/>
  <c r="O88" i="2"/>
  <c r="O81" i="2"/>
  <c r="O78" i="2"/>
  <c r="O79" i="2" s="1"/>
  <c r="O70" i="2"/>
  <c r="O71" i="2" s="1"/>
  <c r="O72" i="2" s="1"/>
  <c r="O64" i="2"/>
  <c r="O52" i="2"/>
  <c r="O50" i="2"/>
  <c r="O46" i="2"/>
  <c r="O39" i="2"/>
  <c r="O34" i="2"/>
  <c r="O35" i="2" s="1"/>
  <c r="O26" i="2"/>
  <c r="O21" i="2"/>
  <c r="O22" i="2" s="1"/>
  <c r="O13" i="2"/>
  <c r="O7" i="2"/>
  <c r="P109" i="1" l="1"/>
  <c r="O68" i="3"/>
  <c r="O107" i="3" s="1"/>
  <c r="O91" i="2"/>
  <c r="O26" i="1"/>
  <c r="O74" i="1"/>
  <c r="O75" i="1" s="1"/>
  <c r="O76" i="1" s="1"/>
  <c r="O125" i="2"/>
  <c r="O120" i="1"/>
  <c r="O93" i="1"/>
  <c r="O7" i="1"/>
  <c r="O14" i="1" s="1"/>
  <c r="O82" i="1"/>
  <c r="O83" i="1" s="1"/>
  <c r="O47" i="1"/>
  <c r="O39" i="1"/>
  <c r="O51" i="1"/>
  <c r="O34" i="1"/>
  <c r="O35" i="1" s="1"/>
  <c r="O101" i="1"/>
  <c r="O68" i="1"/>
  <c r="O27" i="1"/>
  <c r="O141" i="1"/>
  <c r="O130" i="1"/>
  <c r="O14" i="3"/>
  <c r="O14" i="2"/>
  <c r="O115" i="2"/>
  <c r="O126" i="2" s="1"/>
  <c r="O136" i="2"/>
  <c r="O27" i="2"/>
  <c r="O65" i="2" s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O108" i="3" l="1"/>
  <c r="O139" i="3" s="1"/>
  <c r="O140" i="3" s="1"/>
  <c r="O103" i="2"/>
  <c r="O104" i="2" s="1"/>
  <c r="O137" i="2" s="1"/>
  <c r="O69" i="1"/>
  <c r="O108" i="1" s="1"/>
  <c r="O109" i="1" s="1"/>
  <c r="O96" i="1"/>
  <c r="O131" i="1"/>
  <c r="J74" i="1"/>
  <c r="J75" i="1" s="1"/>
  <c r="J76" i="1" s="1"/>
  <c r="G74" i="1"/>
  <c r="G75" i="1" s="1"/>
  <c r="G76" i="1" s="1"/>
  <c r="C74" i="1"/>
  <c r="C75" i="1" s="1"/>
  <c r="C76" i="1" s="1"/>
  <c r="K74" i="1"/>
  <c r="K75" i="1" s="1"/>
  <c r="K76" i="1" s="1"/>
  <c r="D74" i="1"/>
  <c r="D75" i="1" s="1"/>
  <c r="D76" i="1" s="1"/>
  <c r="M74" i="1"/>
  <c r="M75" i="1" s="1"/>
  <c r="M76" i="1" s="1"/>
  <c r="E74" i="1"/>
  <c r="E75" i="1" s="1"/>
  <c r="E76" i="1" s="1"/>
  <c r="L74" i="1"/>
  <c r="L75" i="1" s="1"/>
  <c r="L76" i="1" s="1"/>
  <c r="N74" i="1"/>
  <c r="N75" i="1" s="1"/>
  <c r="N76" i="1" s="1"/>
  <c r="H74" i="1"/>
  <c r="H75" i="1" s="1"/>
  <c r="H76" i="1" s="1"/>
  <c r="F74" i="1"/>
  <c r="F75" i="1" s="1"/>
  <c r="F76" i="1" s="1"/>
  <c r="I74" i="1"/>
  <c r="I75" i="1" s="1"/>
  <c r="I76" i="1" s="1"/>
  <c r="N125" i="1"/>
  <c r="I125" i="1"/>
  <c r="H125" i="1"/>
  <c r="G125" i="1"/>
  <c r="F125" i="1"/>
  <c r="E125" i="1"/>
  <c r="D125" i="1"/>
  <c r="N124" i="1"/>
  <c r="M124" i="1"/>
  <c r="L124" i="1"/>
  <c r="K124" i="1"/>
  <c r="J124" i="1"/>
  <c r="I124" i="1"/>
  <c r="H124" i="1"/>
  <c r="G124" i="1"/>
  <c r="F124" i="1"/>
  <c r="E124" i="1"/>
  <c r="D124" i="1"/>
  <c r="C125" i="1"/>
  <c r="C124" i="1"/>
  <c r="C56" i="1"/>
  <c r="I115" i="2"/>
  <c r="H115" i="2"/>
  <c r="G115" i="2"/>
  <c r="F115" i="2"/>
  <c r="E115" i="2"/>
  <c r="D115" i="2"/>
  <c r="C115" i="2"/>
  <c r="I125" i="2"/>
  <c r="H125" i="2"/>
  <c r="G125" i="2"/>
  <c r="F125" i="2"/>
  <c r="E125" i="2"/>
  <c r="D125" i="2"/>
  <c r="C125" i="2"/>
  <c r="I95" i="3"/>
  <c r="H95" i="3"/>
  <c r="H107" i="3" s="1"/>
  <c r="G95" i="3"/>
  <c r="F95" i="3"/>
  <c r="E95" i="3"/>
  <c r="D95" i="3"/>
  <c r="C95" i="3"/>
  <c r="I103" i="2"/>
  <c r="H103" i="2"/>
  <c r="G103" i="2"/>
  <c r="F103" i="2"/>
  <c r="E103" i="2"/>
  <c r="D103" i="2"/>
  <c r="C103" i="2"/>
  <c r="I68" i="3"/>
  <c r="H68" i="3"/>
  <c r="G68" i="3"/>
  <c r="G107" i="3" s="1"/>
  <c r="E68" i="3"/>
  <c r="E107" i="3" s="1"/>
  <c r="D68" i="3"/>
  <c r="C68" i="3"/>
  <c r="O138" i="2" l="1"/>
  <c r="O143" i="1" s="1"/>
  <c r="O142" i="1"/>
  <c r="D107" i="3"/>
  <c r="I107" i="3"/>
  <c r="C107" i="3"/>
  <c r="F68" i="3"/>
  <c r="F107" i="3" s="1"/>
  <c r="N139" i="1"/>
  <c r="N140" i="1" s="1"/>
  <c r="N137" i="1"/>
  <c r="N138" i="1" s="1"/>
  <c r="N135" i="1"/>
  <c r="N136" i="1" s="1"/>
  <c r="N133" i="1"/>
  <c r="N122" i="1"/>
  <c r="N123" i="1" s="1"/>
  <c r="N118" i="1"/>
  <c r="N117" i="1"/>
  <c r="N116" i="1"/>
  <c r="N114" i="1"/>
  <c r="N115" i="1" s="1"/>
  <c r="N112" i="1"/>
  <c r="N113" i="1" s="1"/>
  <c r="N106" i="1"/>
  <c r="N107" i="1" s="1"/>
  <c r="N104" i="1"/>
  <c r="N105" i="1" s="1"/>
  <c r="N102" i="1"/>
  <c r="N103" i="1" s="1"/>
  <c r="N100" i="1"/>
  <c r="N99" i="1"/>
  <c r="N97" i="1"/>
  <c r="N98" i="1" s="1"/>
  <c r="N92" i="1"/>
  <c r="N91" i="1"/>
  <c r="N90" i="1"/>
  <c r="N89" i="1"/>
  <c r="N88" i="1"/>
  <c r="N87" i="1"/>
  <c r="N86" i="1"/>
  <c r="N84" i="1"/>
  <c r="N85" i="1" s="1"/>
  <c r="N81" i="1"/>
  <c r="N80" i="1"/>
  <c r="N79" i="1"/>
  <c r="N78" i="1"/>
  <c r="N67" i="1"/>
  <c r="N66" i="1"/>
  <c r="N65" i="1"/>
  <c r="N64" i="1"/>
  <c r="N63" i="1"/>
  <c r="N62" i="1"/>
  <c r="N61" i="1"/>
  <c r="N60" i="1"/>
  <c r="N59" i="1"/>
  <c r="N58" i="1"/>
  <c r="N57" i="1"/>
  <c r="N55" i="1"/>
  <c r="N56" i="1" s="1"/>
  <c r="N53" i="1"/>
  <c r="N50" i="1"/>
  <c r="N49" i="1"/>
  <c r="N48" i="1"/>
  <c r="N46" i="1"/>
  <c r="N45" i="1"/>
  <c r="N44" i="1"/>
  <c r="N43" i="1"/>
  <c r="N42" i="1"/>
  <c r="N41" i="1"/>
  <c r="N40" i="1"/>
  <c r="N38" i="1"/>
  <c r="N37" i="1"/>
  <c r="N36" i="1"/>
  <c r="N33" i="1"/>
  <c r="N32" i="1"/>
  <c r="N31" i="1"/>
  <c r="N30" i="1"/>
  <c r="N29" i="1"/>
  <c r="N25" i="1"/>
  <c r="N24" i="1"/>
  <c r="N23" i="1"/>
  <c r="N20" i="1"/>
  <c r="N19" i="1"/>
  <c r="N12" i="1"/>
  <c r="N11" i="1"/>
  <c r="N10" i="1"/>
  <c r="N9" i="1"/>
  <c r="N8" i="1"/>
  <c r="N6" i="1"/>
  <c r="N5" i="1"/>
  <c r="M139" i="1"/>
  <c r="M140" i="1" s="1"/>
  <c r="M137" i="1"/>
  <c r="M138" i="1" s="1"/>
  <c r="M135" i="1"/>
  <c r="M136" i="1" s="1"/>
  <c r="M133" i="1"/>
  <c r="M122" i="1"/>
  <c r="M123" i="1" s="1"/>
  <c r="M118" i="1"/>
  <c r="M116" i="1"/>
  <c r="M114" i="1"/>
  <c r="M115" i="1" s="1"/>
  <c r="M112" i="1"/>
  <c r="M113" i="1" s="1"/>
  <c r="M106" i="1"/>
  <c r="M107" i="1" s="1"/>
  <c r="M104" i="1"/>
  <c r="M105" i="1" s="1"/>
  <c r="M102" i="1"/>
  <c r="M103" i="1" s="1"/>
  <c r="M100" i="1"/>
  <c r="M99" i="1"/>
  <c r="M97" i="1"/>
  <c r="M98" i="1" s="1"/>
  <c r="M92" i="1"/>
  <c r="M91" i="1"/>
  <c r="M90" i="1"/>
  <c r="M89" i="1"/>
  <c r="M88" i="1"/>
  <c r="M87" i="1"/>
  <c r="M86" i="1"/>
  <c r="M84" i="1"/>
  <c r="M85" i="1" s="1"/>
  <c r="M81" i="1"/>
  <c r="M80" i="1"/>
  <c r="M79" i="1"/>
  <c r="M78" i="1"/>
  <c r="M67" i="1"/>
  <c r="M66" i="1"/>
  <c r="M65" i="1"/>
  <c r="M64" i="1"/>
  <c r="M63" i="1"/>
  <c r="M62" i="1"/>
  <c r="M61" i="1"/>
  <c r="M60" i="1"/>
  <c r="M59" i="1"/>
  <c r="M58" i="1"/>
  <c r="M57" i="1"/>
  <c r="M55" i="1"/>
  <c r="M56" i="1" s="1"/>
  <c r="M53" i="1"/>
  <c r="M50" i="1"/>
  <c r="M49" i="1"/>
  <c r="M48" i="1"/>
  <c r="M46" i="1"/>
  <c r="M45" i="1"/>
  <c r="M44" i="1"/>
  <c r="M43" i="1"/>
  <c r="M42" i="1"/>
  <c r="M41" i="1"/>
  <c r="M40" i="1"/>
  <c r="M38" i="1"/>
  <c r="M37" i="1"/>
  <c r="M36" i="1"/>
  <c r="M33" i="1"/>
  <c r="M32" i="1"/>
  <c r="M31" i="1"/>
  <c r="M30" i="1"/>
  <c r="M29" i="1"/>
  <c r="M25" i="1"/>
  <c r="M24" i="1"/>
  <c r="M23" i="1"/>
  <c r="M20" i="1"/>
  <c r="M19" i="1"/>
  <c r="M12" i="1"/>
  <c r="M11" i="1"/>
  <c r="M10" i="1"/>
  <c r="M9" i="1"/>
  <c r="M8" i="1"/>
  <c r="M6" i="1"/>
  <c r="M5" i="1"/>
  <c r="N137" i="3"/>
  <c r="N135" i="3"/>
  <c r="N133" i="3"/>
  <c r="N127" i="3"/>
  <c r="N128" i="3" s="1"/>
  <c r="N125" i="3"/>
  <c r="N128" i="1" s="1"/>
  <c r="N129" i="1" s="1"/>
  <c r="N123" i="3"/>
  <c r="N126" i="1" s="1"/>
  <c r="N127" i="1" s="1"/>
  <c r="N112" i="3"/>
  <c r="M112" i="3"/>
  <c r="N106" i="3"/>
  <c r="N104" i="3"/>
  <c r="N102" i="3"/>
  <c r="N100" i="3"/>
  <c r="N97" i="3"/>
  <c r="N94" i="3"/>
  <c r="N92" i="3"/>
  <c r="N84" i="3"/>
  <c r="N74" i="3"/>
  <c r="N67" i="3"/>
  <c r="N55" i="3"/>
  <c r="N54" i="1"/>
  <c r="N50" i="3"/>
  <c r="N46" i="3"/>
  <c r="N38" i="3"/>
  <c r="N33" i="3"/>
  <c r="N26" i="3"/>
  <c r="N21" i="3"/>
  <c r="N22" i="3" s="1"/>
  <c r="N13" i="3"/>
  <c r="N7" i="3"/>
  <c r="N131" i="2"/>
  <c r="N129" i="2"/>
  <c r="N136" i="2" s="1"/>
  <c r="N124" i="2"/>
  <c r="N118" i="2"/>
  <c r="N114" i="2"/>
  <c r="N110" i="2"/>
  <c r="N108" i="2"/>
  <c r="N102" i="2"/>
  <c r="N100" i="2"/>
  <c r="N98" i="2"/>
  <c r="N96" i="2"/>
  <c r="N93" i="2"/>
  <c r="N90" i="2"/>
  <c r="N94" i="1" s="1"/>
  <c r="N95" i="1" s="1"/>
  <c r="N88" i="2"/>
  <c r="N81" i="2"/>
  <c r="N78" i="2"/>
  <c r="N79" i="2" s="1"/>
  <c r="N70" i="2"/>
  <c r="N71" i="2" s="1"/>
  <c r="N72" i="2" s="1"/>
  <c r="N64" i="2"/>
  <c r="N52" i="2"/>
  <c r="N50" i="2"/>
  <c r="N46" i="2"/>
  <c r="N39" i="2"/>
  <c r="M39" i="2"/>
  <c r="N34" i="2"/>
  <c r="N35" i="2" s="1"/>
  <c r="N26" i="2"/>
  <c r="N21" i="2"/>
  <c r="N22" i="2" s="1"/>
  <c r="M21" i="2"/>
  <c r="N13" i="2"/>
  <c r="N7" i="2"/>
  <c r="M7" i="2"/>
  <c r="N125" i="2" l="1"/>
  <c r="N27" i="3"/>
  <c r="N138" i="3"/>
  <c r="N68" i="3"/>
  <c r="N134" i="1"/>
  <c r="N141" i="1" s="1"/>
  <c r="N14" i="2"/>
  <c r="N115" i="2"/>
  <c r="N119" i="1"/>
  <c r="N120" i="1" s="1"/>
  <c r="M22" i="2"/>
  <c r="N75" i="3"/>
  <c r="N95" i="3" s="1"/>
  <c r="N101" i="1"/>
  <c r="N14" i="3"/>
  <c r="N7" i="1"/>
  <c r="N39" i="1"/>
  <c r="N93" i="1"/>
  <c r="M26" i="1"/>
  <c r="M39" i="1"/>
  <c r="M21" i="1"/>
  <c r="M22" i="1" s="1"/>
  <c r="M101" i="1"/>
  <c r="N26" i="1"/>
  <c r="M7" i="1"/>
  <c r="M82" i="1"/>
  <c r="M83" i="1" s="1"/>
  <c r="N21" i="1"/>
  <c r="N22" i="1" s="1"/>
  <c r="N130" i="1"/>
  <c r="M68" i="1"/>
  <c r="M13" i="1"/>
  <c r="N13" i="1"/>
  <c r="N82" i="1"/>
  <c r="N83" i="1" s="1"/>
  <c r="M51" i="1"/>
  <c r="N68" i="1"/>
  <c r="M34" i="1"/>
  <c r="M35" i="1" s="1"/>
  <c r="M47" i="1"/>
  <c r="N34" i="1"/>
  <c r="N35" i="1" s="1"/>
  <c r="N51" i="1"/>
  <c r="M93" i="1"/>
  <c r="N47" i="1"/>
  <c r="N27" i="2"/>
  <c r="N65" i="2" s="1"/>
  <c r="N91" i="2"/>
  <c r="M137" i="3"/>
  <c r="M135" i="3"/>
  <c r="M133" i="3"/>
  <c r="M127" i="3"/>
  <c r="M128" i="3" s="1"/>
  <c r="M125" i="3"/>
  <c r="M128" i="1" s="1"/>
  <c r="M129" i="1" s="1"/>
  <c r="M123" i="3"/>
  <c r="M126" i="1" s="1"/>
  <c r="M127" i="1" s="1"/>
  <c r="M106" i="3"/>
  <c r="L106" i="3"/>
  <c r="M104" i="3"/>
  <c r="M102" i="3"/>
  <c r="M100" i="3"/>
  <c r="M97" i="3"/>
  <c r="M94" i="3"/>
  <c r="M92" i="3"/>
  <c r="M84" i="3"/>
  <c r="M67" i="3"/>
  <c r="M55" i="3"/>
  <c r="M54" i="1"/>
  <c r="M50" i="3"/>
  <c r="M46" i="3"/>
  <c r="M38" i="3"/>
  <c r="M33" i="3"/>
  <c r="M26" i="3"/>
  <c r="M21" i="3"/>
  <c r="M22" i="3" s="1"/>
  <c r="M27" i="3" s="1"/>
  <c r="M13" i="3"/>
  <c r="M7" i="3"/>
  <c r="M135" i="2"/>
  <c r="M133" i="2"/>
  <c r="M131" i="2"/>
  <c r="M129" i="2"/>
  <c r="M134" i="1" s="1"/>
  <c r="M141" i="1" s="1"/>
  <c r="M124" i="2"/>
  <c r="M118" i="2"/>
  <c r="M114" i="2"/>
  <c r="M119" i="1" s="1"/>
  <c r="M112" i="2"/>
  <c r="M117" i="1" s="1"/>
  <c r="M110" i="2"/>
  <c r="M108" i="2"/>
  <c r="M102" i="2"/>
  <c r="L102" i="2"/>
  <c r="M100" i="2"/>
  <c r="M98" i="2"/>
  <c r="M96" i="2"/>
  <c r="M71" i="2"/>
  <c r="M72" i="2" s="1"/>
  <c r="M93" i="2"/>
  <c r="M90" i="2"/>
  <c r="M94" i="1" s="1"/>
  <c r="M95" i="1" s="1"/>
  <c r="M88" i="2"/>
  <c r="M81" i="2"/>
  <c r="M78" i="2"/>
  <c r="M79" i="2" s="1"/>
  <c r="M70" i="2"/>
  <c r="M64" i="2"/>
  <c r="M52" i="2"/>
  <c r="M50" i="2"/>
  <c r="M46" i="2"/>
  <c r="M34" i="2"/>
  <c r="M35" i="2" s="1"/>
  <c r="M26" i="2"/>
  <c r="M13" i="2"/>
  <c r="M14" i="2" s="1"/>
  <c r="N126" i="2" l="1"/>
  <c r="M14" i="3"/>
  <c r="M120" i="1"/>
  <c r="N14" i="1"/>
  <c r="N96" i="1"/>
  <c r="N107" i="3"/>
  <c r="N108" i="3" s="1"/>
  <c r="N139" i="3" s="1"/>
  <c r="N140" i="3" s="1"/>
  <c r="M138" i="3"/>
  <c r="M68" i="3"/>
  <c r="M115" i="2"/>
  <c r="M136" i="2"/>
  <c r="M125" i="2"/>
  <c r="M125" i="1"/>
  <c r="M130" i="1" s="1"/>
  <c r="M96" i="1"/>
  <c r="N131" i="1"/>
  <c r="M74" i="3"/>
  <c r="N27" i="1"/>
  <c r="N69" i="1" s="1"/>
  <c r="M14" i="1"/>
  <c r="M27" i="1"/>
  <c r="M69" i="1" s="1"/>
  <c r="N103" i="2"/>
  <c r="N104" i="2" s="1"/>
  <c r="M27" i="2"/>
  <c r="M91" i="2"/>
  <c r="L139" i="1"/>
  <c r="L140" i="1" s="1"/>
  <c r="L137" i="1"/>
  <c r="L138" i="1" s="1"/>
  <c r="L135" i="1"/>
  <c r="L136" i="1" s="1"/>
  <c r="L133" i="1"/>
  <c r="L122" i="1"/>
  <c r="L123" i="1" s="1"/>
  <c r="L118" i="1"/>
  <c r="L116" i="1"/>
  <c r="L114" i="1"/>
  <c r="L115" i="1" s="1"/>
  <c r="L112" i="1"/>
  <c r="L113" i="1" s="1"/>
  <c r="L106" i="1"/>
  <c r="L107" i="1" s="1"/>
  <c r="L104" i="1"/>
  <c r="L105" i="1" s="1"/>
  <c r="L102" i="1"/>
  <c r="L103" i="1" s="1"/>
  <c r="L100" i="1"/>
  <c r="L99" i="1"/>
  <c r="L97" i="1"/>
  <c r="L98" i="1" s="1"/>
  <c r="L92" i="1"/>
  <c r="L91" i="1"/>
  <c r="L90" i="1"/>
  <c r="L89" i="1"/>
  <c r="L88" i="1"/>
  <c r="L87" i="1"/>
  <c r="L86" i="1"/>
  <c r="L84" i="1"/>
  <c r="L85" i="1" s="1"/>
  <c r="L81" i="1"/>
  <c r="L80" i="1"/>
  <c r="L79" i="1"/>
  <c r="L78" i="1"/>
  <c r="L67" i="1"/>
  <c r="L66" i="1"/>
  <c r="L65" i="1"/>
  <c r="L64" i="1"/>
  <c r="L63" i="1"/>
  <c r="L62" i="1"/>
  <c r="L61" i="1"/>
  <c r="L60" i="1"/>
  <c r="L59" i="1"/>
  <c r="L58" i="1"/>
  <c r="L57" i="1"/>
  <c r="L55" i="1"/>
  <c r="L56" i="1" s="1"/>
  <c r="L53" i="1"/>
  <c r="L50" i="1"/>
  <c r="L49" i="1"/>
  <c r="L48" i="1"/>
  <c r="L46" i="1"/>
  <c r="L45" i="1"/>
  <c r="L44" i="1"/>
  <c r="L43" i="1"/>
  <c r="L42" i="1"/>
  <c r="L41" i="1"/>
  <c r="L40" i="1"/>
  <c r="L38" i="1"/>
  <c r="L37" i="1"/>
  <c r="L36" i="1"/>
  <c r="L33" i="1"/>
  <c r="L32" i="1"/>
  <c r="L31" i="1"/>
  <c r="L30" i="1"/>
  <c r="L29" i="1"/>
  <c r="L25" i="1"/>
  <c r="L24" i="1"/>
  <c r="L23" i="1"/>
  <c r="L20" i="1"/>
  <c r="L19" i="1"/>
  <c r="L12" i="1"/>
  <c r="L11" i="1"/>
  <c r="L10" i="1"/>
  <c r="L9" i="1"/>
  <c r="L8" i="1"/>
  <c r="L6" i="1"/>
  <c r="L5" i="1"/>
  <c r="L137" i="3"/>
  <c r="L135" i="3"/>
  <c r="L133" i="3"/>
  <c r="L127" i="3"/>
  <c r="L125" i="3"/>
  <c r="L128" i="1" s="1"/>
  <c r="L129" i="1" s="1"/>
  <c r="L123" i="3"/>
  <c r="L126" i="1" s="1"/>
  <c r="L127" i="1" s="1"/>
  <c r="L112" i="3"/>
  <c r="L119" i="3" s="1"/>
  <c r="L104" i="3"/>
  <c r="L102" i="3"/>
  <c r="L100" i="3"/>
  <c r="L97" i="3"/>
  <c r="L94" i="3"/>
  <c r="L92" i="3"/>
  <c r="L84" i="3"/>
  <c r="L74" i="3"/>
  <c r="L67" i="3"/>
  <c r="L55" i="3"/>
  <c r="L54" i="1"/>
  <c r="L50" i="3"/>
  <c r="L46" i="3"/>
  <c r="L38" i="3"/>
  <c r="L33" i="3"/>
  <c r="L26" i="3"/>
  <c r="L21" i="3"/>
  <c r="L22" i="3" s="1"/>
  <c r="L13" i="3"/>
  <c r="L7" i="3"/>
  <c r="K137" i="3"/>
  <c r="K135" i="3"/>
  <c r="K133" i="3"/>
  <c r="K127" i="3"/>
  <c r="K125" i="3"/>
  <c r="K128" i="1" s="1"/>
  <c r="K129" i="1" s="1"/>
  <c r="K123" i="3"/>
  <c r="K126" i="1" s="1"/>
  <c r="K127" i="1" s="1"/>
  <c r="K119" i="3"/>
  <c r="K106" i="3"/>
  <c r="K104" i="3"/>
  <c r="K102" i="3"/>
  <c r="K100" i="3"/>
  <c r="K97" i="3"/>
  <c r="K94" i="3"/>
  <c r="K92" i="3"/>
  <c r="K89" i="1"/>
  <c r="K84" i="3"/>
  <c r="K74" i="3"/>
  <c r="K67" i="3"/>
  <c r="K55" i="3"/>
  <c r="K54" i="1"/>
  <c r="K50" i="3"/>
  <c r="J43" i="1"/>
  <c r="I43" i="1"/>
  <c r="H43" i="1"/>
  <c r="G43" i="1"/>
  <c r="F43" i="1"/>
  <c r="E43" i="1"/>
  <c r="D43" i="1"/>
  <c r="C43" i="1"/>
  <c r="K43" i="1"/>
  <c r="K139" i="1"/>
  <c r="K140" i="1" s="1"/>
  <c r="K137" i="1"/>
  <c r="K138" i="1" s="1"/>
  <c r="K135" i="1"/>
  <c r="K136" i="1" s="1"/>
  <c r="K133" i="1"/>
  <c r="K122" i="1"/>
  <c r="K123" i="1" s="1"/>
  <c r="K118" i="1"/>
  <c r="K116" i="1"/>
  <c r="K114" i="1"/>
  <c r="K115" i="1" s="1"/>
  <c r="K112" i="1"/>
  <c r="K113" i="1" s="1"/>
  <c r="K106" i="1"/>
  <c r="K107" i="1" s="1"/>
  <c r="K104" i="1"/>
  <c r="K105" i="1" s="1"/>
  <c r="K102" i="1"/>
  <c r="K103" i="1" s="1"/>
  <c r="K100" i="1"/>
  <c r="K99" i="1"/>
  <c r="K97" i="1"/>
  <c r="K98" i="1" s="1"/>
  <c r="K92" i="1"/>
  <c r="K91" i="1"/>
  <c r="K90" i="1"/>
  <c r="K88" i="1"/>
  <c r="K87" i="1"/>
  <c r="K86" i="1"/>
  <c r="K84" i="1"/>
  <c r="K85" i="1" s="1"/>
  <c r="K81" i="1"/>
  <c r="K80" i="1"/>
  <c r="K79" i="1"/>
  <c r="K78" i="1"/>
  <c r="K67" i="1"/>
  <c r="K66" i="1"/>
  <c r="K65" i="1"/>
  <c r="K64" i="1"/>
  <c r="K63" i="1"/>
  <c r="K62" i="1"/>
  <c r="K61" i="1"/>
  <c r="K60" i="1"/>
  <c r="K59" i="1"/>
  <c r="K58" i="1"/>
  <c r="K57" i="1"/>
  <c r="K55" i="1"/>
  <c r="K56" i="1" s="1"/>
  <c r="K53" i="1"/>
  <c r="K50" i="1"/>
  <c r="K49" i="1"/>
  <c r="K48" i="1"/>
  <c r="K46" i="1"/>
  <c r="K45" i="1"/>
  <c r="K44" i="1"/>
  <c r="K42" i="1"/>
  <c r="K41" i="1"/>
  <c r="K40" i="1"/>
  <c r="K38" i="1"/>
  <c r="K37" i="1"/>
  <c r="K36" i="1"/>
  <c r="K33" i="1"/>
  <c r="K32" i="1"/>
  <c r="K31" i="1"/>
  <c r="K30" i="1"/>
  <c r="K29" i="1"/>
  <c r="K25" i="1"/>
  <c r="K24" i="1"/>
  <c r="K23" i="1"/>
  <c r="K20" i="1"/>
  <c r="K19" i="1"/>
  <c r="K12" i="1"/>
  <c r="K11" i="1"/>
  <c r="K10" i="1"/>
  <c r="K9" i="1"/>
  <c r="K8" i="1"/>
  <c r="K6" i="1"/>
  <c r="K5" i="1"/>
  <c r="K46" i="3"/>
  <c r="K38" i="3"/>
  <c r="K33" i="3"/>
  <c r="K26" i="3"/>
  <c r="K21" i="3"/>
  <c r="K22" i="3" s="1"/>
  <c r="K13" i="3"/>
  <c r="K7" i="3"/>
  <c r="L135" i="2"/>
  <c r="L133" i="2"/>
  <c r="L131" i="2"/>
  <c r="L129" i="2"/>
  <c r="L134" i="1" s="1"/>
  <c r="L124" i="2"/>
  <c r="L122" i="2"/>
  <c r="L120" i="2"/>
  <c r="L125" i="1" s="1"/>
  <c r="L118" i="2"/>
  <c r="L114" i="2"/>
  <c r="L119" i="1" s="1"/>
  <c r="L112" i="2"/>
  <c r="L117" i="1" s="1"/>
  <c r="L110" i="2"/>
  <c r="L108" i="2"/>
  <c r="L100" i="2"/>
  <c r="L98" i="2"/>
  <c r="L96" i="2"/>
  <c r="L93" i="2"/>
  <c r="L90" i="2"/>
  <c r="L94" i="1" s="1"/>
  <c r="L95" i="1" s="1"/>
  <c r="L88" i="2"/>
  <c r="L81" i="2"/>
  <c r="L78" i="2"/>
  <c r="L79" i="2" s="1"/>
  <c r="L70" i="2"/>
  <c r="L71" i="2" s="1"/>
  <c r="L72" i="2" s="1"/>
  <c r="L64" i="2"/>
  <c r="L52" i="2"/>
  <c r="L50" i="2"/>
  <c r="L46" i="2"/>
  <c r="L39" i="2"/>
  <c r="L34" i="2"/>
  <c r="L35" i="2" s="1"/>
  <c r="L26" i="2"/>
  <c r="L21" i="2"/>
  <c r="L22" i="2" s="1"/>
  <c r="L13" i="2"/>
  <c r="L7" i="2"/>
  <c r="L14" i="2" s="1"/>
  <c r="K135" i="2"/>
  <c r="K133" i="2"/>
  <c r="K131" i="2"/>
  <c r="K129" i="2"/>
  <c r="K134" i="1" s="1"/>
  <c r="K124" i="2"/>
  <c r="K122" i="2"/>
  <c r="K120" i="2"/>
  <c r="K125" i="1" s="1"/>
  <c r="K118" i="2"/>
  <c r="K125" i="2" s="1"/>
  <c r="K114" i="2"/>
  <c r="K119" i="1" s="1"/>
  <c r="K112" i="2"/>
  <c r="K117" i="1" s="1"/>
  <c r="K110" i="2"/>
  <c r="K108" i="2"/>
  <c r="K102" i="2"/>
  <c r="K100" i="2"/>
  <c r="K98" i="2"/>
  <c r="K96" i="2"/>
  <c r="K93" i="2"/>
  <c r="K90" i="2"/>
  <c r="K94" i="1" s="1"/>
  <c r="K95" i="1" s="1"/>
  <c r="K88" i="2"/>
  <c r="K81" i="2"/>
  <c r="K78" i="2"/>
  <c r="K79" i="2" s="1"/>
  <c r="K70" i="2"/>
  <c r="K71" i="2" s="1"/>
  <c r="K72" i="2" s="1"/>
  <c r="K64" i="2"/>
  <c r="K52" i="2"/>
  <c r="K50" i="2"/>
  <c r="K46" i="2"/>
  <c r="K39" i="2"/>
  <c r="K34" i="2"/>
  <c r="K35" i="2" s="1"/>
  <c r="K26" i="2"/>
  <c r="K21" i="2"/>
  <c r="K22" i="2" s="1"/>
  <c r="K27" i="2" s="1"/>
  <c r="K13" i="2"/>
  <c r="K7" i="2"/>
  <c r="N137" i="2" l="1"/>
  <c r="N138" i="2" s="1"/>
  <c r="N143" i="1" s="1"/>
  <c r="L27" i="2"/>
  <c r="L27" i="3"/>
  <c r="L68" i="3" s="1"/>
  <c r="L14" i="3"/>
  <c r="M131" i="1"/>
  <c r="L128" i="3"/>
  <c r="K138" i="3"/>
  <c r="L138" i="3"/>
  <c r="L91" i="2"/>
  <c r="L125" i="2"/>
  <c r="K91" i="2"/>
  <c r="K115" i="2"/>
  <c r="K126" i="2" s="1"/>
  <c r="K14" i="2"/>
  <c r="K136" i="2"/>
  <c r="L115" i="2"/>
  <c r="L136" i="2"/>
  <c r="M126" i="2"/>
  <c r="M65" i="2"/>
  <c r="L21" i="1"/>
  <c r="L22" i="1" s="1"/>
  <c r="L75" i="3"/>
  <c r="L95" i="3" s="1"/>
  <c r="M75" i="3"/>
  <c r="M95" i="3" s="1"/>
  <c r="M107" i="3" s="1"/>
  <c r="M108" i="3" s="1"/>
  <c r="M139" i="3" s="1"/>
  <c r="M140" i="3" s="1"/>
  <c r="M108" i="1"/>
  <c r="M109" i="1" s="1"/>
  <c r="K75" i="3"/>
  <c r="K95" i="3" s="1"/>
  <c r="N108" i="1"/>
  <c r="N109" i="1" s="1"/>
  <c r="K128" i="3"/>
  <c r="L101" i="1"/>
  <c r="L65" i="2"/>
  <c r="L82" i="1"/>
  <c r="L83" i="1" s="1"/>
  <c r="L26" i="1"/>
  <c r="L39" i="1"/>
  <c r="L34" i="1"/>
  <c r="L35" i="1" s="1"/>
  <c r="L7" i="1"/>
  <c r="L130" i="1"/>
  <c r="L68" i="1"/>
  <c r="L51" i="1"/>
  <c r="L93" i="1"/>
  <c r="L13" i="1"/>
  <c r="L47" i="1"/>
  <c r="L120" i="1"/>
  <c r="L141" i="1"/>
  <c r="K14" i="3"/>
  <c r="K21" i="1"/>
  <c r="K22" i="1" s="1"/>
  <c r="K82" i="1"/>
  <c r="K83" i="1" s="1"/>
  <c r="K27" i="3"/>
  <c r="K68" i="3" s="1"/>
  <c r="K7" i="1"/>
  <c r="K39" i="1"/>
  <c r="K68" i="1"/>
  <c r="K13" i="1"/>
  <c r="K26" i="1"/>
  <c r="K141" i="1"/>
  <c r="K120" i="1"/>
  <c r="K93" i="1"/>
  <c r="K34" i="1"/>
  <c r="K35" i="1" s="1"/>
  <c r="K51" i="1"/>
  <c r="K101" i="1"/>
  <c r="K130" i="1"/>
  <c r="K47" i="1"/>
  <c r="K65" i="2"/>
  <c r="J135" i="1"/>
  <c r="J136" i="1" s="1"/>
  <c r="J139" i="1"/>
  <c r="J140" i="1" s="1"/>
  <c r="J137" i="1"/>
  <c r="J138" i="1" s="1"/>
  <c r="J133" i="1"/>
  <c r="J128" i="1"/>
  <c r="J129" i="1" s="1"/>
  <c r="J126" i="1"/>
  <c r="J127" i="1" s="1"/>
  <c r="J122" i="1"/>
  <c r="J123" i="1" s="1"/>
  <c r="J118" i="1"/>
  <c r="C117" i="1"/>
  <c r="D117" i="1"/>
  <c r="E117" i="1"/>
  <c r="F117" i="1"/>
  <c r="G117" i="1"/>
  <c r="H117" i="1"/>
  <c r="I117" i="1"/>
  <c r="J116" i="1"/>
  <c r="J114" i="1"/>
  <c r="J115" i="1" s="1"/>
  <c r="J112" i="1"/>
  <c r="J113" i="1" s="1"/>
  <c r="J106" i="1"/>
  <c r="J107" i="1" s="1"/>
  <c r="J104" i="1"/>
  <c r="J105" i="1" s="1"/>
  <c r="J102" i="1"/>
  <c r="J103" i="1" s="1"/>
  <c r="J100" i="1"/>
  <c r="J99" i="1"/>
  <c r="J97" i="1"/>
  <c r="J98" i="1" s="1"/>
  <c r="J92" i="1"/>
  <c r="J91" i="1"/>
  <c r="J90" i="1"/>
  <c r="J87" i="1"/>
  <c r="J88" i="1"/>
  <c r="J86" i="1"/>
  <c r="J84" i="1"/>
  <c r="J85" i="1" s="1"/>
  <c r="J81" i="1"/>
  <c r="J80" i="1"/>
  <c r="J79" i="1"/>
  <c r="J78" i="1"/>
  <c r="J67" i="1"/>
  <c r="J66" i="1"/>
  <c r="J65" i="1"/>
  <c r="J64" i="1"/>
  <c r="J63" i="1"/>
  <c r="J62" i="1"/>
  <c r="J61" i="1"/>
  <c r="J60" i="1"/>
  <c r="J59" i="1"/>
  <c r="J58" i="1"/>
  <c r="J57" i="1"/>
  <c r="J55" i="1"/>
  <c r="J56" i="1" s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0" i="1"/>
  <c r="J49" i="1"/>
  <c r="J48" i="1"/>
  <c r="J46" i="1"/>
  <c r="J45" i="1"/>
  <c r="J44" i="1"/>
  <c r="J42" i="1"/>
  <c r="J41" i="1"/>
  <c r="J40" i="1"/>
  <c r="J38" i="1"/>
  <c r="J37" i="1"/>
  <c r="J36" i="1"/>
  <c r="J33" i="1"/>
  <c r="J32" i="1"/>
  <c r="J31" i="1"/>
  <c r="J30" i="1"/>
  <c r="J29" i="1"/>
  <c r="J25" i="1"/>
  <c r="J24" i="1"/>
  <c r="J23" i="1"/>
  <c r="J20" i="1"/>
  <c r="J19" i="1"/>
  <c r="J12" i="1"/>
  <c r="J11" i="1"/>
  <c r="J10" i="1"/>
  <c r="J9" i="1"/>
  <c r="J8" i="1"/>
  <c r="J6" i="1"/>
  <c r="J5" i="1"/>
  <c r="J135" i="2"/>
  <c r="J133" i="2"/>
  <c r="J131" i="2"/>
  <c r="J129" i="2"/>
  <c r="J124" i="2"/>
  <c r="J122" i="2"/>
  <c r="J120" i="2"/>
  <c r="J118" i="2"/>
  <c r="J114" i="2"/>
  <c r="J119" i="1" s="1"/>
  <c r="J112" i="2"/>
  <c r="J117" i="1" s="1"/>
  <c r="J110" i="2"/>
  <c r="J108" i="2"/>
  <c r="J102" i="2"/>
  <c r="J100" i="2"/>
  <c r="J98" i="2"/>
  <c r="J96" i="2"/>
  <c r="J93" i="2"/>
  <c r="J90" i="2"/>
  <c r="J88" i="2"/>
  <c r="J81" i="2"/>
  <c r="J78" i="2"/>
  <c r="J70" i="2"/>
  <c r="J64" i="2"/>
  <c r="J52" i="2"/>
  <c r="J50" i="2"/>
  <c r="J46" i="2"/>
  <c r="J39" i="2"/>
  <c r="J34" i="2"/>
  <c r="J26" i="2"/>
  <c r="J21" i="2"/>
  <c r="J13" i="2"/>
  <c r="J7" i="2"/>
  <c r="J131" i="3"/>
  <c r="J126" i="3"/>
  <c r="J124" i="3"/>
  <c r="J122" i="3"/>
  <c r="J137" i="3"/>
  <c r="J135" i="3"/>
  <c r="J133" i="3"/>
  <c r="J119" i="3"/>
  <c r="J106" i="3"/>
  <c r="J104" i="3"/>
  <c r="J102" i="3"/>
  <c r="J100" i="3"/>
  <c r="J97" i="3"/>
  <c r="J94" i="3"/>
  <c r="J92" i="3"/>
  <c r="J67" i="3"/>
  <c r="J55" i="3"/>
  <c r="J54" i="1"/>
  <c r="J50" i="3"/>
  <c r="J46" i="3"/>
  <c r="J38" i="3"/>
  <c r="J33" i="3"/>
  <c r="J26" i="3"/>
  <c r="J21" i="3"/>
  <c r="J22" i="3" s="1"/>
  <c r="J13" i="3"/>
  <c r="J7" i="3"/>
  <c r="J14" i="3" s="1"/>
  <c r="N142" i="1" l="1"/>
  <c r="L103" i="2"/>
  <c r="L104" i="2" s="1"/>
  <c r="J95" i="3"/>
  <c r="L107" i="3"/>
  <c r="L108" i="3" s="1"/>
  <c r="L139" i="3" s="1"/>
  <c r="L140" i="3" s="1"/>
  <c r="L27" i="1"/>
  <c r="L69" i="1" s="1"/>
  <c r="L126" i="2"/>
  <c r="J94" i="1"/>
  <c r="J95" i="1" s="1"/>
  <c r="J35" i="2"/>
  <c r="J115" i="2"/>
  <c r="J136" i="2"/>
  <c r="J14" i="2"/>
  <c r="J125" i="2"/>
  <c r="J125" i="1"/>
  <c r="J130" i="1" s="1"/>
  <c r="J22" i="2"/>
  <c r="J71" i="2"/>
  <c r="K103" i="2"/>
  <c r="K104" i="2" s="1"/>
  <c r="K137" i="2" s="1"/>
  <c r="J79" i="2"/>
  <c r="J72" i="2"/>
  <c r="M103" i="2"/>
  <c r="M104" i="2" s="1"/>
  <c r="M137" i="2" s="1"/>
  <c r="M138" i="2" s="1"/>
  <c r="M143" i="1" s="1"/>
  <c r="K96" i="1"/>
  <c r="L96" i="1"/>
  <c r="K27" i="1"/>
  <c r="K69" i="1" s="1"/>
  <c r="K107" i="3"/>
  <c r="K108" i="3" s="1"/>
  <c r="K139" i="3" s="1"/>
  <c r="K140" i="3" s="1"/>
  <c r="L131" i="1"/>
  <c r="L14" i="1"/>
  <c r="K14" i="1"/>
  <c r="J128" i="3"/>
  <c r="J138" i="3"/>
  <c r="J127" i="3"/>
  <c r="K131" i="1"/>
  <c r="J27" i="3"/>
  <c r="J68" i="3" s="1"/>
  <c r="J134" i="1"/>
  <c r="J141" i="1" s="1"/>
  <c r="J82" i="1"/>
  <c r="J83" i="1" s="1"/>
  <c r="J51" i="1"/>
  <c r="J120" i="1"/>
  <c r="J39" i="1"/>
  <c r="J101" i="1"/>
  <c r="J34" i="1"/>
  <c r="J35" i="1" s="1"/>
  <c r="J13" i="1"/>
  <c r="J93" i="1"/>
  <c r="J68" i="1"/>
  <c r="J7" i="1"/>
  <c r="J21" i="1"/>
  <c r="J22" i="1" s="1"/>
  <c r="J47" i="1"/>
  <c r="J26" i="1"/>
  <c r="I143" i="1"/>
  <c r="H143" i="1"/>
  <c r="G143" i="1"/>
  <c r="F143" i="1"/>
  <c r="E143" i="1"/>
  <c r="D143" i="1"/>
  <c r="C143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79" i="1"/>
  <c r="H79" i="1"/>
  <c r="G80" i="1"/>
  <c r="F80" i="1"/>
  <c r="E80" i="1"/>
  <c r="D80" i="1"/>
  <c r="C80" i="1"/>
  <c r="G79" i="1"/>
  <c r="F79" i="1"/>
  <c r="E79" i="1"/>
  <c r="D79" i="1"/>
  <c r="C79" i="1"/>
  <c r="I78" i="1"/>
  <c r="H78" i="1"/>
  <c r="G78" i="1"/>
  <c r="F78" i="1"/>
  <c r="E78" i="1"/>
  <c r="D78" i="1"/>
  <c r="C78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I55" i="1"/>
  <c r="H55" i="1"/>
  <c r="G55" i="1"/>
  <c r="F55" i="1"/>
  <c r="E55" i="1"/>
  <c r="D55" i="1"/>
  <c r="C55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L137" i="2" l="1"/>
  <c r="L142" i="1" s="1"/>
  <c r="J107" i="3"/>
  <c r="J108" i="3" s="1"/>
  <c r="J27" i="2"/>
  <c r="J126" i="2"/>
  <c r="J91" i="2"/>
  <c r="M142" i="1"/>
  <c r="J96" i="1"/>
  <c r="L108" i="1"/>
  <c r="L109" i="1" s="1"/>
  <c r="K138" i="2"/>
  <c r="K143" i="1" s="1"/>
  <c r="K142" i="1"/>
  <c r="K108" i="1"/>
  <c r="K109" i="1" s="1"/>
  <c r="J131" i="1"/>
  <c r="J14" i="1"/>
  <c r="J27" i="1"/>
  <c r="J69" i="1" s="1"/>
  <c r="L138" i="2" l="1"/>
  <c r="L143" i="1" s="1"/>
  <c r="J65" i="2"/>
  <c r="J139" i="3"/>
  <c r="J108" i="1"/>
  <c r="J103" i="2" l="1"/>
  <c r="J109" i="1"/>
  <c r="J140" i="3"/>
  <c r="J104" i="2" l="1"/>
  <c r="J137" i="2" l="1"/>
  <c r="J138" i="2" l="1"/>
  <c r="J142" i="1"/>
  <c r="J143" i="1" l="1"/>
</calcChain>
</file>

<file path=xl/sharedStrings.xml><?xml version="1.0" encoding="utf-8"?>
<sst xmlns="http://schemas.openxmlformats.org/spreadsheetml/2006/main" count="831" uniqueCount="220">
  <si>
    <t>9753000 Nat Gas Prod/Gath Op - Field Lines Expenses</t>
  </si>
  <si>
    <t>9754000 Nat Gas Prod/Gath Op - Field Compressor Sta Exps</t>
  </si>
  <si>
    <t>9803000 Oth Gas Supply Op - Nat Gas Transm Line Pur</t>
  </si>
  <si>
    <t>9805100 Oth Gas Supply Op - Pur Gas Cost Adjustments</t>
  </si>
  <si>
    <t>9813000 Oth Gas Supply Op - Other Gas Suppl</t>
  </si>
  <si>
    <t>9816000 UG Storage Op - Well Expenses</t>
  </si>
  <si>
    <t>9818000 UG Storage Op - Compressor Station Expenses</t>
  </si>
  <si>
    <t>9821000 UG Storage Op - Purification Expenses</t>
  </si>
  <si>
    <t>9825000 UG Storage Op - Storage Well Royalties</t>
  </si>
  <si>
    <t>9851000 Gas Transmission Op - Sys Control &amp; Load Dispatch</t>
  </si>
  <si>
    <t>9856000 Gas Transmission Op - Mains Expenses</t>
  </si>
  <si>
    <t>9858000 Gas Transmission Op - Transm/Compres Gas by Others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</si>
  <si>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</si>
  <si>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</si>
  <si>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</si>
  <si>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9878000 Gas Distribution Op - Meter/House Reg Exps</t>
  </si>
  <si>
    <t>9879000 Gas Distribution Op - Customer Installations Exps</t>
  </si>
  <si>
    <t>9880000 Gas Distribution Op - Other Expenses</t>
  </si>
  <si>
    <t>9902000 Customer Accounts - Meter Reading Expenses</t>
  </si>
  <si>
    <t>9903000 Customer Accounts - Customer Records &amp; Collections</t>
  </si>
  <si>
    <t>9904000 Customer Accounts - Uncollectible Accounts</t>
  </si>
  <si>
    <t>9912000 Sales Expense - Demonstrating &amp; Selling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</si>
  <si>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</si>
  <si>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</si>
  <si>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</si>
  <si>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</si>
  <si>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</si>
  <si>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</si>
  <si>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</si>
  <si>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</si>
  <si>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</si>
  <si>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</si>
  <si>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</si>
  <si>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>9764000 Nat Gas Prod/Gath Maint - Field Lines</t>
  </si>
  <si>
    <t>9765000 Nat Gas Prod/Gath Maint - Fld Compres Sta Equip</t>
  </si>
  <si>
    <t>9831000 UG Storage Maint - Structures/Improvements</t>
  </si>
  <si>
    <t>9832000 UG Storage Maint - Reservoirs and Wells</t>
  </si>
  <si>
    <t>9834000 UG Storage Maint - Compressor Station Equipment</t>
  </si>
  <si>
    <t>9837000 UG Storage Maint - Other Equipment</t>
  </si>
  <si>
    <t>9863000 Gas Transmission Maint - Mains</t>
  </si>
  <si>
    <t>9885000 Gas Distribution Maint - Supervision &amp; Engineering</t>
  </si>
  <si>
    <t>9886000 Gas Distribution Maint - Structures/Improvements</t>
  </si>
  <si>
    <t>9887000 Gas Distribution Maint - Mains</t>
  </si>
  <si>
    <t>9892000 Gas Distribution Maint - Services</t>
  </si>
  <si>
    <t>9893000 Gas Distribution Maint - Meters/House Regulators</t>
  </si>
  <si>
    <t>9894000 Gas Distribution Maint - Other Equipment</t>
  </si>
  <si>
    <t>9932000 Admin &amp; General Maint -Other General Plant -Gas</t>
  </si>
  <si>
    <t>9403000 Depreciation Expense - Utility Plant</t>
  </si>
  <si>
    <t>9404000 Amortization Expense - Utility Plant</t>
  </si>
  <si>
    <t>9404200 Amort &amp; Depl of UG Storage Land &amp; Land Rights</t>
  </si>
  <si>
    <t>9408100 Taxes Other than Income Taxes - Utility Operating</t>
  </si>
  <si>
    <t>9409100 Income Taxes - Utility Operating Income</t>
  </si>
  <si>
    <t>9410100 Provision for Deferred Income Taxes - Utility Op I</t>
  </si>
  <si>
    <t>Account Number</t>
  </si>
  <si>
    <t>Account Description</t>
  </si>
  <si>
    <t/>
  </si>
  <si>
    <t>Operation Expenses (401)</t>
  </si>
  <si>
    <t>Gas Production Operating Expense:</t>
  </si>
  <si>
    <t>Natural Gas Production Oper Exp:</t>
  </si>
  <si>
    <t>9753000</t>
  </si>
  <si>
    <t>9754000</t>
  </si>
  <si>
    <t>Natural Gas Prod &amp; Gath Operation Exp</t>
  </si>
  <si>
    <t>Total Natural Gas Production Oper Exp</t>
  </si>
  <si>
    <t>9803000</t>
  </si>
  <si>
    <t>9805100</t>
  </si>
  <si>
    <t>9813000</t>
  </si>
  <si>
    <t>Other Gas Supply Operation Expenses</t>
  </si>
  <si>
    <t>Total Gas Production Operating Exp</t>
  </si>
  <si>
    <t>Nat Gas Storage, Term &amp; Proc Oper Exp:</t>
  </si>
  <si>
    <t>9816000</t>
  </si>
  <si>
    <t>9818000</t>
  </si>
  <si>
    <t>9821000</t>
  </si>
  <si>
    <t>9825000</t>
  </si>
  <si>
    <t>Underground Storage Operation Expense</t>
  </si>
  <si>
    <t>Ttl Nat Gas Strg, Term &amp; Proc Oper Exp</t>
  </si>
  <si>
    <t>9851000</t>
  </si>
  <si>
    <t>9856000</t>
  </si>
  <si>
    <t>Gas Transmission Operations Exp</t>
  </si>
  <si>
    <t>9870000</t>
  </si>
  <si>
    <t>9872000</t>
  </si>
  <si>
    <t>9874000</t>
  </si>
  <si>
    <t>9880000</t>
  </si>
  <si>
    <t>Gas Distribution Operations Exp</t>
  </si>
  <si>
    <t>9903000</t>
  </si>
  <si>
    <t>9904000</t>
  </si>
  <si>
    <t>Customer Accounts Expense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</si>
  <si>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</si>
  <si>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</si>
  <si>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</si>
  <si>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</si>
  <si>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</si>
  <si>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</si>
  <si>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</si>
  <si>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</si>
  <si>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</si>
  <si>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</si>
  <si>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Administrative &amp; General Operations Exp</t>
  </si>
  <si>
    <t>Total Operation Expenses (401)</t>
  </si>
  <si>
    <t>Maintenance Expenses (402)</t>
  </si>
  <si>
    <t>Gas Production Maintenance Expenses</t>
  </si>
  <si>
    <t>9764000</t>
  </si>
  <si>
    <t>9765000</t>
  </si>
  <si>
    <t>Natural Gas Prod &amp; Gath Maint Exp</t>
  </si>
  <si>
    <t>Total Nat Gas Production Maint Exp</t>
  </si>
  <si>
    <t>Total Gas Production Maintenance Exp</t>
  </si>
  <si>
    <t>Nat Gas Storage, Term &amp; Proc Maint Exp</t>
  </si>
  <si>
    <t>9831000</t>
  </si>
  <si>
    <t>9832000</t>
  </si>
  <si>
    <t>9834000</t>
  </si>
  <si>
    <t>9837000</t>
  </si>
  <si>
    <t>Underground Storage Maintenance Exp</t>
  </si>
  <si>
    <t>Ttl Nat Gas Stor, Term &amp; Proc Maint</t>
  </si>
  <si>
    <t>9863000</t>
  </si>
  <si>
    <t>Gas Transmission Maintenance Expense</t>
  </si>
  <si>
    <t>9885000</t>
  </si>
  <si>
    <t>9887000</t>
  </si>
  <si>
    <t>9892000</t>
  </si>
  <si>
    <t>9893000</t>
  </si>
  <si>
    <t>9894000</t>
  </si>
  <si>
    <t>Gas Distribution Maintenance Expense</t>
  </si>
  <si>
    <t>9932000</t>
  </si>
  <si>
    <t>Administrative &amp; General Maintenance Exp</t>
  </si>
  <si>
    <t>Total Maintenance Expenses (402)</t>
  </si>
  <si>
    <t>9403000</t>
  </si>
  <si>
    <t>Depreciation Expense (403)</t>
  </si>
  <si>
    <t>9404000</t>
  </si>
  <si>
    <t>9404200</t>
  </si>
  <si>
    <t>Amort &amp; Depletion of Util Plnt (404-405)</t>
  </si>
  <si>
    <t>9408100</t>
  </si>
  <si>
    <t>Taxes Other than Income Taxes (408.1)</t>
  </si>
  <si>
    <t>9409100</t>
  </si>
  <si>
    <t>Income Taxes (409.1)</t>
  </si>
  <si>
    <t>9410100</t>
  </si>
  <si>
    <t>Prov for Deferred Income Taxes (410.1)</t>
  </si>
  <si>
    <t>Total Operating Expenses</t>
  </si>
  <si>
    <t>9858000</t>
  </si>
  <si>
    <t>9878000</t>
  </si>
  <si>
    <t>9879000</t>
  </si>
  <si>
    <t>9902000</t>
  </si>
  <si>
    <t>9912000</t>
  </si>
  <si>
    <t>Sales Expense</t>
  </si>
  <si>
    <t>9931000</t>
  </si>
  <si>
    <t>9886000</t>
  </si>
  <si>
    <t>UTILITY OPERATING INCOME</t>
  </si>
  <si>
    <t>Operating Revenues (400)</t>
  </si>
  <si>
    <t>9480000</t>
  </si>
  <si>
    <t>9480000 Residential Sales</t>
  </si>
  <si>
    <t>9481000</t>
  </si>
  <si>
    <t>9481000 Commercial and Industrial Sales</t>
  </si>
  <si>
    <t>Sales of Gas (480-484)</t>
  </si>
  <si>
    <t>9488000</t>
  </si>
  <si>
    <t>9488000 Miscellaneous Service Revenues</t>
  </si>
  <si>
    <t>9489300</t>
  </si>
  <si>
    <t>9489300 Revs from Transp of Gas of Others thru Distri Fac.</t>
  </si>
  <si>
    <t>9490000</t>
  </si>
  <si>
    <t>9490000 Sales of Products Extracted from Natural Gas</t>
  </si>
  <si>
    <t>9496000</t>
  </si>
  <si>
    <t>9496000 Provision for Rate Refunds</t>
  </si>
  <si>
    <t>Other Operating Revenues (485-496)</t>
  </si>
  <si>
    <t>Total Operating Revenues (400)</t>
  </si>
  <si>
    <t>Operating Expenses: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</si>
  <si>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</si>
  <si>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</si>
  <si>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</si>
  <si>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</si>
  <si>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</si>
  <si>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</si>
  <si>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9416000</t>
  </si>
  <si>
    <t>9416000 Costs &amp; Expenses of Merchandising, Jobbing &amp; Contr</t>
  </si>
  <si>
    <t>Cst - Mrchndsng/Jobbng/Contrct Wrk (416)</t>
  </si>
  <si>
    <t>9421000</t>
  </si>
  <si>
    <t>9421000 Miscellaneous Nonoperating Income</t>
  </si>
  <si>
    <t>Miscellaneous Nonoperating Income (421)</t>
  </si>
  <si>
    <t>Total Other Income</t>
  </si>
  <si>
    <t>Other Income Deductions:</t>
  </si>
  <si>
    <t>9426100</t>
  </si>
  <si>
    <t>9426100 Other Income Deductions - Donations</t>
  </si>
  <si>
    <t>Donations (426.1)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</si>
  <si>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</si>
  <si>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</si>
  <si>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</si>
  <si>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</si>
  <si>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</si>
  <si>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</si>
  <si>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</si>
  <si>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</si>
  <si>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</si>
  <si>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</si>
  <si>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</si>
  <si>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</si>
  <si>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</si>
  <si>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</si>
  <si>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</si>
  <si>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</si>
  <si>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</si>
  <si>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</si>
  <si>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</si>
  <si>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</si>
  <si>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</si>
  <si>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9419000</t>
  </si>
  <si>
    <t>9419000 Interest &amp; Dividend Income</t>
  </si>
  <si>
    <t>Interest and Dividend Income (419)</t>
  </si>
  <si>
    <t>9487000</t>
  </si>
  <si>
    <t>9487000 Forfeited Discounts</t>
  </si>
  <si>
    <t>9432000</t>
  </si>
  <si>
    <t>9432000 Allowance Borrowed Funds Used During Construction</t>
  </si>
  <si>
    <t>Allow-Brrwed Fnds Usd Durng Const-Cr (432)</t>
  </si>
  <si>
    <t>9909000 Customer Service/Info - Info &amp; Instructional Adver</t>
  </si>
  <si>
    <t>Customer Service and Informational Expen</t>
  </si>
  <si>
    <t>9824000</t>
  </si>
  <si>
    <t>9824000 UG Storage Op - Other Expenses</t>
  </si>
  <si>
    <t>9426200</t>
  </si>
  <si>
    <t>9426200 Other Income Deductions - Life Insurance</t>
  </si>
  <si>
    <t>Life Insurance (426.2)</t>
  </si>
  <si>
    <t>9875000</t>
  </si>
  <si>
    <t>9875000 Gas Distribution Op - Meas/Reg Sta Exps-General</t>
  </si>
  <si>
    <t>9889000</t>
  </si>
  <si>
    <t>9889000 Gas Distribution Maint - Meas/Reg Sta Equip-Genl</t>
  </si>
  <si>
    <t>9907000</t>
  </si>
  <si>
    <t>9907000 Customer Service/Info -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</si>
</sst>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4" fontId="0" fillId="0" borderId="0" xfId="0" applyNumberFormat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0" borderId="0" xfId="0" applyNumberFormat="1"/>
    <xf numFmtId="43" fontId="0" fillId="0" borderId="2" xfId="0" applyNumberFormat="1" applyBorder="1" applyAlignment="1">
      <alignment horizontal="right" vertical="top"/>
    </xf>
    <xf numFmtId="43" fontId="0" fillId="0" borderId="2" xfId="0" applyNumberFormat="1" applyBorder="1"/>
    <xf numFmtId="43" fontId="0" fillId="0" borderId="3" xfId="0" applyNumberFormat="1" applyBorder="1" applyAlignment="1">
      <alignment horizontal="right" vertical="top"/>
    </xf>
    <xf numFmtId="43" fontId="0" fillId="0" borderId="3" xfId="0" applyNumberFormat="1" applyBorder="1"/>
    <xf numFmtId="43" fontId="0" fillId="0" borderId="4" xfId="0" applyNumberFormat="1" applyBorder="1" applyAlignment="1">
      <alignment horizontal="right" vertical="top"/>
    </xf>
    <xf numFmtId="43" fontId="0" fillId="0" borderId="4" xfId="0" applyNumberFormat="1" applyBorder="1"/>
    <xf numFmtId="43" fontId="0" fillId="0" borderId="0" xfId="0" applyNumberFormat="1" applyBorder="1" applyAlignment="1">
      <alignment horizontal="right" vertical="top"/>
    </xf>
    <xf numFmtId="43" fontId="0" fillId="0" borderId="0" xfId="0" applyNumberFormat="1" applyBorder="1"/>
    <xf numFmtId="43" fontId="0" fillId="0" borderId="5" xfId="0" applyNumberFormat="1" applyBorder="1" applyAlignment="1">
      <alignment horizontal="right" vertical="top"/>
    </xf>
    <xf numFmtId="43" fontId="0" fillId="0" borderId="5" xfId="0" applyNumberForma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3" fontId="0" fillId="0" borderId="2" xfId="0" applyNumberFormat="1" applyBorder="1" applyAlignment="1">
      <alignment vertical="top"/>
    </xf>
    <xf numFmtId="43" fontId="0" fillId="0" borderId="3" xfId="0" applyNumberFormat="1" applyBorder="1" applyAlignment="1">
      <alignment vertical="top"/>
    </xf>
    <xf numFmtId="43" fontId="0" fillId="0" borderId="3" xfId="0" applyNumberFormat="1" applyBorder="1" applyAlignment="1" applyProtection="1">
      <alignment vertical="top"/>
      <protection locked="0"/>
    </xf>
    <xf numFmtId="43" fontId="0" fillId="0" borderId="0" xfId="0" applyNumberFormat="1" applyBorder="1" applyAlignment="1">
      <alignment vertical="top"/>
    </xf>
    <xf numFmtId="43" fontId="0" fillId="0" borderId="5" xfId="0" applyNumberFormat="1" applyBorder="1" applyAlignment="1">
      <alignment vertical="top"/>
    </xf>
    <xf numFmtId="17" fontId="0" fillId="2" borderId="1" xfId="0" applyNumberFormat="1" applyFill="1" applyBorder="1" applyAlignment="1">
      <alignment horizontal="center" vertical="center"/>
    </xf>
    <xf numFmtId="43" fontId="0" fillId="0" borderId="0" xfId="0" applyNumberFormat="1" applyFill="1" applyBorder="1"/>
    <xf numFmtId="0" fontId="0" fillId="0" borderId="0" xfId="0" applyFont="1" applyAlignment="1">
      <alignment vertical="top"/>
    </xf>
    <xf numFmtId="43" fontId="0" fillId="0" borderId="2" xfId="0" applyNumberFormat="1" applyFill="1" applyBorder="1"/>
    <xf numFmtId="4" fontId="0" fillId="0" borderId="0" xfId="0" applyNumberFormat="1"/>
    <xf numFmtId="49" fontId="5" fillId="0" borderId="6" xfId="0" applyNumberFormat="1" applyFont="1" applyFill="1" applyBorder="1"/>
    <xf numFmtId="49" fontId="6" fillId="0" borderId="6" xfId="0" applyNumberFormat="1" applyFont="1" applyFill="1" applyBorder="1"/>
    <xf numFmtId="43" fontId="4" fillId="0" borderId="0" xfId="0" applyNumberFormat="1" applyFont="1"/>
    <xf numFmtId="43" fontId="0" fillId="0" borderId="3" xfId="0" applyNumberFormat="1" applyFont="1" applyFill="1" applyBorder="1"/>
    <xf numFmtId="43" fontId="0" fillId="0" borderId="0" xfId="0" applyNumberFormat="1" applyFont="1" applyFill="1" applyBorder="1"/>
    <xf numFmtId="43" fontId="6" fillId="0" borderId="0" xfId="0" applyNumberFormat="1" applyFont="1" applyFill="1" applyBorder="1"/>
    <xf numFmtId="43" fontId="6" fillId="0" borderId="4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4" fontId="6" fillId="0" borderId="8" xfId="0" applyNumberFormat="1" applyFont="1" applyFill="1" applyBorder="1"/>
    <xf numFmtId="43" fontId="0" fillId="0" borderId="0" xfId="0" applyNumberFormat="1" applyFont="1" applyFill="1" applyBorder="1" applyAlignment="1">
      <alignment vertical="top"/>
    </xf>
    <xf numFmtId="43" fontId="6" fillId="0" borderId="8" xfId="0" applyNumberFormat="1" applyFont="1" applyFill="1" applyBorder="1"/>
    <xf numFmtId="43" fontId="6" fillId="0" borderId="3" xfId="0" applyNumberFormat="1" applyFont="1" applyFill="1" applyBorder="1"/>
    <xf numFmtId="43" fontId="0" fillId="0" borderId="4" xfId="0" applyNumberFormat="1" applyFont="1" applyFill="1" applyBorder="1" applyAlignment="1">
      <alignment horizontal="right" vertical="top"/>
    </xf>
    <xf numFmtId="0" fontId="0" fillId="0" borderId="0" xfId="0" applyFill="1"/>
    <xf numFmtId="43" fontId="6" fillId="0" borderId="10" xfId="0" applyNumberFormat="1" applyFont="1" applyFill="1" applyBorder="1"/>
    <xf numFmtId="43" fontId="6" fillId="0" borderId="11" xfId="0" applyNumberFormat="1" applyFont="1" applyFill="1" applyBorder="1"/>
    <xf numFmtId="43" fontId="6" fillId="0" borderId="9" xfId="0" applyNumberFormat="1" applyFont="1" applyFill="1" applyBorder="1"/>
    <xf numFmtId="43" fontId="6" fillId="0" borderId="2" xfId="0" applyNumberFormat="1" applyFont="1" applyFill="1" applyBorder="1"/>
    <xf numFmtId="43" fontId="0" fillId="0" borderId="0" xfId="0" applyNumberFormat="1" applyFont="1"/>
    <xf numFmtId="43" fontId="0" fillId="0" borderId="2" xfId="0" applyNumberFormat="1" applyFont="1" applyBorder="1"/>
    <xf numFmtId="43" fontId="0" fillId="0" borderId="0" xfId="0" applyNumberFormat="1" applyFont="1" applyBorder="1"/>
    <xf numFmtId="43" fontId="0" fillId="0" borderId="2" xfId="0" applyNumberFormat="1" applyFont="1" applyFill="1" applyBorder="1"/>
    <xf numFmtId="43" fontId="0" fillId="0" borderId="0" xfId="0" applyNumberFormat="1" applyFont="1" applyFill="1"/>
    <xf numFmtId="43" fontId="0" fillId="0" borderId="3" xfId="0" applyNumberFormat="1" applyFont="1" applyBorder="1"/>
    <xf numFmtId="43" fontId="0" fillId="0" borderId="0" xfId="0" applyNumberFormat="1" applyFont="1" applyAlignment="1">
      <alignment vertical="top"/>
    </xf>
    <xf numFmtId="43" fontId="0" fillId="0" borderId="4" xfId="0" applyNumberFormat="1" applyFont="1" applyFill="1" applyBorder="1"/>
    <xf numFmtId="43" fontId="0" fillId="0" borderId="0" xfId="0" applyNumberFormat="1" applyFont="1" applyBorder="1" applyAlignment="1">
      <alignment vertical="top"/>
    </xf>
    <xf numFmtId="43" fontId="0" fillId="0" borderId="4" xfId="0" applyNumberFormat="1" applyFont="1" applyBorder="1"/>
    <xf numFmtId="43" fontId="0" fillId="0" borderId="9" xfId="0" applyNumberFormat="1" applyFont="1" applyBorder="1"/>
    <xf numFmtId="43" fontId="0" fillId="0" borderId="9" xfId="0" applyNumberFormat="1" applyFont="1" applyFill="1" applyBorder="1"/>
    <xf numFmtId="43" fontId="0" fillId="0" borderId="2" xfId="0" applyNumberFormat="1" applyFont="1" applyBorder="1" applyAlignment="1">
      <alignment horizontal="right" vertical="top"/>
    </xf>
    <xf numFmtId="43" fontId="0" fillId="0" borderId="4" xfId="0" applyNumberFormat="1" applyFont="1" applyBorder="1" applyAlignment="1">
      <alignment horizontal="right" vertical="top"/>
    </xf>
    <xf numFmtId="43" fontId="0" fillId="0" borderId="5" xfId="0" applyNumberFormat="1" applyFont="1" applyBorder="1"/>
    <xf numFmtId="43" fontId="0" fillId="0" borderId="5" xfId="0" applyNumberFormat="1" applyFont="1" applyFill="1" applyBorder="1"/>
    <xf numFmtId="43" fontId="6" fillId="0" borderId="12" xfId="0" applyNumberFormat="1" applyFont="1" applyFill="1" applyBorder="1"/>
    <xf numFmtId="43" fontId="6" fillId="0" borderId="13" xfId="0" applyNumberFormat="1" applyFont="1" applyFill="1" applyBorder="1"/>
    <xf numFmtId="41" fontId="0" fillId="0" borderId="0" xfId="0" applyNumberFormat="1" applyFill="1"/>
    <xf numFmtId="43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2" xfId="0" applyNumberFormat="1" applyFill="1" applyBorder="1" applyAlignment="1">
      <alignment horizontal="right" vertical="top"/>
    </xf>
    <xf numFmtId="43" fontId="0" fillId="0" borderId="2" xfId="0" applyNumberFormat="1" applyFill="1" applyBorder="1" applyProtection="1">
      <protection locked="0"/>
    </xf>
    <xf numFmtId="43" fontId="0" fillId="0" borderId="4" xfId="0" applyNumberFormat="1" applyFill="1" applyBorder="1"/>
    <xf numFmtId="43" fontId="0" fillId="0" borderId="4" xfId="0" applyNumberFormat="1" applyFill="1" applyBorder="1" applyAlignment="1">
      <alignment horizontal="right" vertical="top"/>
    </xf>
    <xf numFmtId="43" fontId="0" fillId="0" borderId="3" xfId="0" applyNumberFormat="1" applyFill="1" applyBorder="1"/>
    <xf numFmtId="43" fontId="0" fillId="0" borderId="0" xfId="0" applyNumberFormat="1" applyFill="1" applyBorder="1" applyAlignment="1">
      <alignment horizontal="right" vertical="top"/>
    </xf>
    <xf numFmtId="43" fontId="0" fillId="0" borderId="4" xfId="0" applyNumberFormat="1" applyFill="1" applyBorder="1" applyProtection="1">
      <protection locked="0"/>
    </xf>
    <xf numFmtId="43" fontId="0" fillId="0" borderId="4" xfId="0" applyNumberFormat="1" applyFill="1" applyBorder="1" applyAlignment="1" applyProtection="1">
      <alignment horizontal="right" vertical="top"/>
      <protection locked="0"/>
    </xf>
    <xf numFmtId="43" fontId="0" fillId="0" borderId="2" xfId="0" applyNumberFormat="1" applyFill="1" applyBorder="1" applyAlignment="1" applyProtection="1">
      <alignment horizontal="right" vertical="top"/>
      <protection locked="0"/>
    </xf>
    <xf numFmtId="43" fontId="0" fillId="0" borderId="3" xfId="0" applyNumberFormat="1" applyFill="1" applyBorder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3" fontId="0" fillId="0" borderId="5" xfId="0" applyNumberFormat="1" applyFill="1" applyBorder="1" applyAlignment="1">
      <alignment horizontal="right" vertical="top"/>
    </xf>
    <xf numFmtId="43" fontId="0" fillId="0" borderId="5" xfId="0" applyNumberFormat="1" applyFill="1" applyBorder="1"/>
    <xf numFmtId="43" fontId="0" fillId="0" borderId="0" xfId="0" applyNumberFormat="1" applyFill="1" applyBorder="1" applyProtection="1">
      <protection locked="0"/>
    </xf>
    <xf numFmtId="43" fontId="6" fillId="0" borderId="0" xfId="0" applyNumberFormat="1" applyFont="1" applyFill="1" applyBorder="1" applyProtection="1">
      <protection locked="0"/>
    </xf>
    <xf numFmtId="43" fontId="0" fillId="0" borderId="3" xfId="0" applyNumberFormat="1" applyFill="1" applyBorder="1" applyProtection="1">
      <protection locked="0"/>
    </xf>
    <xf numFmtId="0" fontId="0" fillId="0" borderId="0" xfId="0" applyFill="1" applyAlignment="1">
      <alignment vertical="top"/>
    </xf>
    <xf numFmtId="49" fontId="6" fillId="0" borderId="0" xfId="0" applyNumberFormat="1" applyFont="1" applyFill="1" applyBorder="1"/>
    <xf numFmtId="43" fontId="6" fillId="0" borderId="6" xfId="0" applyNumberFormat="1" applyFont="1" applyFill="1" applyBorder="1"/>
    <xf numFmtId="17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4" fontId="6" fillId="0" borderId="6" xfId="0" applyNumberFormat="1" applyFont="1" applyFill="1" applyBorder="1"/>
    <xf numFmtId="43" fontId="0" fillId="0" borderId="8" xfId="0" applyNumberFormat="1" applyFont="1" applyFill="1" applyBorder="1"/>
    <xf numFmtId="43" fontId="7" fillId="0" borderId="6" xfId="0" applyNumberFormat="1" applyFont="1" applyFill="1" applyBorder="1"/>
    <xf numFmtId="43" fontId="0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="80" zoomScaleNormal="80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C1" sqref="C1:M1048576"/>
    </sheetView>
  </sheetViews>
  <sheetFormatPr defaultRowHeight="15" x14ac:dyDescent="0.25"/>
  <cols>
    <col min="1" max="1" width="7.85546875" bestFit="1" customWidth="1"/>
    <col min="2" max="2" width="54.85546875" bestFit="1" customWidth="1"/>
    <col min="3" max="16" width="14.85546875" bestFit="1" customWidth="1"/>
  </cols>
  <sheetData>
    <row r="1" spans="1:16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  <c r="O1" s="32">
        <v>44440</v>
      </c>
      <c r="P1" s="32">
        <v>44470</v>
      </c>
    </row>
    <row r="3" spans="1:16" x14ac:dyDescent="0.25">
      <c r="A3" s="1" t="s">
        <v>55</v>
      </c>
      <c r="B3" s="1" t="s">
        <v>143</v>
      </c>
    </row>
    <row r="4" spans="1:16" x14ac:dyDescent="0.25">
      <c r="A4" s="1" t="s">
        <v>55</v>
      </c>
      <c r="B4" s="23" t="s">
        <v>144</v>
      </c>
    </row>
    <row r="5" spans="1:16" x14ac:dyDescent="0.25">
      <c r="A5" s="1" t="s">
        <v>145</v>
      </c>
      <c r="B5" s="1" t="s">
        <v>146</v>
      </c>
      <c r="C5" s="10">
        <f>Delta!C5+'Peoples Kentucky'!C5</f>
        <v>-1036985.78</v>
      </c>
      <c r="D5" s="10">
        <f>Delta!D5+'Peoples Kentucky'!D5</f>
        <v>-1384801.7200000002</v>
      </c>
      <c r="E5" s="10">
        <f>Delta!E5+'Peoples Kentucky'!E5</f>
        <v>-2013429.69</v>
      </c>
      <c r="F5" s="10">
        <f>Delta!F5+'Peoples Kentucky'!F5</f>
        <v>-3935675.46</v>
      </c>
      <c r="G5" s="10">
        <f>Delta!G5+'Peoples Kentucky'!G5</f>
        <v>-3402184.5</v>
      </c>
      <c r="H5" s="10">
        <f>Delta!H5+'Peoples Kentucky'!H5</f>
        <v>-3730137.66</v>
      </c>
      <c r="I5" s="10">
        <f>Delta!I5+'Peoples Kentucky'!I5</f>
        <v>-2622155.04</v>
      </c>
      <c r="J5" s="10">
        <f>Delta!J5+'Peoples Kentucky'!J5</f>
        <v>-1772039.84</v>
      </c>
      <c r="K5" s="10">
        <f>Delta!K5+'Peoples Kentucky'!K5</f>
        <v>-1838244.58</v>
      </c>
      <c r="L5" s="10">
        <f>Delta!L5+'Peoples Kentucky'!L5</f>
        <v>-1206584.9099999999</v>
      </c>
      <c r="M5" s="10">
        <f>Delta!M5+'Peoples Kentucky'!M5</f>
        <v>-1083320.79</v>
      </c>
      <c r="N5" s="10">
        <f>Delta!N5+'Peoples Kentucky'!N5</f>
        <v>-1074124.98</v>
      </c>
      <c r="O5" s="10">
        <f>Delta!O5+'Peoples Kentucky'!O5</f>
        <v>-1187854.48</v>
      </c>
      <c r="P5" s="10">
        <f>Delta!P5+'Peoples Kentucky'!P5</f>
        <v>-1529735.6199999999</v>
      </c>
    </row>
    <row r="6" spans="1:16" x14ac:dyDescent="0.25">
      <c r="A6" s="1" t="s">
        <v>147</v>
      </c>
      <c r="B6" s="1" t="s">
        <v>148</v>
      </c>
      <c r="C6" s="10">
        <f>Delta!C6+'Peoples Kentucky'!C6</f>
        <v>-635623.96</v>
      </c>
      <c r="D6" s="10">
        <f>Delta!D6+'Peoples Kentucky'!D6</f>
        <v>-818585.58</v>
      </c>
      <c r="E6" s="10">
        <f>Delta!E6+'Peoples Kentucky'!E6</f>
        <v>-1169473.9099999999</v>
      </c>
      <c r="F6" s="10">
        <f>Delta!F6+'Peoples Kentucky'!F6</f>
        <v>-2687931.55</v>
      </c>
      <c r="G6" s="10">
        <f>Delta!G6+'Peoples Kentucky'!G6</f>
        <v>-2161326.0499999998</v>
      </c>
      <c r="H6" s="10">
        <f>Delta!H6+'Peoples Kentucky'!H6</f>
        <v>-2552609.59</v>
      </c>
      <c r="I6" s="10">
        <f>Delta!I6+'Peoples Kentucky'!I6</f>
        <v>-1627980.87</v>
      </c>
      <c r="J6" s="10">
        <f>Delta!J6+'Peoples Kentucky'!J6</f>
        <v>-1061238.1100000001</v>
      </c>
      <c r="K6" s="10">
        <f>Delta!K6+'Peoples Kentucky'!K6</f>
        <v>-1160401.58</v>
      </c>
      <c r="L6" s="10">
        <f>Delta!L6+'Peoples Kentucky'!L6</f>
        <v>-714042.94</v>
      </c>
      <c r="M6" s="10">
        <f>Delta!M6+'Peoples Kentucky'!M6</f>
        <v>-627275.4</v>
      </c>
      <c r="N6" s="10">
        <f>Delta!N6+'Peoples Kentucky'!N6</f>
        <v>-670791.89</v>
      </c>
      <c r="O6" s="10">
        <f>Delta!O6+'Peoples Kentucky'!O6</f>
        <v>-758315.39</v>
      </c>
      <c r="P6" s="10">
        <f>Delta!P6+'Peoples Kentucky'!P6</f>
        <v>-1024985.61</v>
      </c>
    </row>
    <row r="7" spans="1:16" x14ac:dyDescent="0.25">
      <c r="A7" s="1" t="s">
        <v>55</v>
      </c>
      <c r="B7" s="1" t="s">
        <v>149</v>
      </c>
      <c r="C7" s="12">
        <f>Delta!C7+'Peoples Kentucky'!C7</f>
        <v>-1672609.74</v>
      </c>
      <c r="D7" s="12">
        <f>Delta!D7+'Peoples Kentucky'!D7</f>
        <v>-2203387.2999999998</v>
      </c>
      <c r="E7" s="12">
        <f>Delta!E7+'Peoples Kentucky'!E7</f>
        <v>-3182903.6</v>
      </c>
      <c r="F7" s="12">
        <f>Delta!F7+'Peoples Kentucky'!F7</f>
        <v>-6623607.0099999998</v>
      </c>
      <c r="G7" s="12">
        <f>Delta!G7+'Peoples Kentucky'!G7</f>
        <v>-5563510.5500000007</v>
      </c>
      <c r="H7" s="12">
        <f>Delta!H7+'Peoples Kentucky'!H7</f>
        <v>-6282747.25</v>
      </c>
      <c r="I7" s="12">
        <f>Delta!I7+'Peoples Kentucky'!I7</f>
        <v>-4250135.91</v>
      </c>
      <c r="J7" s="12">
        <f t="shared" ref="J7:P7" si="0">SUM(J5:J6)</f>
        <v>-2833277.95</v>
      </c>
      <c r="K7" s="12">
        <f t="shared" si="0"/>
        <v>-2998646.16</v>
      </c>
      <c r="L7" s="12">
        <f t="shared" si="0"/>
        <v>-1920627.8499999999</v>
      </c>
      <c r="M7" s="12">
        <f t="shared" si="0"/>
        <v>-1710596.19</v>
      </c>
      <c r="N7" s="12">
        <f t="shared" si="0"/>
        <v>-1744916.87</v>
      </c>
      <c r="O7" s="12">
        <f t="shared" si="0"/>
        <v>-1946169.87</v>
      </c>
      <c r="P7" s="12">
        <f t="shared" si="0"/>
        <v>-2554721.23</v>
      </c>
    </row>
    <row r="8" spans="1:16" x14ac:dyDescent="0.25">
      <c r="A8" s="1" t="s">
        <v>202</v>
      </c>
      <c r="B8" s="1" t="s">
        <v>203</v>
      </c>
      <c r="C8" s="10">
        <f>Delta!C8+'Peoples Kentucky'!C8</f>
        <v>-14.77</v>
      </c>
      <c r="D8" s="10">
        <f>Delta!D8+'Peoples Kentucky'!D8</f>
        <v>-20</v>
      </c>
      <c r="E8" s="10">
        <f>Delta!E8+'Peoples Kentucky'!E8</f>
        <v>0</v>
      </c>
      <c r="F8" s="10">
        <f>Delta!F8+'Peoples Kentucky'!F8</f>
        <v>0</v>
      </c>
      <c r="G8" s="10">
        <f>Delta!G8+'Peoples Kentucky'!G8</f>
        <v>-3.18</v>
      </c>
      <c r="H8" s="10">
        <f>Delta!H8+'Peoples Kentucky'!H8</f>
        <v>0</v>
      </c>
      <c r="I8" s="10">
        <f>Delta!I8+'Peoples Kentucky'!I8</f>
        <v>-1204.9100000000001</v>
      </c>
      <c r="J8" s="10">
        <f>Delta!J8+'Peoples Kentucky'!J8</f>
        <v>-2895.47</v>
      </c>
      <c r="K8" s="10">
        <f>Delta!K8+'Peoples Kentucky'!K8</f>
        <v>-8068.98</v>
      </c>
      <c r="L8" s="10">
        <f>Delta!L8+'Peoples Kentucky'!L8</f>
        <v>-6623.3</v>
      </c>
      <c r="M8" s="10">
        <f>Delta!M8+'Peoples Kentucky'!M8</f>
        <v>-5960.02</v>
      </c>
      <c r="N8" s="10">
        <f>Delta!N8+'Peoples Kentucky'!N8</f>
        <v>-4858.6099999999997</v>
      </c>
      <c r="O8" s="10">
        <f>Delta!O8+'Peoples Kentucky'!O8</f>
        <v>-3267.19</v>
      </c>
      <c r="P8" s="10">
        <f>Delta!P8+'Peoples Kentucky'!P8</f>
        <v>-2477.84</v>
      </c>
    </row>
    <row r="9" spans="1:16" x14ac:dyDescent="0.25">
      <c r="A9" s="1" t="s">
        <v>150</v>
      </c>
      <c r="B9" s="1" t="s">
        <v>151</v>
      </c>
      <c r="C9" s="10">
        <f>Delta!C9+'Peoples Kentucky'!C9</f>
        <v>-1939.78</v>
      </c>
      <c r="D9" s="10">
        <f>Delta!D9+'Peoples Kentucky'!D9</f>
        <v>-6028</v>
      </c>
      <c r="E9" s="10">
        <f>Delta!E9+'Peoples Kentucky'!E9</f>
        <v>-25801.26</v>
      </c>
      <c r="F9" s="10">
        <f>Delta!F9+'Peoples Kentucky'!F9</f>
        <v>-22870</v>
      </c>
      <c r="G9" s="10">
        <f>Delta!G9+'Peoples Kentucky'!G9</f>
        <v>-18637.78</v>
      </c>
      <c r="H9" s="10">
        <f>Delta!H9+'Peoples Kentucky'!H9</f>
        <v>-2190</v>
      </c>
      <c r="I9" s="10">
        <f>Delta!I9+'Peoples Kentucky'!I9</f>
        <v>-2453.1999999999998</v>
      </c>
      <c r="J9" s="10">
        <f>Delta!J9+'Peoples Kentucky'!J9</f>
        <v>-3611.6</v>
      </c>
      <c r="K9" s="10">
        <f>Delta!K9+'Peoples Kentucky'!K9</f>
        <v>-4042.07</v>
      </c>
      <c r="L9" s="10">
        <f>Delta!L9+'Peoples Kentucky'!L9</f>
        <v>-3618.87</v>
      </c>
      <c r="M9" s="10">
        <f>Delta!M9+'Peoples Kentucky'!M9</f>
        <v>-3548.2</v>
      </c>
      <c r="N9" s="10">
        <f>Delta!N9+'Peoples Kentucky'!N9</f>
        <v>-2750</v>
      </c>
      <c r="O9" s="10">
        <f>Delta!O9+'Peoples Kentucky'!O9</f>
        <v>-6982.6</v>
      </c>
      <c r="P9" s="10">
        <f>Delta!P9+'Peoples Kentucky'!P9</f>
        <v>-29916.799999999999</v>
      </c>
    </row>
    <row r="10" spans="1:16" x14ac:dyDescent="0.25">
      <c r="A10" s="1" t="s">
        <v>152</v>
      </c>
      <c r="B10" s="1" t="s">
        <v>153</v>
      </c>
      <c r="C10" s="10">
        <f>Delta!C10+'Peoples Kentucky'!C10</f>
        <v>-571583.91</v>
      </c>
      <c r="D10" s="10">
        <f>Delta!D10+'Peoples Kentucky'!D10</f>
        <v>-639817.1</v>
      </c>
      <c r="E10" s="10">
        <f>Delta!E10+'Peoples Kentucky'!E10</f>
        <v>-717913.76</v>
      </c>
      <c r="F10" s="10">
        <f>Delta!F10+'Peoples Kentucky'!F10</f>
        <v>-878505.89</v>
      </c>
      <c r="G10" s="10">
        <f>Delta!G10+'Peoples Kentucky'!G10</f>
        <v>-1052044.23</v>
      </c>
      <c r="H10" s="10">
        <f>Delta!H10+'Peoples Kentucky'!H10</f>
        <v>-991810.82</v>
      </c>
      <c r="I10" s="10">
        <f>Delta!I10+'Peoples Kentucky'!I10</f>
        <v>-861415.86</v>
      </c>
      <c r="J10" s="10">
        <f>Delta!J10+'Peoples Kentucky'!J10</f>
        <v>-696037.48</v>
      </c>
      <c r="K10" s="10">
        <f>Delta!K10+'Peoples Kentucky'!K10</f>
        <v>-722377.59</v>
      </c>
      <c r="L10" s="10">
        <f>Delta!L10+'Peoples Kentucky'!L10</f>
        <v>-627045.32999999996</v>
      </c>
      <c r="M10" s="10">
        <f>Delta!M10+'Peoples Kentucky'!M10</f>
        <v>-608878.07999999996</v>
      </c>
      <c r="N10" s="10">
        <f>Delta!N10+'Peoples Kentucky'!N10</f>
        <v>-580532.82999999996</v>
      </c>
      <c r="O10" s="10">
        <f>Delta!O10+'Peoples Kentucky'!O10</f>
        <v>-604455.04</v>
      </c>
      <c r="P10" s="10">
        <f>Delta!P10+'Peoples Kentucky'!P10</f>
        <v>-630009.41</v>
      </c>
    </row>
    <row r="11" spans="1:16" x14ac:dyDescent="0.25">
      <c r="A11" s="1" t="s">
        <v>154</v>
      </c>
      <c r="B11" s="1" t="s">
        <v>155</v>
      </c>
      <c r="C11" s="10">
        <f>Delta!C11+'Peoples Kentucky'!C11</f>
        <v>0</v>
      </c>
      <c r="D11" s="10">
        <f>Delta!D11+'Peoples Kentucky'!D11</f>
        <v>0</v>
      </c>
      <c r="E11" s="10">
        <f>Delta!E11+'Peoples Kentucky'!E11</f>
        <v>0</v>
      </c>
      <c r="F11" s="10">
        <f>Delta!F11+'Peoples Kentucky'!F11</f>
        <v>0</v>
      </c>
      <c r="G11" s="10">
        <f>Delta!G11+'Peoples Kentucky'!G11</f>
        <v>0</v>
      </c>
      <c r="H11" s="10">
        <f>Delta!H11+'Peoples Kentucky'!H11</f>
        <v>0</v>
      </c>
      <c r="I11" s="10">
        <f>Delta!I11+'Peoples Kentucky'!I11</f>
        <v>0</v>
      </c>
      <c r="J11" s="10">
        <f>Delta!J11+'Peoples Kentucky'!J11</f>
        <v>0</v>
      </c>
      <c r="K11" s="10">
        <f>Delta!K11+'Peoples Kentucky'!K11</f>
        <v>0</v>
      </c>
      <c r="L11" s="10">
        <f>Delta!L11+'Peoples Kentucky'!L11</f>
        <v>0</v>
      </c>
      <c r="M11" s="10">
        <f>Delta!M11+'Peoples Kentucky'!M11</f>
        <v>0</v>
      </c>
      <c r="N11" s="10">
        <f>Delta!N11+'Peoples Kentucky'!N11</f>
        <v>-17599.150000000001</v>
      </c>
      <c r="O11" s="10">
        <f>Delta!O11+'Peoples Kentucky'!O11</f>
        <v>-52475</v>
      </c>
      <c r="P11" s="10">
        <f>Delta!P11+'Peoples Kentucky'!P11</f>
        <v>-168398.13</v>
      </c>
    </row>
    <row r="12" spans="1:16" x14ac:dyDescent="0.25">
      <c r="A12" s="1" t="s">
        <v>156</v>
      </c>
      <c r="B12" s="1" t="s">
        <v>157</v>
      </c>
      <c r="C12" s="10">
        <f>Delta!C12+'Peoples Kentucky'!C12</f>
        <v>211391.68</v>
      </c>
      <c r="D12" s="10">
        <f>Delta!D12+'Peoples Kentucky'!D12</f>
        <v>212084.05</v>
      </c>
      <c r="E12" s="10">
        <f>Delta!E12+'Peoples Kentucky'!E12</f>
        <v>215785.14</v>
      </c>
      <c r="F12" s="10">
        <f>Delta!F12+'Peoples Kentucky'!F12</f>
        <v>220492.28</v>
      </c>
      <c r="G12" s="10">
        <f>Delta!G12+'Peoples Kentucky'!G12</f>
        <v>223121.57</v>
      </c>
      <c r="H12" s="10">
        <f>Delta!H12+'Peoples Kentucky'!H12</f>
        <v>223747.32</v>
      </c>
      <c r="I12" s="10">
        <f>Delta!I12+'Peoples Kentucky'!I12</f>
        <v>340298.03</v>
      </c>
      <c r="J12" s="10">
        <f>Delta!J12+'Peoples Kentucky'!J12</f>
        <v>115320.18000000001</v>
      </c>
      <c r="K12" s="10">
        <f>Delta!K12+'Peoples Kentucky'!K12</f>
        <v>235727.31</v>
      </c>
      <c r="L12" s="10">
        <f>Delta!L12+'Peoples Kentucky'!L12</f>
        <v>339882.75</v>
      </c>
      <c r="M12" s="10">
        <f>Delta!M12+'Peoples Kentucky'!M12</f>
        <v>116391.3</v>
      </c>
      <c r="N12" s="10">
        <f>Delta!N12+'Peoples Kentucky'!N12</f>
        <v>224337.04</v>
      </c>
      <c r="O12" s="10">
        <f>Delta!O12+'Peoples Kentucky'!O12</f>
        <v>224298.2</v>
      </c>
      <c r="P12" s="10">
        <f>Delta!P12+'Peoples Kentucky'!P12</f>
        <v>224297.06999999998</v>
      </c>
    </row>
    <row r="13" spans="1:16" x14ac:dyDescent="0.25">
      <c r="A13" s="1" t="s">
        <v>55</v>
      </c>
      <c r="B13" s="1" t="s">
        <v>158</v>
      </c>
      <c r="C13" s="12">
        <f>Delta!C13+'Peoples Kentucky'!C13</f>
        <v>-362146.77999999997</v>
      </c>
      <c r="D13" s="12">
        <f>Delta!D13+'Peoples Kentucky'!D13</f>
        <v>-433781.05</v>
      </c>
      <c r="E13" s="12">
        <f>Delta!E13+'Peoples Kentucky'!E13</f>
        <v>-527929.88</v>
      </c>
      <c r="F13" s="12">
        <f>Delta!F13+'Peoples Kentucky'!F13</f>
        <v>-680883.61</v>
      </c>
      <c r="G13" s="12">
        <f>Delta!G13+'Peoples Kentucky'!G13</f>
        <v>-847563.62</v>
      </c>
      <c r="H13" s="12">
        <f>Delta!H13+'Peoples Kentucky'!H13</f>
        <v>-770253.5</v>
      </c>
      <c r="I13" s="12">
        <f>Delta!I13+'Peoples Kentucky'!I13</f>
        <v>-524775.93999999994</v>
      </c>
      <c r="J13" s="12">
        <f t="shared" ref="J13:P13" si="1">SUM(J8:J12)</f>
        <v>-587224.36999999988</v>
      </c>
      <c r="K13" s="12">
        <f t="shared" si="1"/>
        <v>-498761.33</v>
      </c>
      <c r="L13" s="12">
        <f t="shared" si="1"/>
        <v>-297404.75</v>
      </c>
      <c r="M13" s="12">
        <f t="shared" si="1"/>
        <v>-501994.99999999994</v>
      </c>
      <c r="N13" s="12">
        <f t="shared" si="1"/>
        <v>-381403.54999999993</v>
      </c>
      <c r="O13" s="12">
        <f t="shared" si="1"/>
        <v>-442881.63000000006</v>
      </c>
      <c r="P13" s="12">
        <f t="shared" si="1"/>
        <v>-606505.1100000001</v>
      </c>
    </row>
    <row r="14" spans="1:16" ht="15.75" thickBot="1" x14ac:dyDescent="0.3">
      <c r="A14" s="1" t="s">
        <v>55</v>
      </c>
      <c r="B14" s="23" t="s">
        <v>159</v>
      </c>
      <c r="C14" s="20">
        <f>Delta!C14+'Peoples Kentucky'!C14</f>
        <v>-2034756.52</v>
      </c>
      <c r="D14" s="20">
        <f>Delta!D14+'Peoples Kentucky'!D14</f>
        <v>-2637168.35</v>
      </c>
      <c r="E14" s="20">
        <f>Delta!E14+'Peoples Kentucky'!E14</f>
        <v>-3710833.48</v>
      </c>
      <c r="F14" s="20">
        <f>Delta!F14+'Peoples Kentucky'!F14</f>
        <v>-7304490.6199999992</v>
      </c>
      <c r="G14" s="20">
        <f>Delta!G14+'Peoples Kentucky'!G14</f>
        <v>-6411074.1699999999</v>
      </c>
      <c r="H14" s="20">
        <f>Delta!H14+'Peoples Kentucky'!H14</f>
        <v>-7053000.75</v>
      </c>
      <c r="I14" s="20">
        <f>Delta!I14+'Peoples Kentucky'!I14</f>
        <v>-4774911.8499999996</v>
      </c>
      <c r="J14" s="20">
        <f t="shared" ref="J14:P14" si="2">J7+J13</f>
        <v>-3420502.3200000003</v>
      </c>
      <c r="K14" s="20">
        <f t="shared" si="2"/>
        <v>-3497407.49</v>
      </c>
      <c r="L14" s="20">
        <f t="shared" si="2"/>
        <v>-2218032.5999999996</v>
      </c>
      <c r="M14" s="20">
        <f t="shared" si="2"/>
        <v>-2212591.19</v>
      </c>
      <c r="N14" s="20">
        <f t="shared" si="2"/>
        <v>-2126320.42</v>
      </c>
      <c r="O14" s="20">
        <f t="shared" si="2"/>
        <v>-2389051.5</v>
      </c>
      <c r="P14" s="20">
        <f t="shared" si="2"/>
        <v>-3161226.34</v>
      </c>
    </row>
    <row r="15" spans="1:16" ht="15.75" thickTop="1" x14ac:dyDescent="0.25">
      <c r="A15" s="1" t="s">
        <v>55</v>
      </c>
      <c r="B15" s="23" t="s">
        <v>160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x14ac:dyDescent="0.2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</row>
    <row r="17" spans="1:16" x14ac:dyDescent="0.2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</row>
    <row r="18" spans="1:16" x14ac:dyDescent="0.2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</row>
    <row r="19" spans="1:16" x14ac:dyDescent="0.25">
      <c r="A19" s="1" t="s">
        <v>59</v>
      </c>
      <c r="B19" s="1" t="s">
        <v>0</v>
      </c>
      <c r="C19" s="10">
        <f>Delta!C19+'Peoples Kentucky'!C19</f>
        <v>2683.48</v>
      </c>
      <c r="D19" s="10">
        <f>Delta!D19+'Peoples Kentucky'!D19</f>
        <v>2908.84</v>
      </c>
      <c r="E19" s="10">
        <f>Delta!E19+'Peoples Kentucky'!E19</f>
        <v>2003.96</v>
      </c>
      <c r="F19" s="10">
        <f>Delta!F19+'Peoples Kentucky'!F19</f>
        <v>3307.26</v>
      </c>
      <c r="G19" s="10">
        <f>Delta!G19+'Peoples Kentucky'!G19</f>
        <v>10790.99</v>
      </c>
      <c r="H19" s="10">
        <f>Delta!H19+'Peoples Kentucky'!H19</f>
        <v>2602.58</v>
      </c>
      <c r="I19" s="10">
        <f>Delta!I19+'Peoples Kentucky'!I19</f>
        <v>1632.4</v>
      </c>
      <c r="J19" s="10">
        <f>Delta!J19+'Peoples Kentucky'!J19</f>
        <v>1633.45</v>
      </c>
      <c r="K19" s="10">
        <f>Delta!K19+'Peoples Kentucky'!K19</f>
        <v>2957.35</v>
      </c>
      <c r="L19" s="10">
        <f>Delta!L19+'Peoples Kentucky'!L19</f>
        <v>3107.71</v>
      </c>
      <c r="M19" s="10">
        <f>Delta!M19+'Peoples Kentucky'!M19</f>
        <v>2437.1600000000003</v>
      </c>
      <c r="N19" s="10">
        <f>Delta!N19+'Peoples Kentucky'!N19</f>
        <v>1951.87</v>
      </c>
      <c r="O19" s="10">
        <f>Delta!O19+'Peoples Kentucky'!O19</f>
        <v>4065.2</v>
      </c>
      <c r="P19" s="10">
        <f>Delta!P19+'Peoples Kentucky'!P19</f>
        <v>2033.71</v>
      </c>
    </row>
    <row r="20" spans="1:16" x14ac:dyDescent="0.25">
      <c r="A20" s="1" t="s">
        <v>60</v>
      </c>
      <c r="B20" s="1" t="s">
        <v>1</v>
      </c>
      <c r="C20" s="10">
        <f>Delta!C20+'Peoples Kentucky'!C20</f>
        <v>8621.92</v>
      </c>
      <c r="D20" s="10">
        <f>Delta!D20+'Peoples Kentucky'!D20</f>
        <v>8947.08</v>
      </c>
      <c r="E20" s="10">
        <f>Delta!E20+'Peoples Kentucky'!E20</f>
        <v>5428.73</v>
      </c>
      <c r="F20" s="10">
        <f>Delta!F20+'Peoples Kentucky'!F20</f>
        <v>22012.48</v>
      </c>
      <c r="G20" s="10">
        <f>Delta!G20+'Peoples Kentucky'!G20</f>
        <v>8406.06</v>
      </c>
      <c r="H20" s="10">
        <f>Delta!H20+'Peoples Kentucky'!H20</f>
        <v>6393.64</v>
      </c>
      <c r="I20" s="10">
        <f>Delta!I20+'Peoples Kentucky'!I20</f>
        <v>11210.43</v>
      </c>
      <c r="J20" s="10">
        <f>Delta!J20+'Peoples Kentucky'!J20</f>
        <v>7339.23</v>
      </c>
      <c r="K20" s="10">
        <f>Delta!K20+'Peoples Kentucky'!K20</f>
        <v>8622.1200000000008</v>
      </c>
      <c r="L20" s="10">
        <f>Delta!L20+'Peoples Kentucky'!L20</f>
        <v>11650.5</v>
      </c>
      <c r="M20" s="10">
        <f>Delta!M20+'Peoples Kentucky'!M20</f>
        <v>11148.96</v>
      </c>
      <c r="N20" s="10">
        <f>Delta!N20+'Peoples Kentucky'!N20</f>
        <v>10259.32</v>
      </c>
      <c r="O20" s="10">
        <f>Delta!O20+'Peoples Kentucky'!O20</f>
        <v>16108.58</v>
      </c>
      <c r="P20" s="10">
        <f>Delta!P20+'Peoples Kentucky'!P20</f>
        <v>11619.64</v>
      </c>
    </row>
    <row r="21" spans="1:16" x14ac:dyDescent="0.25">
      <c r="A21" s="1" t="s">
        <v>55</v>
      </c>
      <c r="B21" s="21" t="s">
        <v>61</v>
      </c>
      <c r="C21" s="12">
        <f>Delta!C21+'Peoples Kentucky'!C21</f>
        <v>11305.4</v>
      </c>
      <c r="D21" s="12">
        <f>Delta!D21+'Peoples Kentucky'!D21</f>
        <v>11855.92</v>
      </c>
      <c r="E21" s="12">
        <f>Delta!E21+'Peoples Kentucky'!E21</f>
        <v>7432.69</v>
      </c>
      <c r="F21" s="12">
        <f>Delta!F21+'Peoples Kentucky'!F21</f>
        <v>25319.74</v>
      </c>
      <c r="G21" s="12">
        <f>Delta!G21+'Peoples Kentucky'!G21</f>
        <v>19197.05</v>
      </c>
      <c r="H21" s="12">
        <f>Delta!H21+'Peoples Kentucky'!H21</f>
        <v>8996.2199999999993</v>
      </c>
      <c r="I21" s="12">
        <f>Delta!I21+'Peoples Kentucky'!I21</f>
        <v>12842.83</v>
      </c>
      <c r="J21" s="12">
        <f t="shared" ref="J21:P21" si="3">SUM(J19:J20)</f>
        <v>8972.68</v>
      </c>
      <c r="K21" s="12">
        <f t="shared" si="3"/>
        <v>11579.470000000001</v>
      </c>
      <c r="L21" s="12">
        <f t="shared" si="3"/>
        <v>14758.21</v>
      </c>
      <c r="M21" s="12">
        <f t="shared" si="3"/>
        <v>13586.119999999999</v>
      </c>
      <c r="N21" s="12">
        <f t="shared" si="3"/>
        <v>12211.189999999999</v>
      </c>
      <c r="O21" s="12">
        <f t="shared" si="3"/>
        <v>20173.78</v>
      </c>
      <c r="P21" s="12">
        <f t="shared" si="3"/>
        <v>13653.349999999999</v>
      </c>
    </row>
    <row r="22" spans="1:16" x14ac:dyDescent="0.25">
      <c r="A22" s="1" t="s">
        <v>55</v>
      </c>
      <c r="B22" s="21" t="s">
        <v>62</v>
      </c>
      <c r="C22" s="12">
        <f>Delta!C22+'Peoples Kentucky'!C22</f>
        <v>11305.4</v>
      </c>
      <c r="D22" s="12">
        <f>Delta!D22+'Peoples Kentucky'!D22</f>
        <v>11855.92</v>
      </c>
      <c r="E22" s="12">
        <f>Delta!E22+'Peoples Kentucky'!E22</f>
        <v>7432.69</v>
      </c>
      <c r="F22" s="12">
        <f>Delta!F22+'Peoples Kentucky'!F22</f>
        <v>25319.74</v>
      </c>
      <c r="G22" s="12">
        <f>Delta!G22+'Peoples Kentucky'!G22</f>
        <v>19197.05</v>
      </c>
      <c r="H22" s="12">
        <f>Delta!H22+'Peoples Kentucky'!H22</f>
        <v>8996.2199999999993</v>
      </c>
      <c r="I22" s="12">
        <f>Delta!I22+'Peoples Kentucky'!I22</f>
        <v>12842.83</v>
      </c>
      <c r="J22" s="12">
        <f t="shared" ref="J22:P22" si="4">SUM(J21)</f>
        <v>8972.68</v>
      </c>
      <c r="K22" s="12">
        <f t="shared" si="4"/>
        <v>11579.470000000001</v>
      </c>
      <c r="L22" s="12">
        <f t="shared" si="4"/>
        <v>14758.21</v>
      </c>
      <c r="M22" s="12">
        <f t="shared" si="4"/>
        <v>13586.119999999999</v>
      </c>
      <c r="N22" s="12">
        <f t="shared" si="4"/>
        <v>12211.189999999999</v>
      </c>
      <c r="O22" s="12">
        <f t="shared" si="4"/>
        <v>20173.78</v>
      </c>
      <c r="P22" s="12">
        <f t="shared" si="4"/>
        <v>13653.349999999999</v>
      </c>
    </row>
    <row r="23" spans="1:16" x14ac:dyDescent="0.25">
      <c r="A23" s="1" t="s">
        <v>63</v>
      </c>
      <c r="B23" s="1" t="s">
        <v>2</v>
      </c>
      <c r="C23" s="10">
        <f>Delta!C23+'Peoples Kentucky'!C23</f>
        <v>225406.99</v>
      </c>
      <c r="D23" s="10">
        <f>Delta!D23+'Peoples Kentucky'!D23</f>
        <v>266176.17</v>
      </c>
      <c r="E23" s="10">
        <f>Delta!E23+'Peoples Kentucky'!E23</f>
        <v>487341.22</v>
      </c>
      <c r="F23" s="10">
        <f>Delta!F23+'Peoples Kentucky'!F23</f>
        <v>962034.4</v>
      </c>
      <c r="G23" s="10">
        <f>Delta!G23+'Peoples Kentucky'!G23</f>
        <v>2452882.04</v>
      </c>
      <c r="H23" s="10">
        <f>Delta!H23+'Peoples Kentucky'!H23</f>
        <v>2204148.86</v>
      </c>
      <c r="I23" s="10">
        <f>Delta!I23+'Peoples Kentucky'!I23</f>
        <v>3216726.4</v>
      </c>
      <c r="J23" s="10">
        <f>Delta!J23+'Peoples Kentucky'!J23</f>
        <v>2214965.39</v>
      </c>
      <c r="K23" s="10">
        <f>Delta!K23+'Peoples Kentucky'!K23</f>
        <v>-268988.63</v>
      </c>
      <c r="L23" s="10">
        <f>Delta!L23+'Peoples Kentucky'!L23</f>
        <v>799489.61</v>
      </c>
      <c r="M23" s="10">
        <f>Delta!M23+'Peoples Kentucky'!M23</f>
        <v>153076.50999999998</v>
      </c>
      <c r="N23" s="10">
        <f>Delta!N23+'Peoples Kentucky'!N23</f>
        <v>362909.15</v>
      </c>
      <c r="O23" s="10">
        <f>Delta!O23+'Peoples Kentucky'!O23</f>
        <v>339068.01</v>
      </c>
      <c r="P23" s="10">
        <f>Delta!P23+'Peoples Kentucky'!P23</f>
        <v>419594.05</v>
      </c>
    </row>
    <row r="24" spans="1:16" x14ac:dyDescent="0.25">
      <c r="A24" s="1" t="s">
        <v>64</v>
      </c>
      <c r="B24" s="1" t="s">
        <v>3</v>
      </c>
      <c r="C24" s="10">
        <f>Delta!C24+'Peoples Kentucky'!C24</f>
        <v>48102.41</v>
      </c>
      <c r="D24" s="10">
        <f>Delta!D24+'Peoples Kentucky'!D24</f>
        <v>213138.17</v>
      </c>
      <c r="E24" s="10">
        <f>Delta!E24+'Peoples Kentucky'!E24</f>
        <v>485806.53</v>
      </c>
      <c r="F24" s="10">
        <f>Delta!F24+'Peoples Kentucky'!F24</f>
        <v>1716743.24</v>
      </c>
      <c r="G24" s="10">
        <f>Delta!G24+'Peoples Kentucky'!G24</f>
        <v>-476090.28</v>
      </c>
      <c r="H24" s="10">
        <f>Delta!H24+'Peoples Kentucky'!H24</f>
        <v>185292.00999999998</v>
      </c>
      <c r="I24" s="10">
        <f>Delta!I24+'Peoples Kentucky'!I24</f>
        <v>-1895550.83</v>
      </c>
      <c r="J24" s="10">
        <f>Delta!J24+'Peoples Kentucky'!J24</f>
        <v>223795.7</v>
      </c>
      <c r="K24" s="10">
        <f>Delta!K24+'Peoples Kentucky'!K24</f>
        <v>-199303.19</v>
      </c>
      <c r="L24" s="10">
        <f>Delta!L24+'Peoples Kentucky'!L24</f>
        <v>-500550.5</v>
      </c>
      <c r="M24" s="10">
        <f>Delta!M24+'Peoples Kentucky'!M24</f>
        <v>175662.06</v>
      </c>
      <c r="N24" s="10">
        <f>Delta!N24+'Peoples Kentucky'!N24</f>
        <v>-25248.640000000003</v>
      </c>
      <c r="O24" s="10">
        <f>Delta!O24+'Peoples Kentucky'!O24</f>
        <v>30770.89</v>
      </c>
      <c r="P24" s="10">
        <f>Delta!P24+'Peoples Kentucky'!P24</f>
        <v>385181.8</v>
      </c>
    </row>
    <row r="25" spans="1:16" x14ac:dyDescent="0.25">
      <c r="A25" s="1" t="s">
        <v>65</v>
      </c>
      <c r="B25" s="1" t="s">
        <v>4</v>
      </c>
      <c r="C25" s="10">
        <f>Delta!C25+'Peoples Kentucky'!C25</f>
        <v>132.85</v>
      </c>
      <c r="D25" s="10">
        <f>Delta!D25+'Peoples Kentucky'!D25</f>
        <v>135.42000000000002</v>
      </c>
      <c r="E25" s="10">
        <f>Delta!E25+'Peoples Kentucky'!E25</f>
        <v>57.19</v>
      </c>
      <c r="F25" s="10">
        <f>Delta!F25+'Peoples Kentucky'!F25</f>
        <v>74.81</v>
      </c>
      <c r="G25" s="10">
        <f>Delta!G25+'Peoples Kentucky'!G25</f>
        <v>81.28</v>
      </c>
      <c r="H25" s="10">
        <f>Delta!H25+'Peoples Kentucky'!H25</f>
        <v>78.66</v>
      </c>
      <c r="I25" s="10">
        <f>Delta!I25+'Peoples Kentucky'!I25</f>
        <v>78.540000000000006</v>
      </c>
      <c r="J25" s="10">
        <f>Delta!J25+'Peoples Kentucky'!J25</f>
        <v>84.1</v>
      </c>
      <c r="K25" s="10">
        <f>Delta!K25+'Peoples Kentucky'!K25</f>
        <v>84.91</v>
      </c>
      <c r="L25" s="10">
        <f>Delta!L25+'Peoples Kentucky'!L25</f>
        <v>86.54</v>
      </c>
      <c r="M25" s="10">
        <f>Delta!M25+'Peoples Kentucky'!M25</f>
        <v>91.62</v>
      </c>
      <c r="N25" s="10">
        <f>Delta!N25+'Peoples Kentucky'!N25</f>
        <v>91.23</v>
      </c>
      <c r="O25" s="10">
        <f>Delta!O25+'Peoples Kentucky'!O25</f>
        <v>86.99</v>
      </c>
      <c r="P25" s="10">
        <f>Delta!P25+'Peoples Kentucky'!P25</f>
        <v>91.32</v>
      </c>
    </row>
    <row r="26" spans="1:16" x14ac:dyDescent="0.25">
      <c r="A26" s="1" t="s">
        <v>55</v>
      </c>
      <c r="B26" s="21" t="s">
        <v>66</v>
      </c>
      <c r="C26" s="12">
        <f>Delta!C26+'Peoples Kentucky'!C26</f>
        <v>273642.25</v>
      </c>
      <c r="D26" s="12">
        <f>Delta!D26+'Peoples Kentucky'!D26</f>
        <v>479449.76</v>
      </c>
      <c r="E26" s="12">
        <f>Delta!E26+'Peoples Kentucky'!E26</f>
        <v>973204.94000000006</v>
      </c>
      <c r="F26" s="12">
        <f>Delta!F26+'Peoples Kentucky'!F26</f>
        <v>2678852.4500000002</v>
      </c>
      <c r="G26" s="12">
        <f>Delta!G26+'Peoples Kentucky'!G26</f>
        <v>1976873.04</v>
      </c>
      <c r="H26" s="12">
        <f>Delta!H26+'Peoples Kentucky'!H26</f>
        <v>2389519.5300000003</v>
      </c>
      <c r="I26" s="12">
        <f>Delta!I26+'Peoples Kentucky'!I26</f>
        <v>1321254.1100000001</v>
      </c>
      <c r="J26" s="12">
        <f t="shared" ref="J26:P26" si="5">SUM(J23:J25)</f>
        <v>2438845.1900000004</v>
      </c>
      <c r="K26" s="12">
        <f t="shared" si="5"/>
        <v>-468206.91000000003</v>
      </c>
      <c r="L26" s="12">
        <f t="shared" si="5"/>
        <v>299025.64999999997</v>
      </c>
      <c r="M26" s="12">
        <f t="shared" si="5"/>
        <v>328830.18999999994</v>
      </c>
      <c r="N26" s="12">
        <f t="shared" si="5"/>
        <v>337751.74</v>
      </c>
      <c r="O26" s="12">
        <f t="shared" si="5"/>
        <v>369925.89</v>
      </c>
      <c r="P26" s="12">
        <f t="shared" si="5"/>
        <v>804867.16999999993</v>
      </c>
    </row>
    <row r="27" spans="1:16" x14ac:dyDescent="0.25">
      <c r="A27" s="1" t="s">
        <v>55</v>
      </c>
      <c r="B27" s="21" t="s">
        <v>67</v>
      </c>
      <c r="C27" s="12">
        <f>Delta!C27+'Peoples Kentucky'!C27</f>
        <v>284947.65000000002</v>
      </c>
      <c r="D27" s="12">
        <f>Delta!D27+'Peoples Kentucky'!D27</f>
        <v>491305.68</v>
      </c>
      <c r="E27" s="12">
        <f>Delta!E27+'Peoples Kentucky'!E27</f>
        <v>980637.63</v>
      </c>
      <c r="F27" s="12">
        <f>Delta!F27+'Peoples Kentucky'!F27</f>
        <v>2704172.1900000004</v>
      </c>
      <c r="G27" s="12">
        <f>Delta!G27+'Peoples Kentucky'!G27</f>
        <v>1996070.09</v>
      </c>
      <c r="H27" s="12">
        <f>Delta!H27+'Peoples Kentucky'!H27</f>
        <v>2398515.75</v>
      </c>
      <c r="I27" s="12">
        <f>Delta!I27+'Peoples Kentucky'!I27</f>
        <v>1334096.94</v>
      </c>
      <c r="J27" s="12">
        <f t="shared" ref="J27:P27" si="6">J22+J26</f>
        <v>2447817.8700000006</v>
      </c>
      <c r="K27" s="12">
        <f t="shared" si="6"/>
        <v>-456627.44000000006</v>
      </c>
      <c r="L27" s="12">
        <f t="shared" si="6"/>
        <v>313783.86</v>
      </c>
      <c r="M27" s="12">
        <f t="shared" si="6"/>
        <v>342416.30999999994</v>
      </c>
      <c r="N27" s="12">
        <f t="shared" si="6"/>
        <v>349962.93</v>
      </c>
      <c r="O27" s="12">
        <f t="shared" si="6"/>
        <v>390099.67000000004</v>
      </c>
      <c r="P27" s="12">
        <f t="shared" si="6"/>
        <v>818520.5199999999</v>
      </c>
    </row>
    <row r="28" spans="1:16" x14ac:dyDescent="0.2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</row>
    <row r="29" spans="1:16" x14ac:dyDescent="0.25">
      <c r="A29" s="1" t="s">
        <v>69</v>
      </c>
      <c r="B29" s="1" t="s">
        <v>5</v>
      </c>
      <c r="C29" s="10">
        <f>Delta!C29+'Peoples Kentucky'!C29</f>
        <v>571.72</v>
      </c>
      <c r="D29" s="10">
        <f>Delta!D29+'Peoples Kentucky'!D29</f>
        <v>1948.27</v>
      </c>
      <c r="E29" s="10">
        <f>Delta!E29+'Peoples Kentucky'!E29</f>
        <v>2954.92</v>
      </c>
      <c r="F29" s="10">
        <f>Delta!F29+'Peoples Kentucky'!F29</f>
        <v>10341.379999999999</v>
      </c>
      <c r="G29" s="10">
        <f>Delta!G29+'Peoples Kentucky'!G29</f>
        <v>10435.32</v>
      </c>
      <c r="H29" s="10">
        <f>Delta!H29+'Peoples Kentucky'!H29</f>
        <v>11510</v>
      </c>
      <c r="I29" s="10">
        <f>Delta!I29+'Peoples Kentucky'!I29</f>
        <v>8717.07</v>
      </c>
      <c r="J29" s="10">
        <f>Delta!J29+'Peoples Kentucky'!J29</f>
        <v>3959.34</v>
      </c>
      <c r="K29" s="10">
        <f>Delta!K29+'Peoples Kentucky'!K29</f>
        <v>3522.22</v>
      </c>
      <c r="L29" s="10">
        <f>Delta!L29+'Peoples Kentucky'!L29</f>
        <v>3286.8</v>
      </c>
      <c r="M29" s="10">
        <f>Delta!M29+'Peoples Kentucky'!M29</f>
        <v>1415.23</v>
      </c>
      <c r="N29" s="10">
        <f>Delta!N29+'Peoples Kentucky'!N29</f>
        <v>1030.48</v>
      </c>
      <c r="O29" s="10">
        <f>Delta!O29+'Peoples Kentucky'!O29</f>
        <v>1066.3800000000001</v>
      </c>
      <c r="P29" s="10">
        <f>Delta!P29+'Peoples Kentucky'!P29</f>
        <v>684.73</v>
      </c>
    </row>
    <row r="30" spans="1:16" x14ac:dyDescent="0.25">
      <c r="A30" s="1" t="s">
        <v>70</v>
      </c>
      <c r="B30" s="1" t="s">
        <v>6</v>
      </c>
      <c r="C30" s="10">
        <f>Delta!C30+'Peoples Kentucky'!C30</f>
        <v>8094.27</v>
      </c>
      <c r="D30" s="10">
        <f>Delta!D30+'Peoples Kentucky'!D30</f>
        <v>6882.97</v>
      </c>
      <c r="E30" s="10">
        <f>Delta!E30+'Peoples Kentucky'!E30</f>
        <v>5647.13</v>
      </c>
      <c r="F30" s="10">
        <f>Delta!F30+'Peoples Kentucky'!F30</f>
        <v>20385.05</v>
      </c>
      <c r="G30" s="10">
        <f>Delta!G30+'Peoples Kentucky'!G30</f>
        <v>-1682.02</v>
      </c>
      <c r="H30" s="10">
        <f>Delta!H30+'Peoples Kentucky'!H30</f>
        <v>2024.01</v>
      </c>
      <c r="I30" s="10">
        <f>Delta!I30+'Peoples Kentucky'!I30</f>
        <v>7077.65</v>
      </c>
      <c r="J30" s="10">
        <f>Delta!J30+'Peoples Kentucky'!J30</f>
        <v>6135.41</v>
      </c>
      <c r="K30" s="10">
        <f>Delta!K30+'Peoples Kentucky'!K30</f>
        <v>7370.74</v>
      </c>
      <c r="L30" s="10">
        <f>Delta!L30+'Peoples Kentucky'!L30</f>
        <v>3369.26</v>
      </c>
      <c r="M30" s="10">
        <f>Delta!M30+'Peoples Kentucky'!M30</f>
        <v>7675.56</v>
      </c>
      <c r="N30" s="10">
        <f>Delta!N30+'Peoples Kentucky'!N30</f>
        <v>888.82</v>
      </c>
      <c r="O30" s="10">
        <f>Delta!O30+'Peoples Kentucky'!O30</f>
        <v>11013.92</v>
      </c>
      <c r="P30" s="10">
        <f>Delta!P30+'Peoples Kentucky'!P30</f>
        <v>8736.82</v>
      </c>
    </row>
    <row r="31" spans="1:16" x14ac:dyDescent="0.25">
      <c r="A31" s="1" t="s">
        <v>71</v>
      </c>
      <c r="B31" s="1" t="s">
        <v>7</v>
      </c>
      <c r="C31" s="10">
        <f>Delta!C31+'Peoples Kentucky'!C31</f>
        <v>0</v>
      </c>
      <c r="D31" s="10">
        <f>Delta!D31+'Peoples Kentucky'!D31</f>
        <v>0</v>
      </c>
      <c r="E31" s="10">
        <f>Delta!E31+'Peoples Kentucky'!E31</f>
        <v>13244.7</v>
      </c>
      <c r="F31" s="10">
        <f>Delta!F31+'Peoples Kentucky'!F31</f>
        <v>32867.42</v>
      </c>
      <c r="G31" s="10">
        <f>Delta!G31+'Peoples Kentucky'!G31</f>
        <v>9295.36</v>
      </c>
      <c r="H31" s="10">
        <f>Delta!H31+'Peoples Kentucky'!H31</f>
        <v>0</v>
      </c>
      <c r="I31" s="10">
        <f>Delta!I31+'Peoples Kentucky'!I31</f>
        <v>5000</v>
      </c>
      <c r="J31" s="10">
        <f>Delta!J31+'Peoples Kentucky'!J31</f>
        <v>1062.95</v>
      </c>
      <c r="K31" s="10">
        <f>Delta!K31+'Peoples Kentucky'!K31</f>
        <v>3991.52</v>
      </c>
      <c r="L31" s="10">
        <f>Delta!L31+'Peoples Kentucky'!L31</f>
        <v>17654.78</v>
      </c>
      <c r="M31" s="10">
        <f>Delta!M31+'Peoples Kentucky'!M31</f>
        <v>1385.86</v>
      </c>
      <c r="N31" s="10">
        <f>Delta!N31+'Peoples Kentucky'!N31</f>
        <v>0</v>
      </c>
      <c r="O31" s="10">
        <f>Delta!O31+'Peoples Kentucky'!O31</f>
        <v>775.18</v>
      </c>
      <c r="P31" s="10">
        <f>Delta!P31+'Peoples Kentucky'!P31</f>
        <v>0</v>
      </c>
    </row>
    <row r="32" spans="1:16" x14ac:dyDescent="0.25">
      <c r="A32" s="1" t="s">
        <v>209</v>
      </c>
      <c r="B32" s="1" t="s">
        <v>210</v>
      </c>
      <c r="C32" s="10"/>
      <c r="D32" s="10"/>
      <c r="E32" s="10"/>
      <c r="F32" s="10"/>
      <c r="G32" s="10"/>
      <c r="H32" s="10"/>
      <c r="I32" s="10"/>
      <c r="J32" s="10">
        <f>Delta!J32</f>
        <v>1092.5</v>
      </c>
      <c r="K32" s="10">
        <f>Delta!K32</f>
        <v>0</v>
      </c>
      <c r="L32" s="10">
        <f>Delta!L32</f>
        <v>3871.25</v>
      </c>
      <c r="M32" s="10">
        <f>Delta!M32</f>
        <v>0</v>
      </c>
      <c r="N32" s="10">
        <f>Delta!N32</f>
        <v>2422.5</v>
      </c>
      <c r="O32" s="10">
        <f>Delta!O32</f>
        <v>0</v>
      </c>
      <c r="P32" s="10">
        <f>Delta!P32</f>
        <v>3478.95</v>
      </c>
    </row>
    <row r="33" spans="1:16" x14ac:dyDescent="0.25">
      <c r="A33" s="1" t="s">
        <v>72</v>
      </c>
      <c r="B33" s="1" t="s">
        <v>8</v>
      </c>
      <c r="C33" s="10">
        <f>Delta!C33+'Peoples Kentucky'!C32</f>
        <v>0</v>
      </c>
      <c r="D33" s="10">
        <f>Delta!D33+'Peoples Kentucky'!D32</f>
        <v>143.33000000000001</v>
      </c>
      <c r="E33" s="10">
        <f>Delta!E33+'Peoples Kentucky'!E32</f>
        <v>12000</v>
      </c>
      <c r="F33" s="10">
        <f>Delta!F33+'Peoples Kentucky'!F32</f>
        <v>1071</v>
      </c>
      <c r="G33" s="10">
        <f>Delta!G33+'Peoples Kentucky'!G32</f>
        <v>807.5</v>
      </c>
      <c r="H33" s="10">
        <f>Delta!H33+'Peoples Kentucky'!H32</f>
        <v>60</v>
      </c>
      <c r="I33" s="10">
        <f>Delta!I33+'Peoples Kentucky'!I32</f>
        <v>13642.84</v>
      </c>
      <c r="J33" s="36">
        <f>Delta!J33+'Peoples Kentucky'!J32</f>
        <v>0</v>
      </c>
      <c r="K33" s="36">
        <f>Delta!K33+'Peoples Kentucky'!K32</f>
        <v>0</v>
      </c>
      <c r="L33" s="36">
        <f>Delta!L33+'Peoples Kentucky'!L32</f>
        <v>25702</v>
      </c>
      <c r="M33" s="36">
        <f>Delta!M33+'Peoples Kentucky'!M32</f>
        <v>490</v>
      </c>
      <c r="N33" s="36">
        <f>Delta!N33+'Peoples Kentucky'!N32</f>
        <v>0</v>
      </c>
      <c r="O33" s="36">
        <f>Delta!O33+'Peoples Kentucky'!O32</f>
        <v>0</v>
      </c>
      <c r="P33" s="36">
        <f>Delta!P33+'Peoples Kentucky'!P32</f>
        <v>143.33000000000001</v>
      </c>
    </row>
    <row r="34" spans="1:16" x14ac:dyDescent="0.25">
      <c r="A34" s="1" t="s">
        <v>55</v>
      </c>
      <c r="B34" s="21" t="s">
        <v>73</v>
      </c>
      <c r="C34" s="12">
        <f>Delta!C34+'Peoples Kentucky'!C33</f>
        <v>8665.99</v>
      </c>
      <c r="D34" s="12">
        <f>Delta!D34+'Peoples Kentucky'!D33</f>
        <v>8974.57</v>
      </c>
      <c r="E34" s="12">
        <f>Delta!E34+'Peoples Kentucky'!E33</f>
        <v>33846.75</v>
      </c>
      <c r="F34" s="12">
        <f>Delta!F34+'Peoples Kentucky'!F33</f>
        <v>64664.85</v>
      </c>
      <c r="G34" s="12">
        <f>Delta!G34+'Peoples Kentucky'!G33</f>
        <v>18856.16</v>
      </c>
      <c r="H34" s="12">
        <f>Delta!H34+'Peoples Kentucky'!H33</f>
        <v>13594.01</v>
      </c>
      <c r="I34" s="12">
        <f>Delta!I34+'Peoples Kentucky'!I33</f>
        <v>34437.56</v>
      </c>
      <c r="J34" s="12">
        <f t="shared" ref="J34:P34" si="7">SUM(J29:J33)</f>
        <v>12250.2</v>
      </c>
      <c r="K34" s="12">
        <f t="shared" si="7"/>
        <v>14884.48</v>
      </c>
      <c r="L34" s="12">
        <f t="shared" si="7"/>
        <v>53884.09</v>
      </c>
      <c r="M34" s="12">
        <f t="shared" si="7"/>
        <v>10966.650000000001</v>
      </c>
      <c r="N34" s="12">
        <f t="shared" si="7"/>
        <v>4341.8</v>
      </c>
      <c r="O34" s="12">
        <f t="shared" si="7"/>
        <v>12855.48</v>
      </c>
      <c r="P34" s="12">
        <f t="shared" si="7"/>
        <v>13043.83</v>
      </c>
    </row>
    <row r="35" spans="1:16" x14ac:dyDescent="0.25">
      <c r="A35" s="1" t="s">
        <v>55</v>
      </c>
      <c r="B35" s="21" t="s">
        <v>74</v>
      </c>
      <c r="C35" s="12">
        <f>Delta!C35+'Peoples Kentucky'!C34</f>
        <v>8665.99</v>
      </c>
      <c r="D35" s="12">
        <f>Delta!D35+'Peoples Kentucky'!D34</f>
        <v>8974.57</v>
      </c>
      <c r="E35" s="12">
        <f>Delta!E35+'Peoples Kentucky'!E34</f>
        <v>33846.75</v>
      </c>
      <c r="F35" s="12">
        <f>Delta!F35+'Peoples Kentucky'!F34</f>
        <v>64664.85</v>
      </c>
      <c r="G35" s="12">
        <f>Delta!G35+'Peoples Kentucky'!G34</f>
        <v>18856.16</v>
      </c>
      <c r="H35" s="12">
        <f>Delta!H35+'Peoples Kentucky'!H34</f>
        <v>13594.01</v>
      </c>
      <c r="I35" s="12">
        <f>Delta!I35+'Peoples Kentucky'!I34</f>
        <v>34437.56</v>
      </c>
      <c r="J35" s="12">
        <f t="shared" ref="J35:P35" si="8">SUM(J34)</f>
        <v>12250.2</v>
      </c>
      <c r="K35" s="12">
        <f t="shared" si="8"/>
        <v>14884.48</v>
      </c>
      <c r="L35" s="12">
        <f t="shared" si="8"/>
        <v>53884.09</v>
      </c>
      <c r="M35" s="12">
        <f t="shared" si="8"/>
        <v>10966.650000000001</v>
      </c>
      <c r="N35" s="12">
        <f t="shared" si="8"/>
        <v>4341.8</v>
      </c>
      <c r="O35" s="12">
        <f t="shared" si="8"/>
        <v>12855.48</v>
      </c>
      <c r="P35" s="12">
        <f t="shared" si="8"/>
        <v>13043.83</v>
      </c>
    </row>
    <row r="36" spans="1:16" x14ac:dyDescent="0.25">
      <c r="A36" s="1" t="s">
        <v>75</v>
      </c>
      <c r="B36" s="1" t="s">
        <v>9</v>
      </c>
      <c r="C36" s="10">
        <f>Delta!C36+'Peoples Kentucky'!C35</f>
        <v>9778.1200000000008</v>
      </c>
      <c r="D36" s="10">
        <f>Delta!D36+'Peoples Kentucky'!D35</f>
        <v>10308.02</v>
      </c>
      <c r="E36" s="10">
        <f>Delta!E36+'Peoples Kentucky'!E35</f>
        <v>9374.43</v>
      </c>
      <c r="F36" s="10">
        <f>Delta!F36+'Peoples Kentucky'!F35</f>
        <v>10299.049999999999</v>
      </c>
      <c r="G36" s="10">
        <f>Delta!G36+'Peoples Kentucky'!G35</f>
        <v>9373.52</v>
      </c>
      <c r="H36" s="10">
        <f>Delta!H36+'Peoples Kentucky'!H35</f>
        <v>9025.91</v>
      </c>
      <c r="I36" s="10">
        <f>Delta!I36+'Peoples Kentucky'!I35</f>
        <v>7509.15</v>
      </c>
      <c r="J36" s="10">
        <f>Delta!J36+'Peoples Kentucky'!J35</f>
        <v>9966.49</v>
      </c>
      <c r="K36" s="10">
        <f>Delta!K36+'Peoples Kentucky'!K35</f>
        <v>9736.9699999999993</v>
      </c>
      <c r="L36" s="10">
        <f>Delta!L36+'Peoples Kentucky'!L35</f>
        <v>9901.5400000000009</v>
      </c>
      <c r="M36" s="10">
        <f>Delta!M36+'Peoples Kentucky'!M35</f>
        <v>9950.15</v>
      </c>
      <c r="N36" s="10">
        <f>Delta!N36+'Peoples Kentucky'!N35</f>
        <v>10334.870000000001</v>
      </c>
      <c r="O36" s="10">
        <f>Delta!O36+'Peoples Kentucky'!O35</f>
        <v>9923.2800000000007</v>
      </c>
      <c r="P36" s="10">
        <f>Delta!P36+'Peoples Kentucky'!P35</f>
        <v>10143.56</v>
      </c>
    </row>
    <row r="37" spans="1:16" x14ac:dyDescent="0.25">
      <c r="A37" s="1" t="s">
        <v>76</v>
      </c>
      <c r="B37" s="1" t="s">
        <v>10</v>
      </c>
      <c r="C37" s="10">
        <f>Delta!C37+'Peoples Kentucky'!C36</f>
        <v>298263.08</v>
      </c>
      <c r="D37" s="10">
        <f>Delta!D37+'Peoples Kentucky'!D36</f>
        <v>320720.13</v>
      </c>
      <c r="E37" s="10">
        <f>Delta!E37+'Peoples Kentucky'!E36</f>
        <v>266631.98</v>
      </c>
      <c r="F37" s="10">
        <f>Delta!F37+'Peoples Kentucky'!F36</f>
        <v>254481.8</v>
      </c>
      <c r="G37" s="10">
        <f>Delta!G37+'Peoples Kentucky'!G36</f>
        <v>226767.41</v>
      </c>
      <c r="H37" s="10">
        <f>Delta!H37+'Peoples Kentucky'!H36</f>
        <v>227990.2</v>
      </c>
      <c r="I37" s="10">
        <f>Delta!I37+'Peoples Kentucky'!I36</f>
        <v>186472.9</v>
      </c>
      <c r="J37" s="10">
        <f>Delta!J37+'Peoples Kentucky'!J36</f>
        <v>232310.29</v>
      </c>
      <c r="K37" s="10">
        <f>Delta!K37+'Peoples Kentucky'!K36</f>
        <v>250815.94</v>
      </c>
      <c r="L37" s="10">
        <f>Delta!L37+'Peoples Kentucky'!L36</f>
        <v>318042.25</v>
      </c>
      <c r="M37" s="10">
        <f>Delta!M37+'Peoples Kentucky'!M36</f>
        <v>273710.37</v>
      </c>
      <c r="N37" s="10">
        <f>Delta!N37+'Peoples Kentucky'!N36</f>
        <v>301507.73</v>
      </c>
      <c r="O37" s="10">
        <f>Delta!O37+'Peoples Kentucky'!O36</f>
        <v>267778.64</v>
      </c>
      <c r="P37" s="10">
        <f>Delta!P37+'Peoples Kentucky'!P36</f>
        <v>311537.55</v>
      </c>
    </row>
    <row r="38" spans="1:16" x14ac:dyDescent="0.25">
      <c r="A38" s="1" t="s">
        <v>135</v>
      </c>
      <c r="B38" s="1" t="s">
        <v>11</v>
      </c>
      <c r="C38" s="10">
        <f>Delta!C38+'Peoples Kentucky'!C37</f>
        <v>3682.68</v>
      </c>
      <c r="D38" s="10">
        <f>Delta!D38+'Peoples Kentucky'!D37</f>
        <v>5235.84</v>
      </c>
      <c r="E38" s="10">
        <f>Delta!E38+'Peoples Kentucky'!E37</f>
        <v>12780.45</v>
      </c>
      <c r="F38" s="10">
        <f>Delta!F38+'Peoples Kentucky'!F37</f>
        <v>27046.6</v>
      </c>
      <c r="G38" s="10">
        <f>Delta!G38+'Peoples Kentucky'!G37</f>
        <v>53599.58</v>
      </c>
      <c r="H38" s="10">
        <f>Delta!H38+'Peoples Kentucky'!H37</f>
        <v>50627.85</v>
      </c>
      <c r="I38" s="10">
        <f>Delta!I38+'Peoples Kentucky'!I37</f>
        <v>47735.7</v>
      </c>
      <c r="J38" s="10">
        <f>Delta!J38+'Peoples Kentucky'!J37</f>
        <v>21285.41</v>
      </c>
      <c r="K38" s="10">
        <f>Delta!K38+'Peoples Kentucky'!K37</f>
        <v>21245.66</v>
      </c>
      <c r="L38" s="10">
        <f>Delta!L38+'Peoples Kentucky'!L37</f>
        <v>9986.41</v>
      </c>
      <c r="M38" s="10">
        <f>Delta!M38+'Peoples Kentucky'!M37</f>
        <v>6563.53</v>
      </c>
      <c r="N38" s="10">
        <f>Delta!N38+'Peoples Kentucky'!N37</f>
        <v>5266.33</v>
      </c>
      <c r="O38" s="10">
        <f>Delta!O38+'Peoples Kentucky'!O37</f>
        <v>4423.82</v>
      </c>
      <c r="P38" s="10">
        <f>Delta!P38+'Peoples Kentucky'!P37</f>
        <v>6187.3</v>
      </c>
    </row>
    <row r="39" spans="1:16" x14ac:dyDescent="0.25">
      <c r="A39" s="1" t="s">
        <v>55</v>
      </c>
      <c r="B39" s="21" t="s">
        <v>77</v>
      </c>
      <c r="C39" s="12">
        <f>Delta!C39+'Peoples Kentucky'!C38</f>
        <v>311723.88</v>
      </c>
      <c r="D39" s="12">
        <f>Delta!D39+'Peoples Kentucky'!D38</f>
        <v>336263.99000000005</v>
      </c>
      <c r="E39" s="12">
        <f>Delta!E39+'Peoples Kentucky'!E38</f>
        <v>288786.86</v>
      </c>
      <c r="F39" s="12">
        <f>Delta!F39+'Peoples Kentucky'!F38</f>
        <v>291827.44999999995</v>
      </c>
      <c r="G39" s="12">
        <f>Delta!G39+'Peoples Kentucky'!G38</f>
        <v>289740.51</v>
      </c>
      <c r="H39" s="12">
        <f>Delta!H39+'Peoples Kentucky'!H38</f>
        <v>287643.95999999996</v>
      </c>
      <c r="I39" s="12">
        <f>Delta!I39+'Peoples Kentucky'!I38</f>
        <v>241717.75</v>
      </c>
      <c r="J39" s="12">
        <f t="shared" ref="J39:P39" si="9">SUM(J36:J38)</f>
        <v>263562.19</v>
      </c>
      <c r="K39" s="12">
        <f t="shared" si="9"/>
        <v>281798.57</v>
      </c>
      <c r="L39" s="12">
        <f t="shared" si="9"/>
        <v>337930.19999999995</v>
      </c>
      <c r="M39" s="12">
        <f t="shared" si="9"/>
        <v>290224.05000000005</v>
      </c>
      <c r="N39" s="12">
        <f t="shared" si="9"/>
        <v>317108.93</v>
      </c>
      <c r="O39" s="12">
        <f t="shared" si="9"/>
        <v>282125.74000000005</v>
      </c>
      <c r="P39" s="12">
        <f t="shared" si="9"/>
        <v>327868.40999999997</v>
      </c>
    </row>
    <row r="40" spans="1:16" x14ac:dyDescent="0.25">
      <c r="A40" s="1" t="s">
        <v>78</v>
      </c>
      <c r="B40" s="1" t="s">
        <v>12</v>
      </c>
      <c r="C40" s="10">
        <f>Delta!C40+'Peoples Kentucky'!C39</f>
        <v>6515.92</v>
      </c>
      <c r="D40" s="10">
        <f>Delta!D40+'Peoples Kentucky'!D39</f>
        <v>-3207.18</v>
      </c>
      <c r="E40" s="10">
        <f>Delta!E40+'Peoples Kentucky'!E39</f>
        <v>-591.30999999999995</v>
      </c>
      <c r="F40" s="10">
        <f>Delta!F40+'Peoples Kentucky'!F39</f>
        <v>-4527.0200000000004</v>
      </c>
      <c r="G40" s="10">
        <f>Delta!G40+'Peoples Kentucky'!G39</f>
        <v>-7531.67</v>
      </c>
      <c r="H40" s="10">
        <f>Delta!H40+'Peoples Kentucky'!H39</f>
        <v>-2988.94</v>
      </c>
      <c r="I40" s="10">
        <f>Delta!I40+'Peoples Kentucky'!I39</f>
        <v>-3798.43</v>
      </c>
      <c r="J40" s="10">
        <f>Delta!J40+'Peoples Kentucky'!J39</f>
        <v>9408.68</v>
      </c>
      <c r="K40" s="10">
        <f>Delta!K40+'Peoples Kentucky'!K39</f>
        <v>-4356.38</v>
      </c>
      <c r="L40" s="10">
        <f>Delta!L40+'Peoples Kentucky'!L39</f>
        <v>-12405.99</v>
      </c>
      <c r="M40" s="10">
        <f>Delta!M40+'Peoples Kentucky'!M39</f>
        <v>-6775.38</v>
      </c>
      <c r="N40" s="10">
        <f>Delta!N40+'Peoples Kentucky'!N39</f>
        <v>-9483.24</v>
      </c>
      <c r="O40" s="10">
        <f>Delta!O40+'Peoples Kentucky'!O39</f>
        <v>7179.85</v>
      </c>
      <c r="P40" s="10">
        <f>Delta!P40+'Peoples Kentucky'!P39</f>
        <v>4699.88</v>
      </c>
    </row>
    <row r="41" spans="1:16" x14ac:dyDescent="0.25">
      <c r="A41" s="1" t="s">
        <v>79</v>
      </c>
      <c r="B41" s="1" t="s">
        <v>13</v>
      </c>
      <c r="C41" s="10">
        <f>Delta!C41+'Peoples Kentucky'!C40</f>
        <v>29334.35</v>
      </c>
      <c r="D41" s="10">
        <f>Delta!D41+'Peoples Kentucky'!D40</f>
        <v>30924.03</v>
      </c>
      <c r="E41" s="10">
        <f>Delta!E41+'Peoples Kentucky'!E40</f>
        <v>28123.23</v>
      </c>
      <c r="F41" s="10">
        <f>Delta!F41+'Peoples Kentucky'!F40</f>
        <v>30897.1</v>
      </c>
      <c r="G41" s="10">
        <f>Delta!G41+'Peoples Kentucky'!G40</f>
        <v>28120.58</v>
      </c>
      <c r="H41" s="10">
        <f>Delta!H41+'Peoples Kentucky'!H40</f>
        <v>27077.7</v>
      </c>
      <c r="I41" s="10">
        <f>Delta!I41+'Peoples Kentucky'!I40</f>
        <v>22527.45</v>
      </c>
      <c r="J41" s="10">
        <f>Delta!J41+'Peoples Kentucky'!J40</f>
        <v>29899.439999999999</v>
      </c>
      <c r="K41" s="10">
        <f>Delta!K41+'Peoples Kentucky'!K40</f>
        <v>29210.9</v>
      </c>
      <c r="L41" s="10">
        <f>Delta!L41+'Peoples Kentucky'!L40</f>
        <v>29704.61</v>
      </c>
      <c r="M41" s="10">
        <f>Delta!M41+'Peoples Kentucky'!M40</f>
        <v>29850.47</v>
      </c>
      <c r="N41" s="10">
        <f>Delta!N41+'Peoples Kentucky'!N40</f>
        <v>31004.61</v>
      </c>
      <c r="O41" s="10">
        <f>Delta!O41+'Peoples Kentucky'!O40</f>
        <v>29769.82</v>
      </c>
      <c r="P41" s="10">
        <f>Delta!P41+'Peoples Kentucky'!P40</f>
        <v>30430.68</v>
      </c>
    </row>
    <row r="42" spans="1:16" x14ac:dyDescent="0.25">
      <c r="A42" s="1" t="s">
        <v>80</v>
      </c>
      <c r="B42" s="1" t="s">
        <v>14</v>
      </c>
      <c r="C42" s="10">
        <f>Delta!C42+'Peoples Kentucky'!C41</f>
        <v>90567.48</v>
      </c>
      <c r="D42" s="10">
        <f>Delta!D42+'Peoples Kentucky'!D41</f>
        <v>97128.92</v>
      </c>
      <c r="E42" s="10">
        <f>Delta!E42+'Peoples Kentucky'!E41</f>
        <v>87981.43</v>
      </c>
      <c r="F42" s="10">
        <f>Delta!F42+'Peoples Kentucky'!F41</f>
        <v>85216.34</v>
      </c>
      <c r="G42" s="10">
        <f>Delta!G42+'Peoples Kentucky'!G41</f>
        <v>72926.45</v>
      </c>
      <c r="H42" s="10">
        <f>Delta!H42+'Peoples Kentucky'!H41</f>
        <v>74310.209999999992</v>
      </c>
      <c r="I42" s="10">
        <f>Delta!I42+'Peoples Kentucky'!I41</f>
        <v>62720.6</v>
      </c>
      <c r="J42" s="10">
        <f>Delta!J42+'Peoples Kentucky'!J41</f>
        <v>77592.09</v>
      </c>
      <c r="K42" s="10">
        <f>Delta!K42+'Peoples Kentucky'!K41</f>
        <v>81144.47</v>
      </c>
      <c r="L42" s="10">
        <f>Delta!L42+'Peoples Kentucky'!L41</f>
        <v>108025.02</v>
      </c>
      <c r="M42" s="10">
        <f>Delta!M42+'Peoples Kentucky'!M41</f>
        <v>94851.89</v>
      </c>
      <c r="N42" s="10">
        <f>Delta!N42+'Peoples Kentucky'!N41</f>
        <v>100185.28000000001</v>
      </c>
      <c r="O42" s="10">
        <f>Delta!O42+'Peoples Kentucky'!O41</f>
        <v>89206</v>
      </c>
      <c r="P42" s="10">
        <f>Delta!P42+'Peoples Kentucky'!P41</f>
        <v>96098.45</v>
      </c>
    </row>
    <row r="43" spans="1:16" x14ac:dyDescent="0.25">
      <c r="A43" s="37" t="s">
        <v>215</v>
      </c>
      <c r="B43" s="1"/>
      <c r="C43" s="10">
        <f>'Peoples Kentucky'!C42</f>
        <v>0</v>
      </c>
      <c r="D43" s="10">
        <f>'Peoples Kentucky'!D42</f>
        <v>0</v>
      </c>
      <c r="E43" s="10">
        <f>'Peoples Kentucky'!E42</f>
        <v>0</v>
      </c>
      <c r="F43" s="10">
        <f>'Peoples Kentucky'!F42</f>
        <v>0</v>
      </c>
      <c r="G43" s="10">
        <f>'Peoples Kentucky'!G42</f>
        <v>0</v>
      </c>
      <c r="H43" s="10">
        <f>'Peoples Kentucky'!H42</f>
        <v>0</v>
      </c>
      <c r="I43" s="10">
        <f>'Peoples Kentucky'!I42</f>
        <v>0</v>
      </c>
      <c r="J43" s="10">
        <f>'Peoples Kentucky'!J42</f>
        <v>0</v>
      </c>
      <c r="K43" s="10">
        <f>'Peoples Kentucky'!K42</f>
        <v>68.78</v>
      </c>
      <c r="L43" s="10">
        <f>'Peoples Kentucky'!L42</f>
        <v>1519.15</v>
      </c>
      <c r="M43" s="10">
        <f>'Peoples Kentucky'!M42</f>
        <v>165.61</v>
      </c>
      <c r="N43" s="10">
        <f>'Peoples Kentucky'!N42</f>
        <v>46.15</v>
      </c>
      <c r="O43" s="10">
        <f>'Peoples Kentucky'!O42</f>
        <v>321.82</v>
      </c>
      <c r="P43" s="10">
        <f>'Peoples Kentucky'!P42</f>
        <v>30.87</v>
      </c>
    </row>
    <row r="44" spans="1:16" ht="13.5" customHeight="1" x14ac:dyDescent="0.25">
      <c r="A44" s="1" t="s">
        <v>136</v>
      </c>
      <c r="B44" s="1" t="s">
        <v>15</v>
      </c>
      <c r="C44" s="10">
        <f>Delta!C43+'Peoples Kentucky'!C43</f>
        <v>-76.44</v>
      </c>
      <c r="D44" s="10">
        <f>Delta!D43+'Peoples Kentucky'!D43</f>
        <v>6878.06</v>
      </c>
      <c r="E44" s="10">
        <f>Delta!E43+'Peoples Kentucky'!E43</f>
        <v>21955.84</v>
      </c>
      <c r="F44" s="10">
        <f>Delta!F43+'Peoples Kentucky'!F43</f>
        <v>27268.080000000002</v>
      </c>
      <c r="G44" s="10">
        <f>Delta!G43+'Peoples Kentucky'!G43</f>
        <v>11101.6</v>
      </c>
      <c r="H44" s="10">
        <f>Delta!H43+'Peoples Kentucky'!H43</f>
        <v>9769.92</v>
      </c>
      <c r="I44" s="10">
        <f>Delta!I43+'Peoples Kentucky'!I43</f>
        <v>16725.97</v>
      </c>
      <c r="J44" s="10">
        <f>Delta!J43+'Peoples Kentucky'!J43</f>
        <v>38475.730000000003</v>
      </c>
      <c r="K44" s="10">
        <f>Delta!K43+'Peoples Kentucky'!K43</f>
        <v>37378.97</v>
      </c>
      <c r="L44" s="10">
        <f>Delta!L43+'Peoples Kentucky'!L43</f>
        <v>35456.67</v>
      </c>
      <c r="M44" s="10">
        <f>Delta!M43+'Peoples Kentucky'!M43</f>
        <v>24700.25</v>
      </c>
      <c r="N44" s="10">
        <f>Delta!N43+'Peoples Kentucky'!N43</f>
        <v>37929.01</v>
      </c>
      <c r="O44" s="10">
        <f>Delta!O43+'Peoples Kentucky'!O43</f>
        <v>31666.66</v>
      </c>
      <c r="P44" s="10">
        <f>Delta!P43+'Peoples Kentucky'!P43</f>
        <v>19128.919999999998</v>
      </c>
    </row>
    <row r="45" spans="1:16" x14ac:dyDescent="0.25">
      <c r="A45" s="1" t="s">
        <v>137</v>
      </c>
      <c r="B45" s="1" t="s">
        <v>16</v>
      </c>
      <c r="C45" s="10">
        <f>Delta!C44+'Peoples Kentucky'!C44</f>
        <v>3537.41</v>
      </c>
      <c r="D45" s="10">
        <f>Delta!D44+'Peoples Kentucky'!D44</f>
        <v>7004.85</v>
      </c>
      <c r="E45" s="10">
        <f>Delta!E44+'Peoples Kentucky'!E44</f>
        <v>7453.82</v>
      </c>
      <c r="F45" s="10">
        <f>Delta!F44+'Peoples Kentucky'!F44</f>
        <v>20209.12</v>
      </c>
      <c r="G45" s="10">
        <f>Delta!G44+'Peoples Kentucky'!G44</f>
        <v>19774.14</v>
      </c>
      <c r="H45" s="10">
        <f>Delta!H44+'Peoples Kentucky'!H44</f>
        <v>27083.69</v>
      </c>
      <c r="I45" s="10">
        <f>Delta!I44+'Peoples Kentucky'!I44</f>
        <v>9132.2900000000009</v>
      </c>
      <c r="J45" s="10">
        <f>Delta!J44+'Peoples Kentucky'!J44</f>
        <v>5288.98</v>
      </c>
      <c r="K45" s="10">
        <f>Delta!K44+'Peoples Kentucky'!K44</f>
        <v>3545.64</v>
      </c>
      <c r="L45" s="10">
        <f>Delta!L44+'Peoples Kentucky'!L44</f>
        <v>2297.0500000000002</v>
      </c>
      <c r="M45" s="10">
        <f>Delta!M44+'Peoples Kentucky'!M44</f>
        <v>3164.36</v>
      </c>
      <c r="N45" s="10">
        <f>Delta!N44+'Peoples Kentucky'!N44</f>
        <v>3694.61</v>
      </c>
      <c r="O45" s="10">
        <f>Delta!O44+'Peoples Kentucky'!O44</f>
        <v>4369.01</v>
      </c>
      <c r="P45" s="10">
        <f>Delta!P44+'Peoples Kentucky'!P44</f>
        <v>6592.82</v>
      </c>
    </row>
    <row r="46" spans="1:16" x14ac:dyDescent="0.25">
      <c r="A46" s="1" t="s">
        <v>81</v>
      </c>
      <c r="B46" s="1" t="s">
        <v>17</v>
      </c>
      <c r="C46" s="10">
        <f>Delta!C45+'Peoples Kentucky'!C45</f>
        <v>41880.239999999998</v>
      </c>
      <c r="D46" s="10">
        <f>Delta!D45+'Peoples Kentucky'!D45</f>
        <v>36980.219999999994</v>
      </c>
      <c r="E46" s="10">
        <f>Delta!E45+'Peoples Kentucky'!E45</f>
        <v>26423.52</v>
      </c>
      <c r="F46" s="10">
        <f>Delta!F45+'Peoples Kentucky'!F45</f>
        <v>35143.53</v>
      </c>
      <c r="G46" s="10">
        <f>Delta!G45+'Peoples Kentucky'!G45</f>
        <v>31363.68</v>
      </c>
      <c r="H46" s="10">
        <f>Delta!H45+'Peoples Kentucky'!H45</f>
        <v>31132.47</v>
      </c>
      <c r="I46" s="10">
        <f>Delta!I45+'Peoples Kentucky'!I45</f>
        <v>31009.23</v>
      </c>
      <c r="J46" s="10">
        <f>Delta!J45+'Peoples Kentucky'!J45</f>
        <v>33473.29</v>
      </c>
      <c r="K46" s="10">
        <f>Delta!K45+'Peoples Kentucky'!K45</f>
        <v>33872.46</v>
      </c>
      <c r="L46" s="10">
        <f>Delta!L45+'Peoples Kentucky'!L45</f>
        <v>30773.45</v>
      </c>
      <c r="M46" s="10">
        <f>Delta!M45+'Peoples Kentucky'!M45</f>
        <v>42487.07</v>
      </c>
      <c r="N46" s="10">
        <f>Delta!N45+'Peoples Kentucky'!N45</f>
        <v>44185.06</v>
      </c>
      <c r="O46" s="10">
        <f>Delta!O45+'Peoples Kentucky'!O45</f>
        <v>50112.83</v>
      </c>
      <c r="P46" s="10">
        <f>Delta!P45+'Peoples Kentucky'!P45</f>
        <v>60375.12</v>
      </c>
    </row>
    <row r="47" spans="1:16" x14ac:dyDescent="0.25">
      <c r="A47" s="1" t="s">
        <v>55</v>
      </c>
      <c r="B47" s="21" t="s">
        <v>82</v>
      </c>
      <c r="C47" s="12">
        <f>Delta!C46+'Peoples Kentucky'!C46</f>
        <v>171758.96</v>
      </c>
      <c r="D47" s="12">
        <f>Delta!D46+'Peoples Kentucky'!D46</f>
        <v>175708.9</v>
      </c>
      <c r="E47" s="12">
        <f>Delta!E46+'Peoples Kentucky'!E46</f>
        <v>171346.53</v>
      </c>
      <c r="F47" s="12">
        <f>Delta!F46+'Peoples Kentucky'!F46</f>
        <v>194207.15000000002</v>
      </c>
      <c r="G47" s="12">
        <f>Delta!G46+'Peoples Kentucky'!G46</f>
        <v>155754.78</v>
      </c>
      <c r="H47" s="12">
        <f>Delta!H46+'Peoples Kentucky'!H46</f>
        <v>166385.04999999999</v>
      </c>
      <c r="I47" s="12">
        <f>Delta!I46+'Peoples Kentucky'!I46</f>
        <v>138317.10999999999</v>
      </c>
      <c r="J47" s="12">
        <f t="shared" ref="J47:P47" si="10">SUM(J40:J46)</f>
        <v>194138.21000000002</v>
      </c>
      <c r="K47" s="12">
        <f t="shared" si="10"/>
        <v>180864.84</v>
      </c>
      <c r="L47" s="12">
        <f t="shared" si="10"/>
        <v>195369.96000000002</v>
      </c>
      <c r="M47" s="12">
        <f t="shared" si="10"/>
        <v>188444.27</v>
      </c>
      <c r="N47" s="12">
        <f t="shared" si="10"/>
        <v>207561.48</v>
      </c>
      <c r="O47" s="12">
        <f t="shared" si="10"/>
        <v>212625.99</v>
      </c>
      <c r="P47" s="12">
        <f t="shared" si="10"/>
        <v>217356.74</v>
      </c>
    </row>
    <row r="48" spans="1:16" x14ac:dyDescent="0.25">
      <c r="A48" s="1" t="s">
        <v>138</v>
      </c>
      <c r="B48" s="34" t="s">
        <v>18</v>
      </c>
      <c r="C48" s="10">
        <f>Delta!C47+'Peoples Kentucky'!C47</f>
        <v>42071.29</v>
      </c>
      <c r="D48" s="10">
        <f>Delta!D47+'Peoples Kentucky'!D47</f>
        <v>46257.65</v>
      </c>
      <c r="E48" s="10">
        <f>Delta!E47+'Peoples Kentucky'!E47</f>
        <v>26830.09</v>
      </c>
      <c r="F48" s="10">
        <f>Delta!F47+'Peoples Kentucky'!F47</f>
        <v>28537.119999999999</v>
      </c>
      <c r="G48" s="10">
        <f>Delta!G47+'Peoples Kentucky'!G47</f>
        <v>36446.25</v>
      </c>
      <c r="H48" s="10">
        <f>Delta!H47+'Peoples Kentucky'!H47</f>
        <v>30318.65</v>
      </c>
      <c r="I48" s="10">
        <f>Delta!I47+'Peoples Kentucky'!I47</f>
        <v>39298.800000000003</v>
      </c>
      <c r="J48" s="10">
        <f>Delta!J47+'Peoples Kentucky'!J47</f>
        <v>27731.52</v>
      </c>
      <c r="K48" s="10">
        <f>Delta!K47+'Peoples Kentucky'!K47</f>
        <v>22250.69</v>
      </c>
      <c r="L48" s="10">
        <f>Delta!L47+'Peoples Kentucky'!L47</f>
        <v>26743.13</v>
      </c>
      <c r="M48" s="10">
        <f>Delta!M47+'Peoples Kentucky'!M47</f>
        <v>28171.01</v>
      </c>
      <c r="N48" s="10">
        <f>Delta!N47+'Peoples Kentucky'!N47</f>
        <v>33442.49</v>
      </c>
      <c r="O48" s="10">
        <f>Delta!O47+'Peoples Kentucky'!O47</f>
        <v>17482.21</v>
      </c>
      <c r="P48" s="10">
        <f>Delta!P47+'Peoples Kentucky'!P47</f>
        <v>22147.78</v>
      </c>
    </row>
    <row r="49" spans="1:16" x14ac:dyDescent="0.25">
      <c r="A49" s="1" t="s">
        <v>83</v>
      </c>
      <c r="B49" s="1" t="s">
        <v>19</v>
      </c>
      <c r="C49" s="10">
        <f>Delta!C48+'Peoples Kentucky'!C48</f>
        <v>67544.06</v>
      </c>
      <c r="D49" s="10">
        <f>Delta!D48+'Peoples Kentucky'!D48</f>
        <v>71079.03</v>
      </c>
      <c r="E49" s="10">
        <f>Delta!E48+'Peoples Kentucky'!E48</f>
        <v>75215.930000000008</v>
      </c>
      <c r="F49" s="10">
        <f>Delta!F48+'Peoples Kentucky'!F48</f>
        <v>75246.559999999998</v>
      </c>
      <c r="G49" s="10">
        <f>Delta!G48+'Peoples Kentucky'!G48</f>
        <v>40371.24</v>
      </c>
      <c r="H49" s="10">
        <f>Delta!H48+'Peoples Kentucky'!H48</f>
        <v>68878.42</v>
      </c>
      <c r="I49" s="10">
        <f>Delta!I48+'Peoples Kentucky'!I48</f>
        <v>106575.31000000001</v>
      </c>
      <c r="J49" s="10">
        <f>Delta!J48+'Peoples Kentucky'!J48</f>
        <v>49337.53</v>
      </c>
      <c r="K49" s="10">
        <f>Delta!K48+'Peoples Kentucky'!K48</f>
        <v>67870.36</v>
      </c>
      <c r="L49" s="10">
        <f>Delta!L48+'Peoples Kentucky'!L48</f>
        <v>91267.86</v>
      </c>
      <c r="M49" s="10">
        <f>Delta!M48+'Peoples Kentucky'!M48</f>
        <v>51806.09</v>
      </c>
      <c r="N49" s="10">
        <f>Delta!N48+'Peoples Kentucky'!N48</f>
        <v>98069.1</v>
      </c>
      <c r="O49" s="10">
        <f>Delta!O48+'Peoples Kentucky'!O48</f>
        <v>54924.25</v>
      </c>
      <c r="P49" s="10">
        <f>Delta!P48+'Peoples Kentucky'!P48</f>
        <v>-3930.0699999999997</v>
      </c>
    </row>
    <row r="50" spans="1:16" x14ac:dyDescent="0.25">
      <c r="A50" s="1" t="s">
        <v>84</v>
      </c>
      <c r="B50" s="1" t="s">
        <v>20</v>
      </c>
      <c r="C50" s="10">
        <f>Delta!C49+'Peoples Kentucky'!C49</f>
        <v>919.24</v>
      </c>
      <c r="D50" s="10">
        <f>Delta!D49+'Peoples Kentucky'!D49</f>
        <v>7763.72</v>
      </c>
      <c r="E50" s="10">
        <f>Delta!E49+'Peoples Kentucky'!E49</f>
        <v>6145.61</v>
      </c>
      <c r="F50" s="10">
        <f>Delta!F49+'Peoples Kentucky'!F49</f>
        <v>2197.52</v>
      </c>
      <c r="G50" s="10">
        <f>Delta!G49+'Peoples Kentucky'!G49</f>
        <v>15239.53</v>
      </c>
      <c r="H50" s="10">
        <f>Delta!H49+'Peoples Kentucky'!H49</f>
        <v>18126.16</v>
      </c>
      <c r="I50" s="10">
        <f>Delta!I49+'Peoples Kentucky'!I49</f>
        <v>32844.17</v>
      </c>
      <c r="J50" s="10">
        <f>Delta!J49+'Peoples Kentucky'!J49</f>
        <v>25049.85</v>
      </c>
      <c r="K50" s="10">
        <f>Delta!K49+'Peoples Kentucky'!K49</f>
        <v>26961.11</v>
      </c>
      <c r="L50" s="10">
        <f>Delta!L49+'Peoples Kentucky'!L49</f>
        <v>24523.72</v>
      </c>
      <c r="M50" s="10">
        <f>Delta!M49+'Peoples Kentucky'!M49</f>
        <v>6889.0300000000007</v>
      </c>
      <c r="N50" s="10">
        <f>Delta!N49+'Peoples Kentucky'!N49</f>
        <v>5964.93</v>
      </c>
      <c r="O50" s="10">
        <f>Delta!O49+'Peoples Kentucky'!O49</f>
        <v>5632.45</v>
      </c>
      <c r="P50" s="10">
        <f>Delta!P49+'Peoples Kentucky'!P49</f>
        <v>8048.18</v>
      </c>
    </row>
    <row r="51" spans="1:16" x14ac:dyDescent="0.25">
      <c r="A51" s="1" t="s">
        <v>55</v>
      </c>
      <c r="B51" s="21" t="s">
        <v>85</v>
      </c>
      <c r="C51" s="12">
        <f>Delta!C50+'Peoples Kentucky'!C50</f>
        <v>110534.59</v>
      </c>
      <c r="D51" s="12">
        <f>Delta!D50+'Peoples Kentucky'!D50</f>
        <v>125100.4</v>
      </c>
      <c r="E51" s="12">
        <f>Delta!E50+'Peoples Kentucky'!E50</f>
        <v>108191.63</v>
      </c>
      <c r="F51" s="12">
        <f>Delta!F50+'Peoples Kentucky'!F50</f>
        <v>105981.20000000001</v>
      </c>
      <c r="G51" s="12">
        <f>Delta!G50+'Peoples Kentucky'!G50</f>
        <v>92057.02</v>
      </c>
      <c r="H51" s="12">
        <f>Delta!H50+'Peoples Kentucky'!H50</f>
        <v>117323.23</v>
      </c>
      <c r="I51" s="12">
        <f>Delta!I50+'Peoples Kentucky'!I50</f>
        <v>178718.28</v>
      </c>
      <c r="J51" s="12">
        <f t="shared" ref="J51:P51" si="11">SUM(J48:J50)</f>
        <v>102118.9</v>
      </c>
      <c r="K51" s="12">
        <f t="shared" si="11"/>
        <v>117082.16</v>
      </c>
      <c r="L51" s="12">
        <f t="shared" si="11"/>
        <v>142534.71000000002</v>
      </c>
      <c r="M51" s="12">
        <f t="shared" si="11"/>
        <v>86866.12999999999</v>
      </c>
      <c r="N51" s="12">
        <f t="shared" si="11"/>
        <v>137476.51999999999</v>
      </c>
      <c r="O51" s="12">
        <f t="shared" si="11"/>
        <v>78038.909999999989</v>
      </c>
      <c r="P51" s="12">
        <f t="shared" si="11"/>
        <v>26265.89</v>
      </c>
    </row>
    <row r="52" spans="1:16" x14ac:dyDescent="0.25">
      <c r="A52" s="96" t="s">
        <v>218</v>
      </c>
      <c r="B52" s="96" t="s">
        <v>219</v>
      </c>
      <c r="C52" s="18">
        <f>'Peoples Kentucky'!C51</f>
        <v>0</v>
      </c>
      <c r="D52" s="18">
        <f>'Peoples Kentucky'!D51</f>
        <v>0</v>
      </c>
      <c r="E52" s="18">
        <f>'Peoples Kentucky'!E51</f>
        <v>0</v>
      </c>
      <c r="F52" s="18">
        <f>'Peoples Kentucky'!F51</f>
        <v>0</v>
      </c>
      <c r="G52" s="18">
        <f>'Peoples Kentucky'!G51</f>
        <v>0</v>
      </c>
      <c r="H52" s="18">
        <f>'Peoples Kentucky'!H51</f>
        <v>0</v>
      </c>
      <c r="I52" s="18">
        <f>'Peoples Kentucky'!I51</f>
        <v>0</v>
      </c>
      <c r="J52" s="18">
        <f>'Peoples Kentucky'!J51</f>
        <v>0</v>
      </c>
      <c r="K52" s="18">
        <f>'Peoples Kentucky'!K51</f>
        <v>0</v>
      </c>
      <c r="L52" s="18">
        <f>'Peoples Kentucky'!L51</f>
        <v>0</v>
      </c>
      <c r="M52" s="18">
        <f>'Peoples Kentucky'!M51</f>
        <v>0</v>
      </c>
      <c r="N52" s="18">
        <f>'Peoples Kentucky'!N51</f>
        <v>0</v>
      </c>
      <c r="O52" s="18">
        <f>'Peoples Kentucky'!O51</f>
        <v>120</v>
      </c>
      <c r="P52" s="18">
        <f>'Peoples Kentucky'!P51</f>
        <v>0</v>
      </c>
    </row>
    <row r="53" spans="1:16" x14ac:dyDescent="0.25">
      <c r="A53" s="1">
        <v>9909000</v>
      </c>
      <c r="B53" s="1" t="s">
        <v>207</v>
      </c>
      <c r="C53" s="16">
        <f>'Peoples Kentucky'!C52</f>
        <v>0</v>
      </c>
      <c r="D53" s="16">
        <f>'Peoples Kentucky'!D52</f>
        <v>0</v>
      </c>
      <c r="E53" s="16">
        <f>'Peoples Kentucky'!E52</f>
        <v>0</v>
      </c>
      <c r="F53" s="16">
        <f>'Peoples Kentucky'!F52</f>
        <v>394.39</v>
      </c>
      <c r="G53" s="16">
        <f>'Peoples Kentucky'!G52</f>
        <v>0</v>
      </c>
      <c r="H53" s="16">
        <f>'Peoples Kentucky'!H52</f>
        <v>0</v>
      </c>
      <c r="I53" s="16">
        <f>'Peoples Kentucky'!I52</f>
        <v>0</v>
      </c>
      <c r="J53" s="16">
        <f>'Peoples Kentucky'!J52</f>
        <v>24.06</v>
      </c>
      <c r="K53" s="16">
        <f>'Peoples Kentucky'!K52</f>
        <v>0</v>
      </c>
      <c r="L53" s="16">
        <f>'Peoples Kentucky'!L52</f>
        <v>74.44</v>
      </c>
      <c r="M53" s="16">
        <f>'Peoples Kentucky'!M52</f>
        <v>182.62</v>
      </c>
      <c r="N53" s="16">
        <f>'Peoples Kentucky'!N52</f>
        <v>34.83</v>
      </c>
      <c r="O53" s="16">
        <f>'Peoples Kentucky'!O52</f>
        <v>8.7100000000000009</v>
      </c>
      <c r="P53" s="16">
        <f>'Peoples Kentucky'!P52</f>
        <v>177.4</v>
      </c>
    </row>
    <row r="54" spans="1:16" x14ac:dyDescent="0.25">
      <c r="A54" s="1" t="s">
        <v>55</v>
      </c>
      <c r="B54" s="1" t="s">
        <v>208</v>
      </c>
      <c r="C54" s="12">
        <f>'Peoples Kentucky'!C53</f>
        <v>0</v>
      </c>
      <c r="D54" s="12">
        <f>'Peoples Kentucky'!D53</f>
        <v>0</v>
      </c>
      <c r="E54" s="12">
        <f>'Peoples Kentucky'!E53</f>
        <v>0</v>
      </c>
      <c r="F54" s="12">
        <f>'Peoples Kentucky'!F53</f>
        <v>394.39</v>
      </c>
      <c r="G54" s="12">
        <f>'Peoples Kentucky'!G53</f>
        <v>0</v>
      </c>
      <c r="H54" s="12">
        <f>'Peoples Kentucky'!H53</f>
        <v>0</v>
      </c>
      <c r="I54" s="12">
        <f>'Peoples Kentucky'!I53</f>
        <v>0</v>
      </c>
      <c r="J54" s="12">
        <f>'Peoples Kentucky'!J53</f>
        <v>24.06</v>
      </c>
      <c r="K54" s="12">
        <f>'Peoples Kentucky'!K53</f>
        <v>0</v>
      </c>
      <c r="L54" s="12">
        <f>'Peoples Kentucky'!L53</f>
        <v>74.44</v>
      </c>
      <c r="M54" s="12">
        <f>'Peoples Kentucky'!M53</f>
        <v>182.62</v>
      </c>
      <c r="N54" s="12">
        <f>'Peoples Kentucky'!N53</f>
        <v>34.83</v>
      </c>
      <c r="O54" s="12">
        <f>'Peoples Kentucky'!O53</f>
        <v>128.71</v>
      </c>
      <c r="P54" s="12">
        <f>'Peoples Kentucky'!P53</f>
        <v>177.4</v>
      </c>
    </row>
    <row r="55" spans="1:16" x14ac:dyDescent="0.25">
      <c r="A55" s="1" t="s">
        <v>139</v>
      </c>
      <c r="B55" s="1" t="s">
        <v>21</v>
      </c>
      <c r="C55" s="12">
        <f>Delta!C51+'Peoples Kentucky'!C54</f>
        <v>40.98</v>
      </c>
      <c r="D55" s="12">
        <f>Delta!D51+'Peoples Kentucky'!D54</f>
        <v>73.430000000000007</v>
      </c>
      <c r="E55" s="12">
        <f>Delta!E51+'Peoples Kentucky'!E54</f>
        <v>43.35</v>
      </c>
      <c r="F55" s="12">
        <f>Delta!F51+'Peoples Kentucky'!F54</f>
        <v>42.86</v>
      </c>
      <c r="G55" s="12">
        <f>Delta!G51+'Peoples Kentucky'!G54</f>
        <v>43.67</v>
      </c>
      <c r="H55" s="12">
        <f>Delta!H51+'Peoples Kentucky'!H54</f>
        <v>42.92</v>
      </c>
      <c r="I55" s="12">
        <f>Delta!I51+'Peoples Kentucky'!I54</f>
        <v>41.57</v>
      </c>
      <c r="J55" s="12">
        <f>Delta!J51+'Peoples Kentucky'!J54</f>
        <v>45.98</v>
      </c>
      <c r="K55" s="12">
        <f>Delta!K51+'Peoples Kentucky'!K54</f>
        <v>44.14</v>
      </c>
      <c r="L55" s="12">
        <f>Delta!L51+'Peoples Kentucky'!L54</f>
        <v>45.37</v>
      </c>
      <c r="M55" s="12">
        <f>Delta!M51+'Peoples Kentucky'!M54</f>
        <v>38.96</v>
      </c>
      <c r="N55" s="12">
        <f>Delta!N51+'Peoples Kentucky'!N54</f>
        <v>33.54</v>
      </c>
      <c r="O55" s="12">
        <f>Delta!O51+'Peoples Kentucky'!O54</f>
        <v>37.53</v>
      </c>
      <c r="P55" s="12">
        <f>Delta!P51+'Peoples Kentucky'!P54</f>
        <v>36.380000000000003</v>
      </c>
    </row>
    <row r="56" spans="1:16" x14ac:dyDescent="0.25">
      <c r="A56" s="1" t="s">
        <v>55</v>
      </c>
      <c r="B56" s="21" t="s">
        <v>140</v>
      </c>
      <c r="C56" s="12">
        <f>Delta!C52+'Peoples Kentucky'!C55</f>
        <v>40.98</v>
      </c>
      <c r="D56" s="12">
        <f>Delta!D52+'Peoples Kentucky'!D55</f>
        <v>73.430000000000007</v>
      </c>
      <c r="E56" s="12">
        <f>Delta!E52+'Peoples Kentucky'!E55</f>
        <v>43.35</v>
      </c>
      <c r="F56" s="12">
        <f>Delta!F52+'Peoples Kentucky'!F55</f>
        <v>42.86</v>
      </c>
      <c r="G56" s="12">
        <f>Delta!G52+'Peoples Kentucky'!G55</f>
        <v>43.67</v>
      </c>
      <c r="H56" s="12">
        <f>Delta!H52+'Peoples Kentucky'!H55</f>
        <v>42.92</v>
      </c>
      <c r="I56" s="12">
        <f>Delta!I52+'Peoples Kentucky'!I55</f>
        <v>41.57</v>
      </c>
      <c r="J56" s="12">
        <f t="shared" ref="J56:P56" si="12">SUM(J55)</f>
        <v>45.98</v>
      </c>
      <c r="K56" s="12">
        <f t="shared" si="12"/>
        <v>44.14</v>
      </c>
      <c r="L56" s="12">
        <f t="shared" si="12"/>
        <v>45.37</v>
      </c>
      <c r="M56" s="12">
        <f t="shared" si="12"/>
        <v>38.96</v>
      </c>
      <c r="N56" s="12">
        <f t="shared" si="12"/>
        <v>33.54</v>
      </c>
      <c r="O56" s="12">
        <f t="shared" si="12"/>
        <v>37.53</v>
      </c>
      <c r="P56" s="12">
        <f t="shared" si="12"/>
        <v>36.380000000000003</v>
      </c>
    </row>
    <row r="57" spans="1:16" x14ac:dyDescent="0.25">
      <c r="A57" s="1" t="s">
        <v>86</v>
      </c>
      <c r="B57" s="1" t="s">
        <v>22</v>
      </c>
      <c r="C57" s="10">
        <f>Delta!C53+'Peoples Kentucky'!C56</f>
        <v>177037.76</v>
      </c>
      <c r="D57" s="10">
        <f>Delta!D53+'Peoples Kentucky'!D56</f>
        <v>206214.93</v>
      </c>
      <c r="E57" s="10">
        <f>Delta!E53+'Peoples Kentucky'!E56</f>
        <v>188635.19999999998</v>
      </c>
      <c r="F57" s="10">
        <f>Delta!F53+'Peoples Kentucky'!F56</f>
        <v>208893.74000000002</v>
      </c>
      <c r="G57" s="10">
        <f>Delta!G53+'Peoples Kentucky'!G56</f>
        <v>186122.96</v>
      </c>
      <c r="H57" s="10">
        <f>Delta!H53+'Peoples Kentucky'!H56</f>
        <v>181373.63</v>
      </c>
      <c r="I57" s="10">
        <f>Delta!I53+'Peoples Kentucky'!I56</f>
        <v>-78751.650000000009</v>
      </c>
      <c r="J57" s="10">
        <f>Delta!J53+'Peoples Kentucky'!J56</f>
        <v>206385.37999999998</v>
      </c>
      <c r="K57" s="10">
        <f>Delta!K53+'Peoples Kentucky'!K56</f>
        <v>215231.56999999998</v>
      </c>
      <c r="L57" s="10">
        <f>Delta!L53+'Peoples Kentucky'!L56</f>
        <v>236417.55000000002</v>
      </c>
      <c r="M57" s="10">
        <f>Delta!M53+'Peoples Kentucky'!M56</f>
        <v>228673.77</v>
      </c>
      <c r="N57" s="10">
        <f>Delta!N53+'Peoples Kentucky'!N56</f>
        <v>214288.62</v>
      </c>
      <c r="O57" s="10">
        <f>Delta!O53+'Peoples Kentucky'!O56</f>
        <v>195363.8</v>
      </c>
      <c r="P57" s="10">
        <f>Delta!P53+'Peoples Kentucky'!P56</f>
        <v>165046.74</v>
      </c>
    </row>
    <row r="58" spans="1:16" x14ac:dyDescent="0.25">
      <c r="A58" s="1" t="s">
        <v>87</v>
      </c>
      <c r="B58" s="1" t="s">
        <v>23</v>
      </c>
      <c r="C58" s="10">
        <f>Delta!C54+'Peoples Kentucky'!C57</f>
        <v>51590.73</v>
      </c>
      <c r="D58" s="10">
        <f>Delta!D54+'Peoples Kentucky'!D57</f>
        <v>86339.51999999999</v>
      </c>
      <c r="E58" s="10">
        <f>Delta!E54+'Peoples Kentucky'!E57</f>
        <v>90583.77</v>
      </c>
      <c r="F58" s="10">
        <f>Delta!F54+'Peoples Kentucky'!F57</f>
        <v>94380.790000000008</v>
      </c>
      <c r="G58" s="10">
        <f>Delta!G54+'Peoples Kentucky'!G57</f>
        <v>62198.35</v>
      </c>
      <c r="H58" s="10">
        <f>Delta!H54+'Peoples Kentucky'!H57</f>
        <v>96802.13</v>
      </c>
      <c r="I58" s="10">
        <f>Delta!I54+'Peoples Kentucky'!I57</f>
        <v>505509.99</v>
      </c>
      <c r="J58" s="10">
        <f>Delta!J54+'Peoples Kentucky'!J57</f>
        <v>107669.4</v>
      </c>
      <c r="K58" s="10">
        <f>Delta!K54+'Peoples Kentucky'!K57</f>
        <v>139407.63</v>
      </c>
      <c r="L58" s="10">
        <f>Delta!L54+'Peoples Kentucky'!L57</f>
        <v>62347.39</v>
      </c>
      <c r="M58" s="10">
        <f>Delta!M54+'Peoples Kentucky'!M57</f>
        <v>151583.55000000002</v>
      </c>
      <c r="N58" s="10">
        <f>Delta!N54+'Peoples Kentucky'!N57</f>
        <v>-163286.93</v>
      </c>
      <c r="O58" s="10">
        <f>Delta!O54+'Peoples Kentucky'!O57</f>
        <v>110244.91</v>
      </c>
      <c r="P58" s="10">
        <f>Delta!P54+'Peoples Kentucky'!P57</f>
        <v>118229.92</v>
      </c>
    </row>
    <row r="59" spans="1:16" x14ac:dyDescent="0.25">
      <c r="A59" s="1" t="s">
        <v>88</v>
      </c>
      <c r="B59" s="1" t="s">
        <v>24</v>
      </c>
      <c r="C59" s="10">
        <f>Delta!C55+'Peoples Kentucky'!C58</f>
        <v>-216351.55000000002</v>
      </c>
      <c r="D59" s="10">
        <f>Delta!D55+'Peoples Kentucky'!D58</f>
        <v>-240561.53000000003</v>
      </c>
      <c r="E59" s="10">
        <f>Delta!E55+'Peoples Kentucky'!E58</f>
        <v>-194251.12</v>
      </c>
      <c r="F59" s="10">
        <f>Delta!F55+'Peoples Kentucky'!F58</f>
        <v>-323190.90999999997</v>
      </c>
      <c r="G59" s="10">
        <f>Delta!G55+'Peoples Kentucky'!G58</f>
        <v>-6085.47</v>
      </c>
      <c r="H59" s="10">
        <f>Delta!H55+'Peoples Kentucky'!H58</f>
        <v>-12257.15</v>
      </c>
      <c r="I59" s="10">
        <f>Delta!I55+'Peoples Kentucky'!I58</f>
        <v>-23875.87</v>
      </c>
      <c r="J59" s="10">
        <f>Delta!J55+'Peoples Kentucky'!J58</f>
        <v>-88007.54</v>
      </c>
      <c r="K59" s="10">
        <f>Delta!K55+'Peoples Kentucky'!K58</f>
        <v>-111980.26</v>
      </c>
      <c r="L59" s="10">
        <f>Delta!L55+'Peoples Kentucky'!L58</f>
        <v>-118757.3</v>
      </c>
      <c r="M59" s="10">
        <f>Delta!M55+'Peoples Kentucky'!M58</f>
        <v>-184913.43</v>
      </c>
      <c r="N59" s="10">
        <f>Delta!N55+'Peoples Kentucky'!N58</f>
        <v>-119905.87</v>
      </c>
      <c r="O59" s="10">
        <f>Delta!O55+'Peoples Kentucky'!O58</f>
        <v>-302244.73</v>
      </c>
      <c r="P59" s="10">
        <f>Delta!P55+'Peoples Kentucky'!P58</f>
        <v>-192692.72999999998</v>
      </c>
    </row>
    <row r="60" spans="1:16" x14ac:dyDescent="0.25">
      <c r="A60" s="1" t="s">
        <v>89</v>
      </c>
      <c r="B60" s="1" t="s">
        <v>25</v>
      </c>
      <c r="C60" s="10">
        <f>Delta!C56+'Peoples Kentucky'!C59</f>
        <v>39253.660000000003</v>
      </c>
      <c r="D60" s="10">
        <f>Delta!D56+'Peoples Kentucky'!D59</f>
        <v>93598.27</v>
      </c>
      <c r="E60" s="10">
        <f>Delta!E56+'Peoples Kentucky'!E59</f>
        <v>65181.91</v>
      </c>
      <c r="F60" s="10">
        <f>Delta!F56+'Peoples Kentucky'!F59</f>
        <v>352176.89999999997</v>
      </c>
      <c r="G60" s="10">
        <f>Delta!G56+'Peoples Kentucky'!G59</f>
        <v>98745.25</v>
      </c>
      <c r="H60" s="10">
        <f>Delta!H56+'Peoples Kentucky'!H59</f>
        <v>94997.680000000008</v>
      </c>
      <c r="I60" s="10">
        <f>Delta!I56+'Peoples Kentucky'!I59</f>
        <v>114719.59999999999</v>
      </c>
      <c r="J60" s="10">
        <f>Delta!J56+'Peoples Kentucky'!J59</f>
        <v>124805.38</v>
      </c>
      <c r="K60" s="10">
        <f>Delta!K56+'Peoples Kentucky'!K59</f>
        <v>164838.87</v>
      </c>
      <c r="L60" s="10">
        <f>Delta!L56+'Peoples Kentucky'!L59</f>
        <v>39707.040000000001</v>
      </c>
      <c r="M60" s="10">
        <f>Delta!M56+'Peoples Kentucky'!M59</f>
        <v>101520.17</v>
      </c>
      <c r="N60" s="10">
        <f>Delta!N56+'Peoples Kentucky'!N59</f>
        <v>70837.2</v>
      </c>
      <c r="O60" s="10">
        <f>Delta!O56+'Peoples Kentucky'!O59</f>
        <v>84573.8</v>
      </c>
      <c r="P60" s="10">
        <f>Delta!P56+'Peoples Kentucky'!P59</f>
        <v>110166.37000000001</v>
      </c>
    </row>
    <row r="61" spans="1:16" x14ac:dyDescent="0.25">
      <c r="A61" s="1" t="s">
        <v>90</v>
      </c>
      <c r="B61" s="1" t="s">
        <v>26</v>
      </c>
      <c r="C61" s="10">
        <f>Delta!C57+'Peoples Kentucky'!C60</f>
        <v>4859.96</v>
      </c>
      <c r="D61" s="10">
        <f>Delta!D57+'Peoples Kentucky'!D60</f>
        <v>37379.5</v>
      </c>
      <c r="E61" s="10">
        <f>Delta!E57+'Peoples Kentucky'!E60</f>
        <v>46999.45</v>
      </c>
      <c r="F61" s="10">
        <f>Delta!F57+'Peoples Kentucky'!F60</f>
        <v>47008.18</v>
      </c>
      <c r="G61" s="10">
        <f>Delta!G57+'Peoples Kentucky'!G60</f>
        <v>47037.63</v>
      </c>
      <c r="H61" s="10">
        <f>Delta!H57+'Peoples Kentucky'!H60</f>
        <v>-26953.269999999997</v>
      </c>
      <c r="I61" s="10">
        <f>Delta!I57+'Peoples Kentucky'!I60</f>
        <v>9678.39</v>
      </c>
      <c r="J61" s="10">
        <f>Delta!J57+'Peoples Kentucky'!J60</f>
        <v>13468.39</v>
      </c>
      <c r="K61" s="10">
        <f>Delta!K57+'Peoples Kentucky'!K60</f>
        <v>9678.39</v>
      </c>
      <c r="L61" s="10">
        <f>Delta!L57+'Peoples Kentucky'!L60</f>
        <v>9678.3799999999992</v>
      </c>
      <c r="M61" s="10">
        <f>Delta!M57+'Peoples Kentucky'!M60</f>
        <v>9678.39</v>
      </c>
      <c r="N61" s="10">
        <f>Delta!N57+'Peoples Kentucky'!N60</f>
        <v>9678.39</v>
      </c>
      <c r="O61" s="10">
        <f>Delta!O57+'Peoples Kentucky'!O60</f>
        <v>9693.66</v>
      </c>
      <c r="P61" s="10">
        <f>Delta!P57+'Peoples Kentucky'!P60</f>
        <v>10308.290000000001</v>
      </c>
    </row>
    <row r="62" spans="1:16" x14ac:dyDescent="0.25">
      <c r="A62" s="1" t="s">
        <v>91</v>
      </c>
      <c r="B62" s="1" t="s">
        <v>27</v>
      </c>
      <c r="C62" s="10">
        <f>Delta!C58+'Peoples Kentucky'!C61</f>
        <v>72869.570000000007</v>
      </c>
      <c r="D62" s="10">
        <f>Delta!D58+'Peoples Kentucky'!D61</f>
        <v>-3035.16</v>
      </c>
      <c r="E62" s="10">
        <f>Delta!E58+'Peoples Kentucky'!E61</f>
        <v>91974.16</v>
      </c>
      <c r="F62" s="10">
        <f>Delta!F58+'Peoples Kentucky'!F61</f>
        <v>90582.25</v>
      </c>
      <c r="G62" s="10">
        <f>Delta!G58+'Peoples Kentucky'!G61</f>
        <v>88411.9</v>
      </c>
      <c r="H62" s="10">
        <f>Delta!H58+'Peoples Kentucky'!H61</f>
        <v>158476.66999999998</v>
      </c>
      <c r="I62" s="10">
        <f>Delta!I58+'Peoples Kentucky'!I61</f>
        <v>116308.01</v>
      </c>
      <c r="J62" s="10">
        <f>Delta!J58+'Peoples Kentucky'!J61</f>
        <v>132276.17000000001</v>
      </c>
      <c r="K62" s="10">
        <f>Delta!K58+'Peoples Kentucky'!K61</f>
        <v>140735.56</v>
      </c>
      <c r="L62" s="10">
        <f>Delta!L58+'Peoples Kentucky'!L61</f>
        <v>145168.28</v>
      </c>
      <c r="M62" s="10">
        <f>Delta!M58+'Peoples Kentucky'!M61</f>
        <v>136548.63999999998</v>
      </c>
      <c r="N62" s="10">
        <f>Delta!N58+'Peoples Kentucky'!N61</f>
        <v>144906.60999999999</v>
      </c>
      <c r="O62" s="10">
        <f>Delta!O58+'Peoples Kentucky'!O61</f>
        <v>137379.18999999997</v>
      </c>
      <c r="P62" s="10">
        <f>Delta!P58+'Peoples Kentucky'!P61</f>
        <v>134198.84000000003</v>
      </c>
    </row>
    <row r="63" spans="1:16" x14ac:dyDescent="0.25">
      <c r="A63" s="1" t="s">
        <v>92</v>
      </c>
      <c r="B63" s="1" t="s">
        <v>28</v>
      </c>
      <c r="C63" s="10">
        <f>Delta!C59+'Peoples Kentucky'!C62</f>
        <v>195174.46999999997</v>
      </c>
      <c r="D63" s="10">
        <f>Delta!D59+'Peoples Kentucky'!D62</f>
        <v>120548.06000000001</v>
      </c>
      <c r="E63" s="10">
        <f>Delta!E59+'Peoples Kentucky'!E62</f>
        <v>85905.18</v>
      </c>
      <c r="F63" s="10">
        <f>Delta!F59+'Peoples Kentucky'!F62</f>
        <v>209836.97</v>
      </c>
      <c r="G63" s="10">
        <f>Delta!G59+'Peoples Kentucky'!G62</f>
        <v>200783.21</v>
      </c>
      <c r="H63" s="10">
        <f>Delta!H59+'Peoples Kentucky'!H62</f>
        <v>236622.8</v>
      </c>
      <c r="I63" s="10">
        <f>Delta!I59+'Peoples Kentucky'!I62</f>
        <v>248567.2</v>
      </c>
      <c r="J63" s="10">
        <f>Delta!J59+'Peoples Kentucky'!J62</f>
        <v>212332.63</v>
      </c>
      <c r="K63" s="10">
        <f>Delta!K59+'Peoples Kentucky'!K62</f>
        <v>272282.62</v>
      </c>
      <c r="L63" s="10">
        <f>Delta!L59+'Peoples Kentucky'!L62</f>
        <v>79002.950000000012</v>
      </c>
      <c r="M63" s="10">
        <f>Delta!M59+'Peoples Kentucky'!M62</f>
        <v>127707.34000000001</v>
      </c>
      <c r="N63" s="10">
        <f>Delta!N59+'Peoples Kentucky'!N62</f>
        <v>140595.22999999998</v>
      </c>
      <c r="O63" s="10">
        <f>Delta!O59+'Peoples Kentucky'!O62</f>
        <v>198972.24000000002</v>
      </c>
      <c r="P63" s="10">
        <f>Delta!P59+'Peoples Kentucky'!P62</f>
        <v>92557.88</v>
      </c>
    </row>
    <row r="64" spans="1:16" x14ac:dyDescent="0.25">
      <c r="A64" s="1" t="s">
        <v>93</v>
      </c>
      <c r="B64" s="1" t="s">
        <v>29</v>
      </c>
      <c r="C64" s="10">
        <f>Delta!C60+'Peoples Kentucky'!C63</f>
        <v>15846.53</v>
      </c>
      <c r="D64" s="10">
        <f>Delta!D60+'Peoples Kentucky'!D63</f>
        <v>15933.33</v>
      </c>
      <c r="E64" s="10">
        <f>Delta!E60+'Peoples Kentucky'!E63</f>
        <v>15831.53</v>
      </c>
      <c r="F64" s="10">
        <f>Delta!F60+'Peoples Kentucky'!F63</f>
        <v>15831.53</v>
      </c>
      <c r="G64" s="10">
        <f>Delta!G60+'Peoples Kentucky'!G63</f>
        <v>15831.53</v>
      </c>
      <c r="H64" s="10">
        <f>Delta!H60+'Peoples Kentucky'!H63</f>
        <v>15831.53</v>
      </c>
      <c r="I64" s="10">
        <f>Delta!I60+'Peoples Kentucky'!I63</f>
        <v>15163.21</v>
      </c>
      <c r="J64" s="10">
        <f>Delta!J60+'Peoples Kentucky'!J63</f>
        <v>15454.88</v>
      </c>
      <c r="K64" s="10">
        <f>Delta!K60+'Peoples Kentucky'!K63</f>
        <v>15534.38</v>
      </c>
      <c r="L64" s="10">
        <f>Delta!L60+'Peoples Kentucky'!L63</f>
        <v>7528</v>
      </c>
      <c r="M64" s="10">
        <f>Delta!M60+'Peoples Kentucky'!M63</f>
        <v>23539.06</v>
      </c>
      <c r="N64" s="10">
        <f>Delta!N60+'Peoples Kentucky'!N63</f>
        <v>14827.18</v>
      </c>
      <c r="O64" s="10">
        <f>Delta!O60+'Peoples Kentucky'!O63</f>
        <v>14827.18</v>
      </c>
      <c r="P64" s="10">
        <f>Delta!P60+'Peoples Kentucky'!P63</f>
        <v>14827.18</v>
      </c>
    </row>
    <row r="65" spans="1:16" x14ac:dyDescent="0.25">
      <c r="A65" s="1" t="s">
        <v>94</v>
      </c>
      <c r="B65" s="1" t="s">
        <v>30</v>
      </c>
      <c r="C65" s="10">
        <f>Delta!C61+'Peoples Kentucky'!C64</f>
        <v>1192.5</v>
      </c>
      <c r="D65" s="10">
        <f>Delta!D61+'Peoples Kentucky'!D64</f>
        <v>1192.5</v>
      </c>
      <c r="E65" s="10">
        <f>Delta!E61+'Peoples Kentucky'!E64</f>
        <v>0</v>
      </c>
      <c r="F65" s="10">
        <f>Delta!F61+'Peoples Kentucky'!F64</f>
        <v>1825</v>
      </c>
      <c r="G65" s="10">
        <f>Delta!G61+'Peoples Kentucky'!G64</f>
        <v>8365.0400000000009</v>
      </c>
      <c r="H65" s="10">
        <f>Delta!H61+'Peoples Kentucky'!H64</f>
        <v>1205.8800000000001</v>
      </c>
      <c r="I65" s="10">
        <f>Delta!I61+'Peoples Kentucky'!I64</f>
        <v>1581.52</v>
      </c>
      <c r="J65" s="10">
        <f>Delta!J61+'Peoples Kentucky'!J64</f>
        <v>232.6</v>
      </c>
      <c r="K65" s="10">
        <f>Delta!K61+'Peoples Kentucky'!K64</f>
        <v>3163.04</v>
      </c>
      <c r="L65" s="10">
        <f>Delta!L61+'Peoples Kentucky'!L64</f>
        <v>0</v>
      </c>
      <c r="M65" s="10">
        <f>Delta!M61+'Peoples Kentucky'!M64</f>
        <v>2386.96</v>
      </c>
      <c r="N65" s="10">
        <f>Delta!N61+'Peoples Kentucky'!N64</f>
        <v>0</v>
      </c>
      <c r="O65" s="10">
        <f>Delta!O61+'Peoples Kentucky'!O64</f>
        <v>3163.04</v>
      </c>
      <c r="P65" s="10">
        <f>Delta!P61+'Peoples Kentucky'!P64</f>
        <v>0</v>
      </c>
    </row>
    <row r="66" spans="1:16" x14ac:dyDescent="0.25">
      <c r="A66" s="1" t="s">
        <v>95</v>
      </c>
      <c r="B66" s="1" t="s">
        <v>31</v>
      </c>
      <c r="C66" s="10">
        <f>Delta!C62+'Peoples Kentucky'!C65</f>
        <v>9118.91</v>
      </c>
      <c r="D66" s="10">
        <f>Delta!D62+'Peoples Kentucky'!D65</f>
        <v>17561.800000000003</v>
      </c>
      <c r="E66" s="10">
        <f>Delta!E62+'Peoples Kentucky'!E65</f>
        <v>6619.88</v>
      </c>
      <c r="F66" s="10">
        <f>Delta!F62+'Peoples Kentucky'!F65</f>
        <v>3117.88</v>
      </c>
      <c r="G66" s="10">
        <f>Delta!G62+'Peoples Kentucky'!G65</f>
        <v>12503.81</v>
      </c>
      <c r="H66" s="10">
        <f>Delta!H62+'Peoples Kentucky'!H65</f>
        <v>11035.45</v>
      </c>
      <c r="I66" s="10">
        <f>Delta!I62+'Peoples Kentucky'!I65</f>
        <v>7068.98</v>
      </c>
      <c r="J66" s="10">
        <f>Delta!J62+'Peoples Kentucky'!J65</f>
        <v>16187.230000000001</v>
      </c>
      <c r="K66" s="10">
        <f>Delta!K62+'Peoples Kentucky'!K65</f>
        <v>26.24</v>
      </c>
      <c r="L66" s="10">
        <f>Delta!L62+'Peoples Kentucky'!L65</f>
        <v>671.26</v>
      </c>
      <c r="M66" s="10">
        <f>Delta!M62+'Peoples Kentucky'!M65</f>
        <v>9828.77</v>
      </c>
      <c r="N66" s="10">
        <f>Delta!N62+'Peoples Kentucky'!N65</f>
        <v>4342.62</v>
      </c>
      <c r="O66" s="10">
        <f>Delta!O62+'Peoples Kentucky'!O65</f>
        <v>1319.77</v>
      </c>
      <c r="P66" s="10">
        <f>Delta!P62+'Peoples Kentucky'!P65</f>
        <v>16601.79</v>
      </c>
    </row>
    <row r="67" spans="1:16" x14ac:dyDescent="0.25">
      <c r="A67" s="1" t="s">
        <v>141</v>
      </c>
      <c r="B67" s="1" t="s">
        <v>32</v>
      </c>
      <c r="C67" s="10">
        <f>Delta!C63+'Peoples Kentucky'!C66</f>
        <v>922.22</v>
      </c>
      <c r="D67" s="10">
        <f>Delta!D63+'Peoples Kentucky'!D66</f>
        <v>922.22</v>
      </c>
      <c r="E67" s="10">
        <f>Delta!E63+'Peoples Kentucky'!E66</f>
        <v>922.22</v>
      </c>
      <c r="F67" s="10">
        <f>Delta!F63+'Peoples Kentucky'!F66</f>
        <v>922.22</v>
      </c>
      <c r="G67" s="10">
        <f>Delta!G63+'Peoples Kentucky'!G66</f>
        <v>0</v>
      </c>
      <c r="H67" s="10">
        <f>Delta!H63+'Peoples Kentucky'!H66</f>
        <v>0</v>
      </c>
      <c r="I67" s="10">
        <f>Delta!I63+'Peoples Kentucky'!I66</f>
        <v>0</v>
      </c>
      <c r="J67" s="10">
        <f>Delta!J63+'Peoples Kentucky'!J66</f>
        <v>0</v>
      </c>
      <c r="K67" s="10">
        <f>Delta!K63+'Peoples Kentucky'!K66</f>
        <v>0</v>
      </c>
      <c r="L67" s="10">
        <f>Delta!L63+'Peoples Kentucky'!L66</f>
        <v>0</v>
      </c>
      <c r="M67" s="10">
        <f>Delta!M63+'Peoples Kentucky'!M66</f>
        <v>0</v>
      </c>
      <c r="N67" s="10">
        <f>Delta!N63+'Peoples Kentucky'!N66</f>
        <v>0</v>
      </c>
      <c r="O67" s="10">
        <f>Delta!O63+'Peoples Kentucky'!O66</f>
        <v>0</v>
      </c>
      <c r="P67" s="10">
        <f>Delta!P63+'Peoples Kentucky'!P66</f>
        <v>0</v>
      </c>
    </row>
    <row r="68" spans="1:16" x14ac:dyDescent="0.25">
      <c r="A68" s="1" t="s">
        <v>55</v>
      </c>
      <c r="B68" s="21" t="s">
        <v>96</v>
      </c>
      <c r="C68" s="12">
        <f>Delta!C64+'Peoples Kentucky'!C67</f>
        <v>351514.76</v>
      </c>
      <c r="D68" s="12">
        <f>Delta!D64+'Peoples Kentucky'!D67</f>
        <v>336093.44</v>
      </c>
      <c r="E68" s="12">
        <f>Delta!E64+'Peoples Kentucky'!E67</f>
        <v>398402.18</v>
      </c>
      <c r="F68" s="12">
        <f>Delta!F64+'Peoples Kentucky'!F67</f>
        <v>701384.54999999993</v>
      </c>
      <c r="G68" s="12">
        <f>Delta!G64+'Peoples Kentucky'!G67</f>
        <v>713914.21000000008</v>
      </c>
      <c r="H68" s="12">
        <f>Delta!H64+'Peoples Kentucky'!H67</f>
        <v>757135.35</v>
      </c>
      <c r="I68" s="12">
        <f>Delta!I64+'Peoples Kentucky'!I67</f>
        <v>915969.38</v>
      </c>
      <c r="J68" s="12">
        <f t="shared" ref="J68:P68" si="13">SUM(J57:J67)</f>
        <v>740804.52</v>
      </c>
      <c r="K68" s="12">
        <f t="shared" si="13"/>
        <v>848918.04</v>
      </c>
      <c r="L68" s="12">
        <f t="shared" si="13"/>
        <v>461763.55000000005</v>
      </c>
      <c r="M68" s="12">
        <f t="shared" si="13"/>
        <v>606553.22</v>
      </c>
      <c r="N68" s="12">
        <f t="shared" si="13"/>
        <v>316283.05</v>
      </c>
      <c r="O68" s="12">
        <f t="shared" si="13"/>
        <v>453292.86</v>
      </c>
      <c r="P68" s="12">
        <f t="shared" si="13"/>
        <v>469244.28</v>
      </c>
    </row>
    <row r="69" spans="1:16" x14ac:dyDescent="0.25">
      <c r="A69" s="1" t="s">
        <v>55</v>
      </c>
      <c r="B69" s="23" t="s">
        <v>97</v>
      </c>
      <c r="C69" s="12">
        <f>Delta!C65+'Peoples Kentucky'!C68</f>
        <v>1239186.81</v>
      </c>
      <c r="D69" s="12">
        <f>Delta!D65+'Peoples Kentucky'!D68</f>
        <v>1473520.4100000001</v>
      </c>
      <c r="E69" s="12">
        <f>Delta!E65+'Peoples Kentucky'!E68</f>
        <v>1981254.9300000002</v>
      </c>
      <c r="F69" s="12">
        <f>Delta!F65+'Peoples Kentucky'!F68</f>
        <v>4062674.64</v>
      </c>
      <c r="G69" s="12">
        <f>Delta!G65+'Peoples Kentucky'!G68</f>
        <v>3266436.4400000004</v>
      </c>
      <c r="H69" s="12">
        <f>Delta!H65+'Peoples Kentucky'!H68</f>
        <v>3740640.27</v>
      </c>
      <c r="I69" s="12">
        <f>Delta!I65+'Peoples Kentucky'!I68</f>
        <v>2843298.5900000003</v>
      </c>
      <c r="J69" s="12">
        <f t="shared" ref="J69:P69" si="14">J27+J35+J39+J47+J51+J54+J56+J68</f>
        <v>3760761.9300000006</v>
      </c>
      <c r="K69" s="12">
        <f t="shared" si="14"/>
        <v>986964.79</v>
      </c>
      <c r="L69" s="12">
        <f t="shared" si="14"/>
        <v>1505386.1799999997</v>
      </c>
      <c r="M69" s="12">
        <f t="shared" si="14"/>
        <v>1525692.21</v>
      </c>
      <c r="N69" s="12">
        <f t="shared" si="14"/>
        <v>1332803.0799999998</v>
      </c>
      <c r="O69" s="12">
        <f t="shared" si="14"/>
        <v>1429204.8900000001</v>
      </c>
      <c r="P69" s="12">
        <f t="shared" si="14"/>
        <v>1872513.4499999995</v>
      </c>
    </row>
    <row r="70" spans="1:16" x14ac:dyDescent="0.25">
      <c r="A70" s="1" t="s">
        <v>55</v>
      </c>
      <c r="B70" s="23" t="s">
        <v>98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x14ac:dyDescent="0.25">
      <c r="A71" s="1" t="s">
        <v>55</v>
      </c>
      <c r="B71" s="21" t="s">
        <v>99</v>
      </c>
      <c r="C71" s="10"/>
      <c r="D71" s="10"/>
      <c r="E71" s="10"/>
      <c r="F71" s="10"/>
      <c r="G71" s="10"/>
      <c r="H71" s="10"/>
      <c r="I71" s="10"/>
    </row>
    <row r="72" spans="1:16" x14ac:dyDescent="0.25">
      <c r="A72" s="1" t="s">
        <v>100</v>
      </c>
      <c r="B72" s="1" t="s">
        <v>33</v>
      </c>
      <c r="C72" s="10">
        <f>Delta!C68+'Peoples Kentucky'!C71</f>
        <v>0</v>
      </c>
      <c r="D72" s="10">
        <f>Delta!D68+'Peoples Kentucky'!D71</f>
        <v>0</v>
      </c>
      <c r="E72" s="10">
        <f>Delta!E68+'Peoples Kentucky'!E71</f>
        <v>0</v>
      </c>
      <c r="F72" s="10">
        <f>Delta!F68+'Peoples Kentucky'!F71</f>
        <v>0</v>
      </c>
      <c r="G72" s="10">
        <f>Delta!G68+'Peoples Kentucky'!G71</f>
        <v>0</v>
      </c>
      <c r="H72" s="10">
        <f>Delta!H68+'Peoples Kentucky'!H71</f>
        <v>0</v>
      </c>
      <c r="I72" s="10">
        <f>Delta!I68+'Peoples Kentucky'!I71</f>
        <v>0</v>
      </c>
      <c r="J72" s="10">
        <f>Delta!J68+'Peoples Kentucky'!J71</f>
        <v>118.97</v>
      </c>
      <c r="K72" s="10">
        <f>Delta!K68+'Peoples Kentucky'!K71</f>
        <v>104.01</v>
      </c>
      <c r="L72" s="10">
        <f>Delta!L68+'Peoples Kentucky'!L71</f>
        <v>20.350000000000001</v>
      </c>
      <c r="M72" s="10">
        <f>Delta!M68+'Peoples Kentucky'!M71</f>
        <v>4.51</v>
      </c>
      <c r="N72" s="10">
        <f>Delta!N68+'Peoples Kentucky'!N71</f>
        <v>4.6399999999999997</v>
      </c>
      <c r="O72" s="10">
        <f>Delta!O68+'Peoples Kentucky'!O71</f>
        <v>122.29</v>
      </c>
      <c r="P72" s="10">
        <f>Delta!P68+'Peoples Kentucky'!P71</f>
        <v>3.97</v>
      </c>
    </row>
    <row r="73" spans="1:16" x14ac:dyDescent="0.25">
      <c r="A73" s="1" t="s">
        <v>101</v>
      </c>
      <c r="B73" s="1" t="s">
        <v>34</v>
      </c>
      <c r="C73" s="10">
        <f>Delta!C69+'Peoples Kentucky'!C72</f>
        <v>3517.05</v>
      </c>
      <c r="D73" s="10">
        <f>Delta!D69+'Peoples Kentucky'!D72</f>
        <v>1984.07</v>
      </c>
      <c r="E73" s="10">
        <f>Delta!E69+'Peoples Kentucky'!E72</f>
        <v>2167.0500000000002</v>
      </c>
      <c r="F73" s="10">
        <f>Delta!F69+'Peoples Kentucky'!F72</f>
        <v>1799.95</v>
      </c>
      <c r="G73" s="10">
        <f>Delta!G69+'Peoples Kentucky'!G72</f>
        <v>5266.01</v>
      </c>
      <c r="H73" s="10">
        <f>Delta!H69+'Peoples Kentucky'!H72</f>
        <v>768.79</v>
      </c>
      <c r="I73" s="10">
        <f>Delta!I69+'Peoples Kentucky'!I72</f>
        <v>3307.92</v>
      </c>
      <c r="J73" s="10">
        <f>Delta!J69+'Peoples Kentucky'!J72</f>
        <v>1953.66</v>
      </c>
      <c r="K73" s="10">
        <f>Delta!K69+'Peoples Kentucky'!K72</f>
        <v>2225.9499999999998</v>
      </c>
      <c r="L73" s="10">
        <f>Delta!L69+'Peoples Kentucky'!L72</f>
        <v>4087.52</v>
      </c>
      <c r="M73" s="10">
        <f>Delta!M69+'Peoples Kentucky'!M72</f>
        <v>3070.47</v>
      </c>
      <c r="N73" s="10">
        <f>Delta!N69+'Peoples Kentucky'!N72</f>
        <v>3379.94</v>
      </c>
      <c r="O73" s="10">
        <f>Delta!O69+'Peoples Kentucky'!O72</f>
        <v>5151.3</v>
      </c>
      <c r="P73" s="10">
        <f>Delta!P69+'Peoples Kentucky'!P72</f>
        <v>4214.7700000000004</v>
      </c>
    </row>
    <row r="74" spans="1:16" x14ac:dyDescent="0.25">
      <c r="A74" s="1" t="s">
        <v>55</v>
      </c>
      <c r="B74" s="21" t="s">
        <v>102</v>
      </c>
      <c r="C74" s="10">
        <f t="shared" ref="C74:M74" si="15">C72+C73</f>
        <v>3517.05</v>
      </c>
      <c r="D74" s="10">
        <f t="shared" si="15"/>
        <v>1984.07</v>
      </c>
      <c r="E74" s="10">
        <f t="shared" si="15"/>
        <v>2167.0500000000002</v>
      </c>
      <c r="F74" s="10">
        <f t="shared" si="15"/>
        <v>1799.95</v>
      </c>
      <c r="G74" s="10">
        <f t="shared" si="15"/>
        <v>5266.01</v>
      </c>
      <c r="H74" s="10">
        <f t="shared" si="15"/>
        <v>768.79</v>
      </c>
      <c r="I74" s="10">
        <f t="shared" si="15"/>
        <v>3307.92</v>
      </c>
      <c r="J74" s="10">
        <f t="shared" si="15"/>
        <v>2072.63</v>
      </c>
      <c r="K74" s="10">
        <f t="shared" si="15"/>
        <v>2329.96</v>
      </c>
      <c r="L74" s="10">
        <f t="shared" si="15"/>
        <v>4107.87</v>
      </c>
      <c r="M74" s="10">
        <f t="shared" si="15"/>
        <v>3074.98</v>
      </c>
      <c r="N74" s="10">
        <f>N72+N73</f>
        <v>3384.58</v>
      </c>
      <c r="O74" s="10">
        <f>O72+O73</f>
        <v>5273.59</v>
      </c>
      <c r="P74" s="10">
        <f>P72+P73</f>
        <v>4218.7400000000007</v>
      </c>
    </row>
    <row r="75" spans="1:16" x14ac:dyDescent="0.25">
      <c r="A75" s="1" t="s">
        <v>55</v>
      </c>
      <c r="B75" s="22" t="s">
        <v>103</v>
      </c>
      <c r="C75" s="12">
        <f t="shared" ref="C75:M76" si="16">C74</f>
        <v>3517.05</v>
      </c>
      <c r="D75" s="12">
        <f t="shared" si="16"/>
        <v>1984.07</v>
      </c>
      <c r="E75" s="12">
        <f t="shared" si="16"/>
        <v>2167.0500000000002</v>
      </c>
      <c r="F75" s="12">
        <f t="shared" si="16"/>
        <v>1799.95</v>
      </c>
      <c r="G75" s="12">
        <f t="shared" si="16"/>
        <v>5266.01</v>
      </c>
      <c r="H75" s="12">
        <f t="shared" si="16"/>
        <v>768.79</v>
      </c>
      <c r="I75" s="12">
        <f t="shared" si="16"/>
        <v>3307.92</v>
      </c>
      <c r="J75" s="12">
        <f t="shared" si="16"/>
        <v>2072.63</v>
      </c>
      <c r="K75" s="12">
        <f t="shared" si="16"/>
        <v>2329.96</v>
      </c>
      <c r="L75" s="12">
        <f t="shared" si="16"/>
        <v>4107.87</v>
      </c>
      <c r="M75" s="12">
        <f t="shared" si="16"/>
        <v>3074.98</v>
      </c>
      <c r="N75" s="12">
        <f t="shared" ref="N75:P76" si="17">N74</f>
        <v>3384.58</v>
      </c>
      <c r="O75" s="12">
        <f t="shared" si="17"/>
        <v>5273.59</v>
      </c>
      <c r="P75" s="12">
        <f t="shared" si="17"/>
        <v>4218.7400000000007</v>
      </c>
    </row>
    <row r="76" spans="1:16" x14ac:dyDescent="0.25">
      <c r="A76" s="1" t="s">
        <v>55</v>
      </c>
      <c r="B76" s="22" t="s">
        <v>104</v>
      </c>
      <c r="C76" s="12">
        <f t="shared" si="16"/>
        <v>3517.05</v>
      </c>
      <c r="D76" s="12">
        <f t="shared" si="16"/>
        <v>1984.07</v>
      </c>
      <c r="E76" s="12">
        <f t="shared" si="16"/>
        <v>2167.0500000000002</v>
      </c>
      <c r="F76" s="12">
        <f t="shared" si="16"/>
        <v>1799.95</v>
      </c>
      <c r="G76" s="12">
        <f t="shared" si="16"/>
        <v>5266.01</v>
      </c>
      <c r="H76" s="12">
        <f t="shared" si="16"/>
        <v>768.79</v>
      </c>
      <c r="I76" s="12">
        <f t="shared" si="16"/>
        <v>3307.92</v>
      </c>
      <c r="J76" s="12">
        <f t="shared" si="16"/>
        <v>2072.63</v>
      </c>
      <c r="K76" s="12">
        <f t="shared" si="16"/>
        <v>2329.96</v>
      </c>
      <c r="L76" s="12">
        <f t="shared" si="16"/>
        <v>4107.87</v>
      </c>
      <c r="M76" s="12">
        <f t="shared" si="16"/>
        <v>3074.98</v>
      </c>
      <c r="N76" s="12">
        <f t="shared" si="17"/>
        <v>3384.58</v>
      </c>
      <c r="O76" s="12">
        <f t="shared" si="17"/>
        <v>5273.59</v>
      </c>
      <c r="P76" s="12">
        <f t="shared" si="17"/>
        <v>4218.7400000000007</v>
      </c>
    </row>
    <row r="77" spans="1:16" x14ac:dyDescent="0.25">
      <c r="A77" s="1" t="s">
        <v>55</v>
      </c>
      <c r="B77" s="21" t="s">
        <v>105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x14ac:dyDescent="0.25">
      <c r="A78" s="1" t="s">
        <v>106</v>
      </c>
      <c r="B78" s="1" t="s">
        <v>35</v>
      </c>
      <c r="C78" s="10">
        <f>Delta!C74+'Peoples Kentucky'!C77</f>
        <v>0</v>
      </c>
      <c r="D78" s="10">
        <f>Delta!D74+'Peoples Kentucky'!D77</f>
        <v>777.36</v>
      </c>
      <c r="E78" s="10">
        <f>Delta!E74+'Peoples Kentucky'!E77</f>
        <v>1171</v>
      </c>
      <c r="F78" s="10">
        <f>Delta!F74+'Peoples Kentucky'!F77</f>
        <v>0</v>
      </c>
      <c r="G78" s="10">
        <f>Delta!G74+'Peoples Kentucky'!G77</f>
        <v>0</v>
      </c>
      <c r="H78" s="10">
        <f>Delta!H74+'Peoples Kentucky'!H77</f>
        <v>0</v>
      </c>
      <c r="I78" s="10">
        <f>Delta!I74+'Peoples Kentucky'!I77</f>
        <v>437.54</v>
      </c>
      <c r="J78" s="10">
        <f>Delta!J74</f>
        <v>1537.81</v>
      </c>
      <c r="K78" s="10">
        <f>Delta!K74</f>
        <v>2689.8</v>
      </c>
      <c r="L78" s="10">
        <f>Delta!L74</f>
        <v>0</v>
      </c>
      <c r="M78" s="10">
        <f>Delta!M74</f>
        <v>0</v>
      </c>
      <c r="N78" s="10">
        <f>Delta!N74</f>
        <v>5838.91</v>
      </c>
      <c r="O78" s="10">
        <f>Delta!O74</f>
        <v>1532.8</v>
      </c>
      <c r="P78" s="10">
        <f>Delta!P74</f>
        <v>65.88</v>
      </c>
    </row>
    <row r="79" spans="1:16" x14ac:dyDescent="0.25">
      <c r="A79" s="1" t="s">
        <v>107</v>
      </c>
      <c r="B79" s="1" t="s">
        <v>36</v>
      </c>
      <c r="C79" s="10">
        <f>Delta!C75+'Peoples Kentucky'!C78</f>
        <v>0</v>
      </c>
      <c r="D79" s="10">
        <f>Delta!D75+'Peoples Kentucky'!D78</f>
        <v>0</v>
      </c>
      <c r="E79" s="10">
        <f>Delta!E75+'Peoples Kentucky'!E78</f>
        <v>0</v>
      </c>
      <c r="F79" s="10">
        <f>Delta!F75+'Peoples Kentucky'!F78</f>
        <v>0</v>
      </c>
      <c r="G79" s="10">
        <f>Delta!G75+'Peoples Kentucky'!G78</f>
        <v>0</v>
      </c>
      <c r="H79" s="10">
        <f>Delta!H76+'Peoples Kentucky'!H79</f>
        <v>330.23</v>
      </c>
      <c r="I79" s="10">
        <f>Delta!I76+'Peoples Kentucky'!I79</f>
        <v>317.07</v>
      </c>
      <c r="J79" s="36">
        <f>Delta!J75</f>
        <v>71732.62</v>
      </c>
      <c r="K79" s="36">
        <f>Delta!K75</f>
        <v>2090.9</v>
      </c>
      <c r="L79" s="36">
        <f>Delta!L75</f>
        <v>0</v>
      </c>
      <c r="M79" s="36">
        <f>Delta!M75</f>
        <v>0</v>
      </c>
      <c r="N79" s="36">
        <f>Delta!N75</f>
        <v>0</v>
      </c>
      <c r="O79" s="36">
        <f>Delta!O75</f>
        <v>0</v>
      </c>
      <c r="P79" s="36">
        <f>Delta!P75</f>
        <v>0</v>
      </c>
    </row>
    <row r="80" spans="1:16" x14ac:dyDescent="0.25">
      <c r="A80" s="1" t="s">
        <v>108</v>
      </c>
      <c r="B80" s="1" t="s">
        <v>37</v>
      </c>
      <c r="C80" s="10">
        <f>Delta!C76+'Peoples Kentucky'!C79</f>
        <v>1331.96</v>
      </c>
      <c r="D80" s="10">
        <f>Delta!D76+'Peoples Kentucky'!D79</f>
        <v>198.83</v>
      </c>
      <c r="E80" s="10">
        <f>Delta!E76+'Peoples Kentucky'!E79</f>
        <v>692.26</v>
      </c>
      <c r="F80" s="10">
        <f>Delta!F76+'Peoples Kentucky'!F79</f>
        <v>1339.13</v>
      </c>
      <c r="G80" s="10">
        <f>Delta!G76+'Peoples Kentucky'!G79</f>
        <v>1016.09</v>
      </c>
      <c r="J80" s="36">
        <f>Delta!J76</f>
        <v>1302.4000000000001</v>
      </c>
      <c r="K80" s="36">
        <f>Delta!K76</f>
        <v>5568.75</v>
      </c>
      <c r="L80" s="36">
        <f>Delta!L76</f>
        <v>5342.1</v>
      </c>
      <c r="M80" s="36">
        <f>Delta!M76</f>
        <v>1633.57</v>
      </c>
      <c r="N80" s="36">
        <f>Delta!N76</f>
        <v>1464.42</v>
      </c>
      <c r="O80" s="36">
        <f>Delta!O76</f>
        <v>639.44000000000005</v>
      </c>
      <c r="P80" s="36">
        <f>Delta!P76</f>
        <v>619.67999999999995</v>
      </c>
    </row>
    <row r="81" spans="1:16" x14ac:dyDescent="0.25">
      <c r="A81" s="1" t="s">
        <v>109</v>
      </c>
      <c r="B81" s="1" t="s">
        <v>38</v>
      </c>
      <c r="C81" s="10">
        <f>Delta!C77+'Peoples Kentucky'!C80</f>
        <v>0</v>
      </c>
      <c r="D81" s="10">
        <f>Delta!D77+'Peoples Kentucky'!D80</f>
        <v>0</v>
      </c>
      <c r="E81" s="10">
        <f>Delta!E77+'Peoples Kentucky'!E80</f>
        <v>116.59</v>
      </c>
      <c r="F81" s="10">
        <f>Delta!F77+'Peoples Kentucky'!F80</f>
        <v>0</v>
      </c>
      <c r="G81" s="10">
        <f>Delta!G77+'Peoples Kentucky'!G80</f>
        <v>183.15</v>
      </c>
      <c r="H81" s="10">
        <f>Delta!H77+'Peoples Kentucky'!H80</f>
        <v>0</v>
      </c>
      <c r="I81" s="10">
        <f>Delta!I77+'Peoples Kentucky'!I80</f>
        <v>0</v>
      </c>
      <c r="J81" s="36">
        <f>Delta!J77</f>
        <v>4438.8</v>
      </c>
      <c r="K81" s="36">
        <f>Delta!K77</f>
        <v>0</v>
      </c>
      <c r="L81" s="36">
        <f>Delta!L77</f>
        <v>0</v>
      </c>
      <c r="M81" s="36">
        <f>Delta!M77</f>
        <v>0</v>
      </c>
      <c r="N81" s="36">
        <f>Delta!N77</f>
        <v>0</v>
      </c>
      <c r="O81" s="36">
        <f>Delta!O77</f>
        <v>252.44</v>
      </c>
      <c r="P81" s="36">
        <f>Delta!P77</f>
        <v>0</v>
      </c>
    </row>
    <row r="82" spans="1:16" x14ac:dyDescent="0.25">
      <c r="A82" s="1" t="s">
        <v>55</v>
      </c>
      <c r="B82" s="21" t="s">
        <v>110</v>
      </c>
      <c r="C82" s="12">
        <f>Delta!C78+'Peoples Kentucky'!C81</f>
        <v>1331.96</v>
      </c>
      <c r="D82" s="12">
        <f>Delta!D78+'Peoples Kentucky'!D81</f>
        <v>976.19</v>
      </c>
      <c r="E82" s="12">
        <f>Delta!E78+'Peoples Kentucky'!E81</f>
        <v>1979.85</v>
      </c>
      <c r="F82" s="12">
        <f>Delta!F78+'Peoples Kentucky'!F81</f>
        <v>1339.13</v>
      </c>
      <c r="G82" s="12">
        <f>Delta!G78+'Peoples Kentucky'!G81</f>
        <v>1199.24</v>
      </c>
      <c r="H82" s="12">
        <f>Delta!H78+'Peoples Kentucky'!H81</f>
        <v>330.23</v>
      </c>
      <c r="I82" s="12">
        <f>Delta!I78+'Peoples Kentucky'!I81</f>
        <v>754.61</v>
      </c>
      <c r="J82" s="12">
        <f t="shared" ref="J82:P82" si="18">SUM(J78:J81)</f>
        <v>79011.62999999999</v>
      </c>
      <c r="K82" s="12">
        <f t="shared" si="18"/>
        <v>10349.450000000001</v>
      </c>
      <c r="L82" s="12">
        <f t="shared" si="18"/>
        <v>5342.1</v>
      </c>
      <c r="M82" s="12">
        <f t="shared" si="18"/>
        <v>1633.57</v>
      </c>
      <c r="N82" s="12">
        <f t="shared" si="18"/>
        <v>7303.33</v>
      </c>
      <c r="O82" s="12">
        <f t="shared" si="18"/>
        <v>2424.6799999999998</v>
      </c>
      <c r="P82" s="12">
        <f t="shared" si="18"/>
        <v>685.56</v>
      </c>
    </row>
    <row r="83" spans="1:16" x14ac:dyDescent="0.25">
      <c r="A83" s="1" t="s">
        <v>55</v>
      </c>
      <c r="B83" s="21" t="s">
        <v>111</v>
      </c>
      <c r="C83" s="12">
        <f>Delta!C79+'Peoples Kentucky'!C82</f>
        <v>1331.96</v>
      </c>
      <c r="D83" s="12">
        <f>Delta!D79+'Peoples Kentucky'!D82</f>
        <v>976.19</v>
      </c>
      <c r="E83" s="12">
        <f>Delta!E79+'Peoples Kentucky'!E82</f>
        <v>1979.85</v>
      </c>
      <c r="F83" s="12">
        <f>Delta!F79+'Peoples Kentucky'!F82</f>
        <v>1339.13</v>
      </c>
      <c r="G83" s="12">
        <f>Delta!G79+'Peoples Kentucky'!G82</f>
        <v>1199.24</v>
      </c>
      <c r="H83" s="12">
        <f>Delta!H79+'Peoples Kentucky'!H82</f>
        <v>330.23</v>
      </c>
      <c r="I83" s="12">
        <f>Delta!I79+'Peoples Kentucky'!I82</f>
        <v>754.61</v>
      </c>
      <c r="J83" s="12">
        <f t="shared" ref="J83:P83" si="19">SUM(J82)</f>
        <v>79011.62999999999</v>
      </c>
      <c r="K83" s="12">
        <f t="shared" si="19"/>
        <v>10349.450000000001</v>
      </c>
      <c r="L83" s="12">
        <f t="shared" si="19"/>
        <v>5342.1</v>
      </c>
      <c r="M83" s="12">
        <f t="shared" si="19"/>
        <v>1633.57</v>
      </c>
      <c r="N83" s="12">
        <f t="shared" si="19"/>
        <v>7303.33</v>
      </c>
      <c r="O83" s="12">
        <f t="shared" si="19"/>
        <v>2424.6799999999998</v>
      </c>
      <c r="P83" s="12">
        <f t="shared" si="19"/>
        <v>685.56</v>
      </c>
    </row>
    <row r="84" spans="1:16" x14ac:dyDescent="0.25">
      <c r="A84" s="1" t="s">
        <v>112</v>
      </c>
      <c r="B84" s="1" t="s">
        <v>39</v>
      </c>
      <c r="C84" s="10">
        <f>Delta!C80+'Peoples Kentucky'!C83</f>
        <v>-5657.93</v>
      </c>
      <c r="D84" s="10">
        <f>Delta!D80+'Peoples Kentucky'!D83</f>
        <v>-3968.41</v>
      </c>
      <c r="E84" s="10">
        <f>Delta!E80+'Peoples Kentucky'!E83</f>
        <v>-4142.96</v>
      </c>
      <c r="F84" s="10">
        <f>Delta!F80+'Peoples Kentucky'!F83</f>
        <v>-7986.69</v>
      </c>
      <c r="G84" s="10">
        <f>Delta!G80+'Peoples Kentucky'!G83</f>
        <v>-7732.26</v>
      </c>
      <c r="H84" s="10">
        <f>Delta!H80+'Peoples Kentucky'!H83</f>
        <v>-5442.9</v>
      </c>
      <c r="I84" s="10">
        <f>Delta!I80+'Peoples Kentucky'!I83</f>
        <v>-11503.33</v>
      </c>
      <c r="J84" s="10">
        <f>Delta!J80</f>
        <v>-8220.73</v>
      </c>
      <c r="K84" s="10">
        <f>Delta!K80</f>
        <v>-1539.71</v>
      </c>
      <c r="L84" s="10">
        <f>Delta!L80</f>
        <v>8693.7199999999993</v>
      </c>
      <c r="M84" s="10">
        <f>Delta!M80</f>
        <v>-2826.27</v>
      </c>
      <c r="N84" s="10">
        <f>Delta!N80</f>
        <v>-2468.27</v>
      </c>
      <c r="O84" s="10">
        <f>Delta!O80</f>
        <v>-8758.58</v>
      </c>
      <c r="P84" s="10">
        <f>Delta!P80</f>
        <v>-1516.73</v>
      </c>
    </row>
    <row r="85" spans="1:16" x14ac:dyDescent="0.25">
      <c r="A85" s="1" t="s">
        <v>55</v>
      </c>
      <c r="B85" s="21" t="s">
        <v>113</v>
      </c>
      <c r="C85" s="12">
        <f>Delta!C81+'Peoples Kentucky'!C84</f>
        <v>-5657.93</v>
      </c>
      <c r="D85" s="12">
        <f>Delta!D81+'Peoples Kentucky'!D84</f>
        <v>-3968.41</v>
      </c>
      <c r="E85" s="12">
        <f>Delta!E81+'Peoples Kentucky'!E84</f>
        <v>-4142.96</v>
      </c>
      <c r="F85" s="12">
        <f>Delta!F81+'Peoples Kentucky'!F84</f>
        <v>-7986.69</v>
      </c>
      <c r="G85" s="12">
        <f>Delta!G81+'Peoples Kentucky'!G84</f>
        <v>-7732.26</v>
      </c>
      <c r="H85" s="12">
        <f>Delta!H81+'Peoples Kentucky'!H84</f>
        <v>-5442.9</v>
      </c>
      <c r="I85" s="12">
        <f>Delta!I81+'Peoples Kentucky'!I84</f>
        <v>-11503.33</v>
      </c>
      <c r="J85" s="12">
        <f t="shared" ref="J85:P85" si="20">SUM(J84)</f>
        <v>-8220.73</v>
      </c>
      <c r="K85" s="12">
        <f t="shared" si="20"/>
        <v>-1539.71</v>
      </c>
      <c r="L85" s="12">
        <f t="shared" si="20"/>
        <v>8693.7199999999993</v>
      </c>
      <c r="M85" s="12">
        <f t="shared" si="20"/>
        <v>-2826.27</v>
      </c>
      <c r="N85" s="12">
        <f t="shared" si="20"/>
        <v>-2468.27</v>
      </c>
      <c r="O85" s="12">
        <f t="shared" si="20"/>
        <v>-8758.58</v>
      </c>
      <c r="P85" s="12">
        <f t="shared" si="20"/>
        <v>-1516.73</v>
      </c>
    </row>
    <row r="86" spans="1:16" x14ac:dyDescent="0.25">
      <c r="A86" s="1" t="s">
        <v>114</v>
      </c>
      <c r="B86" s="1" t="s">
        <v>40</v>
      </c>
      <c r="C86" s="10">
        <f>Delta!C82+'Peoples Kentucky'!C85</f>
        <v>12002.12</v>
      </c>
      <c r="D86" s="10">
        <f>Delta!D82+'Peoples Kentucky'!D85</f>
        <v>-6498.31</v>
      </c>
      <c r="E86" s="10">
        <f>Delta!E82+'Peoples Kentucky'!E85</f>
        <v>-4200.46</v>
      </c>
      <c r="F86" s="10">
        <f>Delta!F82+'Peoples Kentucky'!F85</f>
        <v>25149.82</v>
      </c>
      <c r="G86" s="10">
        <f>Delta!G82+'Peoples Kentucky'!G85</f>
        <v>3312.25</v>
      </c>
      <c r="H86" s="10">
        <f>Delta!H82+'Peoples Kentucky'!H85</f>
        <v>11591.51</v>
      </c>
      <c r="I86" s="10">
        <f>Delta!I82+'Peoples Kentucky'!I85</f>
        <v>14011.56</v>
      </c>
      <c r="J86" s="10">
        <f>Delta!J82+'Peoples Kentucky'!J85</f>
        <v>44513.46</v>
      </c>
      <c r="K86" s="10">
        <f>Delta!K82+'Peoples Kentucky'!K85</f>
        <v>19906.849999999999</v>
      </c>
      <c r="L86" s="10">
        <f>Delta!L82+'Peoples Kentucky'!L85</f>
        <v>-32814.480000000003</v>
      </c>
      <c r="M86" s="10">
        <f>Delta!M82+'Peoples Kentucky'!M85</f>
        <v>5289.84</v>
      </c>
      <c r="N86" s="10">
        <f>Delta!N82+'Peoples Kentucky'!N85</f>
        <v>-17865.21</v>
      </c>
      <c r="O86" s="10">
        <f>Delta!O82+'Peoples Kentucky'!O85</f>
        <v>15274.41</v>
      </c>
      <c r="P86" s="10">
        <f>Delta!P82+'Peoples Kentucky'!P85</f>
        <v>23923.71</v>
      </c>
    </row>
    <row r="87" spans="1:16" x14ac:dyDescent="0.25">
      <c r="A87" s="1" t="s">
        <v>142</v>
      </c>
      <c r="B87" s="1" t="s">
        <v>41</v>
      </c>
      <c r="C87" s="10">
        <f>Delta!C83+'Peoples Kentucky'!C86</f>
        <v>2369.9299999999998</v>
      </c>
      <c r="D87" s="10">
        <f>Delta!D83+'Peoples Kentucky'!D86</f>
        <v>2534.91</v>
      </c>
      <c r="E87" s="10">
        <f>Delta!E83+'Peoples Kentucky'!E86</f>
        <v>2594.5300000000002</v>
      </c>
      <c r="F87" s="10">
        <f>Delta!F83+'Peoples Kentucky'!F86</f>
        <v>2424.7600000000002</v>
      </c>
      <c r="G87" s="10">
        <f>Delta!G83+'Peoples Kentucky'!G86</f>
        <v>3528.59</v>
      </c>
      <c r="H87" s="10">
        <f>Delta!H83+'Peoples Kentucky'!H86</f>
        <v>4004.56</v>
      </c>
      <c r="I87" s="10">
        <f>Delta!I83+'Peoples Kentucky'!I86</f>
        <v>4244.03</v>
      </c>
      <c r="J87" s="10">
        <f>Delta!J83+'Peoples Kentucky'!J86</f>
        <v>4031.7</v>
      </c>
      <c r="K87" s="10">
        <f>Delta!K83+'Peoples Kentucky'!K86</f>
        <v>4178.1099999999997</v>
      </c>
      <c r="L87" s="10">
        <f>Delta!L83+'Peoples Kentucky'!L86</f>
        <v>4212.05</v>
      </c>
      <c r="M87" s="10">
        <f>Delta!M83+'Peoples Kentucky'!M86</f>
        <v>5040.83</v>
      </c>
      <c r="N87" s="10">
        <f>Delta!N83+'Peoples Kentucky'!N86</f>
        <v>4567.7299999999996</v>
      </c>
      <c r="O87" s="10">
        <f>Delta!O83+'Peoples Kentucky'!O86</f>
        <v>4505.1400000000003</v>
      </c>
      <c r="P87" s="10">
        <f>Delta!P83+'Peoples Kentucky'!P86</f>
        <v>4303.8100000000004</v>
      </c>
    </row>
    <row r="88" spans="1:16" x14ac:dyDescent="0.25">
      <c r="A88" s="1" t="s">
        <v>115</v>
      </c>
      <c r="B88" s="1" t="s">
        <v>42</v>
      </c>
      <c r="C88" s="10">
        <f>Delta!C84+'Peoples Kentucky'!C87</f>
        <v>-11825.55</v>
      </c>
      <c r="D88" s="10">
        <f>Delta!D84+'Peoples Kentucky'!D87</f>
        <v>-10795.46</v>
      </c>
      <c r="E88" s="10">
        <f>Delta!E84+'Peoples Kentucky'!E87</f>
        <v>-5996.17</v>
      </c>
      <c r="F88" s="10">
        <f>Delta!F84+'Peoples Kentucky'!F87</f>
        <v>-1409.61</v>
      </c>
      <c r="G88" s="10">
        <f>Delta!G84+'Peoples Kentucky'!G87</f>
        <v>3648.94</v>
      </c>
      <c r="H88" s="10">
        <f>Delta!H84+'Peoples Kentucky'!H87</f>
        <v>42253.72</v>
      </c>
      <c r="I88" s="10">
        <f>Delta!I84+'Peoples Kentucky'!I87</f>
        <v>-34739.170000000006</v>
      </c>
      <c r="J88" s="10">
        <f>Delta!J84+'Peoples Kentucky'!J87</f>
        <v>-3311.78</v>
      </c>
      <c r="K88" s="10">
        <f>Delta!K84+'Peoples Kentucky'!K87</f>
        <v>17007.41</v>
      </c>
      <c r="L88" s="10">
        <f>Delta!L84+'Peoples Kentucky'!L87</f>
        <v>22832.83</v>
      </c>
      <c r="M88" s="10">
        <f>Delta!M84+'Peoples Kentucky'!M87</f>
        <v>5841.47</v>
      </c>
      <c r="N88" s="10">
        <f>Delta!N84+'Peoples Kentucky'!N87</f>
        <v>39971.47</v>
      </c>
      <c r="O88" s="10">
        <f>Delta!O84+'Peoples Kentucky'!O87</f>
        <v>-7827.1500000000005</v>
      </c>
      <c r="P88" s="10">
        <f>Delta!P84+'Peoples Kentucky'!P87</f>
        <v>22672.17</v>
      </c>
    </row>
    <row r="89" spans="1:16" x14ac:dyDescent="0.25">
      <c r="A89" s="38" t="s">
        <v>216</v>
      </c>
      <c r="B89" s="38" t="s">
        <v>217</v>
      </c>
      <c r="C89" s="10"/>
      <c r="D89" s="10"/>
      <c r="E89" s="10"/>
      <c r="F89" s="10"/>
      <c r="G89" s="10"/>
      <c r="H89" s="10"/>
      <c r="I89" s="10"/>
      <c r="J89" s="10"/>
      <c r="K89" s="10">
        <f>'Peoples Kentucky'!K88</f>
        <v>66.72</v>
      </c>
      <c r="L89" s="10">
        <f>'Peoples Kentucky'!L88</f>
        <v>1516.54</v>
      </c>
      <c r="M89" s="10">
        <f>'Peoples Kentucky'!M88</f>
        <v>163.30000000000001</v>
      </c>
      <c r="N89" s="10">
        <f>'Peoples Kentucky'!N88</f>
        <v>43.83</v>
      </c>
      <c r="O89" s="10">
        <f>'Peoples Kentucky'!O88</f>
        <v>319.91000000000003</v>
      </c>
      <c r="P89" s="10">
        <f>'Peoples Kentucky'!P88</f>
        <v>28.88</v>
      </c>
    </row>
    <row r="90" spans="1:16" x14ac:dyDescent="0.25">
      <c r="A90" s="1" t="s">
        <v>116</v>
      </c>
      <c r="B90" s="1" t="s">
        <v>43</v>
      </c>
      <c r="C90" s="10">
        <f>Delta!C85+'Peoples Kentucky'!C89</f>
        <v>2718.94</v>
      </c>
      <c r="D90" s="10">
        <f>Delta!D85+'Peoples Kentucky'!D89</f>
        <v>2929.35</v>
      </c>
      <c r="E90" s="10">
        <f>Delta!E85+'Peoples Kentucky'!E89</f>
        <v>878.81</v>
      </c>
      <c r="F90" s="10">
        <f>Delta!F85+'Peoples Kentucky'!F89</f>
        <v>3658.1499999999996</v>
      </c>
      <c r="G90" s="10">
        <f>Delta!G85+'Peoples Kentucky'!G89</f>
        <v>2767.95</v>
      </c>
      <c r="H90" s="10">
        <f>Delta!H85+'Peoples Kentucky'!H89</f>
        <v>7975.94</v>
      </c>
      <c r="I90" s="10">
        <f>Delta!I85+'Peoples Kentucky'!I89</f>
        <v>10447.709999999999</v>
      </c>
      <c r="J90" s="10">
        <f>Delta!J85+'Peoples Kentucky'!J89</f>
        <v>4661.17</v>
      </c>
      <c r="K90" s="10">
        <f>Delta!K85+'Peoples Kentucky'!K89</f>
        <v>1180.1300000000001</v>
      </c>
      <c r="L90" s="10">
        <f>Delta!L85+'Peoples Kentucky'!L89</f>
        <v>2452.2400000000002</v>
      </c>
      <c r="M90" s="10">
        <f>Delta!M85+'Peoples Kentucky'!M89</f>
        <v>9784.6200000000008</v>
      </c>
      <c r="N90" s="10">
        <f>Delta!N85+'Peoples Kentucky'!N89</f>
        <v>2248.9699999999998</v>
      </c>
      <c r="O90" s="10">
        <f>Delta!O85+'Peoples Kentucky'!O89</f>
        <v>4050.34</v>
      </c>
      <c r="P90" s="10">
        <f>Delta!P85+'Peoples Kentucky'!P89</f>
        <v>3327.1899999999996</v>
      </c>
    </row>
    <row r="91" spans="1:16" x14ac:dyDescent="0.25">
      <c r="A91" s="1" t="s">
        <v>117</v>
      </c>
      <c r="B91" s="1" t="s">
        <v>44</v>
      </c>
      <c r="C91" s="10">
        <f>Delta!C86+'Peoples Kentucky'!C90</f>
        <v>13572.89</v>
      </c>
      <c r="D91" s="10">
        <f>Delta!D86+'Peoples Kentucky'!D90</f>
        <v>11609.46</v>
      </c>
      <c r="E91" s="10">
        <f>Delta!E86+'Peoples Kentucky'!E90</f>
        <v>22857.64</v>
      </c>
      <c r="F91" s="10">
        <f>Delta!F86+'Peoples Kentucky'!F90</f>
        <v>31707.02</v>
      </c>
      <c r="G91" s="10">
        <f>Delta!G86+'Peoples Kentucky'!G90</f>
        <v>4329.72</v>
      </c>
      <c r="H91" s="10">
        <f>Delta!H86+'Peoples Kentucky'!H90</f>
        <v>4542.78</v>
      </c>
      <c r="I91" s="10">
        <f>Delta!I86+'Peoples Kentucky'!I90</f>
        <v>8497.9500000000007</v>
      </c>
      <c r="J91" s="10">
        <f>Delta!J86+'Peoples Kentucky'!J90</f>
        <v>20529.169999999998</v>
      </c>
      <c r="K91" s="10">
        <f>Delta!K86+'Peoples Kentucky'!K90</f>
        <v>16699.29</v>
      </c>
      <c r="L91" s="10">
        <f>Delta!L86+'Peoples Kentucky'!L90</f>
        <v>1024.17</v>
      </c>
      <c r="M91" s="10">
        <f>Delta!M86+'Peoples Kentucky'!M90</f>
        <v>14704.86</v>
      </c>
      <c r="N91" s="10">
        <f>Delta!N86+'Peoples Kentucky'!N90</f>
        <v>14121.98</v>
      </c>
      <c r="O91" s="10">
        <f>Delta!O86+'Peoples Kentucky'!O90</f>
        <v>12627.62</v>
      </c>
      <c r="P91" s="10">
        <f>Delta!P86+'Peoples Kentucky'!P90</f>
        <v>20774.87</v>
      </c>
    </row>
    <row r="92" spans="1:16" x14ac:dyDescent="0.25">
      <c r="A92" s="1" t="s">
        <v>118</v>
      </c>
      <c r="B92" s="1" t="s">
        <v>45</v>
      </c>
      <c r="C92" s="10">
        <f>Delta!C87+'Peoples Kentucky'!C91</f>
        <v>18825.3</v>
      </c>
      <c r="D92" s="10">
        <f>Delta!D87+'Peoples Kentucky'!D91</f>
        <v>12338.970000000001</v>
      </c>
      <c r="E92" s="10">
        <f>Delta!E87+'Peoples Kentucky'!E91</f>
        <v>17223.82</v>
      </c>
      <c r="F92" s="10">
        <f>Delta!F87+'Peoples Kentucky'!F91</f>
        <v>6973.34</v>
      </c>
      <c r="G92" s="10">
        <f>Delta!G87+'Peoples Kentucky'!G91</f>
        <v>10537.95</v>
      </c>
      <c r="H92" s="10">
        <f>Delta!H87+'Peoples Kentucky'!H91</f>
        <v>8501.08</v>
      </c>
      <c r="I92" s="10">
        <f>Delta!I87+'Peoples Kentucky'!I91</f>
        <v>50148.549999999996</v>
      </c>
      <c r="J92" s="10">
        <f>Delta!J87+'Peoples Kentucky'!J91</f>
        <v>14824.060000000001</v>
      </c>
      <c r="K92" s="10">
        <f>Delta!K87+'Peoples Kentucky'!K91</f>
        <v>22736.45</v>
      </c>
      <c r="L92" s="10">
        <f>Delta!L87+'Peoples Kentucky'!L91</f>
        <v>17490.670000000002</v>
      </c>
      <c r="M92" s="10">
        <f>Delta!M87+'Peoples Kentucky'!M91</f>
        <v>15999.310000000001</v>
      </c>
      <c r="N92" s="10">
        <f>Delta!N87+'Peoples Kentucky'!N91</f>
        <v>24837.67</v>
      </c>
      <c r="O92" s="10">
        <f>Delta!O87+'Peoples Kentucky'!O91</f>
        <v>18455.900000000001</v>
      </c>
      <c r="P92" s="10">
        <f>Delta!P87+'Peoples Kentucky'!P91</f>
        <v>15967.09</v>
      </c>
    </row>
    <row r="93" spans="1:16" x14ac:dyDescent="0.25">
      <c r="A93" s="1" t="s">
        <v>55</v>
      </c>
      <c r="B93" s="21" t="s">
        <v>119</v>
      </c>
      <c r="C93" s="12">
        <f>Delta!C88+'Peoples Kentucky'!C92</f>
        <v>37663.630000000005</v>
      </c>
      <c r="D93" s="12">
        <f>Delta!D88+'Peoples Kentucky'!D92</f>
        <v>12118.92</v>
      </c>
      <c r="E93" s="12">
        <f>Delta!E88+'Peoples Kentucky'!E92</f>
        <v>33358.17</v>
      </c>
      <c r="F93" s="12">
        <f>Delta!F88+'Peoples Kentucky'!F92</f>
        <v>68503.48</v>
      </c>
      <c r="G93" s="12">
        <f>Delta!G88+'Peoples Kentucky'!G92</f>
        <v>28125.4</v>
      </c>
      <c r="H93" s="12">
        <f>Delta!H88+'Peoples Kentucky'!H92</f>
        <v>78869.590000000011</v>
      </c>
      <c r="I93" s="12">
        <f>Delta!I88+'Peoples Kentucky'!I92</f>
        <v>52610.630000000005</v>
      </c>
      <c r="J93" s="12">
        <f t="shared" ref="J93:P93" si="21">SUM(J86:J92)</f>
        <v>85247.78</v>
      </c>
      <c r="K93" s="12">
        <f t="shared" si="21"/>
        <v>81774.959999999992</v>
      </c>
      <c r="L93" s="12">
        <f t="shared" si="21"/>
        <v>16714.02</v>
      </c>
      <c r="M93" s="12">
        <f t="shared" si="21"/>
        <v>56824.229999999996</v>
      </c>
      <c r="N93" s="12">
        <f t="shared" si="21"/>
        <v>67926.44</v>
      </c>
      <c r="O93" s="12">
        <f t="shared" si="21"/>
        <v>47406.17</v>
      </c>
      <c r="P93" s="12">
        <f t="shared" si="21"/>
        <v>90997.72</v>
      </c>
    </row>
    <row r="94" spans="1:16" x14ac:dyDescent="0.25">
      <c r="A94" s="1" t="s">
        <v>120</v>
      </c>
      <c r="B94" s="1" t="s">
        <v>46</v>
      </c>
      <c r="C94" s="10">
        <f>Delta!C89+'Peoples Kentucky'!C93</f>
        <v>1989.78</v>
      </c>
      <c r="D94" s="10">
        <f>Delta!D89+'Peoples Kentucky'!D93</f>
        <v>1459.5700000000002</v>
      </c>
      <c r="E94" s="10">
        <f>Delta!E89+'Peoples Kentucky'!E93</f>
        <v>3707.48</v>
      </c>
      <c r="F94" s="10">
        <f>Delta!F89+'Peoples Kentucky'!F93</f>
        <v>1221.83</v>
      </c>
      <c r="G94" s="10">
        <f>Delta!G89+'Peoples Kentucky'!G93</f>
        <v>6333.28</v>
      </c>
      <c r="H94" s="10">
        <f>Delta!H89+'Peoples Kentucky'!H93</f>
        <v>8742.82</v>
      </c>
      <c r="I94" s="10">
        <f>Delta!I89+'Peoples Kentucky'!I93</f>
        <v>2776.1499999999996</v>
      </c>
      <c r="J94" s="10">
        <f>Delta!J90+'Peoples Kentucky'!J93</f>
        <v>6061.4000000000005</v>
      </c>
      <c r="K94" s="10">
        <f>Delta!K90+'Peoples Kentucky'!K93</f>
        <v>5912.5199999999995</v>
      </c>
      <c r="L94" s="10">
        <f>Delta!L90+'Peoples Kentucky'!L93</f>
        <v>3610.13</v>
      </c>
      <c r="M94" s="10">
        <f>Delta!M90+'Peoples Kentucky'!M93</f>
        <v>869.15</v>
      </c>
      <c r="N94" s="10">
        <f>Delta!N90+'Peoples Kentucky'!N93</f>
        <v>5329.26</v>
      </c>
      <c r="O94" s="10">
        <f>Delta!O90+'Peoples Kentucky'!O93</f>
        <v>2382.52</v>
      </c>
      <c r="P94" s="10">
        <f>Delta!P90+'Peoples Kentucky'!P93</f>
        <v>1148.55</v>
      </c>
    </row>
    <row r="95" spans="1:16" x14ac:dyDescent="0.25">
      <c r="A95" s="1" t="s">
        <v>55</v>
      </c>
      <c r="B95" s="21" t="s">
        <v>121</v>
      </c>
      <c r="C95" s="12">
        <f>Delta!C90+'Peoples Kentucky'!C94</f>
        <v>1989.78</v>
      </c>
      <c r="D95" s="12">
        <f>Delta!D90+'Peoples Kentucky'!D94</f>
        <v>1459.5700000000002</v>
      </c>
      <c r="E95" s="12">
        <f>Delta!E90+'Peoples Kentucky'!E94</f>
        <v>3707.48</v>
      </c>
      <c r="F95" s="12">
        <f>Delta!F90+'Peoples Kentucky'!F94</f>
        <v>1221.83</v>
      </c>
      <c r="G95" s="12">
        <f>Delta!G90+'Peoples Kentucky'!G94</f>
        <v>6333.28</v>
      </c>
      <c r="H95" s="12">
        <f>Delta!H90+'Peoples Kentucky'!H94</f>
        <v>8742.82</v>
      </c>
      <c r="I95" s="12">
        <f>Delta!I90+'Peoples Kentucky'!I94</f>
        <v>2776.1499999999996</v>
      </c>
      <c r="J95" s="12">
        <f t="shared" ref="J95:P95" si="22">SUM(J94)</f>
        <v>6061.4000000000005</v>
      </c>
      <c r="K95" s="12">
        <f t="shared" si="22"/>
        <v>5912.5199999999995</v>
      </c>
      <c r="L95" s="12">
        <f t="shared" si="22"/>
        <v>3610.13</v>
      </c>
      <c r="M95" s="12">
        <f t="shared" si="22"/>
        <v>869.15</v>
      </c>
      <c r="N95" s="12">
        <f t="shared" si="22"/>
        <v>5329.26</v>
      </c>
      <c r="O95" s="12">
        <f t="shared" si="22"/>
        <v>2382.52</v>
      </c>
      <c r="P95" s="12">
        <f t="shared" si="22"/>
        <v>1148.55</v>
      </c>
    </row>
    <row r="96" spans="1:16" x14ac:dyDescent="0.25">
      <c r="A96" s="1" t="s">
        <v>55</v>
      </c>
      <c r="B96" s="23" t="s">
        <v>122</v>
      </c>
      <c r="C96" s="35">
        <f>Delta!C91+'Peoples Kentucky'!C95</f>
        <v>38844.490000000005</v>
      </c>
      <c r="D96" s="35">
        <f>Delta!D91+'Peoples Kentucky'!D95</f>
        <v>12570.34</v>
      </c>
      <c r="E96" s="35">
        <f>Delta!E91+'Peoples Kentucky'!E95</f>
        <v>37069.590000000004</v>
      </c>
      <c r="F96" s="35">
        <f>Delta!F91+'Peoples Kentucky'!F95</f>
        <v>64877.7</v>
      </c>
      <c r="G96" s="35">
        <f>Delta!G91+'Peoples Kentucky'!G95</f>
        <v>33191.67</v>
      </c>
      <c r="H96" s="35">
        <f>Delta!H91+'Peoples Kentucky'!H95</f>
        <v>83268.53</v>
      </c>
      <c r="I96" s="35">
        <f>Delta!I91+'Peoples Kentucky'!I95</f>
        <v>47945.979999999996</v>
      </c>
      <c r="J96" s="35">
        <f>J76+J83+J85+J93+J95</f>
        <v>164172.71</v>
      </c>
      <c r="K96" s="35">
        <f t="shared" ref="K96:N96" si="23">K76+K83+K85+K93+K95</f>
        <v>98827.18</v>
      </c>
      <c r="L96" s="35">
        <f t="shared" si="23"/>
        <v>38467.840000000004</v>
      </c>
      <c r="M96" s="35">
        <f t="shared" si="23"/>
        <v>59575.659999999996</v>
      </c>
      <c r="N96" s="35">
        <f t="shared" si="23"/>
        <v>81475.34</v>
      </c>
      <c r="O96" s="35">
        <f t="shared" ref="O96:P96" si="24">O76+O83+O85+O93+O95</f>
        <v>48728.38</v>
      </c>
      <c r="P96" s="35">
        <f t="shared" si="24"/>
        <v>95533.840000000011</v>
      </c>
    </row>
    <row r="97" spans="1:16" x14ac:dyDescent="0.25">
      <c r="A97" s="1" t="s">
        <v>123</v>
      </c>
      <c r="B97" s="1" t="s">
        <v>47</v>
      </c>
      <c r="C97" s="10">
        <f>Delta!C92+'Peoples Kentucky'!C96</f>
        <v>637563.55999999994</v>
      </c>
      <c r="D97" s="10">
        <f>Delta!D92+'Peoples Kentucky'!D96</f>
        <v>643729.27</v>
      </c>
      <c r="E97" s="10">
        <f>Delta!E92+'Peoples Kentucky'!E96</f>
        <v>646116.43999999994</v>
      </c>
      <c r="F97" s="10">
        <f>Delta!F92+'Peoples Kentucky'!F96</f>
        <v>648884.6</v>
      </c>
      <c r="G97" s="10">
        <f>Delta!G92+'Peoples Kentucky'!G96</f>
        <v>648562.51</v>
      </c>
      <c r="H97" s="10">
        <f>Delta!H92+'Peoples Kentucky'!H96</f>
        <v>648999.43999999994</v>
      </c>
      <c r="I97" s="10">
        <f>Delta!I92+'Peoples Kentucky'!I96</f>
        <v>650271.8899999999</v>
      </c>
      <c r="J97" s="10">
        <f>Delta!J92+'Peoples Kentucky'!J96</f>
        <v>651800.86</v>
      </c>
      <c r="K97" s="10">
        <f>Delta!K92+'Peoples Kentucky'!K96</f>
        <v>652559.31999999995</v>
      </c>
      <c r="L97" s="10">
        <f>Delta!L92+'Peoples Kentucky'!L96</f>
        <v>655094.68000000005</v>
      </c>
      <c r="M97" s="10">
        <f>Delta!M92+'Peoples Kentucky'!M96</f>
        <v>656607.73</v>
      </c>
      <c r="N97" s="10">
        <f>Delta!N92+'Peoples Kentucky'!N96</f>
        <v>662767.61</v>
      </c>
      <c r="O97" s="10">
        <f>Delta!O92+'Peoples Kentucky'!O96</f>
        <v>667493.19999999995</v>
      </c>
      <c r="P97" s="10">
        <f>Delta!P92+'Peoples Kentucky'!P96</f>
        <v>669022.19000000006</v>
      </c>
    </row>
    <row r="98" spans="1:16" x14ac:dyDescent="0.25">
      <c r="A98" s="1" t="s">
        <v>55</v>
      </c>
      <c r="B98" s="21" t="s">
        <v>124</v>
      </c>
      <c r="C98" s="12">
        <f>Delta!C93+'Peoples Kentucky'!C97</f>
        <v>637563.55999999994</v>
      </c>
      <c r="D98" s="12">
        <f>Delta!D93+'Peoples Kentucky'!D97</f>
        <v>643729.27</v>
      </c>
      <c r="E98" s="12">
        <f>Delta!E93+'Peoples Kentucky'!E97</f>
        <v>646116.43999999994</v>
      </c>
      <c r="F98" s="12">
        <f>Delta!F93+'Peoples Kentucky'!F97</f>
        <v>648884.6</v>
      </c>
      <c r="G98" s="12">
        <f>Delta!G93+'Peoples Kentucky'!G97</f>
        <v>648562.51</v>
      </c>
      <c r="H98" s="12">
        <f>Delta!H93+'Peoples Kentucky'!H97</f>
        <v>648999.43999999994</v>
      </c>
      <c r="I98" s="12">
        <f>Delta!I93+'Peoples Kentucky'!I97</f>
        <v>650271.8899999999</v>
      </c>
      <c r="J98" s="12">
        <f t="shared" ref="J98:P98" si="25">SUM(J97)</f>
        <v>651800.86</v>
      </c>
      <c r="K98" s="12">
        <f t="shared" si="25"/>
        <v>652559.31999999995</v>
      </c>
      <c r="L98" s="12">
        <f t="shared" si="25"/>
        <v>655094.68000000005</v>
      </c>
      <c r="M98" s="12">
        <f t="shared" si="25"/>
        <v>656607.73</v>
      </c>
      <c r="N98" s="12">
        <f t="shared" si="25"/>
        <v>662767.61</v>
      </c>
      <c r="O98" s="12">
        <f t="shared" si="25"/>
        <v>667493.19999999995</v>
      </c>
      <c r="P98" s="12">
        <f t="shared" si="25"/>
        <v>669022.19000000006</v>
      </c>
    </row>
    <row r="99" spans="1:16" x14ac:dyDescent="0.25">
      <c r="A99" s="1" t="s">
        <v>125</v>
      </c>
      <c r="B99" s="1" t="s">
        <v>48</v>
      </c>
      <c r="C99" s="10">
        <f>Delta!C94+'Peoples Kentucky'!C98</f>
        <v>31262.720000000001</v>
      </c>
      <c r="D99" s="10">
        <f>Delta!D94+'Peoples Kentucky'!D98</f>
        <v>31129.019999999997</v>
      </c>
      <c r="E99" s="10">
        <f>Delta!E94+'Peoples Kentucky'!E98</f>
        <v>31496.3</v>
      </c>
      <c r="F99" s="10">
        <f>Delta!F94+'Peoples Kentucky'!F98</f>
        <v>33907.53</v>
      </c>
      <c r="G99" s="10">
        <f>Delta!G94+'Peoples Kentucky'!G98</f>
        <v>32931.07</v>
      </c>
      <c r="H99" s="10">
        <f>Delta!H94+'Peoples Kentucky'!H98</f>
        <v>32935.74</v>
      </c>
      <c r="I99" s="10">
        <f>Delta!I94+'Peoples Kentucky'!I98</f>
        <v>33584.590000000004</v>
      </c>
      <c r="J99" s="10">
        <f>Delta!J94+'Peoples Kentucky'!J98</f>
        <v>33672.769999999997</v>
      </c>
      <c r="K99" s="10">
        <f>Delta!K94+'Peoples Kentucky'!K98</f>
        <v>33630.57</v>
      </c>
      <c r="L99" s="10">
        <f>Delta!L94+'Peoples Kentucky'!L98</f>
        <v>34631.81</v>
      </c>
      <c r="M99" s="10">
        <f>Delta!M94+'Peoples Kentucky'!M98</f>
        <v>33875.880000000005</v>
      </c>
      <c r="N99" s="10">
        <f>Delta!N94+'Peoples Kentucky'!N98</f>
        <v>33876.83</v>
      </c>
      <c r="O99" s="10">
        <f>Delta!O94+'Peoples Kentucky'!O98</f>
        <v>33839.97</v>
      </c>
      <c r="P99" s="10">
        <f>Delta!P94+'Peoples Kentucky'!P98</f>
        <v>44092.71</v>
      </c>
    </row>
    <row r="100" spans="1:16" x14ac:dyDescent="0.25">
      <c r="A100" s="1" t="s">
        <v>126</v>
      </c>
      <c r="B100" s="1" t="s">
        <v>49</v>
      </c>
      <c r="C100" s="10">
        <f>Delta!C95+'Peoples Kentucky'!C99</f>
        <v>1326.45</v>
      </c>
      <c r="D100" s="10">
        <f>Delta!D95+'Peoples Kentucky'!D99</f>
        <v>1326.44</v>
      </c>
      <c r="E100" s="10">
        <f>Delta!E95+'Peoples Kentucky'!E99</f>
        <v>1326.45</v>
      </c>
      <c r="F100" s="10">
        <f>Delta!F95+'Peoples Kentucky'!F99</f>
        <v>1326.44</v>
      </c>
      <c r="G100" s="10">
        <f>Delta!G95+'Peoples Kentucky'!G99</f>
        <v>1326.44</v>
      </c>
      <c r="H100" s="10">
        <f>Delta!H95+'Peoples Kentucky'!H99</f>
        <v>1326.45</v>
      </c>
      <c r="I100" s="10">
        <f>Delta!I95+'Peoples Kentucky'!I99</f>
        <v>1326.44</v>
      </c>
      <c r="J100" s="10">
        <f>Delta!J95+'Peoples Kentucky'!J99</f>
        <v>1326.45</v>
      </c>
      <c r="K100" s="10">
        <f>Delta!K95+'Peoples Kentucky'!K99</f>
        <v>1326.44</v>
      </c>
      <c r="L100" s="10">
        <f>Delta!L95+'Peoples Kentucky'!L99</f>
        <v>1326.45</v>
      </c>
      <c r="M100" s="10">
        <f>Delta!M95+'Peoples Kentucky'!M99</f>
        <v>1326.44</v>
      </c>
      <c r="N100" s="10">
        <f>Delta!N95+'Peoples Kentucky'!N99</f>
        <v>1326.44</v>
      </c>
      <c r="O100" s="10">
        <f>Delta!O95+'Peoples Kentucky'!O99</f>
        <v>1326.45</v>
      </c>
      <c r="P100" s="10">
        <f>Delta!P95+'Peoples Kentucky'!P99</f>
        <v>1326.44</v>
      </c>
    </row>
    <row r="101" spans="1:16" x14ac:dyDescent="0.25">
      <c r="A101" s="1" t="s">
        <v>55</v>
      </c>
      <c r="B101" s="21" t="s">
        <v>127</v>
      </c>
      <c r="C101" s="12">
        <f>Delta!C96+'Peoples Kentucky'!C100</f>
        <v>32589.17</v>
      </c>
      <c r="D101" s="12">
        <f>Delta!D96+'Peoples Kentucky'!D100</f>
        <v>32455.46</v>
      </c>
      <c r="E101" s="12">
        <f>Delta!E96+'Peoples Kentucky'!E100</f>
        <v>32822.75</v>
      </c>
      <c r="F101" s="12">
        <f>Delta!F96+'Peoples Kentucky'!F100</f>
        <v>35233.97</v>
      </c>
      <c r="G101" s="12">
        <f>Delta!G96+'Peoples Kentucky'!G100</f>
        <v>34257.509999999995</v>
      </c>
      <c r="H101" s="12">
        <f>Delta!H96+'Peoples Kentucky'!H100</f>
        <v>34262.189999999995</v>
      </c>
      <c r="I101" s="12">
        <f>Delta!I96+'Peoples Kentucky'!I100</f>
        <v>34911.03</v>
      </c>
      <c r="J101" s="12">
        <f t="shared" ref="J101:P101" si="26">SUM(J99:J100)</f>
        <v>34999.219999999994</v>
      </c>
      <c r="K101" s="12">
        <f t="shared" si="26"/>
        <v>34957.01</v>
      </c>
      <c r="L101" s="12">
        <f t="shared" si="26"/>
        <v>35958.259999999995</v>
      </c>
      <c r="M101" s="12">
        <f t="shared" si="26"/>
        <v>35202.320000000007</v>
      </c>
      <c r="N101" s="12">
        <f t="shared" si="26"/>
        <v>35203.270000000004</v>
      </c>
      <c r="O101" s="12">
        <f t="shared" si="26"/>
        <v>35166.42</v>
      </c>
      <c r="P101" s="12">
        <f t="shared" si="26"/>
        <v>45419.15</v>
      </c>
    </row>
    <row r="102" spans="1:16" x14ac:dyDescent="0.25">
      <c r="A102" s="1" t="s">
        <v>128</v>
      </c>
      <c r="B102" s="1" t="s">
        <v>50</v>
      </c>
      <c r="C102" s="10">
        <f>Delta!C97+'Peoples Kentucky'!C101</f>
        <v>295809.69</v>
      </c>
      <c r="D102" s="10">
        <f>Delta!D97+'Peoples Kentucky'!D101</f>
        <v>294455.26</v>
      </c>
      <c r="E102" s="10">
        <f>Delta!E97+'Peoples Kentucky'!E101</f>
        <v>287253.84000000003</v>
      </c>
      <c r="F102" s="10">
        <f>Delta!F97+'Peoples Kentucky'!F101</f>
        <v>294922.85000000003</v>
      </c>
      <c r="G102" s="10">
        <f>Delta!G97+'Peoples Kentucky'!G101</f>
        <v>125147.40000000001</v>
      </c>
      <c r="H102" s="10">
        <f>Delta!H97+'Peoples Kentucky'!H101</f>
        <v>312128.5</v>
      </c>
      <c r="I102" s="10">
        <f>Delta!I97+'Peoples Kentucky'!I101</f>
        <v>294720.86000000004</v>
      </c>
      <c r="J102" s="10">
        <f>Delta!J97+'Peoples Kentucky'!J101</f>
        <v>305477.63999999996</v>
      </c>
      <c r="K102" s="10">
        <f>Delta!K97+'Peoples Kentucky'!K101</f>
        <v>304291.55</v>
      </c>
      <c r="L102" s="10">
        <f>Delta!L97+'Peoples Kentucky'!L101</f>
        <v>283962.95</v>
      </c>
      <c r="M102" s="10">
        <f>Delta!M97+'Peoples Kentucky'!M101</f>
        <v>298954.12999999995</v>
      </c>
      <c r="N102" s="10">
        <f>Delta!N97+'Peoples Kentucky'!N101</f>
        <v>299111.46999999997</v>
      </c>
      <c r="O102" s="10">
        <f>Delta!O97+'Peoples Kentucky'!O101</f>
        <v>287937.40999999997</v>
      </c>
      <c r="P102" s="10">
        <f>Delta!P97+'Peoples Kentucky'!P101</f>
        <v>295482.32</v>
      </c>
    </row>
    <row r="103" spans="1:16" x14ac:dyDescent="0.25">
      <c r="A103" s="1" t="s">
        <v>55</v>
      </c>
      <c r="B103" s="21" t="s">
        <v>129</v>
      </c>
      <c r="C103" s="12">
        <f>Delta!C98+'Peoples Kentucky'!C102</f>
        <v>295809.69</v>
      </c>
      <c r="D103" s="12">
        <f>Delta!D98+'Peoples Kentucky'!D102</f>
        <v>294455.26</v>
      </c>
      <c r="E103" s="12">
        <f>Delta!E98+'Peoples Kentucky'!E102</f>
        <v>287253.84000000003</v>
      </c>
      <c r="F103" s="12">
        <f>Delta!F98+'Peoples Kentucky'!F102</f>
        <v>294922.85000000003</v>
      </c>
      <c r="G103" s="12">
        <f>Delta!G98+'Peoples Kentucky'!G102</f>
        <v>125147.40000000001</v>
      </c>
      <c r="H103" s="12">
        <f>Delta!H98+'Peoples Kentucky'!H102</f>
        <v>312128.5</v>
      </c>
      <c r="I103" s="12">
        <f>Delta!I98+'Peoples Kentucky'!I102</f>
        <v>294720.86000000004</v>
      </c>
      <c r="J103" s="12">
        <f t="shared" ref="J103:P103" si="27">SUM(J102)</f>
        <v>305477.63999999996</v>
      </c>
      <c r="K103" s="12">
        <f t="shared" si="27"/>
        <v>304291.55</v>
      </c>
      <c r="L103" s="12">
        <f t="shared" si="27"/>
        <v>283962.95</v>
      </c>
      <c r="M103" s="12">
        <f t="shared" si="27"/>
        <v>298954.12999999995</v>
      </c>
      <c r="N103" s="12">
        <f t="shared" si="27"/>
        <v>299111.46999999997</v>
      </c>
      <c r="O103" s="12">
        <f t="shared" si="27"/>
        <v>287937.40999999997</v>
      </c>
      <c r="P103" s="12">
        <f t="shared" si="27"/>
        <v>295482.32</v>
      </c>
    </row>
    <row r="104" spans="1:16" x14ac:dyDescent="0.25">
      <c r="A104" s="1" t="s">
        <v>130</v>
      </c>
      <c r="B104" s="1" t="s">
        <v>51</v>
      </c>
      <c r="C104" s="10">
        <f>Delta!C99+'Peoples Kentucky'!C103</f>
        <v>-25518</v>
      </c>
      <c r="D104" s="10">
        <f>Delta!D99+'Peoples Kentucky'!D103</f>
        <v>-291742</v>
      </c>
      <c r="E104" s="10">
        <f>Delta!E99+'Peoples Kentucky'!E103</f>
        <v>-292738</v>
      </c>
      <c r="F104" s="10">
        <f>Delta!F99+'Peoples Kentucky'!F103</f>
        <v>2068158</v>
      </c>
      <c r="G104" s="10">
        <f>Delta!G99+'Peoples Kentucky'!G103</f>
        <v>0</v>
      </c>
      <c r="H104" s="10">
        <f>Delta!H99+'Peoples Kentucky'!H103</f>
        <v>0</v>
      </c>
      <c r="I104" s="10">
        <f>Delta!I99+'Peoples Kentucky'!I103</f>
        <v>770282</v>
      </c>
      <c r="J104" s="10">
        <f>Delta!J99+'Peoples Kentucky'!J103</f>
        <v>-418050</v>
      </c>
      <c r="K104" s="10">
        <f>Delta!K99+'Peoples Kentucky'!K103</f>
        <v>0</v>
      </c>
      <c r="L104" s="10">
        <f>Delta!L99+'Peoples Kentucky'!L103</f>
        <v>437547</v>
      </c>
      <c r="M104" s="10">
        <f>Delta!M99+'Peoples Kentucky'!M103</f>
        <v>0</v>
      </c>
      <c r="N104" s="10">
        <f>Delta!N99+'Peoples Kentucky'!N103</f>
        <v>0</v>
      </c>
      <c r="O104" s="10">
        <f>Delta!O99+'Peoples Kentucky'!O103</f>
        <v>-942721</v>
      </c>
      <c r="P104" s="10">
        <f>Delta!P99+'Peoples Kentucky'!P103</f>
        <v>0</v>
      </c>
    </row>
    <row r="105" spans="1:16" x14ac:dyDescent="0.25">
      <c r="A105" s="1" t="s">
        <v>55</v>
      </c>
      <c r="B105" s="21" t="s">
        <v>131</v>
      </c>
      <c r="C105" s="12">
        <f>Delta!C100+'Peoples Kentucky'!C104</f>
        <v>-25518</v>
      </c>
      <c r="D105" s="12">
        <f>Delta!D100+'Peoples Kentucky'!D104</f>
        <v>-291742</v>
      </c>
      <c r="E105" s="12">
        <f>Delta!E100+'Peoples Kentucky'!E104</f>
        <v>-292738</v>
      </c>
      <c r="F105" s="12">
        <f>Delta!F100+'Peoples Kentucky'!F104</f>
        <v>2068158</v>
      </c>
      <c r="G105" s="12">
        <f>Delta!G100+'Peoples Kentucky'!G104</f>
        <v>0</v>
      </c>
      <c r="H105" s="12">
        <f>Delta!H100+'Peoples Kentucky'!H104</f>
        <v>0</v>
      </c>
      <c r="I105" s="12">
        <f>Delta!I100+'Peoples Kentucky'!I104</f>
        <v>770282</v>
      </c>
      <c r="J105" s="12">
        <f t="shared" ref="J105:P105" si="28">SUM(J104)</f>
        <v>-418050</v>
      </c>
      <c r="K105" s="12">
        <f t="shared" si="28"/>
        <v>0</v>
      </c>
      <c r="L105" s="12">
        <f t="shared" si="28"/>
        <v>437547</v>
      </c>
      <c r="M105" s="12">
        <f t="shared" si="28"/>
        <v>0</v>
      </c>
      <c r="N105" s="12">
        <f t="shared" si="28"/>
        <v>0</v>
      </c>
      <c r="O105" s="12">
        <f t="shared" si="28"/>
        <v>-942721</v>
      </c>
      <c r="P105" s="12">
        <f t="shared" si="28"/>
        <v>0</v>
      </c>
    </row>
    <row r="106" spans="1:16" x14ac:dyDescent="0.25">
      <c r="A106" s="1" t="s">
        <v>132</v>
      </c>
      <c r="B106" s="1" t="s">
        <v>52</v>
      </c>
      <c r="C106" s="10">
        <f>Delta!C101+'Peoples Kentucky'!C105</f>
        <v>-89165</v>
      </c>
      <c r="D106" s="10">
        <f>Delta!D101+'Peoples Kentucky'!D105</f>
        <v>267276</v>
      </c>
      <c r="E106" s="10">
        <f>Delta!E101+'Peoples Kentucky'!E105</f>
        <v>445731</v>
      </c>
      <c r="F106" s="10">
        <f>Delta!F101+'Peoples Kentucky'!F105</f>
        <v>-1611542</v>
      </c>
      <c r="G106" s="10">
        <f>Delta!G101+'Peoples Kentucky'!G105</f>
        <v>0</v>
      </c>
      <c r="H106" s="10">
        <f>Delta!H101+'Peoples Kentucky'!H105</f>
        <v>0</v>
      </c>
      <c r="I106" s="10">
        <f>Delta!I101+'Peoples Kentucky'!I105</f>
        <v>193100</v>
      </c>
      <c r="J106" s="10">
        <f>Delta!J101+'Peoples Kentucky'!J105</f>
        <v>1038170</v>
      </c>
      <c r="K106" s="10">
        <f>Delta!K101+'Peoples Kentucky'!K105</f>
        <v>0</v>
      </c>
      <c r="L106" s="10">
        <f>Delta!L101+'Peoples Kentucky'!L105</f>
        <v>-1280963</v>
      </c>
      <c r="M106" s="10">
        <f>Delta!M101+'Peoples Kentucky'!M105</f>
        <v>0</v>
      </c>
      <c r="N106" s="10">
        <f>Delta!N101+'Peoples Kentucky'!N105</f>
        <v>0</v>
      </c>
      <c r="O106" s="10">
        <f>Delta!O101+'Peoples Kentucky'!O105</f>
        <v>234705</v>
      </c>
      <c r="P106" s="10">
        <f>Delta!P101+'Peoples Kentucky'!P105</f>
        <v>0</v>
      </c>
    </row>
    <row r="107" spans="1:16" x14ac:dyDescent="0.25">
      <c r="A107" s="1" t="s">
        <v>55</v>
      </c>
      <c r="B107" s="21" t="s">
        <v>133</v>
      </c>
      <c r="C107" s="12">
        <f>Delta!C102+'Peoples Kentucky'!C106</f>
        <v>-89165</v>
      </c>
      <c r="D107" s="12">
        <f>Delta!D102+'Peoples Kentucky'!D106</f>
        <v>267276</v>
      </c>
      <c r="E107" s="12">
        <f>Delta!E102+'Peoples Kentucky'!E106</f>
        <v>445731</v>
      </c>
      <c r="F107" s="12">
        <f>Delta!F102+'Peoples Kentucky'!F106</f>
        <v>-1611542</v>
      </c>
      <c r="G107" s="12">
        <f>Delta!G102+'Peoples Kentucky'!G106</f>
        <v>0</v>
      </c>
      <c r="H107" s="12">
        <f>Delta!H102+'Peoples Kentucky'!H106</f>
        <v>0</v>
      </c>
      <c r="I107" s="12">
        <f>Delta!I102+'Peoples Kentucky'!I106</f>
        <v>193100</v>
      </c>
      <c r="J107" s="12">
        <f t="shared" ref="J107:P107" si="29">SUM(J106)</f>
        <v>1038170</v>
      </c>
      <c r="K107" s="12">
        <f t="shared" si="29"/>
        <v>0</v>
      </c>
      <c r="L107" s="12">
        <f t="shared" si="29"/>
        <v>-1280963</v>
      </c>
      <c r="M107" s="12">
        <f t="shared" si="29"/>
        <v>0</v>
      </c>
      <c r="N107" s="12">
        <f t="shared" si="29"/>
        <v>0</v>
      </c>
      <c r="O107" s="12">
        <f t="shared" si="29"/>
        <v>234705</v>
      </c>
      <c r="P107" s="12">
        <f t="shared" si="29"/>
        <v>0</v>
      </c>
    </row>
    <row r="108" spans="1:16" x14ac:dyDescent="0.25">
      <c r="A108" s="1" t="s">
        <v>55</v>
      </c>
      <c r="B108" s="23" t="s">
        <v>134</v>
      </c>
      <c r="C108" s="12">
        <f>Delta!C103+'Peoples Kentucky'!C107</f>
        <v>2129310.7199999997</v>
      </c>
      <c r="D108" s="12">
        <f>Delta!D103+'Peoples Kentucky'!D107</f>
        <v>2432264.7400000002</v>
      </c>
      <c r="E108" s="12">
        <f>Delta!E103+'Peoples Kentucky'!E107</f>
        <v>3137510.55</v>
      </c>
      <c r="F108" s="12">
        <f>Delta!F103+'Peoples Kentucky'!F107</f>
        <v>5563209.7600000007</v>
      </c>
      <c r="G108" s="12">
        <f>Delta!G103+'Peoples Kentucky'!G107</f>
        <v>4107595.53</v>
      </c>
      <c r="H108" s="12">
        <f>Delta!H103+'Peoples Kentucky'!H107</f>
        <v>4819298.93</v>
      </c>
      <c r="I108" s="12">
        <f>Delta!I103+'Peoples Kentucky'!I107</f>
        <v>4834530.3499999996</v>
      </c>
      <c r="J108" s="12">
        <f t="shared" ref="J108:P108" si="30">J69+J96+J98+J101+J103+J105+J107</f>
        <v>5537332.3600000003</v>
      </c>
      <c r="K108" s="12">
        <f t="shared" si="30"/>
        <v>2077599.85</v>
      </c>
      <c r="L108" s="12">
        <f t="shared" si="30"/>
        <v>1675453.9099999997</v>
      </c>
      <c r="M108" s="12">
        <f t="shared" si="30"/>
        <v>2576032.0499999993</v>
      </c>
      <c r="N108" s="12">
        <f t="shared" si="30"/>
        <v>2411360.7699999996</v>
      </c>
      <c r="O108" s="12">
        <f t="shared" si="30"/>
        <v>1760514.2999999998</v>
      </c>
      <c r="P108" s="12">
        <f t="shared" si="30"/>
        <v>2977970.9499999993</v>
      </c>
    </row>
    <row r="109" spans="1:16" x14ac:dyDescent="0.25">
      <c r="A109" s="1" t="s">
        <v>55</v>
      </c>
      <c r="B109" s="23" t="s">
        <v>161</v>
      </c>
      <c r="C109" s="12">
        <f>Delta!C104+'Peoples Kentucky'!C108</f>
        <v>94554.2</v>
      </c>
      <c r="D109" s="12">
        <f>Delta!D104+'Peoples Kentucky'!D108</f>
        <v>-204903.61</v>
      </c>
      <c r="E109" s="12">
        <f>Delta!E104+'Peoples Kentucky'!E108</f>
        <v>-573322.93000000005</v>
      </c>
      <c r="F109" s="12">
        <f>Delta!F104+'Peoples Kentucky'!F108</f>
        <v>-1741280.8599999999</v>
      </c>
      <c r="G109" s="12">
        <f>Delta!G104+'Peoples Kentucky'!G108</f>
        <v>-2303478.64</v>
      </c>
      <c r="H109" s="12">
        <f>Delta!H104+'Peoples Kentucky'!H108</f>
        <v>-2233701.8199999998</v>
      </c>
      <c r="I109" s="12">
        <f>Delta!I104+'Peoples Kentucky'!I108</f>
        <v>59618.5</v>
      </c>
      <c r="J109" s="12">
        <f t="shared" ref="J109:P109" si="31">J14+J108</f>
        <v>2116830.04</v>
      </c>
      <c r="K109" s="12">
        <f t="shared" si="31"/>
        <v>-1419807.6400000001</v>
      </c>
      <c r="L109" s="12">
        <f t="shared" si="31"/>
        <v>-542578.68999999994</v>
      </c>
      <c r="M109" s="12">
        <f t="shared" si="31"/>
        <v>363440.8599999994</v>
      </c>
      <c r="N109" s="12">
        <f t="shared" si="31"/>
        <v>285040.34999999963</v>
      </c>
      <c r="O109" s="12">
        <f t="shared" si="31"/>
        <v>-628537.20000000019</v>
      </c>
      <c r="P109" s="12">
        <f t="shared" si="31"/>
        <v>-183255.3900000006</v>
      </c>
    </row>
    <row r="110" spans="1:16" x14ac:dyDescent="0.25">
      <c r="A110" s="1" t="s">
        <v>55</v>
      </c>
      <c r="B110" s="23" t="s">
        <v>162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x14ac:dyDescent="0.25">
      <c r="A111" s="1" t="s">
        <v>55</v>
      </c>
      <c r="B111" s="23" t="s">
        <v>163</v>
      </c>
      <c r="C111" s="10"/>
      <c r="D111" s="10"/>
      <c r="E111" s="10"/>
      <c r="F111" s="10"/>
      <c r="G111" s="10"/>
      <c r="H111" s="10"/>
      <c r="I111" s="10"/>
    </row>
    <row r="112" spans="1:16" x14ac:dyDescent="0.25">
      <c r="A112" s="1" t="s">
        <v>164</v>
      </c>
      <c r="B112" s="1" t="s">
        <v>165</v>
      </c>
      <c r="C112" s="10">
        <f>Delta!C107+'Peoples Kentucky'!C111</f>
        <v>-4039.84</v>
      </c>
      <c r="D112" s="10">
        <f>Delta!D107+'Peoples Kentucky'!D111</f>
        <v>-2670.96</v>
      </c>
      <c r="E112" s="10">
        <f>Delta!E107+'Peoples Kentucky'!E111</f>
        <v>-4481.55</v>
      </c>
      <c r="F112" s="10">
        <f>Delta!F107+'Peoples Kentucky'!F111</f>
        <v>-8193.619999999999</v>
      </c>
      <c r="G112" s="10">
        <f>Delta!G107+'Peoples Kentucky'!G111</f>
        <v>-4434.6400000000003</v>
      </c>
      <c r="H112" s="10">
        <f>Delta!H107+'Peoples Kentucky'!H111</f>
        <v>-2749.6099999999997</v>
      </c>
      <c r="I112" s="10">
        <f>Delta!I107+'Peoples Kentucky'!I111</f>
        <v>-1035.1400000000001</v>
      </c>
      <c r="J112" s="10">
        <f>Delta!J107+'Peoples Kentucky'!J111</f>
        <v>-1320.62</v>
      </c>
      <c r="K112" s="10">
        <f>Delta!K107+'Peoples Kentucky'!K111</f>
        <v>-1654.17</v>
      </c>
      <c r="L112" s="10">
        <f>Delta!L107+'Peoples Kentucky'!L111</f>
        <v>-28.620000000000005</v>
      </c>
      <c r="M112" s="10">
        <f>Delta!M107+'Peoples Kentucky'!M111</f>
        <v>-3594.08</v>
      </c>
      <c r="N112" s="10">
        <f>Delta!N107+'Peoples Kentucky'!N111</f>
        <v>-1116.31</v>
      </c>
      <c r="O112" s="10">
        <f>Delta!O107+'Peoples Kentucky'!O111</f>
        <v>-6890.43</v>
      </c>
      <c r="P112" s="10">
        <f>Delta!P107+'Peoples Kentucky'!P111</f>
        <v>-433</v>
      </c>
    </row>
    <row r="113" spans="1:16" x14ac:dyDescent="0.25">
      <c r="A113" s="1" t="s">
        <v>55</v>
      </c>
      <c r="B113" s="21" t="s">
        <v>166</v>
      </c>
      <c r="C113" s="12">
        <f>Delta!C108+'Peoples Kentucky'!C112</f>
        <v>-4039.84</v>
      </c>
      <c r="D113" s="12">
        <f>Delta!D108+'Peoples Kentucky'!D112</f>
        <v>-2670.96</v>
      </c>
      <c r="E113" s="12">
        <f>Delta!E108+'Peoples Kentucky'!E112</f>
        <v>-4481.55</v>
      </c>
      <c r="F113" s="12">
        <f>Delta!F108+'Peoples Kentucky'!F112</f>
        <v>-8193.619999999999</v>
      </c>
      <c r="G113" s="12">
        <f>Delta!G108+'Peoples Kentucky'!G112</f>
        <v>-4434.6400000000003</v>
      </c>
      <c r="H113" s="12">
        <f>Delta!H108+'Peoples Kentucky'!H112</f>
        <v>-2749.6099999999997</v>
      </c>
      <c r="I113" s="12">
        <f>Delta!I108+'Peoples Kentucky'!I112</f>
        <v>-1035.1400000000001</v>
      </c>
      <c r="J113" s="12">
        <f t="shared" ref="J113:P113" si="32">SUM(J112)</f>
        <v>-1320.62</v>
      </c>
      <c r="K113" s="12">
        <f t="shared" si="32"/>
        <v>-1654.17</v>
      </c>
      <c r="L113" s="12">
        <f t="shared" si="32"/>
        <v>-28.620000000000005</v>
      </c>
      <c r="M113" s="12">
        <f t="shared" si="32"/>
        <v>-3594.08</v>
      </c>
      <c r="N113" s="12">
        <f t="shared" si="32"/>
        <v>-1116.31</v>
      </c>
      <c r="O113" s="12">
        <f t="shared" si="32"/>
        <v>-6890.43</v>
      </c>
      <c r="P113" s="12">
        <f t="shared" si="32"/>
        <v>-433</v>
      </c>
    </row>
    <row r="114" spans="1:16" ht="19.5" customHeight="1" x14ac:dyDescent="0.25">
      <c r="A114" s="1" t="s">
        <v>167</v>
      </c>
      <c r="B114" s="1" t="s">
        <v>168</v>
      </c>
      <c r="C114" s="10">
        <f>Delta!C109+'Peoples Kentucky'!C113</f>
        <v>110.04</v>
      </c>
      <c r="D114" s="10">
        <f>Delta!D109+'Peoples Kentucky'!D113</f>
        <v>127.8</v>
      </c>
      <c r="E114" s="10">
        <f>Delta!E109+'Peoples Kentucky'!E113</f>
        <v>340.18</v>
      </c>
      <c r="F114" s="10">
        <f>Delta!F109+'Peoples Kentucky'!F113</f>
        <v>3637.98</v>
      </c>
      <c r="G114" s="10">
        <f>Delta!G109+'Peoples Kentucky'!G113</f>
        <v>585.92999999999995</v>
      </c>
      <c r="H114" s="10">
        <f>Delta!H109+'Peoples Kentucky'!H113</f>
        <v>230.84</v>
      </c>
      <c r="I114" s="10">
        <f>Delta!I109+'Peoples Kentucky'!I113</f>
        <v>114.69</v>
      </c>
      <c r="J114" s="10">
        <f>Delta!J109+'Peoples Kentucky'!J113</f>
        <v>203.29</v>
      </c>
      <c r="K114" s="10">
        <f>Delta!K109+'Peoples Kentucky'!K113</f>
        <v>56.1</v>
      </c>
      <c r="L114" s="10">
        <f>Delta!L109+'Peoples Kentucky'!L113</f>
        <v>1171.0999999999999</v>
      </c>
      <c r="M114" s="10">
        <f>Delta!M109+'Peoples Kentucky'!M113</f>
        <v>43.64</v>
      </c>
      <c r="N114" s="10">
        <f>Delta!N109+'Peoples Kentucky'!N113</f>
        <v>52.48</v>
      </c>
      <c r="O114" s="10">
        <f>Delta!O109+'Peoples Kentucky'!O113</f>
        <v>33.86</v>
      </c>
      <c r="P114" s="10">
        <f>Delta!P109+'Peoples Kentucky'!P113</f>
        <v>1151.45</v>
      </c>
    </row>
    <row r="115" spans="1:16" x14ac:dyDescent="0.25">
      <c r="A115" s="1" t="s">
        <v>55</v>
      </c>
      <c r="B115" s="21" t="s">
        <v>169</v>
      </c>
      <c r="C115" s="12">
        <f>Delta!C110+'Peoples Kentucky'!C114</f>
        <v>110.04</v>
      </c>
      <c r="D115" s="12">
        <f>Delta!D110+'Peoples Kentucky'!D114</f>
        <v>127.8</v>
      </c>
      <c r="E115" s="12">
        <f>Delta!E110+'Peoples Kentucky'!E114</f>
        <v>340.18</v>
      </c>
      <c r="F115" s="12">
        <f>Delta!F110+'Peoples Kentucky'!F114</f>
        <v>3637.98</v>
      </c>
      <c r="G115" s="12">
        <f>Delta!G110+'Peoples Kentucky'!G114</f>
        <v>585.92999999999995</v>
      </c>
      <c r="H115" s="12">
        <f>Delta!H110+'Peoples Kentucky'!H114</f>
        <v>230.84</v>
      </c>
      <c r="I115" s="12">
        <f>Delta!I110+'Peoples Kentucky'!I114</f>
        <v>114.69</v>
      </c>
      <c r="J115" s="12">
        <f t="shared" ref="J115:P115" si="33">SUM(J114)</f>
        <v>203.29</v>
      </c>
      <c r="K115" s="12">
        <f t="shared" si="33"/>
        <v>56.1</v>
      </c>
      <c r="L115" s="12">
        <f t="shared" si="33"/>
        <v>1171.0999999999999</v>
      </c>
      <c r="M115" s="12">
        <f t="shared" si="33"/>
        <v>43.64</v>
      </c>
      <c r="N115" s="12">
        <f t="shared" si="33"/>
        <v>52.48</v>
      </c>
      <c r="O115" s="12">
        <f t="shared" si="33"/>
        <v>33.86</v>
      </c>
      <c r="P115" s="12">
        <f t="shared" si="33"/>
        <v>1151.45</v>
      </c>
    </row>
    <row r="116" spans="1:16" x14ac:dyDescent="0.25">
      <c r="A116" s="1" t="s">
        <v>199</v>
      </c>
      <c r="B116" s="1" t="s">
        <v>200</v>
      </c>
      <c r="C116" s="10">
        <f>Delta!C111+'Peoples Kentucky'!C115</f>
        <v>-65457.86</v>
      </c>
      <c r="D116" s="10">
        <f>Delta!D111+'Peoples Kentucky'!D115</f>
        <v>0</v>
      </c>
      <c r="E116" s="10">
        <f>Delta!E111+'Peoples Kentucky'!E115</f>
        <v>0</v>
      </c>
      <c r="F116" s="10">
        <f>Delta!F111+'Peoples Kentucky'!F115</f>
        <v>-129095.78</v>
      </c>
      <c r="G116" s="10">
        <f>Delta!G111+'Peoples Kentucky'!G115</f>
        <v>0</v>
      </c>
      <c r="H116" s="10">
        <f>Delta!H111+'Peoples Kentucky'!H115</f>
        <v>0</v>
      </c>
      <c r="I116" s="10">
        <f>Delta!I111+'Peoples Kentucky'!I115</f>
        <v>-43225.53</v>
      </c>
      <c r="J116" s="10">
        <f>Delta!J111+'Peoples Kentucky'!J115</f>
        <v>0</v>
      </c>
      <c r="K116" s="10">
        <f>Delta!K111+'Peoples Kentucky'!K115</f>
        <v>0</v>
      </c>
      <c r="L116" s="10">
        <f>Delta!L111+'Peoples Kentucky'!L115</f>
        <v>0</v>
      </c>
      <c r="M116" s="10">
        <f>Delta!M111+'Peoples Kentucky'!M115</f>
        <v>0</v>
      </c>
      <c r="N116" s="10">
        <f>Delta!N111+'Peoples Kentucky'!N115</f>
        <v>0</v>
      </c>
      <c r="O116" s="10">
        <f>Delta!O111+'Peoples Kentucky'!O115</f>
        <v>0</v>
      </c>
      <c r="P116" s="10">
        <f>Delta!P111+'Peoples Kentucky'!P115</f>
        <v>0</v>
      </c>
    </row>
    <row r="117" spans="1:16" x14ac:dyDescent="0.25">
      <c r="A117" s="1" t="s">
        <v>55</v>
      </c>
      <c r="B117" s="21" t="s">
        <v>201</v>
      </c>
      <c r="C117" s="12">
        <f>Delta!C112+'Peoples Kentucky'!C116</f>
        <v>-65457.86</v>
      </c>
      <c r="D117" s="12">
        <f>Delta!D112+'Peoples Kentucky'!D116</f>
        <v>0</v>
      </c>
      <c r="E117" s="12">
        <f>Delta!E112+'Peoples Kentucky'!E116</f>
        <v>0</v>
      </c>
      <c r="F117" s="12">
        <f>Delta!F112+'Peoples Kentucky'!F116</f>
        <v>-129095.78</v>
      </c>
      <c r="G117" s="12">
        <f>Delta!G112+'Peoples Kentucky'!G116</f>
        <v>0</v>
      </c>
      <c r="H117" s="12">
        <f>Delta!H112+'Peoples Kentucky'!H116</f>
        <v>0</v>
      </c>
      <c r="I117" s="12">
        <f>Delta!I112+'Peoples Kentucky'!I116</f>
        <v>-43225.53</v>
      </c>
      <c r="J117" s="12">
        <f>Delta!J112+'Peoples Kentucky'!J116</f>
        <v>0</v>
      </c>
      <c r="K117" s="12">
        <f>Delta!K112+'Peoples Kentucky'!K116</f>
        <v>0</v>
      </c>
      <c r="L117" s="12">
        <f>Delta!L112+'Peoples Kentucky'!L116</f>
        <v>0</v>
      </c>
      <c r="M117" s="12">
        <f>Delta!M112+'Peoples Kentucky'!M116</f>
        <v>0</v>
      </c>
      <c r="N117" s="12">
        <f>Delta!N112+'Peoples Kentucky'!N116</f>
        <v>0</v>
      </c>
      <c r="O117" s="12">
        <f>Delta!O112+'Peoples Kentucky'!O116</f>
        <v>0</v>
      </c>
      <c r="P117" s="12">
        <f>Delta!P112+'Peoples Kentucky'!P116</f>
        <v>0</v>
      </c>
    </row>
    <row r="118" spans="1:16" x14ac:dyDescent="0.25">
      <c r="A118" s="1" t="s">
        <v>170</v>
      </c>
      <c r="B118" s="1" t="s">
        <v>171</v>
      </c>
      <c r="C118" s="10">
        <f>Delta!C113+'Peoples Kentucky'!C117</f>
        <v>-13.32</v>
      </c>
      <c r="D118" s="10">
        <f>Delta!D113+'Peoples Kentucky'!D117</f>
        <v>-703.93</v>
      </c>
      <c r="E118" s="10">
        <f>Delta!E113+'Peoples Kentucky'!E117</f>
        <v>-647.97</v>
      </c>
      <c r="F118" s="10">
        <f>Delta!F113+'Peoples Kentucky'!F117</f>
        <v>-1085</v>
      </c>
      <c r="G118" s="10">
        <f>Delta!G113+'Peoples Kentucky'!G117</f>
        <v>-456</v>
      </c>
      <c r="H118" s="10">
        <f>Delta!H113+'Peoples Kentucky'!H117</f>
        <v>-1840.8</v>
      </c>
      <c r="I118" s="10">
        <f>Delta!I113+'Peoples Kentucky'!I117</f>
        <v>-169.02</v>
      </c>
      <c r="J118" s="10">
        <f>Delta!J113+'Peoples Kentucky'!J118</f>
        <v>-2647.7</v>
      </c>
      <c r="K118" s="10">
        <f>Delta!K113+'Peoples Kentucky'!K118</f>
        <v>123.91</v>
      </c>
      <c r="L118" s="10">
        <f>Delta!L113+'Peoples Kentucky'!L118</f>
        <v>0</v>
      </c>
      <c r="M118" s="10">
        <f>Delta!M113+'Peoples Kentucky'!M118</f>
        <v>-36.4</v>
      </c>
      <c r="N118" s="10">
        <f>Delta!N113+'Peoples Kentucky'!N118</f>
        <v>-605.13</v>
      </c>
      <c r="O118" s="10">
        <f>Delta!O113+'Peoples Kentucky'!O118</f>
        <v>0</v>
      </c>
      <c r="P118" s="10">
        <f>Delta!P113+'Peoples Kentucky'!P118</f>
        <v>-1</v>
      </c>
    </row>
    <row r="119" spans="1:16" x14ac:dyDescent="0.25">
      <c r="A119" s="1" t="s">
        <v>55</v>
      </c>
      <c r="B119" s="21" t="s">
        <v>172</v>
      </c>
      <c r="C119" s="12">
        <f>Delta!C114+'Peoples Kentucky'!C118</f>
        <v>-13.32</v>
      </c>
      <c r="D119" s="12">
        <f>Delta!D114+'Peoples Kentucky'!D118</f>
        <v>-703.93</v>
      </c>
      <c r="E119" s="12">
        <f>Delta!E114+'Peoples Kentucky'!E118</f>
        <v>-647.97</v>
      </c>
      <c r="F119" s="12">
        <f>Delta!F114+'Peoples Kentucky'!F118</f>
        <v>-1085</v>
      </c>
      <c r="G119" s="12">
        <f>Delta!G114+'Peoples Kentucky'!G118</f>
        <v>-456</v>
      </c>
      <c r="H119" s="12">
        <f>Delta!H114+'Peoples Kentucky'!H118</f>
        <v>-1840.8</v>
      </c>
      <c r="I119" s="12">
        <f>Delta!I114+'Peoples Kentucky'!I118</f>
        <v>-169.02</v>
      </c>
      <c r="J119" s="12">
        <f>Delta!J114+'Peoples Kentucky'!J118</f>
        <v>-2647.7</v>
      </c>
      <c r="K119" s="12">
        <f>Delta!K114+'Peoples Kentucky'!K118</f>
        <v>123.91</v>
      </c>
      <c r="L119" s="12">
        <f>Delta!L114+'Peoples Kentucky'!L118</f>
        <v>0</v>
      </c>
      <c r="M119" s="12">
        <f>Delta!M114+'Peoples Kentucky'!M118</f>
        <v>-36.4</v>
      </c>
      <c r="N119" s="12">
        <f>Delta!N114+'Peoples Kentucky'!N118</f>
        <v>-605.13</v>
      </c>
      <c r="O119" s="12">
        <f>Delta!O114+'Peoples Kentucky'!O118</f>
        <v>0</v>
      </c>
      <c r="P119" s="12">
        <f>Delta!P114+'Peoples Kentucky'!P118</f>
        <v>-1</v>
      </c>
    </row>
    <row r="120" spans="1:16" x14ac:dyDescent="0.25">
      <c r="A120" s="1" t="s">
        <v>55</v>
      </c>
      <c r="B120" s="23" t="s">
        <v>173</v>
      </c>
      <c r="C120" s="12">
        <f>Delta!C115+'Peoples Kentucky'!C119</f>
        <v>-69400.98000000001</v>
      </c>
      <c r="D120" s="12">
        <f>Delta!D115+'Peoples Kentucky'!D119</f>
        <v>-3247.0899999999997</v>
      </c>
      <c r="E120" s="12">
        <f>Delta!E115+'Peoples Kentucky'!E119</f>
        <v>-4789.34</v>
      </c>
      <c r="F120" s="12">
        <f>Delta!F115+'Peoples Kentucky'!F119</f>
        <v>-134736.42000000001</v>
      </c>
      <c r="G120" s="12">
        <f>Delta!G115+'Peoples Kentucky'!G119</f>
        <v>-4304.71</v>
      </c>
      <c r="H120" s="12">
        <f>Delta!H115+'Peoples Kentucky'!H119</f>
        <v>-4359.57</v>
      </c>
      <c r="I120" s="12">
        <f>Delta!I115+'Peoples Kentucky'!I119</f>
        <v>-44314.999999999993</v>
      </c>
      <c r="J120" s="12">
        <f t="shared" ref="J120:P120" si="34">J113+J115+J117+J119</f>
        <v>-3765.0299999999997</v>
      </c>
      <c r="K120" s="12">
        <f t="shared" si="34"/>
        <v>-1474.16</v>
      </c>
      <c r="L120" s="12">
        <f t="shared" si="34"/>
        <v>1142.48</v>
      </c>
      <c r="M120" s="12">
        <f t="shared" si="34"/>
        <v>-3586.84</v>
      </c>
      <c r="N120" s="12">
        <f t="shared" si="34"/>
        <v>-1668.96</v>
      </c>
      <c r="O120" s="12">
        <f t="shared" si="34"/>
        <v>-6856.5700000000006</v>
      </c>
      <c r="P120" s="12">
        <f t="shared" si="34"/>
        <v>717.45</v>
      </c>
    </row>
    <row r="121" spans="1:16" x14ac:dyDescent="0.25">
      <c r="A121" s="1" t="s">
        <v>55</v>
      </c>
      <c r="B121" s="23" t="s">
        <v>174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5">
      <c r="A122" s="1" t="s">
        <v>175</v>
      </c>
      <c r="B122" s="1" t="s">
        <v>176</v>
      </c>
      <c r="C122" s="10">
        <f>Delta!C117+'Peoples Kentucky'!C121</f>
        <v>1200</v>
      </c>
      <c r="D122" s="10">
        <f>Delta!D117+'Peoples Kentucky'!D121</f>
        <v>30</v>
      </c>
      <c r="E122" s="10">
        <f>Delta!E117+'Peoples Kentucky'!E121</f>
        <v>325</v>
      </c>
      <c r="F122" s="10">
        <f>Delta!F117+'Peoples Kentucky'!F121</f>
        <v>50</v>
      </c>
      <c r="G122" s="10">
        <f>Delta!G117+'Peoples Kentucky'!G121</f>
        <v>52.55</v>
      </c>
      <c r="H122" s="10">
        <f>Delta!H117+'Peoples Kentucky'!H121</f>
        <v>45300</v>
      </c>
      <c r="I122" s="10">
        <f>Delta!I117+'Peoples Kentucky'!I121</f>
        <v>75</v>
      </c>
      <c r="J122" s="10">
        <f>Delta!J117+'Peoples Kentucky'!J121</f>
        <v>0</v>
      </c>
      <c r="K122" s="10">
        <f>Delta!K117+'Peoples Kentucky'!K121</f>
        <v>100</v>
      </c>
      <c r="L122" s="10">
        <f>Delta!L117+'Peoples Kentucky'!L121</f>
        <v>0</v>
      </c>
      <c r="M122" s="10">
        <f>Delta!M117+'Peoples Kentucky'!M121</f>
        <v>600</v>
      </c>
      <c r="N122" s="10">
        <f>Delta!N117+'Peoples Kentucky'!N121</f>
        <v>250</v>
      </c>
      <c r="O122" s="10">
        <f>Delta!O117+'Peoples Kentucky'!O121</f>
        <v>275</v>
      </c>
      <c r="P122" s="10">
        <f>Delta!P117+'Peoples Kentucky'!P121</f>
        <v>0</v>
      </c>
    </row>
    <row r="123" spans="1:16" x14ac:dyDescent="0.25">
      <c r="A123" s="1" t="s">
        <v>55</v>
      </c>
      <c r="B123" s="21" t="s">
        <v>177</v>
      </c>
      <c r="C123" s="12">
        <f>Delta!C118+'Peoples Kentucky'!C122</f>
        <v>1200</v>
      </c>
      <c r="D123" s="12">
        <f>Delta!D118+'Peoples Kentucky'!D122</f>
        <v>30</v>
      </c>
      <c r="E123" s="12">
        <f>Delta!E118+'Peoples Kentucky'!E122</f>
        <v>325</v>
      </c>
      <c r="F123" s="12">
        <f>Delta!F118+'Peoples Kentucky'!F122</f>
        <v>50</v>
      </c>
      <c r="G123" s="12">
        <f>Delta!G118+'Peoples Kentucky'!G122</f>
        <v>52.55</v>
      </c>
      <c r="H123" s="12">
        <f>Delta!H118+'Peoples Kentucky'!H122</f>
        <v>45300</v>
      </c>
      <c r="I123" s="12">
        <f>Delta!I118+'Peoples Kentucky'!I122</f>
        <v>75</v>
      </c>
      <c r="J123" s="12">
        <f t="shared" ref="J123:P123" si="35">SUM(J122)</f>
        <v>0</v>
      </c>
      <c r="K123" s="12">
        <f t="shared" si="35"/>
        <v>100</v>
      </c>
      <c r="L123" s="12">
        <f t="shared" si="35"/>
        <v>0</v>
      </c>
      <c r="M123" s="12">
        <f t="shared" si="35"/>
        <v>600</v>
      </c>
      <c r="N123" s="12">
        <f t="shared" si="35"/>
        <v>250</v>
      </c>
      <c r="O123" s="12">
        <f t="shared" si="35"/>
        <v>275</v>
      </c>
      <c r="P123" s="12">
        <f t="shared" si="35"/>
        <v>0</v>
      </c>
    </row>
    <row r="124" spans="1:16" x14ac:dyDescent="0.25">
      <c r="A124" s="1" t="s">
        <v>211</v>
      </c>
      <c r="B124" s="1" t="s">
        <v>212</v>
      </c>
      <c r="C124" s="28">
        <f>Delta!C119</f>
        <v>0</v>
      </c>
      <c r="D124" s="28">
        <f>Delta!D119</f>
        <v>0</v>
      </c>
      <c r="E124" s="28">
        <f>Delta!E119</f>
        <v>0</v>
      </c>
      <c r="F124" s="28">
        <f>Delta!F119</f>
        <v>0</v>
      </c>
      <c r="G124" s="28">
        <f>Delta!G119</f>
        <v>0</v>
      </c>
      <c r="H124" s="28">
        <f>Delta!H119</f>
        <v>0</v>
      </c>
      <c r="I124" s="28">
        <f>Delta!I119</f>
        <v>0</v>
      </c>
      <c r="J124" s="28">
        <f>Delta!J119</f>
        <v>-12054.77</v>
      </c>
      <c r="K124" s="28">
        <f>Delta!K119</f>
        <v>0</v>
      </c>
      <c r="L124" s="28">
        <f>Delta!L119</f>
        <v>-39370.71</v>
      </c>
      <c r="M124" s="28">
        <f>Delta!M119</f>
        <v>0</v>
      </c>
      <c r="N124" s="28">
        <f>Delta!N119</f>
        <v>0</v>
      </c>
      <c r="O124" s="28">
        <f>Delta!O119</f>
        <v>4922.8999999999996</v>
      </c>
      <c r="P124" s="28">
        <f>Delta!P119</f>
        <v>0</v>
      </c>
    </row>
    <row r="125" spans="1:16" x14ac:dyDescent="0.25">
      <c r="A125" s="1"/>
      <c r="B125" s="1" t="s">
        <v>213</v>
      </c>
      <c r="C125" s="28">
        <f>Delta!C120</f>
        <v>0</v>
      </c>
      <c r="D125" s="28">
        <f>Delta!D120</f>
        <v>0</v>
      </c>
      <c r="E125" s="28">
        <f>Delta!E120</f>
        <v>0</v>
      </c>
      <c r="F125" s="28">
        <f>Delta!F120</f>
        <v>0</v>
      </c>
      <c r="G125" s="28">
        <f>Delta!G120</f>
        <v>0</v>
      </c>
      <c r="H125" s="28">
        <f>Delta!H120</f>
        <v>0</v>
      </c>
      <c r="I125" s="28">
        <f>Delta!I120</f>
        <v>0</v>
      </c>
      <c r="J125" s="28">
        <f>Delta!J120</f>
        <v>-12054.77</v>
      </c>
      <c r="K125" s="28">
        <f>Delta!K120</f>
        <v>0</v>
      </c>
      <c r="L125" s="28">
        <f>Delta!L120</f>
        <v>-39370.71</v>
      </c>
      <c r="M125" s="28">
        <f>Delta!M120</f>
        <v>0</v>
      </c>
      <c r="N125" s="28">
        <f>Delta!N120</f>
        <v>0</v>
      </c>
      <c r="O125" s="28">
        <f>Delta!O120</f>
        <v>4922.8999999999996</v>
      </c>
      <c r="P125" s="28">
        <f>Delta!P120</f>
        <v>0</v>
      </c>
    </row>
    <row r="126" spans="1:16" x14ac:dyDescent="0.25">
      <c r="A126" s="1" t="s">
        <v>178</v>
      </c>
      <c r="B126" s="1" t="s">
        <v>179</v>
      </c>
      <c r="C126" s="10">
        <f>Delta!C121+'Peoples Kentucky'!C123</f>
        <v>0</v>
      </c>
      <c r="D126" s="10">
        <f>Delta!D121+'Peoples Kentucky'!D123</f>
        <v>4023.84</v>
      </c>
      <c r="E126" s="10">
        <f>Delta!E121+'Peoples Kentucky'!E123</f>
        <v>8000</v>
      </c>
      <c r="F126" s="10">
        <f>Delta!F121+'Peoples Kentucky'!F123</f>
        <v>12000</v>
      </c>
      <c r="G126" s="10">
        <f>Delta!G121+'Peoples Kentucky'!G123</f>
        <v>0</v>
      </c>
      <c r="H126" s="10">
        <f>Delta!H121+'Peoples Kentucky'!H123</f>
        <v>4000</v>
      </c>
      <c r="I126" s="10">
        <f>Delta!I121+'Peoples Kentucky'!I123</f>
        <v>0</v>
      </c>
      <c r="J126" s="10">
        <f>Delta!J121+'Peoples Kentucky'!J123</f>
        <v>12000</v>
      </c>
      <c r="K126" s="10">
        <f>Delta!K121+'Peoples Kentucky'!K123</f>
        <v>0</v>
      </c>
      <c r="L126" s="10">
        <f>Delta!L121+'Peoples Kentucky'!L123</f>
        <v>4000</v>
      </c>
      <c r="M126" s="10">
        <f>Delta!M121+'Peoples Kentucky'!M123</f>
        <v>0</v>
      </c>
      <c r="N126" s="10">
        <f>Delta!N121+'Peoples Kentucky'!N123</f>
        <v>0</v>
      </c>
      <c r="O126" s="10">
        <f>Delta!O121+'Peoples Kentucky'!O123</f>
        <v>0</v>
      </c>
      <c r="P126" s="10">
        <f>Delta!P121+'Peoples Kentucky'!P123</f>
        <v>8000</v>
      </c>
    </row>
    <row r="127" spans="1:16" x14ac:dyDescent="0.25">
      <c r="A127" s="1" t="s">
        <v>55</v>
      </c>
      <c r="B127" s="21" t="s">
        <v>180</v>
      </c>
      <c r="C127" s="12">
        <f>Delta!C122+'Peoples Kentucky'!C124</f>
        <v>0</v>
      </c>
      <c r="D127" s="12">
        <f>Delta!D122+'Peoples Kentucky'!D124</f>
        <v>4023.84</v>
      </c>
      <c r="E127" s="12">
        <f>Delta!E122+'Peoples Kentucky'!E124</f>
        <v>8000</v>
      </c>
      <c r="F127" s="12">
        <f>Delta!F122+'Peoples Kentucky'!F124</f>
        <v>12000</v>
      </c>
      <c r="G127" s="12">
        <f>Delta!G122+'Peoples Kentucky'!G124</f>
        <v>0</v>
      </c>
      <c r="H127" s="12">
        <f>Delta!H122+'Peoples Kentucky'!H124</f>
        <v>4000</v>
      </c>
      <c r="I127" s="12">
        <f>Delta!I122+'Peoples Kentucky'!I124</f>
        <v>0</v>
      </c>
      <c r="J127" s="12">
        <f t="shared" ref="J127:P127" si="36">SUM(J126)</f>
        <v>12000</v>
      </c>
      <c r="K127" s="12">
        <f t="shared" si="36"/>
        <v>0</v>
      </c>
      <c r="L127" s="12">
        <f t="shared" si="36"/>
        <v>4000</v>
      </c>
      <c r="M127" s="12">
        <f t="shared" si="36"/>
        <v>0</v>
      </c>
      <c r="N127" s="12">
        <f t="shared" si="36"/>
        <v>0</v>
      </c>
      <c r="O127" s="12">
        <f t="shared" si="36"/>
        <v>0</v>
      </c>
      <c r="P127" s="12">
        <f t="shared" si="36"/>
        <v>8000</v>
      </c>
    </row>
    <row r="128" spans="1:16" x14ac:dyDescent="0.25">
      <c r="A128" s="1" t="s">
        <v>181</v>
      </c>
      <c r="B128" s="1" t="s">
        <v>182</v>
      </c>
      <c r="C128" s="10">
        <f>Delta!C123+'Peoples Kentucky'!C125</f>
        <v>1002.85</v>
      </c>
      <c r="D128" s="10">
        <f>Delta!D123+'Peoples Kentucky'!D125</f>
        <v>489.1</v>
      </c>
      <c r="E128" s="10">
        <f>Delta!E123+'Peoples Kentucky'!E125</f>
        <v>-83.429999999999993</v>
      </c>
      <c r="F128" s="10">
        <f>Delta!F123+'Peoples Kentucky'!F125</f>
        <v>0</v>
      </c>
      <c r="G128" s="10">
        <f>Delta!G123+'Peoples Kentucky'!G125</f>
        <v>0</v>
      </c>
      <c r="H128" s="10">
        <f>Delta!H123+'Peoples Kentucky'!H125</f>
        <v>413.21</v>
      </c>
      <c r="I128" s="10">
        <f>Delta!I123+'Peoples Kentucky'!I125</f>
        <v>413.21</v>
      </c>
      <c r="J128" s="10">
        <f>Delta!J123+'Peoples Kentucky'!J125</f>
        <v>413.21</v>
      </c>
      <c r="K128" s="10">
        <f>Delta!K123+'Peoples Kentucky'!K125</f>
        <v>0</v>
      </c>
      <c r="L128" s="10">
        <f>Delta!L123+'Peoples Kentucky'!L125</f>
        <v>0</v>
      </c>
      <c r="M128" s="10">
        <f>Delta!M123+'Peoples Kentucky'!M125</f>
        <v>0</v>
      </c>
      <c r="N128" s="10">
        <f>Delta!N123+'Peoples Kentucky'!N125</f>
        <v>513.75</v>
      </c>
      <c r="O128" s="10">
        <f>Delta!O123+'Peoples Kentucky'!O125</f>
        <v>250</v>
      </c>
      <c r="P128" s="10">
        <f>Delta!P123+'Peoples Kentucky'!P125</f>
        <v>253.26</v>
      </c>
    </row>
    <row r="129" spans="1:16" x14ac:dyDescent="0.25">
      <c r="A129" s="1" t="s">
        <v>55</v>
      </c>
      <c r="B129" s="21" t="s">
        <v>183</v>
      </c>
      <c r="C129" s="14">
        <f>Delta!C124+'Peoples Kentucky'!C126</f>
        <v>1002.85</v>
      </c>
      <c r="D129" s="14">
        <f>Delta!D124+'Peoples Kentucky'!D126</f>
        <v>489.1</v>
      </c>
      <c r="E129" s="14">
        <f>Delta!E124+'Peoples Kentucky'!E126</f>
        <v>-83.429999999999993</v>
      </c>
      <c r="F129" s="14">
        <f>Delta!F124+'Peoples Kentucky'!F126</f>
        <v>0</v>
      </c>
      <c r="G129" s="14">
        <f>Delta!G124+'Peoples Kentucky'!G126</f>
        <v>0</v>
      </c>
      <c r="H129" s="14">
        <f>Delta!H124+'Peoples Kentucky'!H126</f>
        <v>413.21</v>
      </c>
      <c r="I129" s="14">
        <f>Delta!I124+'Peoples Kentucky'!I126</f>
        <v>413.21</v>
      </c>
      <c r="J129" s="14">
        <f t="shared" ref="J129:P129" si="37">SUM(J128)</f>
        <v>413.21</v>
      </c>
      <c r="K129" s="14">
        <f t="shared" si="37"/>
        <v>0</v>
      </c>
      <c r="L129" s="14">
        <f t="shared" si="37"/>
        <v>0</v>
      </c>
      <c r="M129" s="14">
        <f t="shared" si="37"/>
        <v>0</v>
      </c>
      <c r="N129" s="14">
        <f t="shared" si="37"/>
        <v>513.75</v>
      </c>
      <c r="O129" s="14">
        <f t="shared" si="37"/>
        <v>250</v>
      </c>
      <c r="P129" s="14">
        <f t="shared" si="37"/>
        <v>253.26</v>
      </c>
    </row>
    <row r="130" spans="1:16" x14ac:dyDescent="0.25">
      <c r="A130" s="1" t="s">
        <v>55</v>
      </c>
      <c r="B130" s="23" t="s">
        <v>184</v>
      </c>
      <c r="C130" s="16">
        <f>Delta!C125+'Peoples Kentucky'!C127</f>
        <v>2202.85</v>
      </c>
      <c r="D130" s="16">
        <f>Delta!D125+'Peoples Kentucky'!D127</f>
        <v>4542.9399999999996</v>
      </c>
      <c r="E130" s="16">
        <f>Delta!E125+'Peoples Kentucky'!E127</f>
        <v>8241.57</v>
      </c>
      <c r="F130" s="16">
        <f>Delta!F125+'Peoples Kentucky'!F127</f>
        <v>12050</v>
      </c>
      <c r="G130" s="16">
        <f>Delta!G125+'Peoples Kentucky'!G127</f>
        <v>52.55</v>
      </c>
      <c r="H130" s="16">
        <f>Delta!H125+'Peoples Kentucky'!H127</f>
        <v>49713.21</v>
      </c>
      <c r="I130" s="16">
        <f>Delta!I125+'Peoples Kentucky'!I127</f>
        <v>488.21</v>
      </c>
      <c r="J130" s="16">
        <f t="shared" ref="J130:P130" si="38">J123+J125+J127+J129</f>
        <v>358.43999999999954</v>
      </c>
      <c r="K130" s="16">
        <f t="shared" si="38"/>
        <v>100</v>
      </c>
      <c r="L130" s="16">
        <f t="shared" si="38"/>
        <v>-35370.71</v>
      </c>
      <c r="M130" s="16">
        <f t="shared" si="38"/>
        <v>600</v>
      </c>
      <c r="N130" s="16">
        <f t="shared" si="38"/>
        <v>763.75</v>
      </c>
      <c r="O130" s="16">
        <f t="shared" si="38"/>
        <v>5447.9</v>
      </c>
      <c r="P130" s="16">
        <f t="shared" si="38"/>
        <v>8253.26</v>
      </c>
    </row>
    <row r="131" spans="1:16" x14ac:dyDescent="0.25">
      <c r="A131" s="1" t="s">
        <v>55</v>
      </c>
      <c r="B131" s="23" t="s">
        <v>185</v>
      </c>
      <c r="C131" s="12">
        <f>Delta!C126+'Peoples Kentucky'!C128</f>
        <v>-67198.12999999999</v>
      </c>
      <c r="D131" s="12">
        <f>Delta!D126+'Peoples Kentucky'!D128</f>
        <v>1295.8499999999999</v>
      </c>
      <c r="E131" s="12">
        <f>Delta!E126+'Peoples Kentucky'!E128</f>
        <v>3452.23</v>
      </c>
      <c r="F131" s="12">
        <f>Delta!F126+'Peoples Kentucky'!F128</f>
        <v>-122686.42</v>
      </c>
      <c r="G131" s="12">
        <f>Delta!G126+'Peoples Kentucky'!G128</f>
        <v>-4252.16</v>
      </c>
      <c r="H131" s="12">
        <f>Delta!H126+'Peoples Kentucky'!H128</f>
        <v>45353.64</v>
      </c>
      <c r="I131" s="12">
        <f>Delta!I126+'Peoples Kentucky'!I128</f>
        <v>-43826.79</v>
      </c>
      <c r="J131" s="12">
        <f t="shared" ref="J131:P131" si="39">J120+J130</f>
        <v>-3406.59</v>
      </c>
      <c r="K131" s="12">
        <f t="shared" si="39"/>
        <v>-1374.16</v>
      </c>
      <c r="L131" s="12">
        <f t="shared" si="39"/>
        <v>-34228.229999999996</v>
      </c>
      <c r="M131" s="12">
        <f t="shared" si="39"/>
        <v>-2986.84</v>
      </c>
      <c r="N131" s="12">
        <f t="shared" si="39"/>
        <v>-905.21</v>
      </c>
      <c r="O131" s="12">
        <f t="shared" si="39"/>
        <v>-1408.670000000001</v>
      </c>
      <c r="P131" s="12">
        <f t="shared" si="39"/>
        <v>8970.7100000000009</v>
      </c>
    </row>
    <row r="132" spans="1:16" x14ac:dyDescent="0.25">
      <c r="A132" s="1" t="s">
        <v>55</v>
      </c>
      <c r="B132" s="23" t="s">
        <v>186</v>
      </c>
      <c r="C132" s="10">
        <f>Delta!C127+'Peoples Kentucky'!C129</f>
        <v>0</v>
      </c>
      <c r="D132" s="10">
        <f>Delta!D127+'Peoples Kentucky'!D129</f>
        <v>0</v>
      </c>
      <c r="E132" s="10">
        <f>Delta!E127+'Peoples Kentucky'!E129</f>
        <v>0</v>
      </c>
      <c r="F132" s="10">
        <f>Delta!F127+'Peoples Kentucky'!F129</f>
        <v>0</v>
      </c>
      <c r="G132" s="10">
        <f>Delta!G127+'Peoples Kentucky'!G129</f>
        <v>0</v>
      </c>
      <c r="H132" s="10">
        <f>Delta!H127+'Peoples Kentucky'!H129</f>
        <v>0</v>
      </c>
      <c r="I132" s="10">
        <f>Delta!I127+'Peoples Kentucky'!I129</f>
        <v>0</v>
      </c>
    </row>
    <row r="133" spans="1:16" x14ac:dyDescent="0.25">
      <c r="A133" s="1" t="s">
        <v>187</v>
      </c>
      <c r="B133" s="1" t="s">
        <v>188</v>
      </c>
      <c r="C133" s="10">
        <f>Delta!C128+'Peoples Kentucky'!C130</f>
        <v>16966.66</v>
      </c>
      <c r="D133" s="10">
        <f>Delta!D128+'Peoples Kentucky'!D130</f>
        <v>16933.34</v>
      </c>
      <c r="E133" s="10">
        <f>Delta!E128+'Peoples Kentucky'!E130</f>
        <v>16933.34</v>
      </c>
      <c r="F133" s="10">
        <f>Delta!F128+'Peoples Kentucky'!F130</f>
        <v>16933.32</v>
      </c>
      <c r="G133" s="10">
        <f>Delta!G128+'Peoples Kentucky'!G130</f>
        <v>16433.34</v>
      </c>
      <c r="H133" s="10">
        <f>Delta!H128+'Peoples Kentucky'!H130</f>
        <v>16433.34</v>
      </c>
      <c r="I133" s="10">
        <f>Delta!I128+'Peoples Kentucky'!I130</f>
        <v>16433.32</v>
      </c>
      <c r="J133" s="10">
        <f>Delta!J128+'Peoples Kentucky'!J130</f>
        <v>16433.34</v>
      </c>
      <c r="K133" s="10">
        <f>Delta!K128+'Peoples Kentucky'!K130</f>
        <v>16433.34</v>
      </c>
      <c r="L133" s="10">
        <f>Delta!L128+'Peoples Kentucky'!L130</f>
        <v>16433.34</v>
      </c>
      <c r="M133" s="10">
        <f>Delta!M128+'Peoples Kentucky'!M130</f>
        <v>16433.34</v>
      </c>
      <c r="N133" s="10">
        <f>Delta!N128+'Peoples Kentucky'!N130</f>
        <v>16433.34</v>
      </c>
      <c r="O133" s="10">
        <f>Delta!O128+'Peoples Kentucky'!O130</f>
        <v>16433.32</v>
      </c>
      <c r="P133" s="10">
        <f>Delta!P128+'Peoples Kentucky'!P130</f>
        <v>16366.67</v>
      </c>
    </row>
    <row r="134" spans="1:16" x14ac:dyDescent="0.25">
      <c r="A134" s="1" t="s">
        <v>55</v>
      </c>
      <c r="B134" s="21" t="s">
        <v>189</v>
      </c>
      <c r="C134" s="12">
        <f>Delta!C129+'Peoples Kentucky'!C131</f>
        <v>16966.66</v>
      </c>
      <c r="D134" s="12">
        <f>Delta!D129+'Peoples Kentucky'!D131</f>
        <v>16933.34</v>
      </c>
      <c r="E134" s="12">
        <f>Delta!E129+'Peoples Kentucky'!E131</f>
        <v>16933.34</v>
      </c>
      <c r="F134" s="12">
        <f>Delta!F129+'Peoples Kentucky'!F131</f>
        <v>16933.32</v>
      </c>
      <c r="G134" s="12">
        <f>Delta!G129+'Peoples Kentucky'!G131</f>
        <v>16433.34</v>
      </c>
      <c r="H134" s="12">
        <f>Delta!H129+'Peoples Kentucky'!H131</f>
        <v>16433.34</v>
      </c>
      <c r="I134" s="12">
        <f>Delta!I129+'Peoples Kentucky'!I131</f>
        <v>16433.32</v>
      </c>
      <c r="J134" s="12">
        <f>Delta!J129+'Peoples Kentucky'!J131</f>
        <v>16433.34</v>
      </c>
      <c r="K134" s="12">
        <f>Delta!K129+'Peoples Kentucky'!K131</f>
        <v>16433.34</v>
      </c>
      <c r="L134" s="12">
        <f>Delta!L129+'Peoples Kentucky'!L131</f>
        <v>16433.34</v>
      </c>
      <c r="M134" s="12">
        <f>Delta!M129+'Peoples Kentucky'!M131</f>
        <v>16433.34</v>
      </c>
      <c r="N134" s="12">
        <f>Delta!N129+'Peoples Kentucky'!N131</f>
        <v>16433.34</v>
      </c>
      <c r="O134" s="12">
        <f>Delta!O129+'Peoples Kentucky'!O131</f>
        <v>16433.32</v>
      </c>
      <c r="P134" s="12">
        <f>Delta!P129+'Peoples Kentucky'!P131</f>
        <v>16366.67</v>
      </c>
    </row>
    <row r="135" spans="1:16" x14ac:dyDescent="0.25">
      <c r="A135" s="1" t="s">
        <v>190</v>
      </c>
      <c r="B135" s="1" t="s">
        <v>191</v>
      </c>
      <c r="C135" s="10">
        <f>Delta!C130+'Peoples Kentucky'!C132</f>
        <v>169862.13</v>
      </c>
      <c r="D135" s="10">
        <f>Delta!D130+'Peoples Kentucky'!D132</f>
        <v>170189.17</v>
      </c>
      <c r="E135" s="10">
        <f>Delta!E130+'Peoples Kentucky'!E132</f>
        <v>170346.54</v>
      </c>
      <c r="F135" s="10">
        <f>Delta!F130+'Peoples Kentucky'!F132</f>
        <v>169815.84999999998</v>
      </c>
      <c r="G135" s="10">
        <f>Delta!G130+'Peoples Kentucky'!G132</f>
        <v>174516.46000000002</v>
      </c>
      <c r="H135" s="10">
        <f>Delta!H130+'Peoples Kentucky'!H132</f>
        <v>171300.35</v>
      </c>
      <c r="I135" s="10">
        <f>Delta!I130+'Peoples Kentucky'!I132</f>
        <v>167684.45000000001</v>
      </c>
      <c r="J135" s="10">
        <f>Delta!J130+'Peoples Kentucky'!J132</f>
        <v>165852.37</v>
      </c>
      <c r="K135" s="10">
        <f>Delta!K130+'Peoples Kentucky'!K132</f>
        <v>167252.87</v>
      </c>
      <c r="L135" s="10">
        <f>Delta!L130+'Peoples Kentucky'!L132</f>
        <v>169202.96</v>
      </c>
      <c r="M135" s="10">
        <f>Delta!M130+'Peoples Kentucky'!M132</f>
        <v>171758.74000000002</v>
      </c>
      <c r="N135" s="10">
        <f>Delta!N130+'Peoples Kentucky'!N132</f>
        <v>174887.11000000002</v>
      </c>
      <c r="O135" s="10">
        <f>Delta!O130+'Peoples Kentucky'!O132</f>
        <v>178239.31</v>
      </c>
      <c r="P135" s="10">
        <f>Delta!P130+'Peoples Kentucky'!P132</f>
        <v>182518.43</v>
      </c>
    </row>
    <row r="136" spans="1:16" x14ac:dyDescent="0.25">
      <c r="A136" s="1" t="s">
        <v>55</v>
      </c>
      <c r="B136" s="21" t="s">
        <v>192</v>
      </c>
      <c r="C136" s="12">
        <f>Delta!C131+'Peoples Kentucky'!C133</f>
        <v>169862.13</v>
      </c>
      <c r="D136" s="12">
        <f>Delta!D131+'Peoples Kentucky'!D133</f>
        <v>170189.17</v>
      </c>
      <c r="E136" s="12">
        <f>Delta!E131+'Peoples Kentucky'!E133</f>
        <v>170346.54</v>
      </c>
      <c r="F136" s="12">
        <f>Delta!F131+'Peoples Kentucky'!F133</f>
        <v>169815.84999999998</v>
      </c>
      <c r="G136" s="12">
        <f>Delta!G131+'Peoples Kentucky'!G133</f>
        <v>174516.46000000002</v>
      </c>
      <c r="H136" s="12">
        <f>Delta!H131+'Peoples Kentucky'!H133</f>
        <v>171300.35</v>
      </c>
      <c r="I136" s="12">
        <f>Delta!I131+'Peoples Kentucky'!I133</f>
        <v>167684.45000000001</v>
      </c>
      <c r="J136" s="12">
        <f t="shared" ref="J136:P136" si="40">SUM(J135)</f>
        <v>165852.37</v>
      </c>
      <c r="K136" s="12">
        <f t="shared" si="40"/>
        <v>167252.87</v>
      </c>
      <c r="L136" s="12">
        <f t="shared" si="40"/>
        <v>169202.96</v>
      </c>
      <c r="M136" s="12">
        <f t="shared" si="40"/>
        <v>171758.74000000002</v>
      </c>
      <c r="N136" s="12">
        <f t="shared" si="40"/>
        <v>174887.11000000002</v>
      </c>
      <c r="O136" s="12">
        <f t="shared" si="40"/>
        <v>178239.31</v>
      </c>
      <c r="P136" s="12">
        <f t="shared" si="40"/>
        <v>182518.43</v>
      </c>
    </row>
    <row r="137" spans="1:16" x14ac:dyDescent="0.25">
      <c r="A137" s="1" t="s">
        <v>193</v>
      </c>
      <c r="B137" s="1" t="s">
        <v>194</v>
      </c>
      <c r="C137" s="10">
        <f>Delta!C132+'Peoples Kentucky'!C134</f>
        <v>1066.75</v>
      </c>
      <c r="D137" s="10">
        <f>Delta!D132+'Peoples Kentucky'!D134</f>
        <v>1095.83</v>
      </c>
      <c r="E137" s="10">
        <f>Delta!E132+'Peoples Kentucky'!E134</f>
        <v>1133.03</v>
      </c>
      <c r="F137" s="10">
        <f>Delta!F132+'Peoples Kentucky'!F134</f>
        <v>1203.9199999999998</v>
      </c>
      <c r="G137" s="10">
        <f>Delta!G132+'Peoples Kentucky'!G134</f>
        <v>0.56999999999999995</v>
      </c>
      <c r="H137" s="10">
        <f>Delta!H132+'Peoples Kentucky'!H134</f>
        <v>0</v>
      </c>
      <c r="I137" s="10">
        <f>Delta!I132+'Peoples Kentucky'!I134</f>
        <v>-27.56</v>
      </c>
      <c r="J137" s="10">
        <f>Delta!J132+'Peoples Kentucky'!J134</f>
        <v>0</v>
      </c>
      <c r="K137" s="10">
        <f>Delta!K132+'Peoples Kentucky'!K134</f>
        <v>0</v>
      </c>
      <c r="L137" s="10">
        <f>Delta!L132+'Peoples Kentucky'!L134</f>
        <v>10.61</v>
      </c>
      <c r="M137" s="10">
        <f>Delta!M132+'Peoples Kentucky'!M134</f>
        <v>0</v>
      </c>
      <c r="N137" s="10">
        <f>Delta!N132+'Peoples Kentucky'!N134</f>
        <v>0</v>
      </c>
      <c r="O137" s="10">
        <f>Delta!O132+'Peoples Kentucky'!O134</f>
        <v>5.31</v>
      </c>
      <c r="P137" s="10">
        <f>Delta!P132+'Peoples Kentucky'!P134</f>
        <v>0</v>
      </c>
    </row>
    <row r="138" spans="1:16" x14ac:dyDescent="0.25">
      <c r="A138" s="1" t="s">
        <v>55</v>
      </c>
      <c r="B138" s="21" t="s">
        <v>195</v>
      </c>
      <c r="C138" s="12">
        <f>Delta!C133+'Peoples Kentucky'!C135</f>
        <v>1066.75</v>
      </c>
      <c r="D138" s="12">
        <f>Delta!D133+'Peoples Kentucky'!D135</f>
        <v>1095.83</v>
      </c>
      <c r="E138" s="12">
        <f>Delta!E133+'Peoples Kentucky'!E135</f>
        <v>1133.03</v>
      </c>
      <c r="F138" s="12">
        <f>Delta!F133+'Peoples Kentucky'!F135</f>
        <v>1203.9199999999998</v>
      </c>
      <c r="G138" s="12">
        <f>Delta!G133+'Peoples Kentucky'!G135</f>
        <v>0.56999999999999995</v>
      </c>
      <c r="H138" s="12">
        <f>Delta!H133+'Peoples Kentucky'!H135</f>
        <v>0</v>
      </c>
      <c r="I138" s="12">
        <f>Delta!I133+'Peoples Kentucky'!I135</f>
        <v>-27.56</v>
      </c>
      <c r="J138" s="12">
        <f t="shared" ref="J138:P138" si="41">SUM(J137)</f>
        <v>0</v>
      </c>
      <c r="K138" s="12">
        <f t="shared" si="41"/>
        <v>0</v>
      </c>
      <c r="L138" s="12">
        <f t="shared" si="41"/>
        <v>10.61</v>
      </c>
      <c r="M138" s="12">
        <f t="shared" si="41"/>
        <v>0</v>
      </c>
      <c r="N138" s="12">
        <f t="shared" si="41"/>
        <v>0</v>
      </c>
      <c r="O138" s="12">
        <f t="shared" si="41"/>
        <v>5.31</v>
      </c>
      <c r="P138" s="12">
        <f t="shared" si="41"/>
        <v>0</v>
      </c>
    </row>
    <row r="139" spans="1:16" x14ac:dyDescent="0.25">
      <c r="A139" s="1" t="s">
        <v>204</v>
      </c>
      <c r="B139" s="1" t="s">
        <v>205</v>
      </c>
      <c r="C139" s="10">
        <f>Delta!C134+'Peoples Kentucky'!C136</f>
        <v>-130.06</v>
      </c>
      <c r="D139" s="10">
        <f>Delta!D134+'Peoples Kentucky'!D136</f>
        <v>-141.29</v>
      </c>
      <c r="E139" s="10">
        <f>Delta!E134+'Peoples Kentucky'!E136</f>
        <v>-140.5</v>
      </c>
      <c r="F139" s="10">
        <f>Delta!F134+'Peoples Kentucky'!F136</f>
        <v>-159.52000000000001</v>
      </c>
      <c r="G139" s="10">
        <f>Delta!G134+'Peoples Kentucky'!G136</f>
        <v>-26.31</v>
      </c>
      <c r="H139" s="10">
        <f>Delta!H134+'Peoples Kentucky'!H136</f>
        <v>-27.69</v>
      </c>
      <c r="I139" s="10">
        <f>Delta!I134+'Peoples Kentucky'!I136</f>
        <v>-33.9</v>
      </c>
      <c r="J139" s="10">
        <f>Delta!J134+'Peoples Kentucky'!J136</f>
        <v>-40.47</v>
      </c>
      <c r="K139" s="10">
        <f>Delta!K134+'Peoples Kentucky'!K136</f>
        <v>-55.6</v>
      </c>
      <c r="L139" s="10">
        <f>Delta!L134+'Peoples Kentucky'!L136</f>
        <v>-72.11</v>
      </c>
      <c r="M139" s="10">
        <f>Delta!M134+'Peoples Kentucky'!M136</f>
        <v>-101.27</v>
      </c>
      <c r="N139" s="10">
        <f>Delta!N134+'Peoples Kentucky'!N136</f>
        <v>-114.82</v>
      </c>
      <c r="O139" s="10">
        <f>Delta!O134+'Peoples Kentucky'!O136</f>
        <v>-129.01</v>
      </c>
      <c r="P139" s="10">
        <f>Delta!P134+'Peoples Kentucky'!P136</f>
        <v>-148.56</v>
      </c>
    </row>
    <row r="140" spans="1:16" x14ac:dyDescent="0.25">
      <c r="A140" s="1" t="s">
        <v>55</v>
      </c>
      <c r="B140" s="1" t="s">
        <v>206</v>
      </c>
      <c r="C140" s="12">
        <f>Delta!C135+'Peoples Kentucky'!C137</f>
        <v>-130.06</v>
      </c>
      <c r="D140" s="12">
        <f>Delta!D135+'Peoples Kentucky'!D137</f>
        <v>-141.29</v>
      </c>
      <c r="E140" s="12">
        <f>Delta!E135+'Peoples Kentucky'!E137</f>
        <v>-140.5</v>
      </c>
      <c r="F140" s="12">
        <f>Delta!F135+'Peoples Kentucky'!F137</f>
        <v>-159.52000000000001</v>
      </c>
      <c r="G140" s="12">
        <f>Delta!G135+'Peoples Kentucky'!G137</f>
        <v>-26.31</v>
      </c>
      <c r="H140" s="12">
        <f>Delta!H135+'Peoples Kentucky'!H137</f>
        <v>-27.69</v>
      </c>
      <c r="I140" s="12">
        <f>Delta!I135+'Peoples Kentucky'!I137</f>
        <v>-33.9</v>
      </c>
      <c r="J140" s="12">
        <f t="shared" ref="J140:P140" si="42">SUM(J139)</f>
        <v>-40.47</v>
      </c>
      <c r="K140" s="12">
        <f t="shared" si="42"/>
        <v>-55.6</v>
      </c>
      <c r="L140" s="12">
        <f t="shared" si="42"/>
        <v>-72.11</v>
      </c>
      <c r="M140" s="12">
        <f t="shared" si="42"/>
        <v>-101.27</v>
      </c>
      <c r="N140" s="12">
        <f t="shared" si="42"/>
        <v>-114.82</v>
      </c>
      <c r="O140" s="12">
        <f t="shared" si="42"/>
        <v>-129.01</v>
      </c>
      <c r="P140" s="12">
        <f t="shared" si="42"/>
        <v>-148.56</v>
      </c>
    </row>
    <row r="141" spans="1:16" x14ac:dyDescent="0.25">
      <c r="A141" s="1" t="s">
        <v>55</v>
      </c>
      <c r="B141" s="24" t="s">
        <v>196</v>
      </c>
      <c r="C141" s="12">
        <f>Delta!C136+'Peoples Kentucky'!C138</f>
        <v>187765.48</v>
      </c>
      <c r="D141" s="12">
        <f>Delta!D136+'Peoples Kentucky'!D138</f>
        <v>188077.05000000002</v>
      </c>
      <c r="E141" s="12">
        <f>Delta!E136+'Peoples Kentucky'!E138</f>
        <v>188272.41</v>
      </c>
      <c r="F141" s="12">
        <f>Delta!F136+'Peoples Kentucky'!F138</f>
        <v>187793.57</v>
      </c>
      <c r="G141" s="12">
        <f>Delta!G136+'Peoples Kentucky'!G138</f>
        <v>190924.06000000003</v>
      </c>
      <c r="H141" s="12">
        <f>Delta!H136+'Peoples Kentucky'!H138</f>
        <v>187706</v>
      </c>
      <c r="I141" s="12">
        <f>Delta!I136+'Peoples Kentucky'!I138</f>
        <v>184056.31</v>
      </c>
      <c r="J141" s="12">
        <f t="shared" ref="J141:P141" si="43">J134+J136+J138+J140</f>
        <v>182245.24</v>
      </c>
      <c r="K141" s="12">
        <f t="shared" si="43"/>
        <v>183630.61</v>
      </c>
      <c r="L141" s="12">
        <f t="shared" si="43"/>
        <v>185574.8</v>
      </c>
      <c r="M141" s="12">
        <f t="shared" si="43"/>
        <v>188090.81000000003</v>
      </c>
      <c r="N141" s="12">
        <f t="shared" si="43"/>
        <v>191205.63</v>
      </c>
      <c r="O141" s="12">
        <f t="shared" si="43"/>
        <v>194548.93</v>
      </c>
      <c r="P141" s="12">
        <f t="shared" si="43"/>
        <v>198736.54</v>
      </c>
    </row>
    <row r="142" spans="1:16" x14ac:dyDescent="0.25">
      <c r="A142" s="1" t="s">
        <v>55</v>
      </c>
      <c r="B142" s="24" t="s">
        <v>197</v>
      </c>
      <c r="C142" s="10">
        <f>Delta!C137+'Peoples Kentucky'!C139</f>
        <v>215121.55</v>
      </c>
      <c r="D142" s="10">
        <f>Delta!D137+'Peoples Kentucky'!D139</f>
        <v>-15530.709999999992</v>
      </c>
      <c r="E142" s="10">
        <f>Delta!E137+'Peoples Kentucky'!E139</f>
        <v>-381598.29000000004</v>
      </c>
      <c r="F142" s="10">
        <f>Delta!F137+'Peoples Kentucky'!F139</f>
        <v>-1676173.71</v>
      </c>
      <c r="G142" s="10">
        <f>Delta!G137+'Peoples Kentucky'!G139</f>
        <v>-2116806.7400000002</v>
      </c>
      <c r="H142" s="10">
        <f>Delta!H137+'Peoples Kentucky'!H139</f>
        <v>-2000642.18</v>
      </c>
      <c r="I142" s="10">
        <f>Delta!I137+'Peoples Kentucky'!I139</f>
        <v>199848.02</v>
      </c>
      <c r="J142" s="10">
        <f>Delta!J137+'Peoples Kentucky'!J139</f>
        <v>2295668.6900000004</v>
      </c>
      <c r="K142" s="10">
        <f>Delta!K137+'Peoples Kentucky'!K139</f>
        <v>-1237540.9099999997</v>
      </c>
      <c r="L142" s="10">
        <f>Delta!L137+'Peoples Kentucky'!L139</f>
        <v>-391221.39999999921</v>
      </c>
      <c r="M142" s="10">
        <f>Delta!M137+'Peoples Kentucky'!M139</f>
        <v>548556.11999999988</v>
      </c>
      <c r="N142" s="10">
        <f>Delta!N137+'Peoples Kentucky'!N139</f>
        <v>475352.3000000001</v>
      </c>
      <c r="O142" s="10">
        <f>Delta!O137+'Peoples Kentucky'!O139</f>
        <v>-435387.83999999962</v>
      </c>
      <c r="P142" s="10">
        <f>Delta!P137+'Peoples Kentucky'!P139</f>
        <v>24461.789999999928</v>
      </c>
    </row>
    <row r="143" spans="1:16" ht="15.75" thickBot="1" x14ac:dyDescent="0.3">
      <c r="A143" s="1" t="s">
        <v>55</v>
      </c>
      <c r="B143" s="25" t="s">
        <v>198</v>
      </c>
      <c r="C143" s="20">
        <f>Delta!C138+'Peoples Kentucky'!C140</f>
        <v>215121.55</v>
      </c>
      <c r="D143" s="20">
        <f>Delta!D138+'Peoples Kentucky'!D140</f>
        <v>-15530.709999999992</v>
      </c>
      <c r="E143" s="20">
        <f>Delta!E138+'Peoples Kentucky'!E140</f>
        <v>-381598.29000000004</v>
      </c>
      <c r="F143" s="20">
        <f>Delta!F138+'Peoples Kentucky'!F140</f>
        <v>-1676173.71</v>
      </c>
      <c r="G143" s="20">
        <f>Delta!G138+'Peoples Kentucky'!G140</f>
        <v>-2116806.7400000002</v>
      </c>
      <c r="H143" s="20">
        <f>Delta!H138+'Peoples Kentucky'!H140</f>
        <v>-2000642.18</v>
      </c>
      <c r="I143" s="20">
        <f>Delta!I138+'Peoples Kentucky'!I140</f>
        <v>199848.02</v>
      </c>
      <c r="J143" s="20">
        <f>Delta!J138+'Peoples Kentucky'!J140</f>
        <v>2295668.6900000004</v>
      </c>
      <c r="K143" s="20">
        <f>Delta!K138+'Peoples Kentucky'!K140</f>
        <v>-1237540.9099999997</v>
      </c>
      <c r="L143" s="20">
        <f>Delta!L138+'Peoples Kentucky'!L140</f>
        <v>-391221.39999999921</v>
      </c>
      <c r="M143" s="20">
        <f>Delta!M138+'Peoples Kentucky'!M140</f>
        <v>548556.11999999988</v>
      </c>
      <c r="N143" s="20">
        <f>Delta!N138+'Peoples Kentucky'!N140</f>
        <v>475352.3000000001</v>
      </c>
      <c r="O143" s="20">
        <f>Delta!O138+'Peoples Kentucky'!O140</f>
        <v>-435387.83999999962</v>
      </c>
      <c r="P143" s="20">
        <f>Delta!P138+'Peoples Kentucky'!P140</f>
        <v>24461.789999999928</v>
      </c>
    </row>
    <row r="144" spans="1:16" ht="15.75" thickTop="1" x14ac:dyDescent="0.25"/>
    <row r="145" spans="3:16" x14ac:dyDescent="0.2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10"/>
      <c r="N145" s="10"/>
      <c r="O145" s="10"/>
      <c r="P145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tabSelected="1" zoomScale="80" zoomScaleNormal="80" workbookViewId="0">
      <pane xSplit="2" ySplit="1" topLeftCell="K117" activePane="bottomRight" state="frozen"/>
      <selection pane="topRight" activeCell="C1" sqref="C1"/>
      <selection pane="bottomLeft" activeCell="A2" sqref="A2"/>
      <selection pane="bottomRight" activeCell="O138" sqref="O138"/>
    </sheetView>
  </sheetViews>
  <sheetFormatPr defaultRowHeight="15" x14ac:dyDescent="0.25"/>
  <cols>
    <col min="2" max="2" width="53.28515625" bestFit="1" customWidth="1"/>
    <col min="3" max="14" width="14.85546875" bestFit="1" customWidth="1"/>
    <col min="15" max="16" width="14.85546875" style="100" bestFit="1" customWidth="1"/>
  </cols>
  <sheetData>
    <row r="1" spans="1:36" ht="3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  <c r="O1" s="98">
        <v>44440</v>
      </c>
      <c r="P1" s="98">
        <v>44470</v>
      </c>
    </row>
    <row r="2" spans="1:36" x14ac:dyDescent="0.25">
      <c r="N2" s="53"/>
      <c r="O2" s="99"/>
    </row>
    <row r="3" spans="1:36" x14ac:dyDescent="0.25">
      <c r="A3" s="1" t="s">
        <v>55</v>
      </c>
      <c r="B3" s="1" t="s">
        <v>143</v>
      </c>
      <c r="C3" s="26"/>
      <c r="D3" s="6"/>
      <c r="E3" s="6"/>
      <c r="N3" s="53"/>
      <c r="O3" s="99"/>
    </row>
    <row r="4" spans="1:36" x14ac:dyDescent="0.25">
      <c r="A4" s="1" t="s">
        <v>55</v>
      </c>
      <c r="B4" s="23" t="s">
        <v>144</v>
      </c>
      <c r="C4" s="26"/>
      <c r="D4" s="6"/>
      <c r="E4" s="6"/>
      <c r="M4" s="33"/>
      <c r="N4" s="33"/>
      <c r="O4" s="41"/>
    </row>
    <row r="5" spans="1:36" x14ac:dyDescent="0.25">
      <c r="A5" s="1" t="s">
        <v>145</v>
      </c>
      <c r="B5" s="1" t="s">
        <v>146</v>
      </c>
      <c r="C5" s="26">
        <v>-998524.02</v>
      </c>
      <c r="D5" s="9">
        <v>-1325312.8600000001</v>
      </c>
      <c r="E5" s="9">
        <v>-1883335.8</v>
      </c>
      <c r="F5" s="10">
        <v>-3701896.9</v>
      </c>
      <c r="G5" s="10">
        <v>-3100107.14</v>
      </c>
      <c r="H5" s="10">
        <v>-3514588.33</v>
      </c>
      <c r="I5" s="10">
        <v>-2475109.7799999998</v>
      </c>
      <c r="J5" s="10">
        <v>-1605895.31</v>
      </c>
      <c r="K5" s="58">
        <v>-1674413.75</v>
      </c>
      <c r="L5" s="58">
        <v>-1101430</v>
      </c>
      <c r="M5" s="42">
        <v>-983777.8</v>
      </c>
      <c r="N5" s="42">
        <v>-980472.15</v>
      </c>
      <c r="O5" s="42">
        <v>-1099869.47</v>
      </c>
      <c r="P5" s="58">
        <v>-1402108.96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x14ac:dyDescent="0.25">
      <c r="A6" s="1" t="s">
        <v>147</v>
      </c>
      <c r="B6" s="1" t="s">
        <v>148</v>
      </c>
      <c r="C6" s="26">
        <v>-635623.96</v>
      </c>
      <c r="D6" s="9">
        <v>-818585.58</v>
      </c>
      <c r="E6" s="9">
        <v>-1169473.9099999999</v>
      </c>
      <c r="F6" s="10">
        <v>-2687931.55</v>
      </c>
      <c r="G6" s="10">
        <v>-2161326.0499999998</v>
      </c>
      <c r="H6" s="10">
        <v>-2552609.59</v>
      </c>
      <c r="I6" s="10">
        <v>-1627980.87</v>
      </c>
      <c r="J6" s="10">
        <v>-1061238.1100000001</v>
      </c>
      <c r="K6" s="58">
        <v>-1160401.58</v>
      </c>
      <c r="L6" s="58">
        <v>-714042.94</v>
      </c>
      <c r="M6" s="43">
        <v>-627275.4</v>
      </c>
      <c r="N6" s="43">
        <v>-670791.89</v>
      </c>
      <c r="O6" s="47">
        <v>-758315.39</v>
      </c>
      <c r="P6" s="58">
        <v>-1024985.61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A7" s="1" t="s">
        <v>55</v>
      </c>
      <c r="B7" s="1" t="s">
        <v>149</v>
      </c>
      <c r="C7" s="27">
        <v>-1634147.98</v>
      </c>
      <c r="D7" s="11">
        <v>-2143898.44</v>
      </c>
      <c r="E7" s="11">
        <v>-3052809.71</v>
      </c>
      <c r="F7" s="12">
        <v>-6389828.4500000002</v>
      </c>
      <c r="G7" s="12">
        <v>-5261433.1900000004</v>
      </c>
      <c r="H7" s="12">
        <v>-6067197.9199999999</v>
      </c>
      <c r="I7" s="12">
        <v>-4103090.65</v>
      </c>
      <c r="J7" s="12">
        <f>SUM(J5:J6)</f>
        <v>-2667133.42</v>
      </c>
      <c r="K7" s="59">
        <f>SUM(K5:K6)</f>
        <v>-2834815.33</v>
      </c>
      <c r="L7" s="59">
        <f>SUM(L5:L6)</f>
        <v>-1815472.94</v>
      </c>
      <c r="M7" s="59">
        <f t="shared" ref="M7:P7" si="0">SUM(M5:M6)</f>
        <v>-1611053.2000000002</v>
      </c>
      <c r="N7" s="61">
        <f t="shared" si="0"/>
        <v>-1651264.04</v>
      </c>
      <c r="O7" s="41">
        <f t="shared" si="0"/>
        <v>-1858184.8599999999</v>
      </c>
      <c r="P7" s="61">
        <f t="shared" si="0"/>
        <v>-2427094.5699999998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x14ac:dyDescent="0.25">
      <c r="A8" s="1" t="s">
        <v>202</v>
      </c>
      <c r="B8" s="1" t="s">
        <v>203</v>
      </c>
      <c r="C8" s="30">
        <v>0</v>
      </c>
      <c r="D8" s="17">
        <v>0</v>
      </c>
      <c r="E8" s="17">
        <v>0</v>
      </c>
      <c r="F8" s="18">
        <v>0</v>
      </c>
      <c r="G8" s="10">
        <v>-3.18</v>
      </c>
      <c r="I8" s="18">
        <v>-1204.9100000000001</v>
      </c>
      <c r="J8" s="18">
        <v>-2895.47</v>
      </c>
      <c r="K8" s="60">
        <v>-8068.98</v>
      </c>
      <c r="L8" s="60">
        <v>-6623.3</v>
      </c>
      <c r="M8" s="42">
        <v>-5960.02</v>
      </c>
      <c r="N8" s="42">
        <v>-4858.6099999999997</v>
      </c>
      <c r="O8" s="50">
        <v>-3267.19</v>
      </c>
      <c r="P8" s="42">
        <v>-2477.84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A9" s="1" t="s">
        <v>150</v>
      </c>
      <c r="B9" s="1" t="s">
        <v>151</v>
      </c>
      <c r="C9" s="26">
        <v>-420</v>
      </c>
      <c r="D9" s="9">
        <v>-5395</v>
      </c>
      <c r="E9" s="9">
        <v>-24940</v>
      </c>
      <c r="F9" s="10">
        <v>-21895</v>
      </c>
      <c r="G9">
        <v>-17410</v>
      </c>
      <c r="H9" s="18">
        <v>-1915</v>
      </c>
      <c r="I9" s="10">
        <v>-2078.1999999999998</v>
      </c>
      <c r="J9" s="10">
        <v>-3211.6</v>
      </c>
      <c r="K9" s="58">
        <v>-3992.07</v>
      </c>
      <c r="L9" s="58">
        <v>-3243.87</v>
      </c>
      <c r="M9" s="42">
        <v>-3298.2</v>
      </c>
      <c r="N9" s="42">
        <v>-1625</v>
      </c>
      <c r="O9" s="42">
        <v>-6607.6</v>
      </c>
      <c r="P9" s="42">
        <v>-28466.799999999999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25">
      <c r="A10" s="1" t="s">
        <v>152</v>
      </c>
      <c r="B10" s="1" t="s">
        <v>153</v>
      </c>
      <c r="C10" s="26">
        <v>-571583.91</v>
      </c>
      <c r="D10" s="9">
        <v>-639817.1</v>
      </c>
      <c r="E10" s="9">
        <v>-717913.76</v>
      </c>
      <c r="F10" s="10">
        <v>-878505.89</v>
      </c>
      <c r="G10" s="10">
        <v>-1052044.23</v>
      </c>
      <c r="H10" s="10">
        <v>-991810.82</v>
      </c>
      <c r="I10" s="10">
        <v>-861415.86</v>
      </c>
      <c r="J10" s="10">
        <v>-696037.48</v>
      </c>
      <c r="K10" s="58">
        <v>-722377.59</v>
      </c>
      <c r="L10" s="58">
        <v>-627045.32999999996</v>
      </c>
      <c r="M10" s="42">
        <v>-608878.07999999996</v>
      </c>
      <c r="N10" s="42">
        <v>-580532.82999999996</v>
      </c>
      <c r="O10" s="42">
        <v>-604455.04</v>
      </c>
      <c r="P10" s="42">
        <v>-630009.41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25">
      <c r="A11" s="1" t="s">
        <v>154</v>
      </c>
      <c r="B11" s="1" t="s">
        <v>155</v>
      </c>
      <c r="C11" s="26">
        <v>0</v>
      </c>
      <c r="D11" s="9">
        <v>0</v>
      </c>
      <c r="E11" s="9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58">
        <v>0</v>
      </c>
      <c r="L11" s="58">
        <v>0</v>
      </c>
      <c r="M11" s="41"/>
      <c r="N11" s="42">
        <v>-17599.150000000001</v>
      </c>
      <c r="O11" s="42">
        <v>-52475</v>
      </c>
      <c r="P11" s="42">
        <v>-168398.13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25">
      <c r="A12" s="1" t="s">
        <v>156</v>
      </c>
      <c r="B12" s="1" t="s">
        <v>157</v>
      </c>
      <c r="C12" s="26">
        <v>211391.68</v>
      </c>
      <c r="D12" s="9">
        <v>212084.05</v>
      </c>
      <c r="E12" s="9">
        <v>215785.14</v>
      </c>
      <c r="F12" s="10">
        <v>220492.28</v>
      </c>
      <c r="G12" s="10">
        <v>223121.57</v>
      </c>
      <c r="H12" s="10">
        <v>223747.32</v>
      </c>
      <c r="I12" s="10">
        <v>340298.03</v>
      </c>
      <c r="J12" s="10">
        <v>109282.46</v>
      </c>
      <c r="K12" s="58">
        <v>224440.3</v>
      </c>
      <c r="L12" s="58">
        <v>328627.73</v>
      </c>
      <c r="M12" s="42">
        <v>105222.7</v>
      </c>
      <c r="N12" s="43">
        <v>213198.04</v>
      </c>
      <c r="O12" s="47">
        <v>213129.41</v>
      </c>
      <c r="P12" s="42">
        <v>213195.27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 s="1" t="s">
        <v>55</v>
      </c>
      <c r="B13" s="1" t="s">
        <v>158</v>
      </c>
      <c r="C13" s="27">
        <v>-360612.23</v>
      </c>
      <c r="D13" s="11">
        <v>-433128.05</v>
      </c>
      <c r="E13" s="11">
        <v>-527068.62</v>
      </c>
      <c r="F13" s="12">
        <v>-679908.61</v>
      </c>
      <c r="G13" s="12">
        <v>-846335.84</v>
      </c>
      <c r="H13" s="12">
        <v>-769978.5</v>
      </c>
      <c r="I13" s="12">
        <v>-524400.93999999994</v>
      </c>
      <c r="J13" s="12">
        <f t="shared" ref="J13:P13" si="1">SUM(J8:J12)</f>
        <v>-592862.09</v>
      </c>
      <c r="K13" s="59">
        <f t="shared" si="1"/>
        <v>-509998.34</v>
      </c>
      <c r="L13" s="59">
        <f t="shared" si="1"/>
        <v>-308284.77</v>
      </c>
      <c r="M13" s="59">
        <f t="shared" si="1"/>
        <v>-512913.59999999992</v>
      </c>
      <c r="N13" s="61">
        <f t="shared" si="1"/>
        <v>-391417.54999999993</v>
      </c>
      <c r="O13" s="65">
        <f t="shared" si="1"/>
        <v>-453675.42000000004</v>
      </c>
      <c r="P13" s="65">
        <f t="shared" si="1"/>
        <v>-616156.91</v>
      </c>
      <c r="Q13" s="7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25">
      <c r="A14" s="1" t="s">
        <v>55</v>
      </c>
      <c r="B14" s="23" t="s">
        <v>159</v>
      </c>
      <c r="C14" s="27">
        <v>-1994760.21</v>
      </c>
      <c r="D14" s="11">
        <v>-2577026.4900000002</v>
      </c>
      <c r="E14" s="11">
        <v>-3579878.33</v>
      </c>
      <c r="F14" s="12">
        <v>-7069737.0599999996</v>
      </c>
      <c r="G14" s="12">
        <v>-6107769.0300000003</v>
      </c>
      <c r="H14" s="12">
        <v>-6837176.4199999999</v>
      </c>
      <c r="I14" s="12">
        <v>-4627491.59</v>
      </c>
      <c r="J14" s="12">
        <f t="shared" ref="J14:P14" si="2">J7+J13</f>
        <v>-3259995.51</v>
      </c>
      <c r="K14" s="59">
        <f t="shared" si="2"/>
        <v>-3344813.67</v>
      </c>
      <c r="L14" s="59">
        <f t="shared" si="2"/>
        <v>-2123757.71</v>
      </c>
      <c r="M14" s="59">
        <f t="shared" si="2"/>
        <v>-2123966.8000000003</v>
      </c>
      <c r="N14" s="61">
        <f t="shared" si="2"/>
        <v>-2042681.5899999999</v>
      </c>
      <c r="O14" s="61">
        <f t="shared" si="2"/>
        <v>-2311860.2799999998</v>
      </c>
      <c r="P14" s="61">
        <f t="shared" si="2"/>
        <v>-3043251.48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x14ac:dyDescent="0.25">
      <c r="A15" s="1" t="s">
        <v>55</v>
      </c>
      <c r="B15" s="23" t="s">
        <v>160</v>
      </c>
      <c r="C15" s="26"/>
      <c r="D15" s="9"/>
      <c r="E15" s="9"/>
      <c r="F15" s="10"/>
      <c r="G15" s="10"/>
      <c r="H15" s="10"/>
      <c r="I15" s="10"/>
      <c r="J15" s="10"/>
      <c r="K15" s="58"/>
      <c r="L15" s="58"/>
      <c r="M15" s="58"/>
      <c r="N15" s="62"/>
      <c r="O15" s="62"/>
      <c r="P15" s="5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x14ac:dyDescent="0.25">
      <c r="A16" s="1" t="s">
        <v>55</v>
      </c>
      <c r="B16" s="23" t="s">
        <v>56</v>
      </c>
      <c r="C16" s="26"/>
      <c r="D16" s="26"/>
      <c r="E16" s="26"/>
      <c r="F16" s="26"/>
      <c r="G16" s="26"/>
      <c r="H16" s="26"/>
      <c r="I16" s="26"/>
      <c r="J16" s="10"/>
      <c r="K16" s="58"/>
      <c r="L16" s="58"/>
      <c r="M16" s="58"/>
      <c r="N16" s="62"/>
      <c r="O16" s="62"/>
      <c r="P16" s="58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25">
      <c r="A17" s="1" t="s">
        <v>55</v>
      </c>
      <c r="B17" s="21" t="s">
        <v>57</v>
      </c>
      <c r="C17" s="26"/>
      <c r="D17" s="26"/>
      <c r="E17" s="26"/>
      <c r="F17" s="26"/>
      <c r="G17" s="26"/>
      <c r="H17" s="26"/>
      <c r="I17" s="26"/>
      <c r="J17" s="10"/>
      <c r="K17" s="58"/>
      <c r="L17" s="58"/>
      <c r="M17" s="58"/>
      <c r="N17" s="62"/>
      <c r="O17" s="62"/>
      <c r="P17" s="58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x14ac:dyDescent="0.25">
      <c r="A18" s="1" t="s">
        <v>55</v>
      </c>
      <c r="B18" s="21" t="s">
        <v>58</v>
      </c>
      <c r="C18" s="26"/>
      <c r="D18" s="9"/>
      <c r="E18" s="9"/>
      <c r="F18" s="10"/>
      <c r="G18" s="10"/>
      <c r="H18" s="10"/>
      <c r="I18" s="10"/>
      <c r="J18" s="10"/>
      <c r="K18" s="58"/>
      <c r="L18" s="58"/>
      <c r="M18" s="58"/>
      <c r="N18" s="62"/>
      <c r="O18" s="62"/>
      <c r="P18" s="5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1" t="s">
        <v>59</v>
      </c>
      <c r="B19" s="1" t="s">
        <v>0</v>
      </c>
      <c r="C19" s="26">
        <v>2683.48</v>
      </c>
      <c r="D19" s="9">
        <v>2908.84</v>
      </c>
      <c r="E19" s="9">
        <v>2003.96</v>
      </c>
      <c r="F19" s="10">
        <v>3307.26</v>
      </c>
      <c r="G19" s="6">
        <v>10790.99</v>
      </c>
      <c r="H19" s="10">
        <v>2602.58</v>
      </c>
      <c r="I19" s="10">
        <v>1632.4</v>
      </c>
      <c r="J19" s="6">
        <v>1633.45</v>
      </c>
      <c r="K19" s="58">
        <v>2940.98</v>
      </c>
      <c r="L19" s="58">
        <v>3067.84</v>
      </c>
      <c r="M19" s="42">
        <v>2418.7600000000002</v>
      </c>
      <c r="N19" s="42">
        <v>1932.58</v>
      </c>
      <c r="O19" s="42">
        <v>4065.2</v>
      </c>
      <c r="P19" s="44">
        <v>2033.71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36.950000000000003" customHeight="1" x14ac:dyDescent="0.25">
      <c r="A20" s="1" t="s">
        <v>60</v>
      </c>
      <c r="B20" s="1" t="s">
        <v>1</v>
      </c>
      <c r="C20" s="26">
        <v>8621.92</v>
      </c>
      <c r="D20" s="9">
        <v>8947.08</v>
      </c>
      <c r="E20" s="9">
        <v>5428.73</v>
      </c>
      <c r="F20" s="10">
        <v>22012.48</v>
      </c>
      <c r="G20" s="6">
        <v>8406.06</v>
      </c>
      <c r="H20" s="10">
        <v>6393.64</v>
      </c>
      <c r="I20" s="10">
        <v>11210.43</v>
      </c>
      <c r="J20" s="6">
        <v>7339.23</v>
      </c>
      <c r="K20" s="58">
        <v>8622.1200000000008</v>
      </c>
      <c r="L20" s="58">
        <v>11650.5</v>
      </c>
      <c r="M20" s="43">
        <v>11148.96</v>
      </c>
      <c r="N20" s="47">
        <v>10259.32</v>
      </c>
      <c r="O20" s="42">
        <v>16108.58</v>
      </c>
      <c r="P20" s="44">
        <v>11619.64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25">
      <c r="A21" s="1" t="s">
        <v>55</v>
      </c>
      <c r="B21" s="21" t="s">
        <v>61</v>
      </c>
      <c r="C21" s="28">
        <v>11305.4</v>
      </c>
      <c r="D21" s="13">
        <v>11855.92</v>
      </c>
      <c r="E21" s="13">
        <v>7432.69</v>
      </c>
      <c r="F21" s="14">
        <v>25319.74</v>
      </c>
      <c r="G21" s="14">
        <v>19197.05</v>
      </c>
      <c r="H21" s="14">
        <v>8996.2199999999993</v>
      </c>
      <c r="I21" s="14">
        <v>12842.83</v>
      </c>
      <c r="J21" s="14">
        <f>SUM(J19:J20)</f>
        <v>8972.68</v>
      </c>
      <c r="K21" s="63">
        <f>SUM(K19:K20)</f>
        <v>11563.1</v>
      </c>
      <c r="L21" s="63">
        <f>SUM(L19:L20)</f>
        <v>14718.34</v>
      </c>
      <c r="M21" s="63">
        <f t="shared" ref="M21:N21" si="3">SUM(M19:M20)</f>
        <v>13567.72</v>
      </c>
      <c r="N21" s="41">
        <f t="shared" si="3"/>
        <v>12191.9</v>
      </c>
      <c r="O21" s="40">
        <f t="shared" ref="O21:P21" si="4">SUM(O19:O20)</f>
        <v>20173.78</v>
      </c>
      <c r="P21" s="40">
        <f t="shared" si="4"/>
        <v>13653.349999999999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1" t="s">
        <v>55</v>
      </c>
      <c r="B22" s="21" t="s">
        <v>62</v>
      </c>
      <c r="C22" s="27">
        <v>11305.4</v>
      </c>
      <c r="D22" s="11">
        <v>11855.92</v>
      </c>
      <c r="E22" s="11">
        <v>7432.69</v>
      </c>
      <c r="F22" s="12">
        <v>25319.74</v>
      </c>
      <c r="G22" s="12">
        <v>19197.05</v>
      </c>
      <c r="H22" s="12">
        <v>8996.2199999999993</v>
      </c>
      <c r="I22" s="12">
        <v>12842.83</v>
      </c>
      <c r="J22" s="12">
        <f>SUM(J21)</f>
        <v>8972.68</v>
      </c>
      <c r="K22" s="59">
        <f>SUM(K21)</f>
        <v>11563.1</v>
      </c>
      <c r="L22" s="59">
        <f>SUM(L21)</f>
        <v>14718.34</v>
      </c>
      <c r="M22" s="59">
        <f t="shared" ref="M22:P22" si="5">SUM(M21)</f>
        <v>13567.72</v>
      </c>
      <c r="N22" s="40">
        <f t="shared" si="5"/>
        <v>12191.9</v>
      </c>
      <c r="O22" s="61">
        <f t="shared" si="5"/>
        <v>20173.78</v>
      </c>
      <c r="P22" s="40">
        <f t="shared" si="5"/>
        <v>13653.349999999999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A23" s="1" t="s">
        <v>63</v>
      </c>
      <c r="B23" s="1" t="s">
        <v>2</v>
      </c>
      <c r="C23" s="26">
        <v>218714.91</v>
      </c>
      <c r="D23" s="9">
        <v>259144.84</v>
      </c>
      <c r="E23" s="9">
        <v>458650.17</v>
      </c>
      <c r="F23" s="10">
        <v>905372.25</v>
      </c>
      <c r="G23" s="10">
        <v>2341006.25</v>
      </c>
      <c r="H23" s="10">
        <v>2083154.17</v>
      </c>
      <c r="I23" s="10">
        <v>3101062.94</v>
      </c>
      <c r="J23" s="6">
        <v>2169257.5</v>
      </c>
      <c r="K23" s="58">
        <v>-319870.27</v>
      </c>
      <c r="L23" s="58">
        <v>776742.75</v>
      </c>
      <c r="M23" s="42">
        <v>135042.71</v>
      </c>
      <c r="N23" s="50">
        <v>346216.26</v>
      </c>
      <c r="O23" s="42">
        <v>325342.12</v>
      </c>
      <c r="P23" s="42">
        <v>397047.99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25">
      <c r="A24" s="1" t="s">
        <v>64</v>
      </c>
      <c r="B24" s="1" t="s">
        <v>3</v>
      </c>
      <c r="C24" s="26">
        <v>50393</v>
      </c>
      <c r="D24" s="9">
        <v>206647</v>
      </c>
      <c r="E24" s="9">
        <v>459176</v>
      </c>
      <c r="F24" s="10">
        <v>1663118</v>
      </c>
      <c r="G24" s="10">
        <v>-490969</v>
      </c>
      <c r="H24" s="10">
        <v>236808.55</v>
      </c>
      <c r="I24" s="10">
        <v>-1809048.86</v>
      </c>
      <c r="J24" s="6">
        <v>237163.82</v>
      </c>
      <c r="K24" s="58">
        <v>-172041.60000000001</v>
      </c>
      <c r="L24" s="58">
        <v>-488280.61</v>
      </c>
      <c r="M24" s="42">
        <v>183372.77</v>
      </c>
      <c r="N24" s="42">
        <v>-18090.830000000002</v>
      </c>
      <c r="O24" s="42">
        <v>34581.82</v>
      </c>
      <c r="P24" s="42">
        <v>380984.64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25">
      <c r="A25" s="1" t="s">
        <v>65</v>
      </c>
      <c r="B25" s="1" t="s">
        <v>4</v>
      </c>
      <c r="C25" s="26"/>
      <c r="D25" s="9">
        <v>1.96</v>
      </c>
      <c r="E25" s="9"/>
      <c r="F25" s="10"/>
      <c r="G25" s="10">
        <v>0.72</v>
      </c>
      <c r="H25" s="10">
        <v>0</v>
      </c>
      <c r="I25" s="10">
        <v>0</v>
      </c>
      <c r="J25" s="10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x14ac:dyDescent="0.25">
      <c r="A26" s="1" t="s">
        <v>55</v>
      </c>
      <c r="B26" s="21" t="s">
        <v>66</v>
      </c>
      <c r="C26" s="27">
        <v>269107.90999999997</v>
      </c>
      <c r="D26" s="11">
        <v>465793.8</v>
      </c>
      <c r="E26" s="11">
        <v>917826.17</v>
      </c>
      <c r="F26" s="12">
        <v>2568490.25</v>
      </c>
      <c r="G26" s="12">
        <v>1850037.97</v>
      </c>
      <c r="H26" s="12">
        <v>2319962.7200000002</v>
      </c>
      <c r="I26" s="12">
        <v>1292014.0800000001</v>
      </c>
      <c r="J26" s="12">
        <f t="shared" ref="J26:P26" si="6">SUM(J23:J25)</f>
        <v>2406421.3199999998</v>
      </c>
      <c r="K26" s="59">
        <f t="shared" si="6"/>
        <v>-491911.87</v>
      </c>
      <c r="L26" s="59">
        <f t="shared" si="6"/>
        <v>288462.14</v>
      </c>
      <c r="M26" s="59">
        <f t="shared" si="6"/>
        <v>318415.48</v>
      </c>
      <c r="N26" s="61">
        <f t="shared" si="6"/>
        <v>328125.43</v>
      </c>
      <c r="O26" s="61">
        <f t="shared" si="6"/>
        <v>359923.94</v>
      </c>
      <c r="P26" s="61">
        <f t="shared" si="6"/>
        <v>778032.63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25">
      <c r="A27" s="1" t="s">
        <v>55</v>
      </c>
      <c r="B27" s="21" t="s">
        <v>67</v>
      </c>
      <c r="C27" s="27">
        <v>280413.31</v>
      </c>
      <c r="D27" s="11">
        <v>477649.72</v>
      </c>
      <c r="E27" s="11">
        <v>925258.86</v>
      </c>
      <c r="F27" s="12">
        <v>2593809.9900000002</v>
      </c>
      <c r="G27" s="12">
        <v>1869235.02</v>
      </c>
      <c r="H27" s="12">
        <v>2328958.94</v>
      </c>
      <c r="I27" s="12">
        <v>1304856.9099999999</v>
      </c>
      <c r="J27" s="12">
        <f t="shared" ref="J27:P27" si="7">J22+J26</f>
        <v>2415394</v>
      </c>
      <c r="K27" s="59">
        <f t="shared" si="7"/>
        <v>-480348.77</v>
      </c>
      <c r="L27" s="59">
        <f t="shared" si="7"/>
        <v>303180.48000000004</v>
      </c>
      <c r="M27" s="59">
        <f t="shared" si="7"/>
        <v>331983.19999999995</v>
      </c>
      <c r="N27" s="61">
        <f t="shared" si="7"/>
        <v>340317.33</v>
      </c>
      <c r="O27" s="61">
        <f t="shared" si="7"/>
        <v>380097.72</v>
      </c>
      <c r="P27" s="61">
        <f t="shared" si="7"/>
        <v>791685.98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25">
      <c r="A28" s="1" t="s">
        <v>55</v>
      </c>
      <c r="B28" s="21" t="s">
        <v>68</v>
      </c>
      <c r="C28" s="26"/>
      <c r="D28" s="26"/>
      <c r="E28" s="26"/>
      <c r="F28" s="26"/>
      <c r="G28" s="26"/>
      <c r="H28" s="26"/>
      <c r="I28" s="26"/>
      <c r="J28" s="10"/>
      <c r="K28" s="58"/>
      <c r="L28" s="58"/>
      <c r="M28" s="58"/>
      <c r="N28" s="62"/>
      <c r="O28" s="62"/>
      <c r="P28" s="58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x14ac:dyDescent="0.25">
      <c r="A29" s="1" t="s">
        <v>69</v>
      </c>
      <c r="B29" s="1" t="s">
        <v>5</v>
      </c>
      <c r="C29" s="26">
        <v>571.72</v>
      </c>
      <c r="D29" s="9">
        <v>1948.27</v>
      </c>
      <c r="E29" s="9">
        <v>2954.92</v>
      </c>
      <c r="F29" s="10">
        <v>10341.379999999999</v>
      </c>
      <c r="G29" s="10">
        <v>10435.32</v>
      </c>
      <c r="H29" s="10">
        <v>11510</v>
      </c>
      <c r="I29" s="6">
        <v>8717.07</v>
      </c>
      <c r="J29" s="6">
        <v>3959.34</v>
      </c>
      <c r="K29" s="58">
        <v>3522.22</v>
      </c>
      <c r="L29" s="58">
        <v>3286.8</v>
      </c>
      <c r="M29" s="42">
        <v>1415.23</v>
      </c>
      <c r="N29" s="42">
        <v>1030.48</v>
      </c>
      <c r="O29" s="42">
        <v>1066.3800000000001</v>
      </c>
      <c r="P29" s="42">
        <v>684.73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35.450000000000003" customHeight="1" x14ac:dyDescent="0.25">
      <c r="A30" s="1" t="s">
        <v>70</v>
      </c>
      <c r="B30" s="1" t="s">
        <v>6</v>
      </c>
      <c r="C30" s="26">
        <v>8094.27</v>
      </c>
      <c r="D30" s="9">
        <v>6882.97</v>
      </c>
      <c r="E30" s="9">
        <v>5647.13</v>
      </c>
      <c r="F30" s="10">
        <v>20385.05</v>
      </c>
      <c r="G30" s="10">
        <v>-1682.02</v>
      </c>
      <c r="H30" s="10">
        <v>2024.01</v>
      </c>
      <c r="I30" s="6">
        <v>7077.65</v>
      </c>
      <c r="J30" s="6">
        <v>6135.41</v>
      </c>
      <c r="K30" s="58">
        <v>7370.74</v>
      </c>
      <c r="L30" s="58">
        <v>3369.26</v>
      </c>
      <c r="M30" s="42">
        <v>7675.56</v>
      </c>
      <c r="N30" s="42">
        <v>888.82</v>
      </c>
      <c r="O30" s="42">
        <v>11013.92</v>
      </c>
      <c r="P30" s="42">
        <v>8736.82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x14ac:dyDescent="0.25">
      <c r="A31" s="1" t="s">
        <v>71</v>
      </c>
      <c r="B31" s="1" t="s">
        <v>7</v>
      </c>
      <c r="C31" s="26">
        <v>0</v>
      </c>
      <c r="D31" s="9">
        <v>0</v>
      </c>
      <c r="E31" s="9">
        <v>13244.7</v>
      </c>
      <c r="F31" s="10">
        <v>32867.42</v>
      </c>
      <c r="G31" s="10">
        <v>9295.36</v>
      </c>
      <c r="H31" s="10">
        <v>0</v>
      </c>
      <c r="I31" s="6">
        <v>5000</v>
      </c>
      <c r="J31" s="6">
        <v>1062.95</v>
      </c>
      <c r="K31" s="58">
        <v>3991.52</v>
      </c>
      <c r="L31" s="58">
        <v>17654.78</v>
      </c>
      <c r="M31" s="42">
        <v>1385.86</v>
      </c>
      <c r="N31" s="42">
        <v>0</v>
      </c>
      <c r="O31" s="42">
        <v>775.18</v>
      </c>
      <c r="P31" s="42"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x14ac:dyDescent="0.25">
      <c r="A32" s="1" t="s">
        <v>209</v>
      </c>
      <c r="B32" s="1" t="s">
        <v>210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6">
        <v>1092.5</v>
      </c>
      <c r="K32" s="58">
        <v>0</v>
      </c>
      <c r="L32" s="58">
        <v>3871.25</v>
      </c>
      <c r="M32" s="42">
        <v>0</v>
      </c>
      <c r="N32" s="42">
        <v>2422.5</v>
      </c>
      <c r="O32" s="42">
        <v>0</v>
      </c>
      <c r="P32" s="42">
        <v>3478.95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x14ac:dyDescent="0.25">
      <c r="A33" s="1" t="s">
        <v>72</v>
      </c>
      <c r="B33" s="1" t="s">
        <v>8</v>
      </c>
      <c r="C33" s="26">
        <v>0</v>
      </c>
      <c r="D33" s="9">
        <v>143.33000000000001</v>
      </c>
      <c r="E33" s="9">
        <v>12000</v>
      </c>
      <c r="F33" s="10">
        <v>1071</v>
      </c>
      <c r="G33" s="10">
        <v>807.5</v>
      </c>
      <c r="H33" s="10">
        <v>60</v>
      </c>
      <c r="I33" s="6">
        <v>13642.84</v>
      </c>
      <c r="J33" s="10">
        <v>0</v>
      </c>
      <c r="K33" s="58">
        <v>0</v>
      </c>
      <c r="L33" s="58">
        <v>25702</v>
      </c>
      <c r="M33" s="47">
        <v>490</v>
      </c>
      <c r="N33" s="43">
        <v>0</v>
      </c>
      <c r="O33" s="43">
        <v>0</v>
      </c>
      <c r="P33" s="42">
        <v>143.33000000000001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x14ac:dyDescent="0.25">
      <c r="A34" s="1" t="s">
        <v>55</v>
      </c>
      <c r="B34" s="21" t="s">
        <v>73</v>
      </c>
      <c r="C34" s="29">
        <v>8665.99</v>
      </c>
      <c r="D34" s="13">
        <v>8974.57</v>
      </c>
      <c r="E34" s="13">
        <v>33846.75</v>
      </c>
      <c r="F34" s="13">
        <v>64664.85</v>
      </c>
      <c r="G34" s="14">
        <v>18856.16</v>
      </c>
      <c r="H34" s="14">
        <v>13594.01</v>
      </c>
      <c r="I34" s="8">
        <v>34437.56</v>
      </c>
      <c r="J34" s="14">
        <f t="shared" ref="J34:P34" si="8">SUM(J29:J33)</f>
        <v>12250.2</v>
      </c>
      <c r="K34" s="63">
        <f t="shared" si="8"/>
        <v>14884.48</v>
      </c>
      <c r="L34" s="63">
        <f t="shared" si="8"/>
        <v>53884.09</v>
      </c>
      <c r="M34" s="63">
        <f t="shared" si="8"/>
        <v>10966.650000000001</v>
      </c>
      <c r="N34" s="40">
        <f t="shared" si="8"/>
        <v>4341.8</v>
      </c>
      <c r="O34" s="40">
        <f t="shared" si="8"/>
        <v>12855.48</v>
      </c>
      <c r="P34" s="40">
        <f t="shared" si="8"/>
        <v>13043.83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25">
      <c r="A35" s="1" t="s">
        <v>55</v>
      </c>
      <c r="B35" s="21" t="s">
        <v>74</v>
      </c>
      <c r="C35" s="27">
        <v>8665.99</v>
      </c>
      <c r="D35" s="11">
        <v>8974.57</v>
      </c>
      <c r="E35" s="11">
        <v>33846.75</v>
      </c>
      <c r="F35" s="11">
        <v>64664.85</v>
      </c>
      <c r="G35" s="12">
        <v>18856.16</v>
      </c>
      <c r="H35" s="12">
        <v>13594.01</v>
      </c>
      <c r="I35" s="8">
        <v>34437.56</v>
      </c>
      <c r="J35" s="12">
        <f t="shared" ref="J35:P35" si="9">SUM(J34)</f>
        <v>12250.2</v>
      </c>
      <c r="K35" s="59">
        <f t="shared" si="9"/>
        <v>14884.48</v>
      </c>
      <c r="L35" s="59">
        <f t="shared" si="9"/>
        <v>53884.09</v>
      </c>
      <c r="M35" s="63">
        <f t="shared" si="9"/>
        <v>10966.650000000001</v>
      </c>
      <c r="N35" s="40">
        <f t="shared" si="9"/>
        <v>4341.8</v>
      </c>
      <c r="O35" s="61">
        <f t="shared" si="9"/>
        <v>12855.48</v>
      </c>
      <c r="P35" s="61">
        <f t="shared" si="9"/>
        <v>13043.83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x14ac:dyDescent="0.25">
      <c r="A36" s="1" t="s">
        <v>75</v>
      </c>
      <c r="B36" s="1" t="s">
        <v>9</v>
      </c>
      <c r="C36" s="26">
        <v>9778.1200000000008</v>
      </c>
      <c r="D36" s="9">
        <v>10308.02</v>
      </c>
      <c r="E36" s="9">
        <v>9374.43</v>
      </c>
      <c r="F36" s="10">
        <v>10299.049999999999</v>
      </c>
      <c r="G36" s="10">
        <v>9373.52</v>
      </c>
      <c r="H36" s="10">
        <v>9025.91</v>
      </c>
      <c r="I36" s="10">
        <v>7509.15</v>
      </c>
      <c r="J36" s="10">
        <v>9966.49</v>
      </c>
      <c r="K36" s="58">
        <v>9736.9699999999993</v>
      </c>
      <c r="L36" s="58">
        <v>9901.5400000000009</v>
      </c>
      <c r="M36" s="50">
        <v>9950.15</v>
      </c>
      <c r="N36" s="50">
        <v>10334.870000000001</v>
      </c>
      <c r="O36" s="42">
        <v>9923.2800000000007</v>
      </c>
      <c r="P36" s="42">
        <v>10143.56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x14ac:dyDescent="0.25">
      <c r="A37" s="1" t="s">
        <v>76</v>
      </c>
      <c r="B37" s="1" t="s">
        <v>10</v>
      </c>
      <c r="C37" s="26">
        <v>298263.08</v>
      </c>
      <c r="D37" s="9">
        <v>320720.13</v>
      </c>
      <c r="E37" s="9">
        <v>266631.98</v>
      </c>
      <c r="F37" s="10">
        <v>254481.8</v>
      </c>
      <c r="G37" s="10">
        <v>226767.41</v>
      </c>
      <c r="H37" s="10">
        <v>227990.2</v>
      </c>
      <c r="I37" s="10">
        <v>186472.9</v>
      </c>
      <c r="J37" s="10">
        <v>232310.29</v>
      </c>
      <c r="K37" s="58">
        <v>250815.94</v>
      </c>
      <c r="L37" s="58">
        <v>318042.25</v>
      </c>
      <c r="M37" s="42">
        <v>273710.37</v>
      </c>
      <c r="N37" s="42">
        <v>301507.73</v>
      </c>
      <c r="O37" s="42">
        <v>267778.64</v>
      </c>
      <c r="P37" s="42">
        <v>311537.55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x14ac:dyDescent="0.25">
      <c r="A38" s="1" t="s">
        <v>135</v>
      </c>
      <c r="B38" s="1" t="s">
        <v>11</v>
      </c>
      <c r="C38" s="26">
        <v>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58">
        <v>0</v>
      </c>
      <c r="L38" s="58">
        <v>0</v>
      </c>
      <c r="M38" s="58">
        <v>0</v>
      </c>
      <c r="N38" s="62">
        <v>0</v>
      </c>
      <c r="O38" s="62">
        <v>0</v>
      </c>
      <c r="P38" s="5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1" t="s">
        <v>55</v>
      </c>
      <c r="B39" s="21" t="s">
        <v>77</v>
      </c>
      <c r="C39" s="27">
        <v>308041.2</v>
      </c>
      <c r="D39" s="11">
        <v>331028.15000000002</v>
      </c>
      <c r="E39" s="11">
        <v>276006.40999999997</v>
      </c>
      <c r="F39" s="12">
        <v>264780.84999999998</v>
      </c>
      <c r="G39" s="12">
        <v>236140.93</v>
      </c>
      <c r="H39" s="12">
        <v>237016.11</v>
      </c>
      <c r="I39" s="12">
        <v>193982.05</v>
      </c>
      <c r="J39" s="12">
        <f>SUM(J36:J38)</f>
        <v>242276.78</v>
      </c>
      <c r="K39" s="59">
        <f>SUM(K36:K38)</f>
        <v>260552.91</v>
      </c>
      <c r="L39" s="59">
        <f>SUM(L36:L38)</f>
        <v>327943.78999999998</v>
      </c>
      <c r="M39" s="59">
        <f t="shared" ref="M39:P39" si="10">SUM(M36:M38)</f>
        <v>283660.52</v>
      </c>
      <c r="N39" s="61">
        <f t="shared" si="10"/>
        <v>311842.59999999998</v>
      </c>
      <c r="O39" s="61">
        <f t="shared" si="10"/>
        <v>277701.92000000004</v>
      </c>
      <c r="P39" s="61">
        <f t="shared" si="10"/>
        <v>321681.11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1" t="s">
        <v>78</v>
      </c>
      <c r="B40" s="1" t="s">
        <v>12</v>
      </c>
      <c r="C40" s="26">
        <v>6515.92</v>
      </c>
      <c r="D40" s="9">
        <v>-3207.18</v>
      </c>
      <c r="E40" s="9">
        <v>-591.30999999999995</v>
      </c>
      <c r="F40" s="10">
        <v>-4527.0200000000004</v>
      </c>
      <c r="G40" s="10">
        <v>-7531.67</v>
      </c>
      <c r="H40" s="10">
        <v>-2988.94</v>
      </c>
      <c r="I40" s="10">
        <v>-3798.43</v>
      </c>
      <c r="J40" s="10">
        <v>9408.68</v>
      </c>
      <c r="K40" s="58">
        <v>-4428.99</v>
      </c>
      <c r="L40" s="58">
        <v>-12481.86</v>
      </c>
      <c r="M40" s="42">
        <v>-6859.12</v>
      </c>
      <c r="N40" s="42">
        <v>-9565.6</v>
      </c>
      <c r="O40" s="42">
        <v>7179.85</v>
      </c>
      <c r="P40" s="42">
        <v>4699.88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1" t="s">
        <v>79</v>
      </c>
      <c r="B41" s="1" t="s">
        <v>13</v>
      </c>
      <c r="C41" s="26">
        <v>29334.35</v>
      </c>
      <c r="D41" s="9">
        <v>30924.03</v>
      </c>
      <c r="E41" s="9">
        <v>28123.23</v>
      </c>
      <c r="F41" s="10">
        <v>30897.1</v>
      </c>
      <c r="G41" s="10">
        <v>28120.58</v>
      </c>
      <c r="H41" s="10">
        <v>27077.7</v>
      </c>
      <c r="I41" s="10">
        <v>22527.45</v>
      </c>
      <c r="J41" s="10">
        <v>29899.439999999999</v>
      </c>
      <c r="K41" s="58">
        <v>29210.9</v>
      </c>
      <c r="L41" s="58">
        <v>29704.61</v>
      </c>
      <c r="M41" s="42">
        <v>29850.47</v>
      </c>
      <c r="N41" s="42">
        <v>31004.61</v>
      </c>
      <c r="O41" s="42">
        <v>29769.82</v>
      </c>
      <c r="P41" s="42">
        <v>30430.68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1" t="s">
        <v>80</v>
      </c>
      <c r="B42" s="1" t="s">
        <v>14</v>
      </c>
      <c r="C42" s="26">
        <v>90567.48</v>
      </c>
      <c r="D42" s="9">
        <v>97128.92</v>
      </c>
      <c r="E42" s="9">
        <v>87981.43</v>
      </c>
      <c r="F42" s="10">
        <v>85105.43</v>
      </c>
      <c r="G42" s="10">
        <v>72665.23</v>
      </c>
      <c r="H42" s="10">
        <v>74083.53</v>
      </c>
      <c r="I42" s="10">
        <v>62720.6</v>
      </c>
      <c r="J42" s="10">
        <v>77592.09</v>
      </c>
      <c r="K42" s="58">
        <v>81138.31</v>
      </c>
      <c r="L42" s="58">
        <v>105433.63</v>
      </c>
      <c r="M42" s="42">
        <v>90564.1</v>
      </c>
      <c r="N42" s="42">
        <v>100178.32</v>
      </c>
      <c r="O42" s="42">
        <v>88809.95</v>
      </c>
      <c r="P42" s="42">
        <v>96092.51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1" t="s">
        <v>136</v>
      </c>
      <c r="B43" s="1" t="s">
        <v>15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64">
        <v>0</v>
      </c>
      <c r="L43" s="64">
        <v>0</v>
      </c>
      <c r="M43" s="49">
        <v>0</v>
      </c>
      <c r="N43" s="49">
        <v>0</v>
      </c>
      <c r="O43" s="49">
        <v>0</v>
      </c>
      <c r="P43" s="49"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1" t="s">
        <v>137</v>
      </c>
      <c r="B44" s="1" t="s">
        <v>16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64">
        <v>0</v>
      </c>
      <c r="L44" s="64">
        <v>0</v>
      </c>
      <c r="M44" s="49">
        <v>0</v>
      </c>
      <c r="N44" s="49">
        <v>0</v>
      </c>
      <c r="O44" s="49">
        <v>0</v>
      </c>
      <c r="P44" s="49"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1" t="s">
        <v>81</v>
      </c>
      <c r="B45" s="1" t="s">
        <v>17</v>
      </c>
      <c r="C45" s="26">
        <v>36720.86</v>
      </c>
      <c r="D45" s="9">
        <v>34191.699999999997</v>
      </c>
      <c r="E45" s="9">
        <v>25899.9</v>
      </c>
      <c r="F45" s="10">
        <v>34342.879999999997</v>
      </c>
      <c r="G45" s="10">
        <v>30765.47</v>
      </c>
      <c r="H45" s="10">
        <v>30577.97</v>
      </c>
      <c r="I45" s="10">
        <v>30399.03</v>
      </c>
      <c r="J45" s="10">
        <v>29455.279999999999</v>
      </c>
      <c r="K45" s="58">
        <v>33529</v>
      </c>
      <c r="L45" s="58">
        <v>30092.39</v>
      </c>
      <c r="M45" s="43">
        <v>41925.449999999997</v>
      </c>
      <c r="N45" s="47">
        <v>43607.88</v>
      </c>
      <c r="O45" s="42">
        <v>49403.1</v>
      </c>
      <c r="P45" s="60">
        <v>56380.160000000003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1" t="s">
        <v>55</v>
      </c>
      <c r="B46" s="21" t="s">
        <v>82</v>
      </c>
      <c r="C46" s="27">
        <v>163138.60999999999</v>
      </c>
      <c r="D46" s="11">
        <v>159037.47</v>
      </c>
      <c r="E46" s="11">
        <v>141413.25</v>
      </c>
      <c r="F46" s="12">
        <v>145818.39000000001</v>
      </c>
      <c r="G46" s="12">
        <v>124019.61</v>
      </c>
      <c r="H46" s="12">
        <v>128750.26</v>
      </c>
      <c r="I46" s="12">
        <v>111848.65</v>
      </c>
      <c r="J46" s="12">
        <f t="shared" ref="J46:P46" si="11">SUM(J40:J45)</f>
        <v>146355.49</v>
      </c>
      <c r="K46" s="59">
        <f t="shared" si="11"/>
        <v>139449.22</v>
      </c>
      <c r="L46" s="59">
        <f t="shared" si="11"/>
        <v>152748.77000000002</v>
      </c>
      <c r="M46" s="59">
        <f t="shared" si="11"/>
        <v>155480.90000000002</v>
      </c>
      <c r="N46" s="65">
        <f t="shared" si="11"/>
        <v>165225.21000000002</v>
      </c>
      <c r="O46" s="61">
        <f t="shared" si="11"/>
        <v>175162.72</v>
      </c>
      <c r="P46" s="61">
        <f t="shared" si="11"/>
        <v>187603.23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1" t="s">
        <v>138</v>
      </c>
      <c r="B47" s="34" t="s">
        <v>18</v>
      </c>
      <c r="C47" s="30">
        <v>0</v>
      </c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60"/>
      <c r="L47" s="60"/>
      <c r="M47" s="60"/>
      <c r="N47" s="41"/>
      <c r="O47" s="41"/>
      <c r="P47" s="58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1" t="s">
        <v>83</v>
      </c>
      <c r="B48" s="1" t="s">
        <v>19</v>
      </c>
      <c r="C48" s="26">
        <v>61318.58</v>
      </c>
      <c r="D48" s="9">
        <v>63731.67</v>
      </c>
      <c r="E48" s="9">
        <v>61653.9</v>
      </c>
      <c r="F48" s="10">
        <v>67943.88</v>
      </c>
      <c r="G48" s="10">
        <v>32639.29</v>
      </c>
      <c r="H48" s="10">
        <v>61397.26</v>
      </c>
      <c r="I48" s="10">
        <v>98413.71</v>
      </c>
      <c r="J48" s="10">
        <v>40938.32</v>
      </c>
      <c r="K48" s="58">
        <v>59764.95</v>
      </c>
      <c r="L48" s="58">
        <v>83572.53</v>
      </c>
      <c r="M48" s="42">
        <v>43601.39</v>
      </c>
      <c r="N48" s="42">
        <v>90006.8</v>
      </c>
      <c r="O48" s="42">
        <v>46854.67</v>
      </c>
      <c r="P48" s="42">
        <v>-13844.19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1" t="s">
        <v>84</v>
      </c>
      <c r="B49" s="1" t="s">
        <v>20</v>
      </c>
      <c r="C49" s="26">
        <v>0</v>
      </c>
      <c r="D49" s="9">
        <v>6800</v>
      </c>
      <c r="E49" s="9">
        <v>5300</v>
      </c>
      <c r="F49" s="10">
        <v>0</v>
      </c>
      <c r="G49" s="10">
        <v>12400</v>
      </c>
      <c r="H49" s="10">
        <v>16100</v>
      </c>
      <c r="I49" s="10">
        <v>25100</v>
      </c>
      <c r="J49" s="10">
        <v>19700</v>
      </c>
      <c r="K49" s="58">
        <v>19900</v>
      </c>
      <c r="L49" s="58">
        <v>22000</v>
      </c>
      <c r="M49" s="47">
        <v>4500</v>
      </c>
      <c r="N49" s="47">
        <v>4900</v>
      </c>
      <c r="O49" s="42">
        <v>3600</v>
      </c>
      <c r="P49" s="42">
        <v>5100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x14ac:dyDescent="0.25">
      <c r="A50" s="1" t="s">
        <v>55</v>
      </c>
      <c r="B50" s="21" t="s">
        <v>85</v>
      </c>
      <c r="C50" s="27">
        <v>61318.58</v>
      </c>
      <c r="D50" s="11">
        <v>70531.67</v>
      </c>
      <c r="E50" s="11">
        <v>66953.899999999994</v>
      </c>
      <c r="F50" s="12">
        <v>67943.88</v>
      </c>
      <c r="G50" s="12">
        <v>45039.29</v>
      </c>
      <c r="H50" s="12">
        <v>77497.259999999995</v>
      </c>
      <c r="I50" s="12">
        <v>123513.71</v>
      </c>
      <c r="J50" s="12">
        <f t="shared" ref="J50:P50" si="12">SUM(J47:J49)</f>
        <v>60638.32</v>
      </c>
      <c r="K50" s="59">
        <f t="shared" si="12"/>
        <v>79664.95</v>
      </c>
      <c r="L50" s="59">
        <f t="shared" si="12"/>
        <v>105572.53</v>
      </c>
      <c r="M50" s="59">
        <f t="shared" si="12"/>
        <v>48101.39</v>
      </c>
      <c r="N50" s="65">
        <f t="shared" si="12"/>
        <v>94906.8</v>
      </c>
      <c r="O50" s="61">
        <f t="shared" si="12"/>
        <v>50454.67</v>
      </c>
      <c r="P50" s="61">
        <f t="shared" si="12"/>
        <v>-8744.19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x14ac:dyDescent="0.25">
      <c r="A51" s="1" t="s">
        <v>139</v>
      </c>
      <c r="B51" s="1" t="s">
        <v>21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66">
        <v>0</v>
      </c>
      <c r="L51" s="66">
        <v>0</v>
      </c>
      <c r="M51" s="66">
        <v>0</v>
      </c>
      <c r="N51" s="49">
        <v>0</v>
      </c>
      <c r="O51" s="49">
        <v>0</v>
      </c>
      <c r="P51" s="58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x14ac:dyDescent="0.25">
      <c r="A52" s="1" t="s">
        <v>55</v>
      </c>
      <c r="B52" s="21" t="s">
        <v>140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2">
        <f t="shared" ref="J52:P52" si="13">SUM(J51)</f>
        <v>0</v>
      </c>
      <c r="K52" s="59">
        <f t="shared" si="13"/>
        <v>0</v>
      </c>
      <c r="L52" s="59">
        <f t="shared" si="13"/>
        <v>0</v>
      </c>
      <c r="M52" s="63">
        <f t="shared" si="13"/>
        <v>0</v>
      </c>
      <c r="N52" s="40">
        <f t="shared" si="13"/>
        <v>0</v>
      </c>
      <c r="O52" s="61">
        <f t="shared" si="13"/>
        <v>0</v>
      </c>
      <c r="P52" s="61">
        <f t="shared" si="13"/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x14ac:dyDescent="0.25">
      <c r="A53" s="1" t="s">
        <v>86</v>
      </c>
      <c r="B53" s="1" t="s">
        <v>22</v>
      </c>
      <c r="C53" s="26">
        <v>172327</v>
      </c>
      <c r="D53" s="9">
        <v>199170.28</v>
      </c>
      <c r="E53" s="9">
        <v>183227.08</v>
      </c>
      <c r="F53" s="9">
        <v>194431.54</v>
      </c>
      <c r="G53" s="10">
        <v>179656.47</v>
      </c>
      <c r="H53" s="10">
        <v>175453.63</v>
      </c>
      <c r="I53" s="10">
        <v>-75181.63</v>
      </c>
      <c r="J53" s="10">
        <v>201250.05</v>
      </c>
      <c r="K53" s="58">
        <v>210872.49</v>
      </c>
      <c r="L53" s="58">
        <v>231891.64</v>
      </c>
      <c r="M53" s="50">
        <v>223546.91</v>
      </c>
      <c r="N53" s="50">
        <v>209267.28</v>
      </c>
      <c r="O53" s="42">
        <v>190533.62</v>
      </c>
      <c r="P53" s="42">
        <v>160233.99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x14ac:dyDescent="0.25">
      <c r="A54" s="1" t="s">
        <v>87</v>
      </c>
      <c r="B54" s="1" t="s">
        <v>23</v>
      </c>
      <c r="C54" s="26">
        <v>44594.66</v>
      </c>
      <c r="D54" s="9">
        <v>79321.73</v>
      </c>
      <c r="E54" s="9">
        <v>84296.19</v>
      </c>
      <c r="F54" s="9">
        <v>88019.41</v>
      </c>
      <c r="G54" s="10">
        <v>56572.99</v>
      </c>
      <c r="H54" s="10">
        <v>91497.94</v>
      </c>
      <c r="I54" s="10">
        <v>499667.94</v>
      </c>
      <c r="J54" s="10">
        <v>102117.23</v>
      </c>
      <c r="K54" s="42">
        <v>133437.01</v>
      </c>
      <c r="L54" s="58">
        <v>56472.91</v>
      </c>
      <c r="M54" s="42">
        <v>145796.45000000001</v>
      </c>
      <c r="N54" s="42">
        <v>-170263.1</v>
      </c>
      <c r="O54" s="42">
        <v>103410.97</v>
      </c>
      <c r="P54" s="42">
        <v>112811.3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x14ac:dyDescent="0.25">
      <c r="A55" s="1" t="s">
        <v>88</v>
      </c>
      <c r="B55" s="1" t="s">
        <v>24</v>
      </c>
      <c r="C55" s="26">
        <v>-214787.91</v>
      </c>
      <c r="D55" s="9">
        <v>-237379.39</v>
      </c>
      <c r="E55" s="9">
        <v>-192913.06</v>
      </c>
      <c r="F55" s="9">
        <v>-321744.65999999997</v>
      </c>
      <c r="G55" s="10">
        <v>-4952.13</v>
      </c>
      <c r="H55" s="10">
        <v>-11426.24</v>
      </c>
      <c r="I55" s="10">
        <v>-23600.86</v>
      </c>
      <c r="J55" s="10">
        <v>-87464.86</v>
      </c>
      <c r="K55" s="42">
        <v>-111252.31</v>
      </c>
      <c r="L55" s="58">
        <v>-116672.66</v>
      </c>
      <c r="M55" s="42">
        <v>-183265.12</v>
      </c>
      <c r="N55" s="42">
        <v>-118377.31</v>
      </c>
      <c r="O55" s="42">
        <v>-300016.59999999998</v>
      </c>
      <c r="P55" s="42">
        <v>-188198.86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x14ac:dyDescent="0.25">
      <c r="A56" s="1" t="s">
        <v>89</v>
      </c>
      <c r="B56" s="1" t="s">
        <v>25</v>
      </c>
      <c r="C56" s="26">
        <v>32906.07</v>
      </c>
      <c r="D56" s="9">
        <v>86685.67</v>
      </c>
      <c r="E56" s="9">
        <v>58388.73</v>
      </c>
      <c r="F56" s="9">
        <v>351788.18</v>
      </c>
      <c r="G56" s="10">
        <v>90739.7</v>
      </c>
      <c r="H56" s="10">
        <v>86812.19</v>
      </c>
      <c r="I56" s="10">
        <v>105771.93</v>
      </c>
      <c r="J56" s="10">
        <v>110031.7</v>
      </c>
      <c r="K56" s="42">
        <v>155717.37</v>
      </c>
      <c r="L56" s="58">
        <v>31640.27</v>
      </c>
      <c r="M56" s="42">
        <v>95757.58</v>
      </c>
      <c r="N56" s="42">
        <v>62848.72</v>
      </c>
      <c r="O56" s="42">
        <v>77530.490000000005</v>
      </c>
      <c r="P56" s="42">
        <v>101386.96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x14ac:dyDescent="0.25">
      <c r="A57" s="1" t="s">
        <v>90</v>
      </c>
      <c r="B57" s="1" t="s">
        <v>26</v>
      </c>
      <c r="C57" s="26">
        <v>4701.5200000000004</v>
      </c>
      <c r="D57" s="9">
        <v>36857.19</v>
      </c>
      <c r="E57" s="9">
        <v>46477.14</v>
      </c>
      <c r="F57" s="9">
        <v>46477.14</v>
      </c>
      <c r="G57" s="10">
        <v>46515.32</v>
      </c>
      <c r="H57" s="10">
        <v>-26678.26</v>
      </c>
      <c r="I57" s="10">
        <v>9554.74</v>
      </c>
      <c r="J57" s="10">
        <v>13344.74</v>
      </c>
      <c r="K57" s="42">
        <v>9554.74</v>
      </c>
      <c r="L57" s="58">
        <v>9554.73</v>
      </c>
      <c r="M57" s="42">
        <v>9554.74</v>
      </c>
      <c r="N57" s="42">
        <v>9554.74</v>
      </c>
      <c r="O57" s="42">
        <v>9570.01</v>
      </c>
      <c r="P57" s="42">
        <v>10176.69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x14ac:dyDescent="0.25">
      <c r="A58" s="1" t="s">
        <v>91</v>
      </c>
      <c r="B58" s="1" t="s">
        <v>27</v>
      </c>
      <c r="C58" s="26">
        <v>72767.850000000006</v>
      </c>
      <c r="D58" s="9">
        <v>-5272</v>
      </c>
      <c r="E58" s="9">
        <v>82759.86</v>
      </c>
      <c r="F58" s="9">
        <v>85540.82</v>
      </c>
      <c r="G58" s="10">
        <v>86200.45</v>
      </c>
      <c r="H58" s="10">
        <v>155420.49</v>
      </c>
      <c r="I58" s="10">
        <v>113493.4</v>
      </c>
      <c r="J58" s="10">
        <v>129479.35</v>
      </c>
      <c r="K58" s="42">
        <v>138021.95000000001</v>
      </c>
      <c r="L58" s="58">
        <v>142396.42000000001</v>
      </c>
      <c r="M58" s="42">
        <v>133759.32999999999</v>
      </c>
      <c r="N58" s="42">
        <v>142279.31</v>
      </c>
      <c r="O58" s="42">
        <v>134594.82999999999</v>
      </c>
      <c r="P58" s="42">
        <v>131459.64000000001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x14ac:dyDescent="0.25">
      <c r="A59" s="1" t="s">
        <v>92</v>
      </c>
      <c r="B59" s="1" t="s">
        <v>28</v>
      </c>
      <c r="C59" s="26">
        <v>178097.83</v>
      </c>
      <c r="D59" s="9">
        <v>103286.07</v>
      </c>
      <c r="E59" s="9">
        <v>68845.36</v>
      </c>
      <c r="F59" s="9">
        <v>191825.7</v>
      </c>
      <c r="G59" s="10">
        <v>182890.37</v>
      </c>
      <c r="H59" s="10">
        <v>218424.5</v>
      </c>
      <c r="I59" s="10">
        <v>227905.22</v>
      </c>
      <c r="J59" s="10">
        <v>192837.59</v>
      </c>
      <c r="K59" s="42">
        <v>253447.57</v>
      </c>
      <c r="L59" s="58">
        <v>60704.91</v>
      </c>
      <c r="M59" s="42">
        <v>109475.71</v>
      </c>
      <c r="N59" s="42">
        <v>121872.54</v>
      </c>
      <c r="O59" s="42">
        <v>179460.17</v>
      </c>
      <c r="P59" s="42">
        <v>75688.61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x14ac:dyDescent="0.25">
      <c r="A60" s="1" t="s">
        <v>93</v>
      </c>
      <c r="B60" s="1" t="s">
        <v>29</v>
      </c>
      <c r="C60" s="26">
        <v>15846.53</v>
      </c>
      <c r="D60" s="9">
        <v>15933.33</v>
      </c>
      <c r="E60" s="9">
        <v>15831.53</v>
      </c>
      <c r="F60" s="9">
        <v>15831.53</v>
      </c>
      <c r="G60" s="10">
        <v>15831.53</v>
      </c>
      <c r="H60" s="10">
        <v>15831.53</v>
      </c>
      <c r="I60" s="10">
        <v>15163.21</v>
      </c>
      <c r="J60" s="10">
        <v>15454.88</v>
      </c>
      <c r="K60" s="42">
        <v>15534.38</v>
      </c>
      <c r="L60" s="58">
        <v>7528</v>
      </c>
      <c r="M60" s="42">
        <v>23539.06</v>
      </c>
      <c r="N60" s="42">
        <v>14827.18</v>
      </c>
      <c r="O60" s="42">
        <v>14827.18</v>
      </c>
      <c r="P60" s="42">
        <v>14827.18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x14ac:dyDescent="0.25">
      <c r="A61" s="1" t="s">
        <v>94</v>
      </c>
      <c r="B61" s="1" t="s">
        <v>30</v>
      </c>
      <c r="C61" s="26">
        <v>1192.5</v>
      </c>
      <c r="D61" s="9">
        <v>1192.5</v>
      </c>
      <c r="E61" s="9">
        <v>0</v>
      </c>
      <c r="F61" s="9">
        <v>1825</v>
      </c>
      <c r="G61" s="10">
        <v>8365.0400000000009</v>
      </c>
      <c r="H61" s="10">
        <v>1205.8800000000001</v>
      </c>
      <c r="I61" s="10">
        <v>1581.52</v>
      </c>
      <c r="J61" s="10">
        <v>232.6</v>
      </c>
      <c r="K61" s="42">
        <v>3163.04</v>
      </c>
      <c r="L61" s="58">
        <v>0</v>
      </c>
      <c r="M61" s="42">
        <v>2386.96</v>
      </c>
      <c r="N61" s="42">
        <v>0</v>
      </c>
      <c r="O61" s="42">
        <v>3163.04</v>
      </c>
      <c r="P61" s="42"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x14ac:dyDescent="0.25">
      <c r="A62" s="1" t="s">
        <v>95</v>
      </c>
      <c r="B62" s="1" t="s">
        <v>31</v>
      </c>
      <c r="C62" s="26">
        <v>9078.08</v>
      </c>
      <c r="D62" s="9">
        <v>17521.080000000002</v>
      </c>
      <c r="E62" s="9">
        <v>6660.1</v>
      </c>
      <c r="F62" s="9">
        <v>3107.07</v>
      </c>
      <c r="G62" s="10">
        <v>12500.43</v>
      </c>
      <c r="H62" s="10">
        <v>11027.84</v>
      </c>
      <c r="I62" s="10">
        <v>7062.83</v>
      </c>
      <c r="J62" s="10">
        <v>16186.94</v>
      </c>
      <c r="K62" s="42">
        <v>21.29</v>
      </c>
      <c r="L62" s="58">
        <v>670.86</v>
      </c>
      <c r="M62" s="42">
        <v>9781.6200000000008</v>
      </c>
      <c r="N62" s="42">
        <v>4331.1400000000003</v>
      </c>
      <c r="O62" s="42">
        <v>1309.1099999999999</v>
      </c>
      <c r="P62" s="42">
        <v>16594.86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x14ac:dyDescent="0.25">
      <c r="A63" s="1" t="s">
        <v>141</v>
      </c>
      <c r="B63" s="1" t="s">
        <v>32</v>
      </c>
      <c r="C63" s="26">
        <v>0</v>
      </c>
      <c r="D63" s="9">
        <v>0</v>
      </c>
      <c r="E63" s="9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x14ac:dyDescent="0.25">
      <c r="A64" s="1" t="s">
        <v>55</v>
      </c>
      <c r="B64" s="21" t="s">
        <v>96</v>
      </c>
      <c r="C64" s="27">
        <v>316724.13</v>
      </c>
      <c r="D64" s="11">
        <v>297316.46000000002</v>
      </c>
      <c r="E64" s="11">
        <v>353572.93</v>
      </c>
      <c r="F64" s="11">
        <v>657101.73</v>
      </c>
      <c r="G64" s="12">
        <v>674320.17</v>
      </c>
      <c r="H64" s="12">
        <v>717569.5</v>
      </c>
      <c r="I64" s="12">
        <v>881418.3</v>
      </c>
      <c r="J64" s="12">
        <f t="shared" ref="J64:P64" si="14">SUM(J53:J63)</f>
        <v>693470.21999999986</v>
      </c>
      <c r="K64" s="59">
        <f t="shared" si="14"/>
        <v>808517.53000000014</v>
      </c>
      <c r="L64" s="59">
        <f t="shared" si="14"/>
        <v>424187.08000000007</v>
      </c>
      <c r="M64" s="59">
        <f t="shared" si="14"/>
        <v>570333.24</v>
      </c>
      <c r="N64" s="61">
        <f t="shared" si="14"/>
        <v>276340.5</v>
      </c>
      <c r="O64" s="61">
        <f t="shared" si="14"/>
        <v>414382.81999999995</v>
      </c>
      <c r="P64" s="61">
        <f t="shared" si="14"/>
        <v>434980.37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x14ac:dyDescent="0.25">
      <c r="A65" s="1" t="s">
        <v>55</v>
      </c>
      <c r="B65" s="23" t="s">
        <v>97</v>
      </c>
      <c r="C65" s="27">
        <v>1138301.82</v>
      </c>
      <c r="D65" s="11">
        <v>1344538.04</v>
      </c>
      <c r="E65" s="11">
        <v>1797052.1</v>
      </c>
      <c r="F65" s="11">
        <v>3794119.69</v>
      </c>
      <c r="G65" s="12">
        <v>2967611.18</v>
      </c>
      <c r="H65" s="12">
        <v>3503386.08</v>
      </c>
      <c r="I65" s="12">
        <v>2650057.1800000002</v>
      </c>
      <c r="J65" s="12">
        <f t="shared" ref="J65:P65" si="15">J27+J35+J39+J46+J50+J52+J64</f>
        <v>3570385.0099999993</v>
      </c>
      <c r="K65" s="59">
        <f t="shared" si="15"/>
        <v>822720.32000000007</v>
      </c>
      <c r="L65" s="59">
        <f t="shared" si="15"/>
        <v>1367516.7400000002</v>
      </c>
      <c r="M65" s="59">
        <f t="shared" si="15"/>
        <v>1400525.9</v>
      </c>
      <c r="N65" s="61">
        <f t="shared" si="15"/>
        <v>1192974.24</v>
      </c>
      <c r="O65" s="61">
        <f t="shared" si="15"/>
        <v>1310655.33</v>
      </c>
      <c r="P65" s="61">
        <f t="shared" si="15"/>
        <v>1740250.33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x14ac:dyDescent="0.25">
      <c r="A66" s="1" t="s">
        <v>55</v>
      </c>
      <c r="B66" s="23" t="s">
        <v>98</v>
      </c>
      <c r="C66" s="26"/>
      <c r="D66" s="9"/>
      <c r="E66" s="9"/>
      <c r="F66" s="10"/>
      <c r="G66" s="10">
        <v>0</v>
      </c>
      <c r="H66" s="10"/>
      <c r="I66" s="10"/>
      <c r="J66" s="10"/>
      <c r="K66" s="58"/>
      <c r="L66" s="58"/>
      <c r="M66" s="58"/>
      <c r="N66" s="62"/>
      <c r="O66" s="62"/>
      <c r="P66" s="58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x14ac:dyDescent="0.25">
      <c r="A67" s="1" t="s">
        <v>55</v>
      </c>
      <c r="B67" s="21" t="s">
        <v>99</v>
      </c>
      <c r="C67" s="26"/>
      <c r="D67" s="9"/>
      <c r="E67" s="9"/>
      <c r="F67" s="10"/>
      <c r="G67" s="10"/>
      <c r="H67" s="10"/>
      <c r="I67" s="10"/>
      <c r="J67" s="10"/>
      <c r="K67" s="58"/>
      <c r="L67" s="58"/>
      <c r="M67" s="58"/>
      <c r="N67" s="62"/>
      <c r="O67" s="62"/>
      <c r="P67" s="58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x14ac:dyDescent="0.25">
      <c r="A68" s="1" t="s">
        <v>100</v>
      </c>
      <c r="B68" s="1" t="s">
        <v>33</v>
      </c>
      <c r="C68" s="26">
        <v>0</v>
      </c>
      <c r="D68" s="9">
        <v>0</v>
      </c>
      <c r="E68" s="9">
        <v>0</v>
      </c>
      <c r="F68" s="9">
        <v>0</v>
      </c>
      <c r="G68" s="10">
        <v>0</v>
      </c>
      <c r="H68" s="10">
        <v>0</v>
      </c>
      <c r="I68" s="10">
        <v>0</v>
      </c>
      <c r="J68" s="6">
        <v>118.97</v>
      </c>
      <c r="K68" s="42">
        <v>99.87</v>
      </c>
      <c r="L68" s="58">
        <v>16.07</v>
      </c>
      <c r="M68" s="42">
        <v>0</v>
      </c>
      <c r="N68" s="42">
        <v>0</v>
      </c>
      <c r="O68" s="42">
        <v>118.64</v>
      </c>
      <c r="P68" s="42"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x14ac:dyDescent="0.25">
      <c r="A69" s="1" t="s">
        <v>101</v>
      </c>
      <c r="B69" s="1" t="s">
        <v>34</v>
      </c>
      <c r="C69" s="27">
        <v>3517.05</v>
      </c>
      <c r="D69" s="9">
        <v>1984.07</v>
      </c>
      <c r="E69" s="9">
        <v>2167.0500000000002</v>
      </c>
      <c r="F69" s="9">
        <v>1799.95</v>
      </c>
      <c r="G69" s="10">
        <v>5266.01</v>
      </c>
      <c r="H69" s="10">
        <v>768.79</v>
      </c>
      <c r="I69" s="10">
        <v>3307.92</v>
      </c>
      <c r="J69" s="6">
        <v>1953.66</v>
      </c>
      <c r="K69" s="42">
        <v>2225.9499999999998</v>
      </c>
      <c r="L69" s="58">
        <v>4087.52</v>
      </c>
      <c r="M69" s="47">
        <v>3070.47</v>
      </c>
      <c r="N69" s="47">
        <v>3379.94</v>
      </c>
      <c r="O69" s="42">
        <v>5151.3</v>
      </c>
      <c r="P69" s="42">
        <v>4214.7700000000004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x14ac:dyDescent="0.25">
      <c r="A70" s="1" t="s">
        <v>55</v>
      </c>
      <c r="B70" s="21" t="s">
        <v>102</v>
      </c>
      <c r="C70" s="9">
        <v>3517.05</v>
      </c>
      <c r="D70" s="11">
        <v>1984.07</v>
      </c>
      <c r="E70" s="11">
        <v>2167.0500000000002</v>
      </c>
      <c r="F70" s="11">
        <v>1799.95</v>
      </c>
      <c r="G70" s="12">
        <v>5266.01</v>
      </c>
      <c r="H70" s="12">
        <v>768.79</v>
      </c>
      <c r="I70" s="12">
        <v>3307.92</v>
      </c>
      <c r="J70" s="12">
        <f t="shared" ref="J70:P70" si="16">SUM(J68:J69)</f>
        <v>2072.63</v>
      </c>
      <c r="K70" s="59">
        <f t="shared" si="16"/>
        <v>2325.8199999999997</v>
      </c>
      <c r="L70" s="59">
        <f t="shared" si="16"/>
        <v>4103.59</v>
      </c>
      <c r="M70" s="67">
        <f t="shared" si="16"/>
        <v>3070.47</v>
      </c>
      <c r="N70" s="65">
        <f t="shared" si="16"/>
        <v>3379.94</v>
      </c>
      <c r="O70" s="61">
        <f t="shared" si="16"/>
        <v>5269.9400000000005</v>
      </c>
      <c r="P70" s="61">
        <f t="shared" si="16"/>
        <v>4214.7700000000004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x14ac:dyDescent="0.25">
      <c r="A71" s="1" t="s">
        <v>55</v>
      </c>
      <c r="B71" s="22" t="s">
        <v>103</v>
      </c>
      <c r="C71" s="11">
        <v>3517.05</v>
      </c>
      <c r="D71" s="15">
        <v>1984.07</v>
      </c>
      <c r="E71" s="15">
        <v>2167.0500000000002</v>
      </c>
      <c r="F71" s="15">
        <v>1799.95</v>
      </c>
      <c r="G71" s="16">
        <v>5266.01</v>
      </c>
      <c r="H71" s="16">
        <v>768.79</v>
      </c>
      <c r="I71" s="16">
        <v>3307.92</v>
      </c>
      <c r="J71" s="16">
        <f t="shared" ref="J71:M72" si="17">J70</f>
        <v>2072.63</v>
      </c>
      <c r="K71" s="67">
        <f t="shared" si="17"/>
        <v>2325.8199999999997</v>
      </c>
      <c r="L71" s="67">
        <f t="shared" si="17"/>
        <v>4103.59</v>
      </c>
      <c r="M71" s="67">
        <f t="shared" si="17"/>
        <v>3070.47</v>
      </c>
      <c r="N71" s="65">
        <f t="shared" ref="N71:O71" si="18">N70</f>
        <v>3379.94</v>
      </c>
      <c r="O71" s="65">
        <f t="shared" si="18"/>
        <v>5269.9400000000005</v>
      </c>
      <c r="P71" s="65">
        <f t="shared" ref="P71" si="19">P70</f>
        <v>4214.7700000000004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x14ac:dyDescent="0.25">
      <c r="A72" s="1" t="s">
        <v>55</v>
      </c>
      <c r="B72" s="22" t="s">
        <v>104</v>
      </c>
      <c r="C72" s="11">
        <v>3517.05</v>
      </c>
      <c r="D72" s="11">
        <v>1984.07</v>
      </c>
      <c r="E72" s="11">
        <v>2167.0500000000002</v>
      </c>
      <c r="F72" s="11">
        <v>1799.95</v>
      </c>
      <c r="G72" s="12">
        <v>5266.01</v>
      </c>
      <c r="H72" s="12">
        <v>768.79</v>
      </c>
      <c r="I72" s="12">
        <v>3307.92</v>
      </c>
      <c r="J72" s="12">
        <f t="shared" si="17"/>
        <v>2072.63</v>
      </c>
      <c r="K72" s="59">
        <f t="shared" si="17"/>
        <v>2325.8199999999997</v>
      </c>
      <c r="L72" s="59">
        <f t="shared" si="17"/>
        <v>4103.59</v>
      </c>
      <c r="M72" s="59">
        <f t="shared" si="17"/>
        <v>3070.47</v>
      </c>
      <c r="N72" s="61">
        <f t="shared" ref="N72:O72" si="20">N71</f>
        <v>3379.94</v>
      </c>
      <c r="O72" s="61">
        <f t="shared" si="20"/>
        <v>5269.9400000000005</v>
      </c>
      <c r="P72" s="61">
        <f t="shared" ref="P72" si="21">P71</f>
        <v>4214.7700000000004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x14ac:dyDescent="0.25">
      <c r="A73" s="1" t="s">
        <v>55</v>
      </c>
      <c r="B73" s="21" t="s">
        <v>105</v>
      </c>
      <c r="C73" s="30"/>
      <c r="D73" s="9"/>
      <c r="E73" s="9"/>
      <c r="F73" s="9"/>
      <c r="G73" s="10"/>
      <c r="H73" s="10"/>
      <c r="I73" s="10"/>
      <c r="J73" s="10"/>
      <c r="K73" s="58"/>
      <c r="L73" s="58"/>
      <c r="M73" s="58"/>
      <c r="N73" s="62"/>
      <c r="O73" s="62"/>
      <c r="P73" s="58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x14ac:dyDescent="0.25">
      <c r="A74" s="1" t="s">
        <v>106</v>
      </c>
      <c r="B74" s="1" t="s">
        <v>35</v>
      </c>
      <c r="C74" s="26">
        <v>0</v>
      </c>
      <c r="D74" s="9">
        <v>777.36</v>
      </c>
      <c r="E74" s="9">
        <v>1171</v>
      </c>
      <c r="F74" s="9">
        <v>0</v>
      </c>
      <c r="G74" s="10">
        <v>0</v>
      </c>
      <c r="H74" s="10"/>
      <c r="I74" s="6">
        <v>437.54</v>
      </c>
      <c r="J74" s="6">
        <v>1537.81</v>
      </c>
      <c r="K74" s="42">
        <v>2689.8</v>
      </c>
      <c r="L74" s="58">
        <v>0</v>
      </c>
      <c r="M74" s="58">
        <v>0</v>
      </c>
      <c r="N74" s="42">
        <v>5838.91</v>
      </c>
      <c r="O74" s="42">
        <v>1532.8</v>
      </c>
      <c r="P74" s="42">
        <v>65.88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x14ac:dyDescent="0.25">
      <c r="A75" s="1" t="s">
        <v>107</v>
      </c>
      <c r="B75" s="1" t="s">
        <v>36</v>
      </c>
      <c r="C75" s="6">
        <v>0</v>
      </c>
      <c r="D75" s="9">
        <v>0</v>
      </c>
      <c r="E75" s="9">
        <v>0</v>
      </c>
      <c r="F75" s="9">
        <v>0</v>
      </c>
      <c r="G75" s="10">
        <v>0</v>
      </c>
      <c r="H75" s="6">
        <v>0</v>
      </c>
      <c r="I75" s="10">
        <v>0</v>
      </c>
      <c r="J75" s="6">
        <v>71732.62</v>
      </c>
      <c r="K75" s="42">
        <v>2090.9</v>
      </c>
      <c r="L75" s="58">
        <v>0</v>
      </c>
      <c r="M75" s="58">
        <v>0</v>
      </c>
      <c r="N75" s="62">
        <v>0</v>
      </c>
      <c r="O75" s="62">
        <v>0</v>
      </c>
      <c r="P75" s="41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x14ac:dyDescent="0.25">
      <c r="A76" s="1" t="s">
        <v>108</v>
      </c>
      <c r="B76" s="1" t="s">
        <v>37</v>
      </c>
      <c r="C76" s="6">
        <v>1331.96</v>
      </c>
      <c r="D76" s="9">
        <v>198.83</v>
      </c>
      <c r="E76" s="9">
        <v>692.26</v>
      </c>
      <c r="F76" s="9">
        <v>1339.13</v>
      </c>
      <c r="G76" s="10">
        <v>1016.09</v>
      </c>
      <c r="H76" s="6">
        <v>330.23</v>
      </c>
      <c r="I76" s="6">
        <v>317.07</v>
      </c>
      <c r="J76" s="6">
        <v>1302.4000000000001</v>
      </c>
      <c r="K76" s="42">
        <v>5568.75</v>
      </c>
      <c r="L76" s="58">
        <v>5342.1</v>
      </c>
      <c r="M76" s="42">
        <v>1633.57</v>
      </c>
      <c r="N76" s="42">
        <v>1464.42</v>
      </c>
      <c r="O76" s="42">
        <v>639.44000000000005</v>
      </c>
      <c r="P76" s="42">
        <v>619.67999999999995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x14ac:dyDescent="0.25">
      <c r="A77" s="1" t="s">
        <v>109</v>
      </c>
      <c r="B77" s="1" t="s">
        <v>38</v>
      </c>
      <c r="C77" s="6">
        <v>0</v>
      </c>
      <c r="D77" s="9"/>
      <c r="E77" s="9">
        <v>116.59</v>
      </c>
      <c r="F77" s="9">
        <v>0</v>
      </c>
      <c r="G77" s="10">
        <v>183.15</v>
      </c>
      <c r="H77" s="10">
        <v>0</v>
      </c>
      <c r="I77" s="10">
        <v>0</v>
      </c>
      <c r="J77" s="6">
        <v>4438.8</v>
      </c>
      <c r="K77" s="42">
        <v>0</v>
      </c>
      <c r="L77" s="42">
        <v>0</v>
      </c>
      <c r="M77" s="42">
        <v>0</v>
      </c>
      <c r="N77" s="42">
        <v>0</v>
      </c>
      <c r="O77" s="43">
        <v>252.44</v>
      </c>
      <c r="P77" s="42"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x14ac:dyDescent="0.25">
      <c r="A78" s="1" t="s">
        <v>55</v>
      </c>
      <c r="B78" s="21" t="s">
        <v>110</v>
      </c>
      <c r="C78" s="7">
        <v>1331.96</v>
      </c>
      <c r="D78" s="11">
        <v>976.19</v>
      </c>
      <c r="E78" s="11">
        <v>1979.85</v>
      </c>
      <c r="F78" s="13">
        <v>1339.13</v>
      </c>
      <c r="G78" s="12">
        <v>1199.24</v>
      </c>
      <c r="H78" s="8">
        <v>330.23</v>
      </c>
      <c r="I78" s="12">
        <v>754.61</v>
      </c>
      <c r="J78" s="12">
        <f t="shared" ref="J78:P78" si="22">SUM(J74:J77)</f>
        <v>79011.62999999999</v>
      </c>
      <c r="K78" s="59">
        <f t="shared" si="22"/>
        <v>10349.450000000001</v>
      </c>
      <c r="L78" s="59">
        <f t="shared" si="22"/>
        <v>5342.1</v>
      </c>
      <c r="M78" s="59">
        <f t="shared" si="22"/>
        <v>1633.57</v>
      </c>
      <c r="N78" s="61">
        <f t="shared" si="22"/>
        <v>7303.33</v>
      </c>
      <c r="O78" s="61">
        <f t="shared" si="22"/>
        <v>2424.6799999999998</v>
      </c>
      <c r="P78" s="61">
        <f t="shared" si="22"/>
        <v>685.56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x14ac:dyDescent="0.25">
      <c r="A79" s="1" t="s">
        <v>55</v>
      </c>
      <c r="B79" s="21" t="s">
        <v>111</v>
      </c>
      <c r="C79" s="8">
        <v>1331.96</v>
      </c>
      <c r="D79" s="11">
        <v>976.19</v>
      </c>
      <c r="E79" s="11">
        <v>1979.85</v>
      </c>
      <c r="F79" s="11">
        <v>1339.13</v>
      </c>
      <c r="G79" s="16">
        <v>1199.24</v>
      </c>
      <c r="H79" s="8">
        <v>330.23</v>
      </c>
      <c r="I79" s="12">
        <v>754.61</v>
      </c>
      <c r="J79" s="12">
        <f t="shared" ref="J79:P79" si="23">J78</f>
        <v>79011.62999999999</v>
      </c>
      <c r="K79" s="63">
        <f t="shared" si="23"/>
        <v>10349.450000000001</v>
      </c>
      <c r="L79" s="59">
        <f t="shared" si="23"/>
        <v>5342.1</v>
      </c>
      <c r="M79" s="63">
        <f t="shared" si="23"/>
        <v>1633.57</v>
      </c>
      <c r="N79" s="61">
        <f t="shared" si="23"/>
        <v>7303.33</v>
      </c>
      <c r="O79" s="61">
        <f t="shared" si="23"/>
        <v>2424.6799999999998</v>
      </c>
      <c r="P79" s="61">
        <f t="shared" si="23"/>
        <v>685.56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x14ac:dyDescent="0.25">
      <c r="A80" s="1" t="s">
        <v>112</v>
      </c>
      <c r="B80" s="1" t="s">
        <v>39</v>
      </c>
      <c r="C80" s="26">
        <v>-5657.93</v>
      </c>
      <c r="D80" s="9">
        <v>-3968.41</v>
      </c>
      <c r="E80" s="9">
        <v>-4142.96</v>
      </c>
      <c r="F80" s="9">
        <v>-7986.69</v>
      </c>
      <c r="G80" s="10">
        <v>-7732.26</v>
      </c>
      <c r="H80" s="10">
        <v>-5442.9</v>
      </c>
      <c r="I80" s="10">
        <v>-11503.33</v>
      </c>
      <c r="J80" s="10">
        <v>-8220.73</v>
      </c>
      <c r="K80" s="59">
        <v>-1539.71</v>
      </c>
      <c r="L80" s="59">
        <v>8693.7199999999993</v>
      </c>
      <c r="M80" s="56">
        <v>-2826.27</v>
      </c>
      <c r="N80" s="47">
        <v>-2468.27</v>
      </c>
      <c r="O80" s="47">
        <v>-8758.58</v>
      </c>
      <c r="P80" s="101">
        <v>-1516.73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x14ac:dyDescent="0.25">
      <c r="A81" s="1" t="s">
        <v>55</v>
      </c>
      <c r="B81" s="21" t="s">
        <v>113</v>
      </c>
      <c r="C81" s="27">
        <v>-5657.93</v>
      </c>
      <c r="D81" s="11">
        <v>-3968.41</v>
      </c>
      <c r="E81" s="11">
        <v>-4142.96</v>
      </c>
      <c r="F81" s="9">
        <v>-7986.69</v>
      </c>
      <c r="G81" s="12">
        <v>-7732.26</v>
      </c>
      <c r="H81" s="12">
        <v>-5442.9</v>
      </c>
      <c r="I81" s="12">
        <v>-11503.33</v>
      </c>
      <c r="J81" s="12">
        <f t="shared" ref="J81:P81" si="24">SUM(J80)</f>
        <v>-8220.73</v>
      </c>
      <c r="K81" s="67">
        <f t="shared" si="24"/>
        <v>-1539.71</v>
      </c>
      <c r="L81" s="67">
        <f t="shared" si="24"/>
        <v>8693.7199999999993</v>
      </c>
      <c r="M81" s="68">
        <f t="shared" si="24"/>
        <v>-2826.27</v>
      </c>
      <c r="N81" s="69">
        <f t="shared" si="24"/>
        <v>-2468.27</v>
      </c>
      <c r="O81" s="69">
        <f t="shared" si="24"/>
        <v>-8758.58</v>
      </c>
      <c r="P81" s="102">
        <f t="shared" si="24"/>
        <v>-1516.73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x14ac:dyDescent="0.25">
      <c r="A82" s="1" t="s">
        <v>114</v>
      </c>
      <c r="B82" s="1" t="s">
        <v>40</v>
      </c>
      <c r="C82" s="26">
        <v>12002.12</v>
      </c>
      <c r="D82" s="9">
        <v>-6498.31</v>
      </c>
      <c r="E82" s="9">
        <v>-4200.46</v>
      </c>
      <c r="F82" s="13">
        <v>25149.82</v>
      </c>
      <c r="G82" s="10">
        <v>3312.25</v>
      </c>
      <c r="H82" s="10">
        <v>11591.51</v>
      </c>
      <c r="I82" s="10">
        <v>14011.56</v>
      </c>
      <c r="J82" s="10">
        <v>44513.46</v>
      </c>
      <c r="K82" s="42">
        <v>19906.849999999999</v>
      </c>
      <c r="L82" s="58">
        <v>-32814.480000000003</v>
      </c>
      <c r="M82" s="42">
        <v>5289.84</v>
      </c>
      <c r="N82" s="42">
        <v>-17865.21</v>
      </c>
      <c r="O82" s="42">
        <v>15274.41</v>
      </c>
      <c r="P82" s="42">
        <v>23923.71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x14ac:dyDescent="0.25">
      <c r="A83" s="1" t="s">
        <v>142</v>
      </c>
      <c r="B83" s="1" t="s">
        <v>41</v>
      </c>
      <c r="C83" s="26">
        <v>0</v>
      </c>
      <c r="D83" s="9">
        <v>0</v>
      </c>
      <c r="E83" s="9">
        <v>0</v>
      </c>
      <c r="F83" s="17">
        <v>0</v>
      </c>
      <c r="G83" s="10">
        <v>0</v>
      </c>
      <c r="H83" s="10">
        <v>0</v>
      </c>
      <c r="I83" s="10">
        <v>0</v>
      </c>
      <c r="J83" s="10">
        <v>0</v>
      </c>
      <c r="K83" s="58">
        <v>0</v>
      </c>
      <c r="L83" s="58">
        <v>0</v>
      </c>
      <c r="M83" s="41">
        <v>0</v>
      </c>
      <c r="N83" s="41">
        <v>0</v>
      </c>
      <c r="O83" s="41">
        <v>0</v>
      </c>
      <c r="P83" s="41"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x14ac:dyDescent="0.25">
      <c r="A84" s="1" t="s">
        <v>115</v>
      </c>
      <c r="B84" s="1" t="s">
        <v>42</v>
      </c>
      <c r="C84" s="26">
        <v>-11825.55</v>
      </c>
      <c r="D84" s="9">
        <v>-11439.91</v>
      </c>
      <c r="E84" s="9">
        <v>-5996.17</v>
      </c>
      <c r="F84" s="9">
        <v>-1499.83</v>
      </c>
      <c r="G84" s="10">
        <v>3648.94</v>
      </c>
      <c r="H84" s="10">
        <v>42253.72</v>
      </c>
      <c r="I84" s="10">
        <v>-34837.730000000003</v>
      </c>
      <c r="J84" s="10">
        <v>-3311.78</v>
      </c>
      <c r="K84" s="42">
        <v>16863.41</v>
      </c>
      <c r="L84" s="58">
        <v>22682.84</v>
      </c>
      <c r="M84" s="42">
        <v>5683.55</v>
      </c>
      <c r="N84" s="42">
        <v>39730.910000000003</v>
      </c>
      <c r="O84" s="42">
        <v>-7954.84</v>
      </c>
      <c r="P84" s="42">
        <v>22116.5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5">
      <c r="A85" s="1" t="s">
        <v>116</v>
      </c>
      <c r="B85" s="1" t="s">
        <v>43</v>
      </c>
      <c r="C85" s="26">
        <v>1079.3800000000001</v>
      </c>
      <c r="D85" s="9">
        <v>1945.83</v>
      </c>
      <c r="E85" s="9">
        <v>-105.58</v>
      </c>
      <c r="F85" s="9">
        <v>525.72</v>
      </c>
      <c r="G85" s="10">
        <v>751.81</v>
      </c>
      <c r="H85" s="10">
        <v>118.61</v>
      </c>
      <c r="I85" s="10">
        <v>2258.84</v>
      </c>
      <c r="J85" s="10">
        <v>1685.55</v>
      </c>
      <c r="K85" s="42">
        <v>322.85000000000002</v>
      </c>
      <c r="L85" s="58">
        <v>424.36</v>
      </c>
      <c r="M85" s="42">
        <v>1664.02</v>
      </c>
      <c r="N85" s="42">
        <v>-89.01</v>
      </c>
      <c r="O85" s="42">
        <v>1828.08</v>
      </c>
      <c r="P85" s="42">
        <v>1976.33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5">
      <c r="A86" s="1" t="s">
        <v>117</v>
      </c>
      <c r="B86" s="1" t="s">
        <v>44</v>
      </c>
      <c r="C86" s="26">
        <v>13572.89</v>
      </c>
      <c r="D86" s="9">
        <v>11609.46</v>
      </c>
      <c r="E86" s="9">
        <v>22857.64</v>
      </c>
      <c r="F86" s="9">
        <v>31707.02</v>
      </c>
      <c r="G86" s="10">
        <v>4329.72</v>
      </c>
      <c r="H86" s="10">
        <v>4542.78</v>
      </c>
      <c r="I86" s="10">
        <v>8497.9500000000007</v>
      </c>
      <c r="J86" s="10">
        <v>20529.169999999998</v>
      </c>
      <c r="K86" s="42">
        <v>16699.29</v>
      </c>
      <c r="L86" s="58">
        <v>1024.17</v>
      </c>
      <c r="M86" s="42">
        <v>14704.86</v>
      </c>
      <c r="N86" s="42">
        <v>14121.98</v>
      </c>
      <c r="O86" s="42">
        <v>12627.62</v>
      </c>
      <c r="P86" s="42">
        <v>20774.87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5">
      <c r="A87" s="1" t="s">
        <v>118</v>
      </c>
      <c r="B87" s="1" t="s">
        <v>45</v>
      </c>
      <c r="C87" s="26">
        <v>17965.27</v>
      </c>
      <c r="D87" s="9">
        <v>11393.19</v>
      </c>
      <c r="E87" s="9">
        <v>16277.6</v>
      </c>
      <c r="F87" s="9">
        <v>6307.83</v>
      </c>
      <c r="G87" s="10">
        <v>10396.77</v>
      </c>
      <c r="H87" s="10">
        <v>7580.98</v>
      </c>
      <c r="I87" s="10">
        <v>50055.99</v>
      </c>
      <c r="J87" s="10">
        <v>13960.28</v>
      </c>
      <c r="K87" s="42">
        <v>21734.71</v>
      </c>
      <c r="L87" s="58">
        <v>14583.44</v>
      </c>
      <c r="M87" s="43">
        <v>15248.53</v>
      </c>
      <c r="N87" s="47">
        <v>24136.01</v>
      </c>
      <c r="O87" s="42">
        <v>17722.68</v>
      </c>
      <c r="P87" s="42">
        <v>15607.4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5">
      <c r="A88" s="1" t="s">
        <v>55</v>
      </c>
      <c r="B88" s="21" t="s">
        <v>119</v>
      </c>
      <c r="C88" s="27">
        <v>32794.11</v>
      </c>
      <c r="D88" s="11">
        <v>7010.26</v>
      </c>
      <c r="E88" s="11">
        <v>28833.03</v>
      </c>
      <c r="F88" s="11">
        <v>62190.559999999998</v>
      </c>
      <c r="G88" s="12">
        <v>22439.49</v>
      </c>
      <c r="H88" s="12">
        <v>66087.600000000006</v>
      </c>
      <c r="I88" s="12">
        <v>39986.61</v>
      </c>
      <c r="J88" s="12">
        <f t="shared" ref="J88:P88" si="25">SUM(J82:J87)</f>
        <v>77376.680000000008</v>
      </c>
      <c r="K88" s="59">
        <f t="shared" si="25"/>
        <v>75527.109999999986</v>
      </c>
      <c r="L88" s="59">
        <f t="shared" si="25"/>
        <v>5900.3299999999981</v>
      </c>
      <c r="M88" s="59">
        <f t="shared" si="25"/>
        <v>42590.8</v>
      </c>
      <c r="N88" s="69">
        <f t="shared" si="25"/>
        <v>60034.680000000008</v>
      </c>
      <c r="O88" s="69">
        <f t="shared" si="25"/>
        <v>39497.949999999997</v>
      </c>
      <c r="P88" s="102">
        <f t="shared" si="25"/>
        <v>84398.81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5">
      <c r="A89" s="1" t="s">
        <v>120</v>
      </c>
      <c r="B89" s="1" t="s">
        <v>46</v>
      </c>
      <c r="C89" s="26">
        <v>1982.25</v>
      </c>
      <c r="D89" s="9">
        <v>1450.19</v>
      </c>
      <c r="E89" s="9">
        <v>3697.64</v>
      </c>
      <c r="F89" s="11">
        <v>1213.54</v>
      </c>
      <c r="G89" s="10">
        <v>6324.78</v>
      </c>
      <c r="H89" s="10">
        <v>8725.15</v>
      </c>
      <c r="I89" s="10">
        <v>2766.47</v>
      </c>
      <c r="J89" s="10">
        <v>6051.52</v>
      </c>
      <c r="K89" s="55">
        <v>5903.66</v>
      </c>
      <c r="L89" s="59">
        <v>3610.13</v>
      </c>
      <c r="M89" s="58">
        <v>855.75</v>
      </c>
      <c r="N89" s="43">
        <v>5308.06</v>
      </c>
      <c r="O89" s="42">
        <v>2363.06</v>
      </c>
      <c r="P89" s="44">
        <v>1127.8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5">
      <c r="A90" s="1" t="s">
        <v>55</v>
      </c>
      <c r="B90" s="21" t="s">
        <v>121</v>
      </c>
      <c r="C90" s="27">
        <v>1982.25</v>
      </c>
      <c r="D90" s="11">
        <v>1450.19</v>
      </c>
      <c r="E90" s="11">
        <v>3697.64</v>
      </c>
      <c r="F90" s="9">
        <v>1213.54</v>
      </c>
      <c r="G90" s="12">
        <v>6324.78</v>
      </c>
      <c r="H90" s="12">
        <v>8725.15</v>
      </c>
      <c r="I90" s="12">
        <v>2766.47</v>
      </c>
      <c r="J90" s="12">
        <f t="shared" ref="J90:P90" si="26">SUM(J89)</f>
        <v>6051.52</v>
      </c>
      <c r="K90" s="59">
        <f t="shared" si="26"/>
        <v>5903.66</v>
      </c>
      <c r="L90" s="59">
        <f t="shared" si="26"/>
        <v>3610.13</v>
      </c>
      <c r="M90" s="59">
        <f t="shared" si="26"/>
        <v>855.75</v>
      </c>
      <c r="N90" s="61">
        <f t="shared" si="26"/>
        <v>5308.06</v>
      </c>
      <c r="O90" s="61">
        <f t="shared" si="26"/>
        <v>2363.06</v>
      </c>
      <c r="P90" s="61">
        <f t="shared" si="26"/>
        <v>1127.8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5">
      <c r="A91" s="1" t="s">
        <v>55</v>
      </c>
      <c r="B91" s="23" t="s">
        <v>122</v>
      </c>
      <c r="C91" s="26">
        <v>33967.440000000002</v>
      </c>
      <c r="D91" s="11">
        <v>7452.3</v>
      </c>
      <c r="E91" s="11">
        <v>32534.61</v>
      </c>
      <c r="F91" s="11">
        <v>58556.49</v>
      </c>
      <c r="G91" s="12">
        <v>27497.26</v>
      </c>
      <c r="H91" s="12">
        <v>70468.87</v>
      </c>
      <c r="I91" s="12">
        <v>35312.28</v>
      </c>
      <c r="J91" s="12">
        <f t="shared" ref="J91:P91" si="27">J72+J79+J81+J88+J90</f>
        <v>156291.73000000001</v>
      </c>
      <c r="K91" s="59">
        <f t="shared" si="27"/>
        <v>92566.329999999987</v>
      </c>
      <c r="L91" s="59">
        <f t="shared" si="27"/>
        <v>27649.87</v>
      </c>
      <c r="M91" s="59">
        <f t="shared" si="27"/>
        <v>45324.32</v>
      </c>
      <c r="N91" s="61">
        <f t="shared" si="27"/>
        <v>73557.740000000005</v>
      </c>
      <c r="O91" s="61">
        <f t="shared" si="27"/>
        <v>40797.049999999996</v>
      </c>
      <c r="P91" s="61">
        <f t="shared" si="27"/>
        <v>88910.21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5">
      <c r="A92" s="1" t="s">
        <v>123</v>
      </c>
      <c r="B92" s="1" t="s">
        <v>47</v>
      </c>
      <c r="C92" s="26">
        <v>629607.96</v>
      </c>
      <c r="D92" s="11">
        <v>635747.5</v>
      </c>
      <c r="E92" s="11">
        <v>638111.12</v>
      </c>
      <c r="F92" s="11">
        <v>640868.38</v>
      </c>
      <c r="G92" s="12">
        <v>640542.84</v>
      </c>
      <c r="H92" s="12">
        <v>640788.97</v>
      </c>
      <c r="I92" s="12">
        <v>642058.81999999995</v>
      </c>
      <c r="J92" s="12">
        <v>643582.52</v>
      </c>
      <c r="K92" s="55">
        <v>644333.88</v>
      </c>
      <c r="L92" s="59">
        <v>646849.37</v>
      </c>
      <c r="M92" s="56">
        <v>648346.77</v>
      </c>
      <c r="N92" s="42">
        <v>654488.03</v>
      </c>
      <c r="O92" s="42">
        <v>659174.96</v>
      </c>
      <c r="P92" s="103">
        <v>660669.81000000006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5">
      <c r="A93" s="1" t="s">
        <v>55</v>
      </c>
      <c r="B93" s="21" t="s">
        <v>124</v>
      </c>
      <c r="C93" s="27">
        <v>629607.96</v>
      </c>
      <c r="D93" s="11">
        <v>635747.5</v>
      </c>
      <c r="E93" s="11">
        <v>638111.12</v>
      </c>
      <c r="F93" s="11">
        <v>640868.38</v>
      </c>
      <c r="G93" s="12">
        <v>640542.84</v>
      </c>
      <c r="H93" s="12">
        <v>640788.97</v>
      </c>
      <c r="I93" s="12">
        <v>642058.81999999995</v>
      </c>
      <c r="J93" s="12">
        <f t="shared" ref="J93:P93" si="28">SUM(J92)</f>
        <v>643582.52</v>
      </c>
      <c r="K93" s="59">
        <f t="shared" si="28"/>
        <v>644333.88</v>
      </c>
      <c r="L93" s="59">
        <f t="shared" si="28"/>
        <v>646849.37</v>
      </c>
      <c r="M93" s="63">
        <f t="shared" si="28"/>
        <v>648346.77</v>
      </c>
      <c r="N93" s="61">
        <f t="shared" si="28"/>
        <v>654488.03</v>
      </c>
      <c r="O93" s="61">
        <f t="shared" si="28"/>
        <v>659174.96</v>
      </c>
      <c r="P93" s="40">
        <f t="shared" si="28"/>
        <v>660669.81000000006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5">
      <c r="A94" s="1" t="s">
        <v>125</v>
      </c>
      <c r="B94" s="1" t="s">
        <v>48</v>
      </c>
      <c r="C94" s="26">
        <v>28722.81</v>
      </c>
      <c r="D94" s="9">
        <v>28589.17</v>
      </c>
      <c r="E94" s="9">
        <v>28872.51</v>
      </c>
      <c r="F94" s="10">
        <v>30767.51</v>
      </c>
      <c r="G94" s="10">
        <v>29866.73</v>
      </c>
      <c r="H94" s="10">
        <v>29867.06</v>
      </c>
      <c r="I94" s="10">
        <v>30515.99</v>
      </c>
      <c r="J94" s="10">
        <v>30600.78</v>
      </c>
      <c r="K94" s="54">
        <v>30558.39</v>
      </c>
      <c r="L94" s="63">
        <v>31566.31</v>
      </c>
      <c r="M94" s="50">
        <v>30810.38</v>
      </c>
      <c r="N94" s="42">
        <v>30810.38</v>
      </c>
      <c r="O94" s="42">
        <v>30810.34</v>
      </c>
      <c r="P94" s="42">
        <v>40803.019999999997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5">
      <c r="A95" s="1" t="s">
        <v>126</v>
      </c>
      <c r="B95" s="1" t="s">
        <v>49</v>
      </c>
      <c r="C95" s="26">
        <v>1326.45</v>
      </c>
      <c r="D95" s="15">
        <v>1326.44</v>
      </c>
      <c r="E95" s="15">
        <v>1326.45</v>
      </c>
      <c r="F95" s="16">
        <v>1326.44</v>
      </c>
      <c r="G95" s="16">
        <v>1326.44</v>
      </c>
      <c r="H95" s="16">
        <v>1326.45</v>
      </c>
      <c r="I95" s="16">
        <v>1326.44</v>
      </c>
      <c r="J95" s="16">
        <v>1326.45</v>
      </c>
      <c r="K95" s="74">
        <v>1326.44</v>
      </c>
      <c r="L95" s="67">
        <v>1326.45</v>
      </c>
      <c r="M95" s="47">
        <v>1326.44</v>
      </c>
      <c r="N95" s="43">
        <v>1326.44</v>
      </c>
      <c r="O95" s="42">
        <v>1326.45</v>
      </c>
      <c r="P95" s="42">
        <v>1326.44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5">
      <c r="A96" s="1" t="s">
        <v>55</v>
      </c>
      <c r="B96" s="21" t="s">
        <v>127</v>
      </c>
      <c r="C96" s="27">
        <v>30049.26</v>
      </c>
      <c r="D96" s="11">
        <v>29915.61</v>
      </c>
      <c r="E96" s="11">
        <v>30198.959999999999</v>
      </c>
      <c r="F96" s="12">
        <v>32093.95</v>
      </c>
      <c r="G96" s="12">
        <v>31193.17</v>
      </c>
      <c r="H96" s="12">
        <v>31193.51</v>
      </c>
      <c r="I96" s="12">
        <v>31842.43</v>
      </c>
      <c r="J96" s="12">
        <f t="shared" ref="J96:P96" si="29">SUM(J94:J95)</f>
        <v>31927.23</v>
      </c>
      <c r="K96" s="59">
        <f t="shared" si="29"/>
        <v>31884.829999999998</v>
      </c>
      <c r="L96" s="59">
        <f t="shared" si="29"/>
        <v>32892.76</v>
      </c>
      <c r="M96" s="59">
        <f t="shared" si="29"/>
        <v>32136.82</v>
      </c>
      <c r="N96" s="61">
        <f t="shared" si="29"/>
        <v>32136.82</v>
      </c>
      <c r="O96" s="61">
        <f t="shared" si="29"/>
        <v>32136.79</v>
      </c>
      <c r="P96" s="61">
        <f t="shared" si="29"/>
        <v>42129.46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5">
      <c r="A97" s="1" t="s">
        <v>128</v>
      </c>
      <c r="B97" s="1" t="s">
        <v>50</v>
      </c>
      <c r="C97" s="26">
        <v>288079.3</v>
      </c>
      <c r="D97" s="9">
        <v>286800.67</v>
      </c>
      <c r="E97" s="9">
        <v>281790.38</v>
      </c>
      <c r="F97" s="10">
        <v>284517.58</v>
      </c>
      <c r="G97" s="10">
        <v>118138.94</v>
      </c>
      <c r="H97" s="10">
        <v>305378.07</v>
      </c>
      <c r="I97" s="10">
        <v>289557.96000000002</v>
      </c>
      <c r="J97" s="10">
        <v>288373.96999999997</v>
      </c>
      <c r="K97" s="58">
        <v>296848.98</v>
      </c>
      <c r="L97" s="59">
        <v>275107.02</v>
      </c>
      <c r="M97" s="56">
        <v>293740.65999999997</v>
      </c>
      <c r="N97" s="42">
        <v>294505.61</v>
      </c>
      <c r="O97" s="42">
        <v>280574.55</v>
      </c>
      <c r="P97" s="58">
        <v>287981.34000000003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5">
      <c r="A98" s="1" t="s">
        <v>55</v>
      </c>
      <c r="B98" s="21" t="s">
        <v>129</v>
      </c>
      <c r="C98" s="27">
        <v>288079.3</v>
      </c>
      <c r="D98" s="11">
        <v>286800.67</v>
      </c>
      <c r="E98" s="11">
        <v>281790.38</v>
      </c>
      <c r="F98" s="12">
        <v>284517.58</v>
      </c>
      <c r="G98" s="12">
        <v>118138.94</v>
      </c>
      <c r="H98" s="12">
        <v>305378.07</v>
      </c>
      <c r="I98" s="12">
        <v>289557.96000000002</v>
      </c>
      <c r="J98" s="12">
        <f t="shared" ref="J98:P98" si="30">SUM(J97)</f>
        <v>288373.96999999997</v>
      </c>
      <c r="K98" s="59">
        <f t="shared" si="30"/>
        <v>296848.98</v>
      </c>
      <c r="L98" s="59">
        <f t="shared" si="30"/>
        <v>275107.02</v>
      </c>
      <c r="M98" s="59">
        <f t="shared" si="30"/>
        <v>293740.65999999997</v>
      </c>
      <c r="N98" s="61">
        <f t="shared" si="30"/>
        <v>294505.61</v>
      </c>
      <c r="O98" s="61">
        <f t="shared" si="30"/>
        <v>280574.55</v>
      </c>
      <c r="P98" s="61">
        <f t="shared" si="30"/>
        <v>287981.34000000003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1" t="s">
        <v>130</v>
      </c>
      <c r="B99" s="1" t="s">
        <v>51</v>
      </c>
      <c r="C99" s="26">
        <v>-3790</v>
      </c>
      <c r="D99" s="9">
        <v>-270259</v>
      </c>
      <c r="E99" s="9">
        <v>-258890</v>
      </c>
      <c r="F99" s="10">
        <v>2040736</v>
      </c>
      <c r="G99" s="10">
        <v>0</v>
      </c>
      <c r="H99" s="10">
        <v>0</v>
      </c>
      <c r="I99" s="10">
        <v>910750</v>
      </c>
      <c r="J99" s="10">
        <v>-401026</v>
      </c>
      <c r="K99" s="58">
        <v>0</v>
      </c>
      <c r="L99" s="58">
        <v>480811</v>
      </c>
      <c r="M99" s="58">
        <v>0</v>
      </c>
      <c r="N99" s="62">
        <v>0</v>
      </c>
      <c r="O99" s="61">
        <v>-910421</v>
      </c>
      <c r="P99" s="65">
        <v>0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1" t="s">
        <v>55</v>
      </c>
      <c r="B100" s="21" t="s">
        <v>131</v>
      </c>
      <c r="C100" s="27">
        <v>-3790</v>
      </c>
      <c r="D100" s="13">
        <v>-270259</v>
      </c>
      <c r="E100" s="13">
        <v>-258890</v>
      </c>
      <c r="F100" s="14">
        <v>2040736</v>
      </c>
      <c r="G100" s="14">
        <v>0</v>
      </c>
      <c r="H100" s="14">
        <v>0</v>
      </c>
      <c r="I100" s="14">
        <v>910750</v>
      </c>
      <c r="J100" s="14">
        <f t="shared" ref="J100:P100" si="31">SUM(J99)</f>
        <v>-401026</v>
      </c>
      <c r="K100" s="63">
        <f t="shared" si="31"/>
        <v>0</v>
      </c>
      <c r="L100" s="63">
        <f t="shared" si="31"/>
        <v>480811</v>
      </c>
      <c r="M100" s="63">
        <f t="shared" si="31"/>
        <v>0</v>
      </c>
      <c r="N100" s="40">
        <f t="shared" si="31"/>
        <v>0</v>
      </c>
      <c r="O100" s="40">
        <f t="shared" si="31"/>
        <v>-910421</v>
      </c>
      <c r="P100" s="61">
        <f t="shared" si="31"/>
        <v>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1" t="s">
        <v>132</v>
      </c>
      <c r="B101" s="1" t="s">
        <v>52</v>
      </c>
      <c r="C101" s="26">
        <v>-88292</v>
      </c>
      <c r="D101" s="11">
        <v>271096</v>
      </c>
      <c r="E101" s="11">
        <v>432004</v>
      </c>
      <c r="F101" s="12">
        <v>-1588433</v>
      </c>
      <c r="G101" s="12">
        <v>0</v>
      </c>
      <c r="H101" s="12">
        <v>0</v>
      </c>
      <c r="I101" s="12">
        <v>136695</v>
      </c>
      <c r="J101" s="12">
        <v>1038279</v>
      </c>
      <c r="K101" s="59">
        <v>0</v>
      </c>
      <c r="L101" s="59">
        <v>-1294916</v>
      </c>
      <c r="M101" s="59">
        <v>0</v>
      </c>
      <c r="N101" s="61">
        <v>0</v>
      </c>
      <c r="O101" s="61">
        <v>258716</v>
      </c>
      <c r="P101" s="59">
        <v>0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1" t="s">
        <v>55</v>
      </c>
      <c r="B102" s="21" t="s">
        <v>133</v>
      </c>
      <c r="C102" s="27">
        <v>-88292</v>
      </c>
      <c r="D102" s="17">
        <v>271096</v>
      </c>
      <c r="E102" s="17">
        <v>432004</v>
      </c>
      <c r="F102" s="18">
        <v>-1588433</v>
      </c>
      <c r="G102" s="18">
        <v>0</v>
      </c>
      <c r="H102" s="18">
        <v>0</v>
      </c>
      <c r="I102" s="18">
        <v>136695</v>
      </c>
      <c r="J102" s="18">
        <f t="shared" ref="J102:P102" si="32">SUM(J101)</f>
        <v>1038279</v>
      </c>
      <c r="K102" s="60">
        <f t="shared" si="32"/>
        <v>0</v>
      </c>
      <c r="L102" s="60">
        <f t="shared" si="32"/>
        <v>-1294916</v>
      </c>
      <c r="M102" s="60">
        <f t="shared" si="32"/>
        <v>0</v>
      </c>
      <c r="N102" s="41">
        <f t="shared" si="32"/>
        <v>0</v>
      </c>
      <c r="O102" s="65">
        <f t="shared" si="32"/>
        <v>258716</v>
      </c>
      <c r="P102" s="40">
        <f t="shared" si="32"/>
        <v>0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1" t="s">
        <v>55</v>
      </c>
      <c r="B103" s="23" t="s">
        <v>134</v>
      </c>
      <c r="C103" s="61">
        <f t="shared" ref="C103:M103" si="33">C65+C91+C93+C96+C98+C100+C102</f>
        <v>2027923.7799999998</v>
      </c>
      <c r="D103" s="61">
        <f t="shared" si="33"/>
        <v>2305291.12</v>
      </c>
      <c r="E103" s="61">
        <f t="shared" si="33"/>
        <v>2952801.17</v>
      </c>
      <c r="F103" s="61">
        <f t="shared" si="33"/>
        <v>5262459.0900000008</v>
      </c>
      <c r="G103" s="61">
        <f t="shared" si="33"/>
        <v>3784983.3899999997</v>
      </c>
      <c r="H103" s="61">
        <f t="shared" si="33"/>
        <v>4551215.5</v>
      </c>
      <c r="I103" s="61">
        <f t="shared" si="33"/>
        <v>4696273.67</v>
      </c>
      <c r="J103" s="61">
        <f t="shared" si="33"/>
        <v>5327813.46</v>
      </c>
      <c r="K103" s="61">
        <f t="shared" si="33"/>
        <v>1888354.34</v>
      </c>
      <c r="L103" s="61">
        <f t="shared" si="33"/>
        <v>1535910.7600000007</v>
      </c>
      <c r="M103" s="61">
        <f t="shared" si="33"/>
        <v>2420074.4700000002</v>
      </c>
      <c r="N103" s="61">
        <f>N65+N91+N93+N96+N98+N100+N102</f>
        <v>2247662.44</v>
      </c>
      <c r="O103" s="61">
        <f>O65+O91+O93+O96+O98+O100+O102</f>
        <v>1671633.6800000002</v>
      </c>
      <c r="P103" s="61">
        <f>P65+P91+P93+P96+P98+P100+P102</f>
        <v>2819941.15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1" t="s">
        <v>55</v>
      </c>
      <c r="B104" s="23" t="s">
        <v>161</v>
      </c>
      <c r="C104" s="27">
        <v>33163.57</v>
      </c>
      <c r="D104" s="15">
        <v>-271735.37</v>
      </c>
      <c r="E104" s="15">
        <v>-627077.16</v>
      </c>
      <c r="F104" s="16">
        <v>-1807277.97</v>
      </c>
      <c r="G104" s="16">
        <v>-2322785.64</v>
      </c>
      <c r="H104" s="16">
        <v>-2285960.92</v>
      </c>
      <c r="I104" s="16">
        <v>68782.080000000002</v>
      </c>
      <c r="J104" s="16">
        <f t="shared" ref="J104:P104" si="34">J14+J103</f>
        <v>2067817.9500000002</v>
      </c>
      <c r="K104" s="67">
        <f t="shared" si="34"/>
        <v>-1456459.3299999998</v>
      </c>
      <c r="L104" s="67">
        <f t="shared" si="34"/>
        <v>-587846.94999999925</v>
      </c>
      <c r="M104" s="67">
        <f t="shared" si="34"/>
        <v>296107.66999999993</v>
      </c>
      <c r="N104" s="65">
        <f t="shared" si="34"/>
        <v>204980.85000000009</v>
      </c>
      <c r="O104" s="65">
        <f t="shared" si="34"/>
        <v>-640226.59999999963</v>
      </c>
      <c r="P104" s="65">
        <f t="shared" si="34"/>
        <v>-223310.33000000007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1" t="s">
        <v>55</v>
      </c>
      <c r="B105" s="23" t="s">
        <v>162</v>
      </c>
      <c r="C105" s="26"/>
      <c r="D105" s="9"/>
      <c r="E105" s="9"/>
      <c r="F105" s="10"/>
      <c r="G105" s="10"/>
      <c r="H105" s="10"/>
      <c r="I105" s="10"/>
      <c r="J105" s="10"/>
      <c r="K105" s="58"/>
      <c r="L105" s="58"/>
      <c r="M105" s="58"/>
      <c r="N105" s="62"/>
      <c r="O105" s="62"/>
      <c r="P105" s="58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1" t="s">
        <v>55</v>
      </c>
      <c r="B106" s="23" t="s">
        <v>163</v>
      </c>
      <c r="C106" s="26"/>
      <c r="D106" s="9"/>
      <c r="E106" s="9"/>
      <c r="F106" s="10"/>
      <c r="G106" s="10"/>
      <c r="H106" s="10"/>
      <c r="I106" s="10"/>
      <c r="J106" s="10"/>
      <c r="K106" s="58"/>
      <c r="L106" s="58"/>
      <c r="M106" s="58"/>
      <c r="N106" s="62"/>
      <c r="O106" s="62"/>
      <c r="P106" s="58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1" t="s">
        <v>164</v>
      </c>
      <c r="B107" s="1" t="s">
        <v>165</v>
      </c>
      <c r="C107" s="27">
        <v>-989.79</v>
      </c>
      <c r="D107" s="9">
        <v>-2178.46</v>
      </c>
      <c r="E107" s="9">
        <v>-1811.43</v>
      </c>
      <c r="F107" s="10">
        <v>-7347.86</v>
      </c>
      <c r="G107" s="10">
        <v>-1807.22</v>
      </c>
      <c r="H107" s="10">
        <v>-524.04999999999995</v>
      </c>
      <c r="I107" s="10">
        <v>-1035.1400000000001</v>
      </c>
      <c r="J107" s="10">
        <v>-1320.62</v>
      </c>
      <c r="K107" s="58">
        <v>-1654.17</v>
      </c>
      <c r="L107" s="58">
        <v>137.79</v>
      </c>
      <c r="M107" s="47">
        <v>-2977.67</v>
      </c>
      <c r="N107" s="47">
        <v>-156.91</v>
      </c>
      <c r="O107" s="42">
        <v>-6580.87</v>
      </c>
      <c r="P107" s="60">
        <v>0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1" t="s">
        <v>55</v>
      </c>
      <c r="B108" s="21" t="s">
        <v>166</v>
      </c>
      <c r="C108" s="26">
        <v>-989.79</v>
      </c>
      <c r="D108" s="11">
        <v>-2178.46</v>
      </c>
      <c r="E108" s="11">
        <v>-1811.43</v>
      </c>
      <c r="F108" s="12">
        <v>-7347.86</v>
      </c>
      <c r="G108" s="12">
        <v>-1807.22</v>
      </c>
      <c r="H108" s="12">
        <v>-524.04999999999995</v>
      </c>
      <c r="I108" s="11">
        <v>-1035.1400000000001</v>
      </c>
      <c r="J108" s="11">
        <f t="shared" ref="J108:P108" si="35">SUM(J107)</f>
        <v>-1320.62</v>
      </c>
      <c r="K108" s="70">
        <f t="shared" si="35"/>
        <v>-1654.17</v>
      </c>
      <c r="L108" s="70">
        <f t="shared" si="35"/>
        <v>137.79</v>
      </c>
      <c r="M108" s="71">
        <f t="shared" si="35"/>
        <v>-2977.67</v>
      </c>
      <c r="N108" s="52">
        <f t="shared" si="35"/>
        <v>-156.91</v>
      </c>
      <c r="O108" s="104">
        <f t="shared" si="35"/>
        <v>-6580.87</v>
      </c>
      <c r="P108" s="104">
        <f t="shared" si="35"/>
        <v>0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1" t="s">
        <v>167</v>
      </c>
      <c r="B109" s="1" t="s">
        <v>168</v>
      </c>
      <c r="C109" s="28">
        <v>110.04</v>
      </c>
      <c r="D109" s="9">
        <v>127.8</v>
      </c>
      <c r="E109" s="9">
        <v>340.18</v>
      </c>
      <c r="F109" s="10">
        <v>3637.98</v>
      </c>
      <c r="G109" s="10">
        <v>585.92999999999995</v>
      </c>
      <c r="H109" s="10">
        <v>230.84</v>
      </c>
      <c r="I109" s="10">
        <v>114.69</v>
      </c>
      <c r="J109" s="10">
        <v>203.29</v>
      </c>
      <c r="K109" s="58">
        <v>56.1</v>
      </c>
      <c r="L109" s="58">
        <v>1171.0999999999999</v>
      </c>
      <c r="M109" s="57">
        <v>43.64</v>
      </c>
      <c r="N109" s="57">
        <v>52.48</v>
      </c>
      <c r="O109" s="42">
        <v>33.86</v>
      </c>
      <c r="P109" s="58">
        <v>1151.45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1" t="s">
        <v>55</v>
      </c>
      <c r="B110" s="21" t="s">
        <v>169</v>
      </c>
      <c r="C110" s="27">
        <v>110.04</v>
      </c>
      <c r="D110" s="11">
        <v>127.8</v>
      </c>
      <c r="E110" s="11">
        <v>340.18</v>
      </c>
      <c r="F110" s="12">
        <v>3637.98</v>
      </c>
      <c r="G110" s="12">
        <v>585.92999999999995</v>
      </c>
      <c r="H110" s="12">
        <v>230.84</v>
      </c>
      <c r="I110" s="12">
        <v>114.69</v>
      </c>
      <c r="J110" s="12">
        <f t="shared" ref="J110:P110" si="36">SUM(J109)</f>
        <v>203.29</v>
      </c>
      <c r="K110" s="59">
        <f t="shared" si="36"/>
        <v>56.1</v>
      </c>
      <c r="L110" s="59">
        <f t="shared" si="36"/>
        <v>1171.0999999999999</v>
      </c>
      <c r="M110" s="59">
        <f t="shared" si="36"/>
        <v>43.64</v>
      </c>
      <c r="N110" s="61">
        <f t="shared" si="36"/>
        <v>52.48</v>
      </c>
      <c r="O110" s="61">
        <f t="shared" si="36"/>
        <v>33.86</v>
      </c>
      <c r="P110" s="61">
        <f t="shared" si="36"/>
        <v>1151.45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.95" customHeight="1" x14ac:dyDescent="0.25">
      <c r="A111" s="1" t="s">
        <v>199</v>
      </c>
      <c r="B111" s="1" t="s">
        <v>200</v>
      </c>
      <c r="C111" s="26">
        <v>-65457.86</v>
      </c>
      <c r="D111" s="15">
        <v>0</v>
      </c>
      <c r="E111" s="15">
        <v>0</v>
      </c>
      <c r="F111" s="16">
        <v>-129095.78</v>
      </c>
      <c r="G111" s="16">
        <v>0</v>
      </c>
      <c r="H111" s="16">
        <v>0</v>
      </c>
      <c r="I111" s="16">
        <v>-43225.53</v>
      </c>
      <c r="J111" s="16">
        <v>0</v>
      </c>
      <c r="K111" s="67">
        <v>0</v>
      </c>
      <c r="L111" s="67">
        <v>0</v>
      </c>
      <c r="M111" s="67">
        <v>0</v>
      </c>
      <c r="N111" s="65"/>
      <c r="O111" s="41">
        <v>0</v>
      </c>
      <c r="P111" s="58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1" t="s">
        <v>55</v>
      </c>
      <c r="B112" s="21" t="s">
        <v>201</v>
      </c>
      <c r="C112" s="27">
        <v>-65457.86</v>
      </c>
      <c r="D112" s="11">
        <v>0</v>
      </c>
      <c r="E112" s="11">
        <v>0</v>
      </c>
      <c r="F112" s="12">
        <v>-129095.78</v>
      </c>
      <c r="G112" s="12">
        <v>0</v>
      </c>
      <c r="H112" s="12">
        <v>0</v>
      </c>
      <c r="I112" s="12">
        <v>-43225.53</v>
      </c>
      <c r="J112" s="12">
        <f>SUM(J111)</f>
        <v>0</v>
      </c>
      <c r="K112" s="59">
        <f>SUM(K111)</f>
        <v>0</v>
      </c>
      <c r="L112" s="59">
        <f>SUM(L111)</f>
        <v>0</v>
      </c>
      <c r="M112" s="59">
        <f>SUM(M111)</f>
        <v>0</v>
      </c>
      <c r="N112" s="65">
        <v>0</v>
      </c>
      <c r="O112" s="61">
        <v>0</v>
      </c>
      <c r="P112" s="61">
        <v>0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1" t="s">
        <v>170</v>
      </c>
      <c r="B113" s="1" t="s">
        <v>171</v>
      </c>
      <c r="C113" s="26">
        <v>-13.32</v>
      </c>
      <c r="D113" s="9">
        <v>-703.93</v>
      </c>
      <c r="E113" s="9">
        <v>-647.97</v>
      </c>
      <c r="F113" s="10">
        <v>-1085</v>
      </c>
      <c r="G113" s="10">
        <v>-456</v>
      </c>
      <c r="H113" s="10">
        <v>-1840.8</v>
      </c>
      <c r="I113" s="10">
        <v>-169.02</v>
      </c>
      <c r="J113" s="9">
        <v>-2647.7</v>
      </c>
      <c r="K113" s="58">
        <v>123.91</v>
      </c>
      <c r="L113" s="58">
        <v>0</v>
      </c>
      <c r="M113" s="57">
        <v>-36.4</v>
      </c>
      <c r="N113" s="75">
        <v>-605.13</v>
      </c>
      <c r="O113" s="42">
        <v>0</v>
      </c>
      <c r="P113" s="42">
        <v>-1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1" t="s">
        <v>55</v>
      </c>
      <c r="B114" s="21" t="s">
        <v>172</v>
      </c>
      <c r="C114" s="27">
        <v>-13.32</v>
      </c>
      <c r="D114" s="11">
        <v>-703.93</v>
      </c>
      <c r="E114" s="11">
        <v>-647.97</v>
      </c>
      <c r="F114" s="12">
        <v>-1085</v>
      </c>
      <c r="G114" s="12">
        <v>-456</v>
      </c>
      <c r="H114" s="12">
        <v>-1840.8</v>
      </c>
      <c r="I114" s="12">
        <v>-169.02</v>
      </c>
      <c r="J114" s="12">
        <f t="shared" ref="J114:P114" si="37">SUM(J113)</f>
        <v>-2647.7</v>
      </c>
      <c r="K114" s="59">
        <f t="shared" si="37"/>
        <v>123.91</v>
      </c>
      <c r="L114" s="59">
        <f t="shared" si="37"/>
        <v>0</v>
      </c>
      <c r="M114" s="59">
        <f t="shared" si="37"/>
        <v>-36.4</v>
      </c>
      <c r="N114" s="61">
        <f t="shared" si="37"/>
        <v>-605.13</v>
      </c>
      <c r="O114" s="61">
        <f t="shared" si="37"/>
        <v>0</v>
      </c>
      <c r="P114" s="59">
        <f t="shared" si="37"/>
        <v>-1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1" t="s">
        <v>55</v>
      </c>
      <c r="B115" s="23" t="s">
        <v>173</v>
      </c>
      <c r="C115" s="61">
        <f t="shared" ref="C115:M115" si="38">C108+C110+C112+C114</f>
        <v>-66350.930000000008</v>
      </c>
      <c r="D115" s="61">
        <f t="shared" si="38"/>
        <v>-2754.5899999999997</v>
      </c>
      <c r="E115" s="61">
        <f t="shared" si="38"/>
        <v>-2119.2200000000003</v>
      </c>
      <c r="F115" s="61">
        <f t="shared" si="38"/>
        <v>-133890.66</v>
      </c>
      <c r="G115" s="61">
        <f t="shared" si="38"/>
        <v>-1677.29</v>
      </c>
      <c r="H115" s="61">
        <f t="shared" si="38"/>
        <v>-2134.0099999999998</v>
      </c>
      <c r="I115" s="61">
        <f t="shared" si="38"/>
        <v>-44314.999999999993</v>
      </c>
      <c r="J115" s="61">
        <f t="shared" si="38"/>
        <v>-3765.0299999999997</v>
      </c>
      <c r="K115" s="61">
        <f t="shared" si="38"/>
        <v>-1474.16</v>
      </c>
      <c r="L115" s="61">
        <f t="shared" si="38"/>
        <v>1308.8899999999999</v>
      </c>
      <c r="M115" s="61">
        <f t="shared" si="38"/>
        <v>-2970.4300000000003</v>
      </c>
      <c r="N115" s="61">
        <f>N108+N110+N112+N114</f>
        <v>-709.56</v>
      </c>
      <c r="O115" s="61">
        <f>O108+O110+O112+O114</f>
        <v>-6547.01</v>
      </c>
      <c r="P115" s="61">
        <f>P108+P110+P112+P114</f>
        <v>1150.45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1" t="s">
        <v>55</v>
      </c>
      <c r="B116" s="23" t="s">
        <v>174</v>
      </c>
      <c r="C116" s="26"/>
      <c r="D116" s="9"/>
      <c r="E116" s="9"/>
      <c r="F116" s="10"/>
      <c r="G116" s="10"/>
      <c r="H116" s="10"/>
      <c r="I116" s="10"/>
      <c r="J116" s="10"/>
      <c r="K116" s="58"/>
      <c r="L116" s="58"/>
      <c r="M116" s="58"/>
      <c r="N116" s="62"/>
      <c r="O116" s="62"/>
      <c r="P116" s="58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1" t="s">
        <v>175</v>
      </c>
      <c r="B117" s="1" t="s">
        <v>176</v>
      </c>
      <c r="C117" s="26">
        <v>1200</v>
      </c>
      <c r="D117" s="9">
        <v>30</v>
      </c>
      <c r="E117" s="9">
        <v>325</v>
      </c>
      <c r="F117" s="9">
        <v>50</v>
      </c>
      <c r="G117" s="9">
        <v>52.55</v>
      </c>
      <c r="H117" s="10">
        <v>45300</v>
      </c>
      <c r="I117" s="10">
        <v>75</v>
      </c>
      <c r="J117" s="10">
        <v>0</v>
      </c>
      <c r="K117" s="58">
        <v>100</v>
      </c>
      <c r="L117" s="58">
        <v>0</v>
      </c>
      <c r="M117" s="58">
        <v>600</v>
      </c>
      <c r="N117" s="47">
        <v>250</v>
      </c>
      <c r="O117" s="42">
        <v>275</v>
      </c>
      <c r="P117" s="58"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1" t="s">
        <v>55</v>
      </c>
      <c r="B118" s="21" t="s">
        <v>177</v>
      </c>
      <c r="C118" s="28">
        <v>1200</v>
      </c>
      <c r="D118" s="13">
        <v>30</v>
      </c>
      <c r="E118" s="13">
        <v>325</v>
      </c>
      <c r="F118" s="13">
        <v>50</v>
      </c>
      <c r="G118" s="11">
        <v>52.55</v>
      </c>
      <c r="H118" s="12">
        <v>45300</v>
      </c>
      <c r="I118" s="12">
        <v>75</v>
      </c>
      <c r="J118" s="12">
        <f t="shared" ref="J118:P118" si="39">SUM(J117)</f>
        <v>0</v>
      </c>
      <c r="K118" s="59">
        <f t="shared" si="39"/>
        <v>100</v>
      </c>
      <c r="L118" s="59">
        <f t="shared" si="39"/>
        <v>0</v>
      </c>
      <c r="M118" s="59">
        <f t="shared" si="39"/>
        <v>600</v>
      </c>
      <c r="N118" s="65">
        <f t="shared" si="39"/>
        <v>250</v>
      </c>
      <c r="O118" s="61">
        <f t="shared" si="39"/>
        <v>275</v>
      </c>
      <c r="P118" s="61">
        <f t="shared" si="39"/>
        <v>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1" t="s">
        <v>211</v>
      </c>
      <c r="B119" s="1" t="s">
        <v>212</v>
      </c>
      <c r="C119" s="28"/>
      <c r="D119" s="15"/>
      <c r="E119" s="15"/>
      <c r="F119" s="15"/>
      <c r="G119" s="15"/>
      <c r="H119" s="16"/>
      <c r="I119" s="16"/>
      <c r="J119" s="15">
        <v>-12054.77</v>
      </c>
      <c r="K119" s="67">
        <v>0</v>
      </c>
      <c r="L119" s="67">
        <v>-39370.71</v>
      </c>
      <c r="M119" s="67">
        <v>0</v>
      </c>
      <c r="N119" s="65"/>
      <c r="O119" s="41">
        <v>4922.8999999999996</v>
      </c>
      <c r="P119" s="58">
        <v>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1"/>
      <c r="B120" s="1" t="s">
        <v>213</v>
      </c>
      <c r="C120" s="28"/>
      <c r="D120" s="11"/>
      <c r="E120" s="11"/>
      <c r="F120" s="11"/>
      <c r="G120" s="11"/>
      <c r="H120" s="12"/>
      <c r="I120" s="12"/>
      <c r="J120" s="12">
        <f>SUM(J119)</f>
        <v>-12054.77</v>
      </c>
      <c r="K120" s="59">
        <f>SUM(K119)</f>
        <v>0</v>
      </c>
      <c r="L120" s="59">
        <f>SUM(L119)</f>
        <v>-39370.71</v>
      </c>
      <c r="M120" s="59">
        <f t="shared" ref="M120:P120" si="40">SUM(M119)</f>
        <v>0</v>
      </c>
      <c r="N120" s="59">
        <f t="shared" si="40"/>
        <v>0</v>
      </c>
      <c r="O120" s="59">
        <f t="shared" si="40"/>
        <v>4922.8999999999996</v>
      </c>
      <c r="P120" s="59">
        <f t="shared" si="40"/>
        <v>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1" t="s">
        <v>178</v>
      </c>
      <c r="B121" s="1" t="s">
        <v>179</v>
      </c>
      <c r="C121" s="27">
        <v>0</v>
      </c>
      <c r="D121" s="9">
        <v>4000</v>
      </c>
      <c r="E121" s="9">
        <v>8000</v>
      </c>
      <c r="F121" s="9">
        <v>12000</v>
      </c>
      <c r="G121" s="9">
        <v>0</v>
      </c>
      <c r="H121" s="10">
        <v>4000</v>
      </c>
      <c r="I121" s="33">
        <v>0</v>
      </c>
      <c r="J121" s="10">
        <v>12000</v>
      </c>
      <c r="K121" s="58">
        <v>0</v>
      </c>
      <c r="L121" s="58">
        <v>4000</v>
      </c>
      <c r="M121" s="58">
        <v>0</v>
      </c>
      <c r="N121" s="62"/>
      <c r="O121" s="62"/>
      <c r="P121" s="58">
        <v>8000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1" t="s">
        <v>55</v>
      </c>
      <c r="B122" s="21" t="s">
        <v>180</v>
      </c>
      <c r="C122" s="26">
        <v>0</v>
      </c>
      <c r="D122" s="11">
        <v>4000</v>
      </c>
      <c r="E122" s="11">
        <v>8000</v>
      </c>
      <c r="F122" s="11">
        <v>12000</v>
      </c>
      <c r="G122" s="11">
        <v>0</v>
      </c>
      <c r="H122" s="12">
        <v>4000</v>
      </c>
      <c r="I122" s="12">
        <v>0</v>
      </c>
      <c r="J122" s="12">
        <f>SUM(J121)</f>
        <v>12000</v>
      </c>
      <c r="K122" s="59">
        <f>SUM(K121)</f>
        <v>0</v>
      </c>
      <c r="L122" s="59">
        <f>SUM(L121)</f>
        <v>4000</v>
      </c>
      <c r="M122" s="59">
        <f t="shared" ref="M122:P122" si="41">SUM(M121)</f>
        <v>0</v>
      </c>
      <c r="N122" s="59">
        <f t="shared" si="41"/>
        <v>0</v>
      </c>
      <c r="O122" s="59">
        <f t="shared" si="41"/>
        <v>0</v>
      </c>
      <c r="P122" s="59">
        <f t="shared" si="41"/>
        <v>8000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1" t="s">
        <v>181</v>
      </c>
      <c r="B123" s="1" t="s">
        <v>182</v>
      </c>
      <c r="C123" s="27">
        <v>1000.16</v>
      </c>
      <c r="D123" s="9">
        <v>486.41</v>
      </c>
      <c r="E123" s="9">
        <v>-80.739999999999995</v>
      </c>
      <c r="F123" s="11">
        <v>0</v>
      </c>
      <c r="G123" s="10">
        <v>0</v>
      </c>
      <c r="H123" s="10">
        <v>413.21</v>
      </c>
      <c r="I123" s="12">
        <v>413.21</v>
      </c>
      <c r="J123" s="10">
        <v>413.21</v>
      </c>
      <c r="K123" s="58">
        <v>0</v>
      </c>
      <c r="L123" s="58">
        <v>0</v>
      </c>
      <c r="M123" s="58">
        <v>0</v>
      </c>
      <c r="N123" s="56">
        <v>513.75</v>
      </c>
      <c r="O123" s="57">
        <v>250</v>
      </c>
      <c r="P123" s="58">
        <v>253.26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1" t="s">
        <v>55</v>
      </c>
      <c r="B124" s="21" t="s">
        <v>183</v>
      </c>
      <c r="C124" s="27">
        <v>1000.16</v>
      </c>
      <c r="D124" s="11">
        <v>486.41</v>
      </c>
      <c r="E124" s="11">
        <v>-80.739999999999995</v>
      </c>
      <c r="F124" s="15">
        <v>0</v>
      </c>
      <c r="G124" s="12">
        <v>0</v>
      </c>
      <c r="H124" s="12">
        <v>413.21</v>
      </c>
      <c r="I124" s="12">
        <v>413.21</v>
      </c>
      <c r="J124" s="12">
        <f t="shared" ref="J124:P124" si="42">SUM(J123)</f>
        <v>413.21</v>
      </c>
      <c r="K124" s="59">
        <f t="shared" si="42"/>
        <v>0</v>
      </c>
      <c r="L124" s="59">
        <f t="shared" si="42"/>
        <v>0</v>
      </c>
      <c r="M124" s="59">
        <f t="shared" si="42"/>
        <v>0</v>
      </c>
      <c r="N124" s="65">
        <f t="shared" si="42"/>
        <v>513.75</v>
      </c>
      <c r="O124" s="65">
        <f t="shared" si="42"/>
        <v>250</v>
      </c>
      <c r="P124" s="65">
        <f t="shared" si="42"/>
        <v>253.26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1" t="s">
        <v>55</v>
      </c>
      <c r="B125" s="23" t="s">
        <v>184</v>
      </c>
      <c r="C125" s="65">
        <f t="shared" ref="C125:P125" si="43">C118+C120+C122+C124</f>
        <v>2200.16</v>
      </c>
      <c r="D125" s="65">
        <f t="shared" si="43"/>
        <v>4516.41</v>
      </c>
      <c r="E125" s="65">
        <f t="shared" si="43"/>
        <v>8244.26</v>
      </c>
      <c r="F125" s="65">
        <f t="shared" si="43"/>
        <v>12050</v>
      </c>
      <c r="G125" s="65">
        <f t="shared" si="43"/>
        <v>52.55</v>
      </c>
      <c r="H125" s="65">
        <f t="shared" si="43"/>
        <v>49713.21</v>
      </c>
      <c r="I125" s="65">
        <f t="shared" si="43"/>
        <v>488.21</v>
      </c>
      <c r="J125" s="65">
        <f t="shared" si="43"/>
        <v>358.43999999999954</v>
      </c>
      <c r="K125" s="65">
        <f t="shared" si="43"/>
        <v>100</v>
      </c>
      <c r="L125" s="65">
        <f>L118+L120+L122+L124</f>
        <v>-35370.71</v>
      </c>
      <c r="M125" s="65">
        <f t="shared" si="43"/>
        <v>600</v>
      </c>
      <c r="N125" s="65">
        <f>N118+N120+N122+N124</f>
        <v>763.75</v>
      </c>
      <c r="O125" s="65">
        <f t="shared" si="43"/>
        <v>5447.9</v>
      </c>
      <c r="P125" s="65">
        <f t="shared" si="43"/>
        <v>8253.26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5">
      <c r="A126" s="1" t="s">
        <v>55</v>
      </c>
      <c r="B126" s="23" t="s">
        <v>185</v>
      </c>
      <c r="C126" s="27">
        <v>-64150.77</v>
      </c>
      <c r="D126" s="11">
        <v>1761.82</v>
      </c>
      <c r="E126" s="11">
        <v>6125.04</v>
      </c>
      <c r="F126" s="11">
        <v>-121840.66</v>
      </c>
      <c r="G126" s="11">
        <v>-1624.74</v>
      </c>
      <c r="H126" s="12">
        <v>47579.199999999997</v>
      </c>
      <c r="I126" s="12">
        <v>-43826.79</v>
      </c>
      <c r="J126" s="16">
        <f t="shared" ref="J126:P126" si="44">J115+J125</f>
        <v>-3406.59</v>
      </c>
      <c r="K126" s="67">
        <f t="shared" si="44"/>
        <v>-1374.16</v>
      </c>
      <c r="L126" s="67">
        <f t="shared" si="44"/>
        <v>-34061.82</v>
      </c>
      <c r="M126" s="67">
        <f t="shared" si="44"/>
        <v>-2370.4300000000003</v>
      </c>
      <c r="N126" s="65">
        <f t="shared" si="44"/>
        <v>54.190000000000055</v>
      </c>
      <c r="O126" s="65">
        <f t="shared" si="44"/>
        <v>-1099.1100000000006</v>
      </c>
      <c r="P126" s="65">
        <f t="shared" si="44"/>
        <v>9403.7100000000009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5">
      <c r="A127" s="1" t="s">
        <v>55</v>
      </c>
      <c r="B127" s="23" t="s">
        <v>186</v>
      </c>
      <c r="C127" s="26"/>
      <c r="D127" s="9"/>
      <c r="E127" s="9"/>
      <c r="F127" s="10"/>
      <c r="G127" s="10"/>
      <c r="H127" s="10"/>
      <c r="I127" s="10"/>
      <c r="J127" s="18"/>
      <c r="K127" s="58"/>
      <c r="L127" s="58"/>
      <c r="M127" s="58"/>
      <c r="N127" s="62"/>
      <c r="O127" s="62"/>
      <c r="P127" s="58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5">
      <c r="A128" s="1" t="s">
        <v>187</v>
      </c>
      <c r="B128" s="1" t="s">
        <v>188</v>
      </c>
      <c r="C128" s="26">
        <v>16966.66</v>
      </c>
      <c r="D128" s="9">
        <v>16933.34</v>
      </c>
      <c r="E128" s="9">
        <v>16933.34</v>
      </c>
      <c r="F128" s="10">
        <v>16933.32</v>
      </c>
      <c r="G128" s="10">
        <v>16433.34</v>
      </c>
      <c r="H128" s="10">
        <v>16433.34</v>
      </c>
      <c r="I128" s="10">
        <v>16433.32</v>
      </c>
      <c r="J128" s="16">
        <v>16433.34</v>
      </c>
      <c r="K128" s="67">
        <v>16433.34</v>
      </c>
      <c r="L128" s="67">
        <v>16433.34</v>
      </c>
      <c r="M128" s="67">
        <v>16433.34</v>
      </c>
      <c r="N128" s="47">
        <v>16433.34</v>
      </c>
      <c r="O128" s="42">
        <v>16433.32</v>
      </c>
      <c r="P128" s="58">
        <v>16366.67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" t="s">
        <v>55</v>
      </c>
      <c r="B129" s="21" t="s">
        <v>189</v>
      </c>
      <c r="C129" s="27">
        <v>16966.66</v>
      </c>
      <c r="D129" s="11">
        <v>16933.34</v>
      </c>
      <c r="E129" s="11">
        <v>16933.34</v>
      </c>
      <c r="F129" s="12">
        <v>16933.32</v>
      </c>
      <c r="G129" s="12">
        <v>16433.34</v>
      </c>
      <c r="H129" s="12">
        <v>16433.34</v>
      </c>
      <c r="I129" s="12">
        <v>16433.32</v>
      </c>
      <c r="J129" s="12">
        <f t="shared" ref="J129:P129" si="45">SUM(J128)</f>
        <v>16433.34</v>
      </c>
      <c r="K129" s="59">
        <f t="shared" si="45"/>
        <v>16433.34</v>
      </c>
      <c r="L129" s="59">
        <f t="shared" si="45"/>
        <v>16433.34</v>
      </c>
      <c r="M129" s="59">
        <f t="shared" si="45"/>
        <v>16433.34</v>
      </c>
      <c r="N129" s="41">
        <f t="shared" si="45"/>
        <v>16433.34</v>
      </c>
      <c r="O129" s="61">
        <f t="shared" si="45"/>
        <v>16433.32</v>
      </c>
      <c r="P129" s="61">
        <f t="shared" si="45"/>
        <v>16366.67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" t="s">
        <v>190</v>
      </c>
      <c r="B130" s="1" t="s">
        <v>191</v>
      </c>
      <c r="C130" s="26">
        <v>162285.89000000001</v>
      </c>
      <c r="D130" s="9">
        <v>162065.45000000001</v>
      </c>
      <c r="E130" s="9">
        <v>162592.1</v>
      </c>
      <c r="F130" s="10">
        <v>161691.57999999999</v>
      </c>
      <c r="G130" s="10">
        <v>172615.23</v>
      </c>
      <c r="H130" s="10">
        <v>169471.41</v>
      </c>
      <c r="I130" s="10">
        <v>165663.70000000001</v>
      </c>
      <c r="J130" s="10">
        <v>163726.1</v>
      </c>
      <c r="K130" s="58">
        <v>164937.82999999999</v>
      </c>
      <c r="L130" s="58">
        <v>166760.95999999999</v>
      </c>
      <c r="M130" s="58">
        <v>169172.2</v>
      </c>
      <c r="N130" s="56">
        <v>172186.72</v>
      </c>
      <c r="O130" s="42">
        <v>175495.83</v>
      </c>
      <c r="P130" s="58">
        <v>179517.27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" t="s">
        <v>55</v>
      </c>
      <c r="B131" s="21" t="s">
        <v>192</v>
      </c>
      <c r="C131" s="27">
        <v>162285.89000000001</v>
      </c>
      <c r="D131" s="11">
        <v>162065.45000000001</v>
      </c>
      <c r="E131" s="11">
        <v>162592.1</v>
      </c>
      <c r="F131" s="12">
        <v>161691.57999999999</v>
      </c>
      <c r="G131" s="12">
        <v>172615.23</v>
      </c>
      <c r="H131" s="12">
        <v>169471.41</v>
      </c>
      <c r="I131" s="12">
        <v>165663.70000000001</v>
      </c>
      <c r="J131" s="12">
        <f t="shared" ref="J131:P131" si="46">SUM(J130)</f>
        <v>163726.1</v>
      </c>
      <c r="K131" s="59">
        <f t="shared" si="46"/>
        <v>164937.82999999999</v>
      </c>
      <c r="L131" s="59">
        <f t="shared" si="46"/>
        <v>166760.95999999999</v>
      </c>
      <c r="M131" s="59">
        <f t="shared" si="46"/>
        <v>169172.2</v>
      </c>
      <c r="N131" s="65">
        <f t="shared" si="46"/>
        <v>172186.72</v>
      </c>
      <c r="O131" s="61">
        <f t="shared" si="46"/>
        <v>175495.83</v>
      </c>
      <c r="P131" s="61">
        <f t="shared" si="46"/>
        <v>179517.27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" t="s">
        <v>193</v>
      </c>
      <c r="B132" s="1" t="s">
        <v>194</v>
      </c>
      <c r="C132" s="26">
        <v>1067.8900000000001</v>
      </c>
      <c r="D132" s="9">
        <v>1095.5899999999999</v>
      </c>
      <c r="E132" s="9">
        <v>1133.03</v>
      </c>
      <c r="F132" s="10">
        <v>1178.83</v>
      </c>
      <c r="G132" s="10">
        <v>0.56999999999999995</v>
      </c>
      <c r="H132" s="10">
        <v>0</v>
      </c>
      <c r="I132" s="10">
        <v>0</v>
      </c>
      <c r="J132" s="12">
        <v>0</v>
      </c>
      <c r="K132" s="59">
        <v>0</v>
      </c>
      <c r="L132" s="59">
        <v>0</v>
      </c>
      <c r="M132" s="59">
        <v>0</v>
      </c>
      <c r="N132" s="62">
        <v>0</v>
      </c>
      <c r="O132" s="41">
        <v>0</v>
      </c>
      <c r="P132" s="41">
        <v>0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" t="s">
        <v>55</v>
      </c>
      <c r="B133" s="21" t="s">
        <v>195</v>
      </c>
      <c r="C133" s="27">
        <v>1067.8900000000001</v>
      </c>
      <c r="D133" s="11">
        <v>1095.5899999999999</v>
      </c>
      <c r="E133" s="11">
        <v>1133.03</v>
      </c>
      <c r="F133" s="12">
        <v>1178.83</v>
      </c>
      <c r="G133" s="12">
        <v>0.56999999999999995</v>
      </c>
      <c r="H133" s="12">
        <v>0</v>
      </c>
      <c r="I133" s="12">
        <v>0</v>
      </c>
      <c r="J133" s="12">
        <f>SUM(J132)</f>
        <v>0</v>
      </c>
      <c r="K133" s="59">
        <f>SUM(K132)</f>
        <v>0</v>
      </c>
      <c r="L133" s="59">
        <f>SUM(L132)</f>
        <v>0</v>
      </c>
      <c r="M133" s="59">
        <f>SUM(M132)</f>
        <v>0</v>
      </c>
      <c r="N133" s="59">
        <f t="shared" ref="N133:O133" si="47">SUM(N132)</f>
        <v>0</v>
      </c>
      <c r="O133" s="59">
        <f t="shared" si="47"/>
        <v>0</v>
      </c>
      <c r="P133" s="59">
        <f t="shared" ref="P133" si="48">SUM(P132)</f>
        <v>0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" t="s">
        <v>204</v>
      </c>
      <c r="B134" s="1" t="s">
        <v>205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10">
        <v>0</v>
      </c>
      <c r="K134" s="58">
        <v>0</v>
      </c>
      <c r="L134" s="58">
        <v>0</v>
      </c>
      <c r="M134" s="58">
        <v>0</v>
      </c>
      <c r="N134" s="58">
        <v>0</v>
      </c>
      <c r="O134" s="59">
        <v>0</v>
      </c>
      <c r="P134" s="59">
        <v>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" t="s">
        <v>55</v>
      </c>
      <c r="B135" s="1" t="s">
        <v>206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12">
        <f>SUM(J134)</f>
        <v>0</v>
      </c>
      <c r="K135" s="59">
        <f>SUM(K134)</f>
        <v>0</v>
      </c>
      <c r="L135" s="59">
        <f>SUM(L134)</f>
        <v>0</v>
      </c>
      <c r="M135" s="59">
        <f>SUM(M134)</f>
        <v>0</v>
      </c>
      <c r="N135" s="61"/>
      <c r="O135" s="41"/>
      <c r="P135" s="41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" t="s">
        <v>55</v>
      </c>
      <c r="B136" s="24" t="s">
        <v>196</v>
      </c>
      <c r="C136" s="26">
        <v>180320.44</v>
      </c>
      <c r="D136" s="9">
        <v>180094.38</v>
      </c>
      <c r="E136" s="9">
        <v>180658.47</v>
      </c>
      <c r="F136" s="10">
        <v>179803.73</v>
      </c>
      <c r="G136" s="10">
        <v>189049.14</v>
      </c>
      <c r="H136" s="10">
        <v>185904.75</v>
      </c>
      <c r="I136" s="10">
        <v>182097.02</v>
      </c>
      <c r="J136" s="12">
        <f t="shared" ref="J136:P136" si="49">J129+J131+J133+J135</f>
        <v>180159.44</v>
      </c>
      <c r="K136" s="59">
        <f t="shared" si="49"/>
        <v>181371.16999999998</v>
      </c>
      <c r="L136" s="59">
        <f t="shared" si="49"/>
        <v>183194.3</v>
      </c>
      <c r="M136" s="59">
        <f t="shared" si="49"/>
        <v>185605.54</v>
      </c>
      <c r="N136" s="61">
        <f t="shared" si="49"/>
        <v>188620.06</v>
      </c>
      <c r="O136" s="61">
        <f t="shared" si="49"/>
        <v>191929.15</v>
      </c>
      <c r="P136" s="61">
        <f t="shared" si="49"/>
        <v>195883.94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A137" s="1" t="s">
        <v>55</v>
      </c>
      <c r="B137" s="24" t="s">
        <v>197</v>
      </c>
      <c r="C137" s="27">
        <v>149333.24</v>
      </c>
      <c r="D137" s="11">
        <v>-89879.17</v>
      </c>
      <c r="E137" s="11">
        <v>-440293.65</v>
      </c>
      <c r="F137" s="12">
        <v>-1749314.9</v>
      </c>
      <c r="G137" s="12">
        <v>-2135361.2400000002</v>
      </c>
      <c r="H137" s="12">
        <v>-2052476.97</v>
      </c>
      <c r="I137" s="12">
        <v>207052.31</v>
      </c>
      <c r="J137" s="12">
        <f t="shared" ref="J137:P137" si="50">J104+J126+J136</f>
        <v>2244570.8000000003</v>
      </c>
      <c r="K137" s="59">
        <f t="shared" si="50"/>
        <v>-1276462.3199999998</v>
      </c>
      <c r="L137" s="59">
        <f t="shared" si="50"/>
        <v>-438714.46999999922</v>
      </c>
      <c r="M137" s="59">
        <f t="shared" si="50"/>
        <v>479342.77999999991</v>
      </c>
      <c r="N137" s="61">
        <f t="shared" si="50"/>
        <v>393655.10000000009</v>
      </c>
      <c r="O137" s="61">
        <f t="shared" si="50"/>
        <v>-449396.55999999959</v>
      </c>
      <c r="P137" s="61">
        <f t="shared" si="50"/>
        <v>-18022.68000000008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55</v>
      </c>
      <c r="B138" s="25" t="s">
        <v>198</v>
      </c>
      <c r="C138" s="31">
        <v>149333.24</v>
      </c>
      <c r="D138" s="19">
        <v>-89879.17</v>
      </c>
      <c r="E138" s="19">
        <v>-440293.65</v>
      </c>
      <c r="F138" s="20">
        <v>-1749314.9</v>
      </c>
      <c r="G138" s="20">
        <v>-2135361.2400000002</v>
      </c>
      <c r="H138" s="20">
        <v>-2052476.97</v>
      </c>
      <c r="I138" s="20">
        <v>207052.31</v>
      </c>
      <c r="J138" s="20">
        <f t="shared" ref="J138:P138" si="51">J137</f>
        <v>2244570.8000000003</v>
      </c>
      <c r="K138" s="72">
        <f t="shared" si="51"/>
        <v>-1276462.3199999998</v>
      </c>
      <c r="L138" s="72">
        <f t="shared" si="51"/>
        <v>-438714.46999999922</v>
      </c>
      <c r="M138" s="72">
        <f t="shared" si="51"/>
        <v>479342.77999999991</v>
      </c>
      <c r="N138" s="73">
        <f t="shared" si="51"/>
        <v>393655.10000000009</v>
      </c>
      <c r="O138" s="73">
        <f t="shared" si="51"/>
        <v>-449396.55999999959</v>
      </c>
      <c r="P138" s="73">
        <f t="shared" si="51"/>
        <v>-18022.68000000008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5.75" thickTop="1" x14ac:dyDescent="0.25">
      <c r="C139" s="26"/>
      <c r="N139" s="53"/>
      <c r="O139" s="99"/>
    </row>
    <row r="140" spans="1:36" x14ac:dyDescent="0.25">
      <c r="C140" s="4"/>
      <c r="N140" s="53"/>
      <c r="O140" s="99"/>
    </row>
    <row r="141" spans="1:36" x14ac:dyDescent="0.25">
      <c r="D141" s="10"/>
      <c r="E141" s="10"/>
      <c r="F141" s="10"/>
      <c r="N141" s="53"/>
      <c r="O141" s="9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B1" workbookViewId="0">
      <selection activeCell="N140" sqref="N140"/>
    </sheetView>
  </sheetViews>
  <sheetFormatPr defaultRowHeight="15" x14ac:dyDescent="0.25"/>
  <cols>
    <col min="1" max="1" width="7.85546875" bestFit="1" customWidth="1"/>
    <col min="2" max="2" width="54.85546875" bestFit="1" customWidth="1"/>
    <col min="3" max="13" width="12.5703125" customWidth="1"/>
    <col min="14" max="14" width="11.140625" bestFit="1" customWidth="1"/>
    <col min="15" max="15" width="10.7109375" bestFit="1" customWidth="1"/>
    <col min="16" max="16" width="11.85546875" bestFit="1" customWidth="1"/>
  </cols>
  <sheetData>
    <row r="1" spans="1:18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  <c r="O1" s="32">
        <v>44440</v>
      </c>
      <c r="P1" s="32">
        <v>44470</v>
      </c>
    </row>
    <row r="2" spans="1:18" x14ac:dyDescent="0.25">
      <c r="O2" s="10"/>
    </row>
    <row r="3" spans="1:18" x14ac:dyDescent="0.25">
      <c r="A3" s="1" t="s">
        <v>55</v>
      </c>
      <c r="B3" s="1" t="s">
        <v>143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3"/>
      <c r="O3" s="77"/>
      <c r="P3" s="53"/>
      <c r="Q3" s="53"/>
      <c r="R3" s="53"/>
    </row>
    <row r="4" spans="1:18" x14ac:dyDescent="0.25">
      <c r="A4" s="1" t="s">
        <v>55</v>
      </c>
      <c r="B4" s="23" t="s">
        <v>144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53"/>
      <c r="Q4" s="53"/>
      <c r="R4" s="53"/>
    </row>
    <row r="5" spans="1:18" x14ac:dyDescent="0.25">
      <c r="A5" s="1" t="s">
        <v>145</v>
      </c>
      <c r="B5" s="1" t="s">
        <v>146</v>
      </c>
      <c r="C5" s="77">
        <v>-38461.760000000002</v>
      </c>
      <c r="D5" s="77">
        <v>-59488.86</v>
      </c>
      <c r="E5" s="78">
        <v>-130093.89</v>
      </c>
      <c r="F5" s="77">
        <v>-233778.56</v>
      </c>
      <c r="G5" s="77">
        <v>-302077.36</v>
      </c>
      <c r="H5" s="77">
        <v>-215549.33</v>
      </c>
      <c r="I5" s="77">
        <v>-147045.26</v>
      </c>
      <c r="J5" s="77">
        <v>-166144.53</v>
      </c>
      <c r="K5" s="77">
        <v>-163830.82999999999</v>
      </c>
      <c r="L5" s="77">
        <v>-105154.91</v>
      </c>
      <c r="M5" s="77">
        <v>-99542.99</v>
      </c>
      <c r="N5" s="77">
        <v>-93652.83</v>
      </c>
      <c r="O5" s="77">
        <v>-87985.01</v>
      </c>
      <c r="P5" s="42">
        <v>-127626.66</v>
      </c>
      <c r="Q5" s="53"/>
      <c r="R5" s="53"/>
    </row>
    <row r="6" spans="1:18" x14ac:dyDescent="0.25">
      <c r="A6" s="1" t="s">
        <v>147</v>
      </c>
      <c r="B6" s="1" t="s">
        <v>148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53"/>
      <c r="R6" s="53"/>
    </row>
    <row r="7" spans="1:18" x14ac:dyDescent="0.25">
      <c r="A7" s="1" t="s">
        <v>55</v>
      </c>
      <c r="B7" s="1" t="s">
        <v>149</v>
      </c>
      <c r="C7" s="35">
        <v>-38461.760000000002</v>
      </c>
      <c r="D7" s="35">
        <v>-59488.86</v>
      </c>
      <c r="E7" s="79">
        <v>-130093.89</v>
      </c>
      <c r="F7" s="35">
        <v>-233778.56</v>
      </c>
      <c r="G7" s="35">
        <v>-302077.36</v>
      </c>
      <c r="H7" s="35">
        <v>-215549.33</v>
      </c>
      <c r="I7" s="35">
        <v>-147045.26</v>
      </c>
      <c r="J7" s="35">
        <f t="shared" ref="J7:P7" si="0">SUM(J5:J6)</f>
        <v>-166144.53</v>
      </c>
      <c r="K7" s="35">
        <f t="shared" si="0"/>
        <v>-163830.82999999999</v>
      </c>
      <c r="L7" s="35">
        <f t="shared" si="0"/>
        <v>-105154.91</v>
      </c>
      <c r="M7" s="35">
        <f t="shared" si="0"/>
        <v>-99542.99</v>
      </c>
      <c r="N7" s="35">
        <f t="shared" si="0"/>
        <v>-93652.83</v>
      </c>
      <c r="O7" s="35">
        <f t="shared" si="0"/>
        <v>-87985.01</v>
      </c>
      <c r="P7" s="35">
        <f t="shared" si="0"/>
        <v>-127626.66</v>
      </c>
      <c r="Q7" s="53"/>
      <c r="R7" s="53"/>
    </row>
    <row r="8" spans="1:18" x14ac:dyDescent="0.25">
      <c r="A8" s="1" t="s">
        <v>202</v>
      </c>
      <c r="B8" s="1" t="s">
        <v>203</v>
      </c>
      <c r="C8" s="77">
        <v>-14.77</v>
      </c>
      <c r="D8" s="77">
        <v>-20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53"/>
      <c r="Q8" s="53"/>
      <c r="R8" s="53"/>
    </row>
    <row r="9" spans="1:18" x14ac:dyDescent="0.25">
      <c r="A9" s="1" t="s">
        <v>150</v>
      </c>
      <c r="B9" s="1" t="s">
        <v>151</v>
      </c>
      <c r="C9" s="77">
        <v>-1519.78</v>
      </c>
      <c r="D9" s="77">
        <v>-633</v>
      </c>
      <c r="E9" s="78">
        <v>-861.26</v>
      </c>
      <c r="F9" s="77">
        <v>-975</v>
      </c>
      <c r="G9" s="77">
        <v>-1227.78</v>
      </c>
      <c r="H9" s="77">
        <v>-275</v>
      </c>
      <c r="I9" s="77">
        <v>-375</v>
      </c>
      <c r="J9" s="77">
        <v>-400</v>
      </c>
      <c r="K9" s="77">
        <v>-50</v>
      </c>
      <c r="L9" s="77">
        <v>-375</v>
      </c>
      <c r="M9" s="77">
        <v>-250</v>
      </c>
      <c r="N9" s="77">
        <v>-1125</v>
      </c>
      <c r="O9" s="77">
        <v>-375</v>
      </c>
      <c r="P9" s="77">
        <v>-1450</v>
      </c>
      <c r="Q9" s="53"/>
      <c r="R9" s="53"/>
    </row>
    <row r="10" spans="1:18" x14ac:dyDescent="0.25">
      <c r="A10" s="1" t="s">
        <v>152</v>
      </c>
      <c r="B10" s="1" t="s">
        <v>153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53"/>
      <c r="Q10" s="53"/>
      <c r="R10" s="53"/>
    </row>
    <row r="11" spans="1:18" x14ac:dyDescent="0.25">
      <c r="A11" s="1" t="s">
        <v>154</v>
      </c>
      <c r="B11" s="1" t="s">
        <v>155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53"/>
      <c r="Q11" s="53"/>
      <c r="R11" s="53"/>
    </row>
    <row r="12" spans="1:18" x14ac:dyDescent="0.25">
      <c r="A12" s="1" t="s">
        <v>156</v>
      </c>
      <c r="B12" s="1" t="s">
        <v>157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6037.72</v>
      </c>
      <c r="K12" s="77">
        <v>11287.01</v>
      </c>
      <c r="L12" s="77">
        <v>11255.02</v>
      </c>
      <c r="M12" s="77">
        <v>11168.6</v>
      </c>
      <c r="N12" s="77">
        <v>11139</v>
      </c>
      <c r="O12" s="77">
        <v>11168.79</v>
      </c>
      <c r="P12" s="77">
        <v>11101.8</v>
      </c>
      <c r="Q12" s="53"/>
      <c r="R12" s="53"/>
    </row>
    <row r="13" spans="1:18" x14ac:dyDescent="0.25">
      <c r="A13" s="1" t="s">
        <v>55</v>
      </c>
      <c r="B13" s="1" t="s">
        <v>158</v>
      </c>
      <c r="C13" s="35">
        <v>-1534.55</v>
      </c>
      <c r="D13" s="35">
        <v>-653</v>
      </c>
      <c r="E13" s="79">
        <v>-861.26</v>
      </c>
      <c r="F13" s="35">
        <v>-975</v>
      </c>
      <c r="G13" s="35">
        <v>-1227.78</v>
      </c>
      <c r="H13" s="35">
        <v>-275</v>
      </c>
      <c r="I13" s="35">
        <v>-375</v>
      </c>
      <c r="J13" s="35">
        <f t="shared" ref="J13:P13" si="1">SUM(J8:J12)</f>
        <v>5637.72</v>
      </c>
      <c r="K13" s="35">
        <f t="shared" si="1"/>
        <v>11237.01</v>
      </c>
      <c r="L13" s="35">
        <f t="shared" si="1"/>
        <v>10880.02</v>
      </c>
      <c r="M13" s="35">
        <f t="shared" si="1"/>
        <v>10918.6</v>
      </c>
      <c r="N13" s="35">
        <f t="shared" si="1"/>
        <v>10014</v>
      </c>
      <c r="O13" s="35">
        <f t="shared" si="1"/>
        <v>10793.79</v>
      </c>
      <c r="P13" s="35">
        <f t="shared" si="1"/>
        <v>9651.7999999999993</v>
      </c>
      <c r="Q13" s="53"/>
      <c r="R13" s="53"/>
    </row>
    <row r="14" spans="1:18" x14ac:dyDescent="0.25">
      <c r="A14" s="1" t="s">
        <v>55</v>
      </c>
      <c r="B14" s="23" t="s">
        <v>159</v>
      </c>
      <c r="C14" s="35">
        <v>-39996.31</v>
      </c>
      <c r="D14" s="35">
        <v>-60141.86</v>
      </c>
      <c r="E14" s="79">
        <v>-130955.15</v>
      </c>
      <c r="F14" s="35">
        <v>-234753.56</v>
      </c>
      <c r="G14" s="35">
        <v>-303305.14</v>
      </c>
      <c r="H14" s="35">
        <v>-215824.33</v>
      </c>
      <c r="I14" s="35">
        <v>-147420.26</v>
      </c>
      <c r="J14" s="35">
        <f t="shared" ref="J14:P14" si="2">J7+J13</f>
        <v>-160506.81</v>
      </c>
      <c r="K14" s="35">
        <f t="shared" si="2"/>
        <v>-152593.81999999998</v>
      </c>
      <c r="L14" s="35">
        <f t="shared" si="2"/>
        <v>-94274.89</v>
      </c>
      <c r="M14" s="35">
        <f t="shared" si="2"/>
        <v>-88624.39</v>
      </c>
      <c r="N14" s="35">
        <f t="shared" si="2"/>
        <v>-83638.83</v>
      </c>
      <c r="O14" s="35">
        <f t="shared" si="2"/>
        <v>-77191.22</v>
      </c>
      <c r="P14" s="35">
        <f t="shared" si="2"/>
        <v>-117974.86</v>
      </c>
      <c r="Q14" s="53"/>
      <c r="R14" s="53"/>
    </row>
    <row r="15" spans="1:18" x14ac:dyDescent="0.25">
      <c r="A15" s="1" t="s">
        <v>55</v>
      </c>
      <c r="B15" s="23" t="s">
        <v>160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53"/>
      <c r="Q15" s="53"/>
      <c r="R15" s="53"/>
    </row>
    <row r="16" spans="1:18" x14ac:dyDescent="0.25">
      <c r="A16" s="1" t="s">
        <v>55</v>
      </c>
      <c r="B16" s="23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3"/>
      <c r="Q16" s="53"/>
      <c r="R16" s="53"/>
    </row>
    <row r="17" spans="1:18" x14ac:dyDescent="0.25">
      <c r="A17" s="1" t="s">
        <v>55</v>
      </c>
      <c r="B17" s="21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53"/>
      <c r="Q17" s="53"/>
      <c r="R17" s="53"/>
    </row>
    <row r="18" spans="1:18" x14ac:dyDescent="0.25">
      <c r="A18" s="1" t="s">
        <v>55</v>
      </c>
      <c r="B18" s="21" t="s">
        <v>58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3"/>
      <c r="Q18" s="53"/>
      <c r="R18" s="53"/>
    </row>
    <row r="19" spans="1:18" x14ac:dyDescent="0.25">
      <c r="A19" s="1" t="s">
        <v>59</v>
      </c>
      <c r="B19" s="1" t="s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16.37</v>
      </c>
      <c r="L19" s="77">
        <v>39.869999999999997</v>
      </c>
      <c r="M19" s="77">
        <v>18.399999999999999</v>
      </c>
      <c r="N19" s="77">
        <v>19.29</v>
      </c>
      <c r="O19" s="77">
        <v>0</v>
      </c>
      <c r="P19" s="77">
        <v>0</v>
      </c>
      <c r="Q19" s="53"/>
      <c r="R19" s="53"/>
    </row>
    <row r="20" spans="1:18" x14ac:dyDescent="0.25">
      <c r="A20" s="1" t="s">
        <v>60</v>
      </c>
      <c r="B20" s="1" t="s">
        <v>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53"/>
      <c r="R20" s="53"/>
    </row>
    <row r="21" spans="1:18" x14ac:dyDescent="0.25">
      <c r="A21" s="1" t="s">
        <v>55</v>
      </c>
      <c r="B21" s="21" t="s">
        <v>61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f t="shared" ref="J21:P21" si="3">SUM(J19:J20)</f>
        <v>0</v>
      </c>
      <c r="K21" s="80">
        <f t="shared" si="3"/>
        <v>16.37</v>
      </c>
      <c r="L21" s="80">
        <f t="shared" si="3"/>
        <v>39.869999999999997</v>
      </c>
      <c r="M21" s="80">
        <f t="shared" si="3"/>
        <v>18.399999999999999</v>
      </c>
      <c r="N21" s="94">
        <f t="shared" si="3"/>
        <v>19.29</v>
      </c>
      <c r="O21" s="94">
        <f t="shared" si="3"/>
        <v>0</v>
      </c>
      <c r="P21" s="94">
        <f t="shared" si="3"/>
        <v>0</v>
      </c>
      <c r="Q21" s="53"/>
      <c r="R21" s="53"/>
    </row>
    <row r="22" spans="1:18" x14ac:dyDescent="0.25">
      <c r="A22" s="1" t="s">
        <v>55</v>
      </c>
      <c r="B22" s="21" t="s">
        <v>62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f t="shared" ref="J22:P22" si="4">J21</f>
        <v>0</v>
      </c>
      <c r="K22" s="81">
        <f t="shared" si="4"/>
        <v>16.37</v>
      </c>
      <c r="L22" s="81">
        <f t="shared" si="4"/>
        <v>39.869999999999997</v>
      </c>
      <c r="M22" s="33">
        <f t="shared" si="4"/>
        <v>18.399999999999999</v>
      </c>
      <c r="N22" s="35">
        <f t="shared" si="4"/>
        <v>19.29</v>
      </c>
      <c r="O22" s="35">
        <f t="shared" si="4"/>
        <v>0</v>
      </c>
      <c r="P22" s="35">
        <f t="shared" si="4"/>
        <v>0</v>
      </c>
      <c r="Q22" s="53"/>
      <c r="R22" s="53"/>
    </row>
    <row r="23" spans="1:18" x14ac:dyDescent="0.25">
      <c r="A23" s="1" t="s">
        <v>63</v>
      </c>
      <c r="B23" s="1" t="s">
        <v>2</v>
      </c>
      <c r="C23" s="78">
        <v>6692.08</v>
      </c>
      <c r="D23" s="77">
        <v>7031.33</v>
      </c>
      <c r="E23" s="77">
        <v>28691.05</v>
      </c>
      <c r="F23" s="77">
        <v>56662.15</v>
      </c>
      <c r="G23" s="77">
        <v>111875.79</v>
      </c>
      <c r="H23" s="77">
        <v>120994.69</v>
      </c>
      <c r="I23" s="77">
        <v>115663.46</v>
      </c>
      <c r="J23" s="77">
        <v>45707.89</v>
      </c>
      <c r="K23" s="77">
        <v>50881.64</v>
      </c>
      <c r="L23" s="77">
        <v>22746.86</v>
      </c>
      <c r="M23" s="48">
        <v>18033.8</v>
      </c>
      <c r="N23" s="77">
        <v>16692.89</v>
      </c>
      <c r="O23" s="77">
        <v>13725.89</v>
      </c>
      <c r="P23" s="77">
        <v>22546.06</v>
      </c>
      <c r="Q23" s="53"/>
      <c r="R23" s="53"/>
    </row>
    <row r="24" spans="1:18" x14ac:dyDescent="0.25">
      <c r="A24" s="1" t="s">
        <v>64</v>
      </c>
      <c r="B24" s="1" t="s">
        <v>3</v>
      </c>
      <c r="C24" s="78">
        <v>-2290.59</v>
      </c>
      <c r="D24" s="77">
        <v>6491.17</v>
      </c>
      <c r="E24" s="77">
        <v>26630.53</v>
      </c>
      <c r="F24" s="77">
        <v>53625.24</v>
      </c>
      <c r="G24" s="77">
        <v>14878.72</v>
      </c>
      <c r="H24" s="77">
        <v>-51516.54</v>
      </c>
      <c r="I24" s="77">
        <v>-86501.97</v>
      </c>
      <c r="J24" s="77">
        <v>-13368.12</v>
      </c>
      <c r="K24" s="77">
        <v>-27261.59</v>
      </c>
      <c r="L24" s="77">
        <v>-12269.89</v>
      </c>
      <c r="M24" s="42">
        <v>-7710.71</v>
      </c>
      <c r="N24" s="77">
        <v>-7157.81</v>
      </c>
      <c r="O24" s="77">
        <v>-3810.93</v>
      </c>
      <c r="P24" s="77">
        <v>4197.16</v>
      </c>
      <c r="Q24" s="53"/>
      <c r="R24" s="53"/>
    </row>
    <row r="25" spans="1:18" x14ac:dyDescent="0.25">
      <c r="A25" s="1" t="s">
        <v>65</v>
      </c>
      <c r="B25" s="1" t="s">
        <v>4</v>
      </c>
      <c r="C25" s="78">
        <v>132.85</v>
      </c>
      <c r="D25" s="77">
        <v>133.46</v>
      </c>
      <c r="E25" s="77">
        <v>57.19</v>
      </c>
      <c r="F25" s="77">
        <v>74.81</v>
      </c>
      <c r="G25" s="77">
        <v>80.56</v>
      </c>
      <c r="H25" s="77">
        <v>78.66</v>
      </c>
      <c r="I25" s="77">
        <v>78.540000000000006</v>
      </c>
      <c r="J25" s="77">
        <v>84.1</v>
      </c>
      <c r="K25" s="77">
        <v>84.91</v>
      </c>
      <c r="L25" s="77">
        <v>86.54</v>
      </c>
      <c r="M25" s="46">
        <v>91.62</v>
      </c>
      <c r="N25" s="77">
        <v>91.23</v>
      </c>
      <c r="O25" s="77">
        <v>86.99</v>
      </c>
      <c r="P25" s="77">
        <v>91.32</v>
      </c>
      <c r="Q25" s="53"/>
      <c r="R25" s="53"/>
    </row>
    <row r="26" spans="1:18" x14ac:dyDescent="0.25">
      <c r="A26" s="1" t="s">
        <v>55</v>
      </c>
      <c r="B26" s="21" t="s">
        <v>66</v>
      </c>
      <c r="C26" s="79">
        <v>4534.34</v>
      </c>
      <c r="D26" s="35">
        <v>13655.96</v>
      </c>
      <c r="E26" s="35">
        <v>55378.77</v>
      </c>
      <c r="F26" s="35">
        <v>110362.2</v>
      </c>
      <c r="G26" s="35">
        <v>126835.07</v>
      </c>
      <c r="H26" s="35">
        <v>69556.81</v>
      </c>
      <c r="I26" s="35">
        <v>29240.03</v>
      </c>
      <c r="J26" s="35">
        <f t="shared" ref="J26:P26" si="5">SUM(J23:J25)</f>
        <v>32423.869999999995</v>
      </c>
      <c r="K26" s="35">
        <f t="shared" si="5"/>
        <v>23704.959999999999</v>
      </c>
      <c r="L26" s="35">
        <f t="shared" si="5"/>
        <v>10563.510000000002</v>
      </c>
      <c r="M26" s="35">
        <f t="shared" si="5"/>
        <v>10414.710000000001</v>
      </c>
      <c r="N26" s="35">
        <f t="shared" si="5"/>
        <v>9626.3099999999977</v>
      </c>
      <c r="O26" s="35">
        <f t="shared" si="5"/>
        <v>10001.949999999999</v>
      </c>
      <c r="P26" s="35">
        <f t="shared" si="5"/>
        <v>26834.54</v>
      </c>
      <c r="Q26" s="53"/>
      <c r="R26" s="53"/>
    </row>
    <row r="27" spans="1:18" x14ac:dyDescent="0.25">
      <c r="A27" s="1" t="s">
        <v>55</v>
      </c>
      <c r="B27" s="21" t="s">
        <v>67</v>
      </c>
      <c r="C27" s="82">
        <v>4534.34</v>
      </c>
      <c r="D27" s="81">
        <v>13655.96</v>
      </c>
      <c r="E27" s="81">
        <v>55378.77</v>
      </c>
      <c r="F27" s="81">
        <v>110362.2</v>
      </c>
      <c r="G27" s="81">
        <v>126835.07</v>
      </c>
      <c r="H27" s="81">
        <v>69556.81</v>
      </c>
      <c r="I27" s="81">
        <v>29240.03</v>
      </c>
      <c r="J27" s="81">
        <f t="shared" ref="J27:P27" si="6">J22+J26</f>
        <v>32423.869999999995</v>
      </c>
      <c r="K27" s="81">
        <f t="shared" si="6"/>
        <v>23721.329999999998</v>
      </c>
      <c r="L27" s="81">
        <f t="shared" si="6"/>
        <v>10603.380000000003</v>
      </c>
      <c r="M27" s="81">
        <f t="shared" si="6"/>
        <v>10433.11</v>
      </c>
      <c r="N27" s="81">
        <f t="shared" si="6"/>
        <v>9645.5999999999985</v>
      </c>
      <c r="O27" s="81">
        <f t="shared" si="6"/>
        <v>10001.949999999999</v>
      </c>
      <c r="P27" s="81">
        <f t="shared" si="6"/>
        <v>26834.54</v>
      </c>
      <c r="Q27" s="53"/>
      <c r="R27" s="53"/>
    </row>
    <row r="28" spans="1:18" x14ac:dyDescent="0.25">
      <c r="A28" s="1" t="s">
        <v>55</v>
      </c>
      <c r="B28" s="21" t="s">
        <v>68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3"/>
      <c r="Q28" s="53"/>
      <c r="R28" s="53"/>
    </row>
    <row r="29" spans="1:18" x14ac:dyDescent="0.25">
      <c r="A29" s="1" t="s">
        <v>69</v>
      </c>
      <c r="B29" s="1" t="s">
        <v>5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53"/>
      <c r="R29" s="53"/>
    </row>
    <row r="30" spans="1:18" x14ac:dyDescent="0.25">
      <c r="A30" s="1" t="s">
        <v>70</v>
      </c>
      <c r="B30" s="1" t="s">
        <v>6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53"/>
      <c r="R30" s="53"/>
    </row>
    <row r="31" spans="1:18" x14ac:dyDescent="0.25">
      <c r="A31" s="1" t="s">
        <v>71</v>
      </c>
      <c r="B31" s="1" t="s">
        <v>7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53"/>
      <c r="R31" s="53"/>
    </row>
    <row r="32" spans="1:18" x14ac:dyDescent="0.25">
      <c r="A32" s="1" t="s">
        <v>72</v>
      </c>
      <c r="B32" s="1" t="s">
        <v>8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53"/>
      <c r="R32" s="53"/>
    </row>
    <row r="33" spans="1:18" x14ac:dyDescent="0.25">
      <c r="A33" s="1" t="s">
        <v>55</v>
      </c>
      <c r="B33" s="21" t="s">
        <v>73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f t="shared" ref="J33:P33" si="7">SUM(J29:J32)</f>
        <v>0</v>
      </c>
      <c r="K33" s="35">
        <f t="shared" si="7"/>
        <v>0</v>
      </c>
      <c r="L33" s="35">
        <f t="shared" si="7"/>
        <v>0</v>
      </c>
      <c r="M33" s="35">
        <f t="shared" si="7"/>
        <v>0</v>
      </c>
      <c r="N33" s="35">
        <f t="shared" si="7"/>
        <v>0</v>
      </c>
      <c r="O33" s="35">
        <f t="shared" si="7"/>
        <v>0</v>
      </c>
      <c r="P33" s="35">
        <f t="shared" si="7"/>
        <v>0</v>
      </c>
      <c r="Q33" s="53"/>
      <c r="R33" s="53"/>
    </row>
    <row r="34" spans="1:18" x14ac:dyDescent="0.25">
      <c r="A34" s="1" t="s">
        <v>55</v>
      </c>
      <c r="B34" s="21" t="s">
        <v>74</v>
      </c>
      <c r="C34" s="82">
        <v>0</v>
      </c>
      <c r="D34" s="81">
        <v>0</v>
      </c>
      <c r="E34" s="82">
        <v>0</v>
      </c>
      <c r="F34" s="82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53"/>
      <c r="R34" s="53"/>
    </row>
    <row r="35" spans="1:18" x14ac:dyDescent="0.25">
      <c r="A35" s="1" t="s">
        <v>75</v>
      </c>
      <c r="B35" s="1" t="s">
        <v>9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53"/>
      <c r="R35" s="53"/>
    </row>
    <row r="36" spans="1:18" x14ac:dyDescent="0.25">
      <c r="A36" s="1" t="s">
        <v>76</v>
      </c>
      <c r="B36" s="1" t="s">
        <v>10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53"/>
      <c r="R36" s="53"/>
    </row>
    <row r="37" spans="1:18" x14ac:dyDescent="0.25">
      <c r="A37" s="1" t="s">
        <v>135</v>
      </c>
      <c r="B37" s="1" t="s">
        <v>11</v>
      </c>
      <c r="C37" s="78">
        <v>3682.68</v>
      </c>
      <c r="D37" s="77">
        <v>5235.84</v>
      </c>
      <c r="E37" s="77">
        <v>12780.45</v>
      </c>
      <c r="F37" s="77">
        <v>27046.6</v>
      </c>
      <c r="G37" s="77">
        <v>53599.58</v>
      </c>
      <c r="H37" s="77">
        <v>50627.85</v>
      </c>
      <c r="I37" s="77">
        <v>47735.7</v>
      </c>
      <c r="J37" s="77">
        <v>21285.41</v>
      </c>
      <c r="K37" s="77">
        <v>21245.66</v>
      </c>
      <c r="L37" s="77">
        <v>9986.41</v>
      </c>
      <c r="M37" s="77">
        <v>6563.53</v>
      </c>
      <c r="N37" s="77">
        <v>5266.33</v>
      </c>
      <c r="O37" s="77">
        <v>4423.82</v>
      </c>
      <c r="P37" s="77">
        <v>6187.3</v>
      </c>
      <c r="Q37" s="53"/>
      <c r="R37" s="53"/>
    </row>
    <row r="38" spans="1:18" x14ac:dyDescent="0.25">
      <c r="A38" s="1" t="s">
        <v>55</v>
      </c>
      <c r="B38" s="21" t="s">
        <v>77</v>
      </c>
      <c r="C38" s="79">
        <v>3682.68</v>
      </c>
      <c r="D38" s="35">
        <v>5235.84</v>
      </c>
      <c r="E38" s="35">
        <v>12780.45</v>
      </c>
      <c r="F38" s="35">
        <v>27046.6</v>
      </c>
      <c r="G38" s="35">
        <v>53599.58</v>
      </c>
      <c r="H38" s="35">
        <v>50627.85</v>
      </c>
      <c r="I38" s="35">
        <v>47735.7</v>
      </c>
      <c r="J38" s="35">
        <f t="shared" ref="J38:P38" si="8">SUM(J35:J37)</f>
        <v>21285.41</v>
      </c>
      <c r="K38" s="35">
        <f t="shared" si="8"/>
        <v>21245.66</v>
      </c>
      <c r="L38" s="35">
        <f t="shared" si="8"/>
        <v>9986.41</v>
      </c>
      <c r="M38" s="35">
        <f t="shared" si="8"/>
        <v>6563.53</v>
      </c>
      <c r="N38" s="35">
        <f t="shared" si="8"/>
        <v>5266.33</v>
      </c>
      <c r="O38" s="35">
        <f t="shared" si="8"/>
        <v>4423.82</v>
      </c>
      <c r="P38" s="35">
        <f t="shared" si="8"/>
        <v>6187.3</v>
      </c>
      <c r="Q38" s="53"/>
      <c r="R38" s="53"/>
    </row>
    <row r="39" spans="1:18" x14ac:dyDescent="0.25">
      <c r="A39" s="1" t="s">
        <v>78</v>
      </c>
      <c r="B39" s="1" t="s">
        <v>12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72.61</v>
      </c>
      <c r="L39" s="77">
        <v>75.87</v>
      </c>
      <c r="M39" s="51">
        <v>83.74</v>
      </c>
      <c r="N39" s="77">
        <v>82.36</v>
      </c>
      <c r="O39" s="77">
        <v>0</v>
      </c>
      <c r="P39" s="77">
        <v>0</v>
      </c>
      <c r="Q39" s="53"/>
      <c r="R39" s="53"/>
    </row>
    <row r="40" spans="1:18" x14ac:dyDescent="0.25">
      <c r="A40" s="1" t="s">
        <v>79</v>
      </c>
      <c r="B40" s="1" t="s">
        <v>13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53"/>
      <c r="R40" s="53"/>
    </row>
    <row r="41" spans="1:18" x14ac:dyDescent="0.25">
      <c r="A41" s="1" t="s">
        <v>80</v>
      </c>
      <c r="B41" s="1" t="s">
        <v>14</v>
      </c>
      <c r="C41" s="77">
        <v>0</v>
      </c>
      <c r="D41" s="77">
        <v>0</v>
      </c>
      <c r="E41" s="77">
        <v>0</v>
      </c>
      <c r="F41" s="77">
        <v>110.91</v>
      </c>
      <c r="G41" s="77">
        <v>261.22000000000003</v>
      </c>
      <c r="H41" s="77">
        <v>226.68</v>
      </c>
      <c r="I41" s="77">
        <v>0</v>
      </c>
      <c r="J41" s="77">
        <v>0</v>
      </c>
      <c r="K41" s="77">
        <v>6.16</v>
      </c>
      <c r="L41" s="77">
        <v>2591.39</v>
      </c>
      <c r="M41" s="42">
        <v>4287.79</v>
      </c>
      <c r="N41" s="77">
        <v>6.96</v>
      </c>
      <c r="O41" s="77">
        <v>396.05</v>
      </c>
      <c r="P41" s="77">
        <v>5.94</v>
      </c>
      <c r="Q41" s="53"/>
      <c r="R41" s="53"/>
    </row>
    <row r="42" spans="1:18" x14ac:dyDescent="0.25">
      <c r="A42" s="37" t="s">
        <v>214</v>
      </c>
      <c r="B42" s="37" t="s">
        <v>215</v>
      </c>
      <c r="C42" s="77"/>
      <c r="D42" s="77"/>
      <c r="E42" s="77"/>
      <c r="F42" s="77"/>
      <c r="G42" s="77"/>
      <c r="H42" s="77"/>
      <c r="I42" s="77"/>
      <c r="J42" s="77"/>
      <c r="K42" s="77">
        <v>68.78</v>
      </c>
      <c r="L42" s="77">
        <v>1519.15</v>
      </c>
      <c r="M42" s="42">
        <v>165.61</v>
      </c>
      <c r="N42" s="77">
        <v>46.15</v>
      </c>
      <c r="O42" s="77">
        <v>321.82</v>
      </c>
      <c r="P42" s="77">
        <v>30.87</v>
      </c>
      <c r="Q42" s="53"/>
      <c r="R42" s="53"/>
    </row>
    <row r="43" spans="1:18" x14ac:dyDescent="0.25">
      <c r="A43" s="1" t="s">
        <v>136</v>
      </c>
      <c r="B43" s="1" t="s">
        <v>15</v>
      </c>
      <c r="C43" s="78">
        <v>-76.44</v>
      </c>
      <c r="D43" s="78">
        <v>6878.06</v>
      </c>
      <c r="E43" s="77">
        <v>21955.84</v>
      </c>
      <c r="F43" s="77">
        <v>27268.080000000002</v>
      </c>
      <c r="G43" s="77">
        <v>11101.6</v>
      </c>
      <c r="H43" s="77">
        <v>9769.92</v>
      </c>
      <c r="I43" s="77">
        <v>16725.97</v>
      </c>
      <c r="J43" s="77">
        <v>38475.730000000003</v>
      </c>
      <c r="K43" s="77">
        <v>37378.97</v>
      </c>
      <c r="L43" s="77">
        <v>35456.67</v>
      </c>
      <c r="M43" s="42">
        <v>24700.25</v>
      </c>
      <c r="N43" s="77">
        <v>37929.01</v>
      </c>
      <c r="O43" s="77">
        <v>31666.66</v>
      </c>
      <c r="P43" s="77">
        <v>19128.919999999998</v>
      </c>
      <c r="Q43" s="53"/>
      <c r="R43" s="53"/>
    </row>
    <row r="44" spans="1:18" x14ac:dyDescent="0.25">
      <c r="A44" s="1" t="s">
        <v>137</v>
      </c>
      <c r="B44" s="1" t="s">
        <v>16</v>
      </c>
      <c r="C44" s="78">
        <v>3537.41</v>
      </c>
      <c r="D44" s="78">
        <v>7004.85</v>
      </c>
      <c r="E44" s="77">
        <v>7453.82</v>
      </c>
      <c r="F44" s="77">
        <v>20209.12</v>
      </c>
      <c r="G44" s="77">
        <v>19774.14</v>
      </c>
      <c r="H44" s="77">
        <v>27083.69</v>
      </c>
      <c r="I44" s="77">
        <v>9132.2900000000009</v>
      </c>
      <c r="J44" s="77">
        <v>5288.98</v>
      </c>
      <c r="K44" s="77">
        <v>3545.64</v>
      </c>
      <c r="L44" s="77">
        <v>2297.0500000000002</v>
      </c>
      <c r="M44" s="42">
        <v>3164.36</v>
      </c>
      <c r="N44" s="77">
        <v>3694.61</v>
      </c>
      <c r="O44" s="77">
        <v>4369.01</v>
      </c>
      <c r="P44" s="77">
        <v>6592.82</v>
      </c>
      <c r="Q44" s="53"/>
      <c r="R44" s="53"/>
    </row>
    <row r="45" spans="1:18" x14ac:dyDescent="0.25">
      <c r="A45" s="1" t="s">
        <v>81</v>
      </c>
      <c r="B45" s="1" t="s">
        <v>17</v>
      </c>
      <c r="C45" s="78">
        <v>5159.38</v>
      </c>
      <c r="D45" s="78">
        <v>2788.52</v>
      </c>
      <c r="E45" s="77">
        <v>523.62</v>
      </c>
      <c r="F45" s="77">
        <v>800.65</v>
      </c>
      <c r="G45" s="77">
        <v>598.21</v>
      </c>
      <c r="H45" s="77">
        <v>554.5</v>
      </c>
      <c r="I45" s="77">
        <v>610.20000000000005</v>
      </c>
      <c r="J45" s="77">
        <v>4018.01</v>
      </c>
      <c r="K45" s="77">
        <v>343.46</v>
      </c>
      <c r="L45" s="77">
        <v>681.06</v>
      </c>
      <c r="M45" s="43">
        <v>561.62</v>
      </c>
      <c r="N45" s="77">
        <v>577.17999999999995</v>
      </c>
      <c r="O45" s="77">
        <v>709.73</v>
      </c>
      <c r="P45" s="77">
        <v>3994.96</v>
      </c>
      <c r="Q45" s="53"/>
      <c r="R45" s="53"/>
    </row>
    <row r="46" spans="1:18" x14ac:dyDescent="0.25">
      <c r="A46" s="1" t="s">
        <v>55</v>
      </c>
      <c r="B46" s="21" t="s">
        <v>82</v>
      </c>
      <c r="C46" s="79">
        <v>8620.35</v>
      </c>
      <c r="D46" s="79">
        <v>16671.43</v>
      </c>
      <c r="E46" s="35">
        <v>29933.279999999999</v>
      </c>
      <c r="F46" s="35">
        <v>48388.76</v>
      </c>
      <c r="G46" s="35">
        <v>31735.17</v>
      </c>
      <c r="H46" s="35">
        <v>37634.79</v>
      </c>
      <c r="I46" s="35">
        <v>26468.46</v>
      </c>
      <c r="J46" s="35">
        <f t="shared" ref="J46:P46" si="9">SUM(J39:J45)</f>
        <v>47782.720000000008</v>
      </c>
      <c r="K46" s="35">
        <f t="shared" si="9"/>
        <v>41415.620000000003</v>
      </c>
      <c r="L46" s="35">
        <f t="shared" si="9"/>
        <v>42621.19</v>
      </c>
      <c r="M46" s="83">
        <f t="shared" si="9"/>
        <v>32963.370000000003</v>
      </c>
      <c r="N46" s="35">
        <f t="shared" si="9"/>
        <v>42336.270000000004</v>
      </c>
      <c r="O46" s="35">
        <f t="shared" si="9"/>
        <v>37463.270000000004</v>
      </c>
      <c r="P46" s="35">
        <f t="shared" si="9"/>
        <v>29753.51</v>
      </c>
      <c r="Q46" s="53"/>
      <c r="R46" s="53"/>
    </row>
    <row r="47" spans="1:18" x14ac:dyDescent="0.25">
      <c r="A47" s="1" t="s">
        <v>138</v>
      </c>
      <c r="B47" s="34" t="s">
        <v>18</v>
      </c>
      <c r="C47" s="78">
        <v>42071.29</v>
      </c>
      <c r="D47" s="78">
        <v>46257.65</v>
      </c>
      <c r="E47" s="33">
        <v>26830.09</v>
      </c>
      <c r="F47" s="33">
        <v>28537.119999999999</v>
      </c>
      <c r="G47" s="33">
        <v>36446.25</v>
      </c>
      <c r="H47" s="33">
        <v>30318.65</v>
      </c>
      <c r="I47" s="33">
        <v>39298.800000000003</v>
      </c>
      <c r="J47" s="33">
        <v>27731.52</v>
      </c>
      <c r="K47" s="33">
        <v>22250.69</v>
      </c>
      <c r="L47" s="33">
        <v>26743.13</v>
      </c>
      <c r="M47" s="50">
        <v>28171.01</v>
      </c>
      <c r="N47" s="33">
        <v>33442.49</v>
      </c>
      <c r="O47" s="77">
        <v>17482.21</v>
      </c>
      <c r="P47" s="33">
        <v>22147.78</v>
      </c>
      <c r="Q47" s="53"/>
      <c r="R47" s="53"/>
    </row>
    <row r="48" spans="1:18" x14ac:dyDescent="0.25">
      <c r="A48" s="1" t="s">
        <v>83</v>
      </c>
      <c r="B48" s="1" t="s">
        <v>19</v>
      </c>
      <c r="C48" s="78">
        <v>6225.48</v>
      </c>
      <c r="D48" s="78">
        <v>7347.36</v>
      </c>
      <c r="E48" s="77">
        <v>13562.03</v>
      </c>
      <c r="F48" s="77">
        <v>7302.68</v>
      </c>
      <c r="G48" s="77">
        <v>7731.95</v>
      </c>
      <c r="H48" s="77">
        <v>7481.16</v>
      </c>
      <c r="I48" s="77">
        <v>8161.6</v>
      </c>
      <c r="J48" s="77">
        <v>8399.2099999999991</v>
      </c>
      <c r="K48" s="77">
        <v>8105.41</v>
      </c>
      <c r="L48" s="77">
        <v>7695.33</v>
      </c>
      <c r="M48" s="42">
        <v>8204.7000000000007</v>
      </c>
      <c r="N48" s="77">
        <v>8062.3</v>
      </c>
      <c r="O48" s="77">
        <v>8069.58</v>
      </c>
      <c r="P48" s="33">
        <v>9914.1200000000008</v>
      </c>
      <c r="Q48" s="53"/>
      <c r="R48" s="53"/>
    </row>
    <row r="49" spans="1:18" x14ac:dyDescent="0.25">
      <c r="A49" s="1" t="s">
        <v>84</v>
      </c>
      <c r="B49" s="1" t="s">
        <v>20</v>
      </c>
      <c r="C49" s="78">
        <v>919.24</v>
      </c>
      <c r="D49" s="78">
        <v>963.72</v>
      </c>
      <c r="E49" s="77">
        <v>845.61</v>
      </c>
      <c r="F49" s="77">
        <v>2197.52</v>
      </c>
      <c r="G49" s="77">
        <v>2839.53</v>
      </c>
      <c r="H49" s="77">
        <v>2026.16</v>
      </c>
      <c r="I49" s="77">
        <v>7744.17</v>
      </c>
      <c r="J49" s="77">
        <v>5349.85</v>
      </c>
      <c r="K49" s="77">
        <v>7061.11</v>
      </c>
      <c r="L49" s="77">
        <v>2523.7199999999998</v>
      </c>
      <c r="M49" s="47">
        <v>2389.0300000000002</v>
      </c>
      <c r="N49" s="77">
        <v>1064.93</v>
      </c>
      <c r="O49" s="77">
        <v>2032.45</v>
      </c>
      <c r="P49" s="33">
        <v>2948.18</v>
      </c>
      <c r="Q49" s="53"/>
      <c r="R49" s="53"/>
    </row>
    <row r="50" spans="1:18" x14ac:dyDescent="0.25">
      <c r="A50" s="1" t="s">
        <v>55</v>
      </c>
      <c r="B50" s="21" t="s">
        <v>85</v>
      </c>
      <c r="C50" s="79">
        <v>49216.01</v>
      </c>
      <c r="D50" s="79">
        <v>54568.73</v>
      </c>
      <c r="E50" s="35">
        <v>41237.730000000003</v>
      </c>
      <c r="F50" s="35">
        <v>38037.32</v>
      </c>
      <c r="G50" s="35">
        <v>47017.73</v>
      </c>
      <c r="H50" s="35">
        <v>39825.97</v>
      </c>
      <c r="I50" s="35">
        <v>55204.57</v>
      </c>
      <c r="J50" s="35">
        <f t="shared" ref="J50:P50" si="10">SUM(J47:J49)</f>
        <v>41480.579999999994</v>
      </c>
      <c r="K50" s="35">
        <f t="shared" si="10"/>
        <v>37417.21</v>
      </c>
      <c r="L50" s="35">
        <f t="shared" si="10"/>
        <v>36962.18</v>
      </c>
      <c r="M50" s="35">
        <f t="shared" si="10"/>
        <v>38764.74</v>
      </c>
      <c r="N50" s="35">
        <f t="shared" si="10"/>
        <v>42569.72</v>
      </c>
      <c r="O50" s="35">
        <f t="shared" si="10"/>
        <v>27584.240000000002</v>
      </c>
      <c r="P50" s="35">
        <f t="shared" si="10"/>
        <v>35010.080000000002</v>
      </c>
      <c r="Q50" s="53"/>
      <c r="R50" s="53"/>
    </row>
    <row r="51" spans="1:18" x14ac:dyDescent="0.25">
      <c r="A51" s="38" t="s">
        <v>218</v>
      </c>
      <c r="B51" s="38" t="s">
        <v>219</v>
      </c>
      <c r="C51" s="84"/>
      <c r="D51" s="84"/>
      <c r="E51" s="33"/>
      <c r="F51" s="33"/>
      <c r="G51" s="33"/>
      <c r="H51" s="33"/>
      <c r="I51" s="33"/>
      <c r="J51" s="33"/>
      <c r="K51" s="83"/>
      <c r="L51" s="83"/>
      <c r="M51" s="83"/>
      <c r="N51" s="83"/>
      <c r="O51" s="33">
        <v>120</v>
      </c>
      <c r="P51" s="33">
        <v>0</v>
      </c>
      <c r="Q51" s="53"/>
      <c r="R51" s="53"/>
    </row>
    <row r="52" spans="1:18" s="53" customFormat="1" x14ac:dyDescent="0.25">
      <c r="A52" s="95">
        <v>9909000</v>
      </c>
      <c r="B52" s="95" t="s">
        <v>207</v>
      </c>
      <c r="C52" s="84"/>
      <c r="D52" s="84"/>
      <c r="E52" s="33"/>
      <c r="F52" s="33">
        <v>394.39</v>
      </c>
      <c r="G52" s="33"/>
      <c r="H52" s="33"/>
      <c r="I52" s="33"/>
      <c r="J52" s="78">
        <v>24.06</v>
      </c>
      <c r="K52" s="33">
        <v>0</v>
      </c>
      <c r="L52" s="33">
        <v>74.44</v>
      </c>
      <c r="M52" s="33">
        <v>182.62</v>
      </c>
      <c r="N52" s="33">
        <v>34.83</v>
      </c>
      <c r="O52" s="77">
        <v>8.7100000000000009</v>
      </c>
      <c r="P52" s="33">
        <v>177.4</v>
      </c>
    </row>
    <row r="53" spans="1:18" x14ac:dyDescent="0.25">
      <c r="A53" s="1" t="s">
        <v>55</v>
      </c>
      <c r="B53" s="1" t="s">
        <v>208</v>
      </c>
      <c r="C53" s="79">
        <f t="shared" ref="C53:N53" si="11">SUM(C51:C52)</f>
        <v>0</v>
      </c>
      <c r="D53" s="79">
        <f t="shared" si="11"/>
        <v>0</v>
      </c>
      <c r="E53" s="79">
        <f t="shared" si="11"/>
        <v>0</v>
      </c>
      <c r="F53" s="79">
        <f t="shared" si="11"/>
        <v>394.39</v>
      </c>
      <c r="G53" s="79">
        <f t="shared" si="11"/>
        <v>0</v>
      </c>
      <c r="H53" s="79">
        <f t="shared" si="11"/>
        <v>0</v>
      </c>
      <c r="I53" s="79">
        <f t="shared" si="11"/>
        <v>0</v>
      </c>
      <c r="J53" s="79">
        <f t="shared" si="11"/>
        <v>24.06</v>
      </c>
      <c r="K53" s="79">
        <f t="shared" si="11"/>
        <v>0</v>
      </c>
      <c r="L53" s="79">
        <f t="shared" si="11"/>
        <v>74.44</v>
      </c>
      <c r="M53" s="79">
        <f t="shared" si="11"/>
        <v>182.62</v>
      </c>
      <c r="N53" s="79">
        <f t="shared" si="11"/>
        <v>34.83</v>
      </c>
      <c r="O53" s="79">
        <f>SUM(O51:O52)</f>
        <v>128.71</v>
      </c>
      <c r="P53" s="79">
        <f>SUM(P51:P52)</f>
        <v>177.4</v>
      </c>
      <c r="Q53" s="53"/>
      <c r="R53" s="53"/>
    </row>
    <row r="54" spans="1:18" x14ac:dyDescent="0.25">
      <c r="A54" s="1" t="s">
        <v>139</v>
      </c>
      <c r="B54" s="1" t="s">
        <v>21</v>
      </c>
      <c r="C54" s="85">
        <v>40.98</v>
      </c>
      <c r="D54" s="78">
        <v>73.430000000000007</v>
      </c>
      <c r="E54" s="86">
        <v>43.35</v>
      </c>
      <c r="F54" s="33">
        <v>42.86</v>
      </c>
      <c r="G54" s="33">
        <v>43.67</v>
      </c>
      <c r="H54" s="33">
        <v>42.92</v>
      </c>
      <c r="I54" s="33">
        <v>41.57</v>
      </c>
      <c r="J54" s="33">
        <v>45.98</v>
      </c>
      <c r="K54" s="33">
        <v>44.14</v>
      </c>
      <c r="L54" s="33">
        <v>45.37</v>
      </c>
      <c r="M54" s="33">
        <v>38.96</v>
      </c>
      <c r="N54" s="33">
        <v>33.54</v>
      </c>
      <c r="O54" s="77">
        <v>37.53</v>
      </c>
      <c r="P54" s="33">
        <v>36.380000000000003</v>
      </c>
      <c r="Q54" s="53"/>
      <c r="R54" s="53"/>
    </row>
    <row r="55" spans="1:18" x14ac:dyDescent="0.25">
      <c r="A55" s="1" t="s">
        <v>55</v>
      </c>
      <c r="B55" s="21" t="s">
        <v>140</v>
      </c>
      <c r="C55" s="85">
        <v>40.98</v>
      </c>
      <c r="D55" s="79">
        <v>73.430000000000007</v>
      </c>
      <c r="E55" s="87">
        <v>43.35</v>
      </c>
      <c r="F55" s="35">
        <v>42.86</v>
      </c>
      <c r="G55" s="35">
        <v>43.67</v>
      </c>
      <c r="H55" s="35">
        <v>42.92</v>
      </c>
      <c r="I55" s="35">
        <v>41.57</v>
      </c>
      <c r="J55" s="35">
        <f t="shared" ref="J55:P55" si="12">SUM(J54)</f>
        <v>45.98</v>
      </c>
      <c r="K55" s="35">
        <f t="shared" si="12"/>
        <v>44.14</v>
      </c>
      <c r="L55" s="35">
        <f t="shared" si="12"/>
        <v>45.37</v>
      </c>
      <c r="M55" s="35">
        <f t="shared" si="12"/>
        <v>38.96</v>
      </c>
      <c r="N55" s="35">
        <f t="shared" si="12"/>
        <v>33.54</v>
      </c>
      <c r="O55" s="35">
        <f t="shared" si="12"/>
        <v>37.53</v>
      </c>
      <c r="P55" s="35">
        <f t="shared" si="12"/>
        <v>36.380000000000003</v>
      </c>
      <c r="Q55" s="53"/>
      <c r="R55" s="53"/>
    </row>
    <row r="56" spans="1:18" x14ac:dyDescent="0.25">
      <c r="A56" s="1" t="s">
        <v>86</v>
      </c>
      <c r="B56" s="1" t="s">
        <v>22</v>
      </c>
      <c r="C56" s="78">
        <v>4710.76</v>
      </c>
      <c r="D56" s="78">
        <v>7044.65</v>
      </c>
      <c r="E56" s="77">
        <v>5408.12</v>
      </c>
      <c r="F56" s="77">
        <v>14462.2</v>
      </c>
      <c r="G56" s="77">
        <v>6466.49</v>
      </c>
      <c r="H56" s="77">
        <v>5920</v>
      </c>
      <c r="I56" s="77">
        <v>-3570.02</v>
      </c>
      <c r="J56" s="78">
        <v>5135.33</v>
      </c>
      <c r="K56" s="77">
        <v>4359.08</v>
      </c>
      <c r="L56" s="77">
        <v>4525.91</v>
      </c>
      <c r="M56" s="51">
        <v>5126.8599999999997</v>
      </c>
      <c r="N56" s="77">
        <v>5021.34</v>
      </c>
      <c r="O56" s="77">
        <v>4830.18</v>
      </c>
      <c r="P56" s="33">
        <v>4812.75</v>
      </c>
      <c r="Q56" s="53"/>
      <c r="R56" s="53"/>
    </row>
    <row r="57" spans="1:18" x14ac:dyDescent="0.25">
      <c r="A57" s="1" t="s">
        <v>87</v>
      </c>
      <c r="B57" s="1" t="s">
        <v>23</v>
      </c>
      <c r="C57" s="78">
        <v>6996.07</v>
      </c>
      <c r="D57" s="78">
        <v>7017.79</v>
      </c>
      <c r="E57" s="77">
        <v>6287.58</v>
      </c>
      <c r="F57" s="77">
        <v>6361.38</v>
      </c>
      <c r="G57" s="77">
        <v>5625.36</v>
      </c>
      <c r="H57" s="77">
        <v>5304.19</v>
      </c>
      <c r="I57" s="77">
        <v>5842.05</v>
      </c>
      <c r="J57" s="78">
        <v>5552.17</v>
      </c>
      <c r="K57" s="77">
        <v>5970.62</v>
      </c>
      <c r="L57" s="77">
        <v>5874.48</v>
      </c>
      <c r="M57" s="42">
        <v>5787.1</v>
      </c>
      <c r="N57" s="77">
        <v>6976.17</v>
      </c>
      <c r="O57" s="77">
        <v>6833.94</v>
      </c>
      <c r="P57" s="33">
        <v>5418.62</v>
      </c>
      <c r="Q57" s="53"/>
      <c r="R57" s="53"/>
    </row>
    <row r="58" spans="1:18" x14ac:dyDescent="0.25">
      <c r="A58" s="1" t="s">
        <v>88</v>
      </c>
      <c r="B58" s="1" t="s">
        <v>24</v>
      </c>
      <c r="C58" s="78">
        <v>-1563.64</v>
      </c>
      <c r="D58" s="78">
        <v>-3182.14</v>
      </c>
      <c r="E58" s="77">
        <v>-1338.06</v>
      </c>
      <c r="F58" s="77">
        <v>-1446.25</v>
      </c>
      <c r="G58" s="77">
        <v>-1133.3399999999999</v>
      </c>
      <c r="H58" s="77">
        <v>-830.91</v>
      </c>
      <c r="I58" s="77">
        <v>-275.01</v>
      </c>
      <c r="J58" s="78">
        <v>-542.67999999999995</v>
      </c>
      <c r="K58" s="77">
        <v>-727.95</v>
      </c>
      <c r="L58" s="77">
        <v>-2084.64</v>
      </c>
      <c r="M58" s="42">
        <v>-1648.31</v>
      </c>
      <c r="N58" s="77">
        <v>-1528.56</v>
      </c>
      <c r="O58" s="77">
        <v>-2228.13</v>
      </c>
      <c r="P58" s="33">
        <v>-4493.87</v>
      </c>
      <c r="Q58" s="53"/>
      <c r="R58" s="53"/>
    </row>
    <row r="59" spans="1:18" x14ac:dyDescent="0.25">
      <c r="A59" s="1" t="s">
        <v>89</v>
      </c>
      <c r="B59" s="1" t="s">
        <v>25</v>
      </c>
      <c r="C59" s="78">
        <v>6347.59</v>
      </c>
      <c r="D59" s="78">
        <v>6912.6</v>
      </c>
      <c r="E59" s="77">
        <v>6793.18</v>
      </c>
      <c r="F59" s="77">
        <v>388.72</v>
      </c>
      <c r="G59" s="77">
        <v>8005.55</v>
      </c>
      <c r="H59" s="77">
        <v>8185.49</v>
      </c>
      <c r="I59" s="77">
        <v>8947.67</v>
      </c>
      <c r="J59" s="78">
        <v>14773.68</v>
      </c>
      <c r="K59" s="77">
        <v>9121.5</v>
      </c>
      <c r="L59" s="77">
        <v>8066.77</v>
      </c>
      <c r="M59" s="42">
        <v>5762.59</v>
      </c>
      <c r="N59" s="77">
        <v>7988.48</v>
      </c>
      <c r="O59" s="77">
        <v>7043.31</v>
      </c>
      <c r="P59" s="33">
        <v>8779.41</v>
      </c>
      <c r="Q59" s="53"/>
      <c r="R59" s="53"/>
    </row>
    <row r="60" spans="1:18" x14ac:dyDescent="0.25">
      <c r="A60" s="1" t="s">
        <v>90</v>
      </c>
      <c r="B60" s="1" t="s">
        <v>26</v>
      </c>
      <c r="C60" s="78">
        <v>158.44</v>
      </c>
      <c r="D60" s="78">
        <v>522.30999999999995</v>
      </c>
      <c r="E60" s="77">
        <v>522.30999999999995</v>
      </c>
      <c r="F60" s="77">
        <v>531.04</v>
      </c>
      <c r="G60" s="77">
        <v>522.30999999999995</v>
      </c>
      <c r="H60" s="77">
        <v>-275.01</v>
      </c>
      <c r="I60" s="77">
        <v>123.65</v>
      </c>
      <c r="J60" s="78">
        <v>123.65</v>
      </c>
      <c r="K60" s="78">
        <v>123.65</v>
      </c>
      <c r="L60" s="77">
        <v>123.65</v>
      </c>
      <c r="M60" s="42">
        <v>123.65</v>
      </c>
      <c r="N60" s="77">
        <v>123.65</v>
      </c>
      <c r="O60" s="77">
        <v>123.65</v>
      </c>
      <c r="P60" s="33">
        <v>131.6</v>
      </c>
      <c r="Q60" s="53"/>
      <c r="R60" s="53"/>
    </row>
    <row r="61" spans="1:18" x14ac:dyDescent="0.25">
      <c r="A61" s="1" t="s">
        <v>91</v>
      </c>
      <c r="B61" s="1" t="s">
        <v>27</v>
      </c>
      <c r="C61" s="78">
        <v>101.72</v>
      </c>
      <c r="D61" s="78">
        <v>2236.84</v>
      </c>
      <c r="E61" s="77">
        <v>9214.2999999999993</v>
      </c>
      <c r="F61" s="77">
        <v>5041.43</v>
      </c>
      <c r="G61" s="77">
        <v>2211.4499999999998</v>
      </c>
      <c r="H61" s="77">
        <v>3056.18</v>
      </c>
      <c r="I61" s="77">
        <v>2814.61</v>
      </c>
      <c r="J61" s="78">
        <v>2796.82</v>
      </c>
      <c r="K61" s="77">
        <v>2713.61</v>
      </c>
      <c r="L61" s="77">
        <v>2771.86</v>
      </c>
      <c r="M61" s="42">
        <v>2789.31</v>
      </c>
      <c r="N61" s="77">
        <v>2627.3</v>
      </c>
      <c r="O61" s="77">
        <v>2784.36</v>
      </c>
      <c r="P61" s="33">
        <v>2739.2</v>
      </c>
      <c r="Q61" s="53"/>
      <c r="R61" s="53"/>
    </row>
    <row r="62" spans="1:18" x14ac:dyDescent="0.25">
      <c r="A62" s="1" t="s">
        <v>92</v>
      </c>
      <c r="B62" s="1" t="s">
        <v>28</v>
      </c>
      <c r="C62" s="77">
        <v>17076.64</v>
      </c>
      <c r="D62" s="78">
        <v>17261.990000000002</v>
      </c>
      <c r="E62" s="77">
        <v>17059.82</v>
      </c>
      <c r="F62" s="77">
        <v>18011.27</v>
      </c>
      <c r="G62" s="77">
        <v>17892.84</v>
      </c>
      <c r="H62" s="77">
        <v>18198.3</v>
      </c>
      <c r="I62" s="77">
        <v>20661.98</v>
      </c>
      <c r="J62" s="78">
        <v>19495.04</v>
      </c>
      <c r="K62" s="77">
        <v>18835.05</v>
      </c>
      <c r="L62" s="77">
        <v>18298.04</v>
      </c>
      <c r="M62" s="42">
        <v>18231.63</v>
      </c>
      <c r="N62" s="77">
        <v>18722.689999999999</v>
      </c>
      <c r="O62" s="77">
        <v>19512.07</v>
      </c>
      <c r="P62" s="33">
        <v>16869.27</v>
      </c>
      <c r="Q62" s="53"/>
      <c r="R62" s="53"/>
    </row>
    <row r="63" spans="1:18" x14ac:dyDescent="0.25">
      <c r="A63" s="1" t="s">
        <v>93</v>
      </c>
      <c r="B63" s="1" t="s">
        <v>29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33">
        <v>0</v>
      </c>
      <c r="Q63" s="53"/>
      <c r="R63" s="53"/>
    </row>
    <row r="64" spans="1:18" x14ac:dyDescent="0.25">
      <c r="A64" s="1" t="s">
        <v>94</v>
      </c>
      <c r="B64" s="1" t="s">
        <v>30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41">
        <v>0</v>
      </c>
      <c r="N64" s="41">
        <v>0</v>
      </c>
      <c r="O64" s="41">
        <v>0</v>
      </c>
      <c r="P64" s="33">
        <v>0</v>
      </c>
      <c r="Q64" s="53"/>
      <c r="R64" s="53"/>
    </row>
    <row r="65" spans="1:18" x14ac:dyDescent="0.25">
      <c r="A65" s="1" t="s">
        <v>95</v>
      </c>
      <c r="B65" s="1" t="s">
        <v>31</v>
      </c>
      <c r="C65" s="78">
        <v>40.83</v>
      </c>
      <c r="D65" s="78">
        <v>40.72</v>
      </c>
      <c r="E65" s="77">
        <v>-40.22</v>
      </c>
      <c r="F65" s="77">
        <v>10.81</v>
      </c>
      <c r="G65" s="77">
        <v>3.38</v>
      </c>
      <c r="H65" s="77">
        <v>7.61</v>
      </c>
      <c r="I65" s="77">
        <v>6.15</v>
      </c>
      <c r="J65" s="78">
        <v>0.28999999999999998</v>
      </c>
      <c r="K65" s="77">
        <v>4.95</v>
      </c>
      <c r="L65" s="77">
        <v>0.4</v>
      </c>
      <c r="M65" s="42">
        <v>47.15</v>
      </c>
      <c r="N65" s="77">
        <v>11.48</v>
      </c>
      <c r="O65" s="77">
        <v>10.66</v>
      </c>
      <c r="P65" s="33">
        <v>6.93</v>
      </c>
      <c r="Q65" s="53"/>
      <c r="R65" s="53"/>
    </row>
    <row r="66" spans="1:18" x14ac:dyDescent="0.25">
      <c r="A66" s="1" t="s">
        <v>141</v>
      </c>
      <c r="B66" s="1" t="s">
        <v>32</v>
      </c>
      <c r="C66" s="78">
        <v>922.22</v>
      </c>
      <c r="D66" s="78">
        <v>922.22</v>
      </c>
      <c r="E66" s="77">
        <v>922.22</v>
      </c>
      <c r="F66" s="77">
        <v>922.22</v>
      </c>
      <c r="G66" s="77">
        <v>0</v>
      </c>
      <c r="H66" s="77">
        <v>0</v>
      </c>
      <c r="I66" s="77">
        <v>0</v>
      </c>
      <c r="J66" s="78">
        <v>0</v>
      </c>
      <c r="K66" s="78">
        <v>0</v>
      </c>
      <c r="L66" s="78">
        <v>0</v>
      </c>
      <c r="M66" s="52">
        <v>0</v>
      </c>
      <c r="N66" s="52">
        <v>0</v>
      </c>
      <c r="O66" s="52">
        <v>0</v>
      </c>
      <c r="P66" s="33">
        <v>0</v>
      </c>
      <c r="Q66" s="53"/>
      <c r="R66" s="53"/>
    </row>
    <row r="67" spans="1:18" x14ac:dyDescent="0.25">
      <c r="A67" s="1" t="s">
        <v>55</v>
      </c>
      <c r="B67" s="21" t="s">
        <v>96</v>
      </c>
      <c r="C67" s="79">
        <v>34790.629999999997</v>
      </c>
      <c r="D67" s="88">
        <v>38776.980000000003</v>
      </c>
      <c r="E67" s="79">
        <v>44829.25</v>
      </c>
      <c r="F67" s="35">
        <v>44282.82</v>
      </c>
      <c r="G67" s="35">
        <v>39594.04</v>
      </c>
      <c r="H67" s="35">
        <v>39565.85</v>
      </c>
      <c r="I67" s="35">
        <v>34551.08</v>
      </c>
      <c r="J67" s="35">
        <f t="shared" ref="J67:P67" si="13">SUM(J56:J66)</f>
        <v>47334.3</v>
      </c>
      <c r="K67" s="35">
        <f t="shared" si="13"/>
        <v>40400.509999999995</v>
      </c>
      <c r="L67" s="35">
        <f t="shared" si="13"/>
        <v>37576.470000000008</v>
      </c>
      <c r="M67" s="35">
        <f t="shared" si="13"/>
        <v>36219.980000000003</v>
      </c>
      <c r="N67" s="35">
        <f t="shared" si="13"/>
        <v>39942.550000000003</v>
      </c>
      <c r="O67" s="35">
        <f t="shared" si="13"/>
        <v>38910.040000000008</v>
      </c>
      <c r="P67" s="35">
        <f t="shared" si="13"/>
        <v>34263.909999999996</v>
      </c>
      <c r="Q67" s="53"/>
      <c r="R67" s="53"/>
    </row>
    <row r="68" spans="1:18" x14ac:dyDescent="0.25">
      <c r="A68" s="1" t="s">
        <v>55</v>
      </c>
      <c r="B68" s="23" t="s">
        <v>97</v>
      </c>
      <c r="C68" s="35">
        <f t="shared" ref="C68:M68" si="14">C27+C38+C46+C50+C53+C55+C67</f>
        <v>100884.98999999999</v>
      </c>
      <c r="D68" s="35">
        <f t="shared" si="14"/>
        <v>128982.37</v>
      </c>
      <c r="E68" s="35">
        <f t="shared" si="14"/>
        <v>184202.83000000002</v>
      </c>
      <c r="F68" s="35">
        <f t="shared" si="14"/>
        <v>268554.95</v>
      </c>
      <c r="G68" s="35">
        <f t="shared" si="14"/>
        <v>298825.26</v>
      </c>
      <c r="H68" s="35">
        <f t="shared" si="14"/>
        <v>237254.19000000003</v>
      </c>
      <c r="I68" s="35">
        <f t="shared" si="14"/>
        <v>193241.41000000003</v>
      </c>
      <c r="J68" s="35">
        <f t="shared" si="14"/>
        <v>190376.91999999998</v>
      </c>
      <c r="K68" s="35">
        <f t="shared" si="14"/>
        <v>164244.47</v>
      </c>
      <c r="L68" s="35">
        <f t="shared" si="14"/>
        <v>137869.44</v>
      </c>
      <c r="M68" s="35">
        <f t="shared" si="14"/>
        <v>125166.31</v>
      </c>
      <c r="N68" s="35">
        <f>N27+N38+N46+N50+N53+N55+N67</f>
        <v>139828.84000000003</v>
      </c>
      <c r="O68" s="35">
        <f>O27+O38+O46+O50+O53+O55+O67</f>
        <v>118549.56000000001</v>
      </c>
      <c r="P68" s="35">
        <f>P27+P38+P46+P50+P53+P55+P67</f>
        <v>132263.12</v>
      </c>
      <c r="Q68" s="53"/>
      <c r="R68" s="53"/>
    </row>
    <row r="69" spans="1:18" x14ac:dyDescent="0.25">
      <c r="A69" s="1" t="s">
        <v>55</v>
      </c>
      <c r="B69" s="23" t="s">
        <v>98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53"/>
      <c r="Q69" s="53"/>
      <c r="R69" s="53"/>
    </row>
    <row r="70" spans="1:18" x14ac:dyDescent="0.25">
      <c r="A70" s="1" t="s">
        <v>55</v>
      </c>
      <c r="B70" s="21" t="s">
        <v>99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53"/>
      <c r="Q70" s="53"/>
      <c r="R70" s="53"/>
    </row>
    <row r="71" spans="1:18" x14ac:dyDescent="0.25">
      <c r="A71" s="1" t="s">
        <v>100</v>
      </c>
      <c r="B71" s="1" t="s">
        <v>33</v>
      </c>
      <c r="C71" s="92"/>
      <c r="D71" s="92"/>
      <c r="E71" s="92"/>
      <c r="F71" s="92"/>
      <c r="G71" s="92"/>
      <c r="H71" s="92"/>
      <c r="I71" s="92"/>
      <c r="J71" s="92"/>
      <c r="K71" s="92">
        <v>4.1399999999999997</v>
      </c>
      <c r="L71" s="92">
        <v>4.28</v>
      </c>
      <c r="M71" s="93">
        <v>4.51</v>
      </c>
      <c r="N71" s="92">
        <v>4.6399999999999997</v>
      </c>
      <c r="O71" s="77">
        <v>3.65</v>
      </c>
      <c r="P71" s="77">
        <v>3.97</v>
      </c>
      <c r="Q71" s="53"/>
      <c r="R71" s="53"/>
    </row>
    <row r="72" spans="1:18" x14ac:dyDescent="0.25">
      <c r="A72" s="1" t="s">
        <v>101</v>
      </c>
      <c r="B72" s="1" t="s">
        <v>34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77"/>
      <c r="P72" s="53"/>
      <c r="Q72" s="53"/>
      <c r="R72" s="53"/>
    </row>
    <row r="73" spans="1:18" x14ac:dyDescent="0.25">
      <c r="A73" s="1" t="s">
        <v>55</v>
      </c>
      <c r="B73" s="21" t="s">
        <v>102</v>
      </c>
      <c r="C73" s="35">
        <f t="shared" ref="C73:N73" si="15">SUM(C71:C72)</f>
        <v>0</v>
      </c>
      <c r="D73" s="35">
        <f t="shared" si="15"/>
        <v>0</v>
      </c>
      <c r="E73" s="35">
        <f t="shared" si="15"/>
        <v>0</v>
      </c>
      <c r="F73" s="35">
        <f t="shared" si="15"/>
        <v>0</v>
      </c>
      <c r="G73" s="35">
        <f t="shared" si="15"/>
        <v>0</v>
      </c>
      <c r="H73" s="35">
        <f t="shared" si="15"/>
        <v>0</v>
      </c>
      <c r="I73" s="35">
        <f t="shared" si="15"/>
        <v>0</v>
      </c>
      <c r="J73" s="35">
        <f t="shared" si="15"/>
        <v>0</v>
      </c>
      <c r="K73" s="35">
        <f t="shared" si="15"/>
        <v>4.1399999999999997</v>
      </c>
      <c r="L73" s="35">
        <f t="shared" si="15"/>
        <v>4.28</v>
      </c>
      <c r="M73" s="35">
        <f t="shared" si="15"/>
        <v>4.51</v>
      </c>
      <c r="N73" s="35">
        <f t="shared" si="15"/>
        <v>4.6399999999999997</v>
      </c>
      <c r="O73" s="35">
        <f>SUM(O71:O72)</f>
        <v>3.65</v>
      </c>
      <c r="P73" s="35">
        <f>SUM(P71:P72)</f>
        <v>3.97</v>
      </c>
      <c r="Q73" s="53"/>
      <c r="R73" s="53"/>
    </row>
    <row r="74" spans="1:18" x14ac:dyDescent="0.25">
      <c r="A74" s="1" t="s">
        <v>55</v>
      </c>
      <c r="B74" s="22" t="s">
        <v>103</v>
      </c>
      <c r="C74" s="35"/>
      <c r="D74" s="35"/>
      <c r="E74" s="35"/>
      <c r="F74" s="35"/>
      <c r="G74" s="35"/>
      <c r="H74" s="35"/>
      <c r="I74" s="35"/>
      <c r="J74" s="35"/>
      <c r="K74" s="35">
        <f t="shared" ref="K74:M75" si="16">K73</f>
        <v>4.1399999999999997</v>
      </c>
      <c r="L74" s="35">
        <f t="shared" si="16"/>
        <v>4.28</v>
      </c>
      <c r="M74" s="35">
        <f t="shared" si="16"/>
        <v>4.51</v>
      </c>
      <c r="N74" s="35">
        <f t="shared" ref="N74:O74" si="17">N73</f>
        <v>4.6399999999999997</v>
      </c>
      <c r="O74" s="35">
        <f t="shared" si="17"/>
        <v>3.65</v>
      </c>
      <c r="P74" s="35">
        <f t="shared" ref="P74" si="18">P73</f>
        <v>3.97</v>
      </c>
      <c r="Q74" s="53"/>
      <c r="R74" s="53"/>
    </row>
    <row r="75" spans="1:18" x14ac:dyDescent="0.25">
      <c r="A75" s="1" t="s">
        <v>55</v>
      </c>
      <c r="B75" s="22" t="s">
        <v>104</v>
      </c>
      <c r="C75" s="81"/>
      <c r="D75" s="81"/>
      <c r="E75" s="81"/>
      <c r="F75" s="81"/>
      <c r="G75" s="81"/>
      <c r="H75" s="81"/>
      <c r="I75" s="81"/>
      <c r="J75" s="81"/>
      <c r="K75" s="81">
        <f t="shared" si="16"/>
        <v>4.1399999999999997</v>
      </c>
      <c r="L75" s="81">
        <f t="shared" si="16"/>
        <v>4.28</v>
      </c>
      <c r="M75" s="81">
        <f t="shared" si="16"/>
        <v>4.51</v>
      </c>
      <c r="N75" s="81">
        <f t="shared" ref="N75:O75" si="19">N74</f>
        <v>4.6399999999999997</v>
      </c>
      <c r="O75" s="81">
        <f t="shared" si="19"/>
        <v>3.65</v>
      </c>
      <c r="P75" s="81">
        <f t="shared" ref="P75" si="20">P74</f>
        <v>3.97</v>
      </c>
      <c r="Q75" s="53"/>
      <c r="R75" s="53"/>
    </row>
    <row r="76" spans="1:18" x14ac:dyDescent="0.25">
      <c r="A76" s="1" t="s">
        <v>55</v>
      </c>
      <c r="B76" s="21" t="s">
        <v>105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53"/>
      <c r="Q76" s="53"/>
      <c r="R76" s="53"/>
    </row>
    <row r="77" spans="1:18" x14ac:dyDescent="0.25">
      <c r="A77" s="1" t="s">
        <v>106</v>
      </c>
      <c r="B77" s="1" t="s">
        <v>35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53"/>
      <c r="Q77" s="53"/>
      <c r="R77" s="53"/>
    </row>
    <row r="78" spans="1:18" x14ac:dyDescent="0.25">
      <c r="A78" s="1" t="s">
        <v>107</v>
      </c>
      <c r="B78" s="1" t="s">
        <v>36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53"/>
      <c r="Q78" s="53"/>
      <c r="R78" s="53"/>
    </row>
    <row r="79" spans="1:18" x14ac:dyDescent="0.25">
      <c r="A79" s="1" t="s">
        <v>108</v>
      </c>
      <c r="B79" s="1" t="s">
        <v>37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53"/>
      <c r="Q79" s="53"/>
      <c r="R79" s="53"/>
    </row>
    <row r="80" spans="1:18" x14ac:dyDescent="0.25">
      <c r="A80" s="1" t="s">
        <v>109</v>
      </c>
      <c r="B80" s="1" t="s">
        <v>38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53"/>
      <c r="Q80" s="53"/>
      <c r="R80" s="53"/>
    </row>
    <row r="81" spans="1:18" x14ac:dyDescent="0.25">
      <c r="A81" s="1" t="s">
        <v>55</v>
      </c>
      <c r="B81" s="21" t="s">
        <v>110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53"/>
      <c r="Q81" s="53"/>
      <c r="R81" s="53"/>
    </row>
    <row r="82" spans="1:18" x14ac:dyDescent="0.25">
      <c r="A82" s="1" t="s">
        <v>55</v>
      </c>
      <c r="B82" s="21" t="s">
        <v>111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53"/>
      <c r="Q82" s="53"/>
      <c r="R82" s="53"/>
    </row>
    <row r="83" spans="1:18" x14ac:dyDescent="0.25">
      <c r="A83" s="1" t="s">
        <v>112</v>
      </c>
      <c r="B83" s="1" t="s">
        <v>39</v>
      </c>
      <c r="C83" s="81"/>
      <c r="D83" s="81"/>
      <c r="E83" s="81"/>
      <c r="F83" s="81"/>
      <c r="G83" s="81"/>
      <c r="H83" s="81"/>
      <c r="I83" s="81"/>
      <c r="J83" s="81"/>
      <c r="K83" s="81">
        <v>10.28</v>
      </c>
      <c r="L83" s="81">
        <v>10.72</v>
      </c>
      <c r="M83" s="43">
        <v>11.29</v>
      </c>
      <c r="N83" s="81">
        <v>11.53</v>
      </c>
      <c r="O83" s="77">
        <v>9.1</v>
      </c>
      <c r="P83" s="77">
        <v>9.93</v>
      </c>
      <c r="Q83" s="53"/>
      <c r="R83" s="53"/>
    </row>
    <row r="84" spans="1:18" x14ac:dyDescent="0.25">
      <c r="A84" s="1" t="s">
        <v>55</v>
      </c>
      <c r="B84" s="21" t="s">
        <v>113</v>
      </c>
      <c r="C84" s="81"/>
      <c r="D84" s="81"/>
      <c r="E84" s="81"/>
      <c r="F84" s="81"/>
      <c r="G84" s="81"/>
      <c r="H84" s="81"/>
      <c r="I84" s="81"/>
      <c r="J84" s="81"/>
      <c r="K84" s="81">
        <f>K83</f>
        <v>10.28</v>
      </c>
      <c r="L84" s="81">
        <f>L83</f>
        <v>10.72</v>
      </c>
      <c r="M84" s="81">
        <f>M83</f>
        <v>11.29</v>
      </c>
      <c r="N84" s="81">
        <f>N83</f>
        <v>11.53</v>
      </c>
      <c r="O84" s="35">
        <f t="shared" ref="O84:P84" si="21">O83</f>
        <v>9.1</v>
      </c>
      <c r="P84" s="35">
        <f t="shared" si="21"/>
        <v>9.93</v>
      </c>
      <c r="Q84" s="53"/>
      <c r="R84" s="53"/>
    </row>
    <row r="85" spans="1:18" x14ac:dyDescent="0.25">
      <c r="A85" s="1" t="s">
        <v>114</v>
      </c>
      <c r="B85" s="1" t="s">
        <v>40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53"/>
      <c r="Q85" s="53"/>
      <c r="R85" s="53"/>
    </row>
    <row r="86" spans="1:18" x14ac:dyDescent="0.25">
      <c r="A86" s="1" t="s">
        <v>142</v>
      </c>
      <c r="B86" s="1" t="s">
        <v>41</v>
      </c>
      <c r="C86" s="78">
        <v>2369.9299999999998</v>
      </c>
      <c r="D86" s="78">
        <v>2534.91</v>
      </c>
      <c r="E86" s="78">
        <v>2594.5300000000002</v>
      </c>
      <c r="F86" s="77">
        <v>2424.7600000000002</v>
      </c>
      <c r="G86" s="77">
        <v>3528.59</v>
      </c>
      <c r="H86" s="77">
        <v>4004.56</v>
      </c>
      <c r="I86" s="77">
        <v>4244.03</v>
      </c>
      <c r="J86" s="89">
        <v>4031.7</v>
      </c>
      <c r="K86" s="77">
        <v>4178.1099999999997</v>
      </c>
      <c r="L86" s="77">
        <v>4212.05</v>
      </c>
      <c r="M86" s="44">
        <v>5040.83</v>
      </c>
      <c r="N86" s="77">
        <v>4567.7299999999996</v>
      </c>
      <c r="O86" s="77">
        <v>4505.1400000000003</v>
      </c>
      <c r="P86" s="77">
        <v>4303.8100000000004</v>
      </c>
      <c r="Q86" s="53"/>
      <c r="R86" s="53"/>
    </row>
    <row r="87" spans="1:18" x14ac:dyDescent="0.25">
      <c r="A87" s="1" t="s">
        <v>115</v>
      </c>
      <c r="B87" s="1" t="s">
        <v>42</v>
      </c>
      <c r="C87" s="78">
        <v>0</v>
      </c>
      <c r="D87" s="78">
        <v>644.45000000000005</v>
      </c>
      <c r="E87" s="78">
        <v>0</v>
      </c>
      <c r="F87" s="77">
        <v>90.22</v>
      </c>
      <c r="G87" s="77">
        <v>0</v>
      </c>
      <c r="H87" s="77">
        <v>0</v>
      </c>
      <c r="I87" s="77">
        <v>98.56</v>
      </c>
      <c r="J87" s="78">
        <v>0</v>
      </c>
      <c r="K87" s="77">
        <v>144</v>
      </c>
      <c r="L87" s="77">
        <v>149.99</v>
      </c>
      <c r="M87" s="45">
        <v>157.91999999999999</v>
      </c>
      <c r="N87" s="77">
        <v>240.56</v>
      </c>
      <c r="O87" s="77">
        <v>127.69</v>
      </c>
      <c r="P87" s="77">
        <v>555.66999999999996</v>
      </c>
      <c r="Q87" s="53"/>
      <c r="R87" s="53"/>
    </row>
    <row r="88" spans="1:18" x14ac:dyDescent="0.25">
      <c r="A88" s="38" t="s">
        <v>216</v>
      </c>
      <c r="B88" s="38" t="s">
        <v>217</v>
      </c>
      <c r="C88" s="78"/>
      <c r="D88" s="78"/>
      <c r="E88" s="78"/>
      <c r="F88" s="77"/>
      <c r="G88" s="77"/>
      <c r="H88" s="77"/>
      <c r="I88" s="77"/>
      <c r="J88" s="78"/>
      <c r="K88" s="77">
        <v>66.72</v>
      </c>
      <c r="L88" s="77">
        <v>1516.54</v>
      </c>
      <c r="M88" s="45">
        <v>163.30000000000001</v>
      </c>
      <c r="N88" s="77">
        <v>43.83</v>
      </c>
      <c r="O88" s="77">
        <v>319.91000000000003</v>
      </c>
      <c r="P88" s="77">
        <v>28.88</v>
      </c>
      <c r="Q88" s="53"/>
      <c r="R88" s="53"/>
    </row>
    <row r="89" spans="1:18" x14ac:dyDescent="0.25">
      <c r="A89" s="1" t="s">
        <v>116</v>
      </c>
      <c r="B89" s="1" t="s">
        <v>43</v>
      </c>
      <c r="C89" s="78">
        <v>1639.56</v>
      </c>
      <c r="D89" s="78">
        <v>983.52</v>
      </c>
      <c r="E89" s="78">
        <v>984.39</v>
      </c>
      <c r="F89" s="77">
        <v>3132.43</v>
      </c>
      <c r="G89" s="77">
        <v>2016.14</v>
      </c>
      <c r="H89" s="77">
        <v>7857.33</v>
      </c>
      <c r="I89" s="77">
        <v>8188.87</v>
      </c>
      <c r="J89" s="89">
        <v>2975.62</v>
      </c>
      <c r="K89" s="77">
        <v>857.28</v>
      </c>
      <c r="L89" s="77">
        <v>2027.88</v>
      </c>
      <c r="M89" s="44">
        <v>8120.6</v>
      </c>
      <c r="N89" s="77">
        <v>2337.98</v>
      </c>
      <c r="O89" s="77">
        <v>2222.2600000000002</v>
      </c>
      <c r="P89" s="77">
        <v>1350.86</v>
      </c>
      <c r="Q89" s="53"/>
      <c r="R89" s="53"/>
    </row>
    <row r="90" spans="1:18" x14ac:dyDescent="0.25">
      <c r="A90" s="1" t="s">
        <v>117</v>
      </c>
      <c r="B90" s="1" t="s">
        <v>44</v>
      </c>
      <c r="C90" s="78">
        <v>0</v>
      </c>
      <c r="D90" s="77">
        <v>0</v>
      </c>
      <c r="E90" s="77">
        <v>0</v>
      </c>
      <c r="F90" s="77">
        <v>0</v>
      </c>
      <c r="G90" s="77"/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41">
        <v>0</v>
      </c>
      <c r="N90" s="41">
        <v>0</v>
      </c>
      <c r="O90" s="77">
        <v>0</v>
      </c>
      <c r="P90" s="77">
        <v>0</v>
      </c>
      <c r="Q90" s="53"/>
      <c r="R90" s="53"/>
    </row>
    <row r="91" spans="1:18" x14ac:dyDescent="0.25">
      <c r="A91" s="1" t="s">
        <v>118</v>
      </c>
      <c r="B91" s="1" t="s">
        <v>45</v>
      </c>
      <c r="C91" s="78">
        <v>860.03</v>
      </c>
      <c r="D91" s="77">
        <v>945.78</v>
      </c>
      <c r="E91" s="78">
        <v>946.22</v>
      </c>
      <c r="F91" s="77">
        <v>665.51</v>
      </c>
      <c r="G91" s="77">
        <v>141.18</v>
      </c>
      <c r="H91" s="77">
        <v>920.1</v>
      </c>
      <c r="I91" s="77">
        <v>92.56</v>
      </c>
      <c r="J91" s="77">
        <v>863.78</v>
      </c>
      <c r="K91" s="77">
        <v>1001.74</v>
      </c>
      <c r="L91" s="77">
        <v>2907.23</v>
      </c>
      <c r="M91" s="46">
        <v>750.78</v>
      </c>
      <c r="N91" s="77">
        <v>701.66</v>
      </c>
      <c r="O91" s="77">
        <v>733.22</v>
      </c>
      <c r="P91" s="77">
        <v>359.69</v>
      </c>
      <c r="Q91" s="53"/>
      <c r="R91" s="53"/>
    </row>
    <row r="92" spans="1:18" x14ac:dyDescent="0.25">
      <c r="A92" s="1" t="s">
        <v>55</v>
      </c>
      <c r="B92" s="21" t="s">
        <v>119</v>
      </c>
      <c r="C92" s="35">
        <v>4869.5200000000004</v>
      </c>
      <c r="D92" s="79">
        <v>5108.66</v>
      </c>
      <c r="E92" s="35">
        <v>4525.1400000000003</v>
      </c>
      <c r="F92" s="35">
        <v>6312.92</v>
      </c>
      <c r="G92" s="35">
        <v>5685.91</v>
      </c>
      <c r="H92" s="35">
        <v>12781.99</v>
      </c>
      <c r="I92" s="35">
        <v>12624.02</v>
      </c>
      <c r="J92" s="35">
        <f t="shared" ref="J92:P92" si="22">SUM(J86:J91)</f>
        <v>7871.0999999999995</v>
      </c>
      <c r="K92" s="35">
        <f t="shared" si="22"/>
        <v>6247.8499999999995</v>
      </c>
      <c r="L92" s="35">
        <f t="shared" si="22"/>
        <v>10813.69</v>
      </c>
      <c r="M92" s="35">
        <f t="shared" si="22"/>
        <v>14233.430000000002</v>
      </c>
      <c r="N92" s="35">
        <f t="shared" si="22"/>
        <v>7891.76</v>
      </c>
      <c r="O92" s="35">
        <f t="shared" si="22"/>
        <v>7908.22</v>
      </c>
      <c r="P92" s="35">
        <f t="shared" si="22"/>
        <v>6598.91</v>
      </c>
      <c r="Q92" s="53"/>
      <c r="R92" s="53"/>
    </row>
    <row r="93" spans="1:18" x14ac:dyDescent="0.25">
      <c r="A93" s="1" t="s">
        <v>120</v>
      </c>
      <c r="B93" s="1" t="s">
        <v>46</v>
      </c>
      <c r="C93" s="77">
        <v>7.53</v>
      </c>
      <c r="D93" s="77">
        <v>9.3800000000000008</v>
      </c>
      <c r="E93" s="77">
        <v>9.84</v>
      </c>
      <c r="F93" s="77">
        <v>8.2899999999999991</v>
      </c>
      <c r="G93" s="77">
        <v>8.5</v>
      </c>
      <c r="H93" s="77">
        <v>17.670000000000002</v>
      </c>
      <c r="I93" s="77">
        <v>9.68</v>
      </c>
      <c r="J93" s="77">
        <v>9.8800000000000008</v>
      </c>
      <c r="K93" s="77">
        <v>8.86</v>
      </c>
      <c r="L93" s="77">
        <v>0</v>
      </c>
      <c r="M93" s="77">
        <v>13.4</v>
      </c>
      <c r="N93" s="77">
        <v>21.2</v>
      </c>
      <c r="O93" s="77">
        <v>19.46</v>
      </c>
      <c r="P93" s="33">
        <v>20.75</v>
      </c>
      <c r="Q93" s="53"/>
      <c r="R93" s="53"/>
    </row>
    <row r="94" spans="1:18" x14ac:dyDescent="0.25">
      <c r="A94" s="1" t="s">
        <v>55</v>
      </c>
      <c r="B94" s="21" t="s">
        <v>121</v>
      </c>
      <c r="C94" s="35">
        <v>7.53</v>
      </c>
      <c r="D94" s="35">
        <v>9.3800000000000008</v>
      </c>
      <c r="E94" s="35">
        <v>9.84</v>
      </c>
      <c r="F94" s="35">
        <v>8.2899999999999991</v>
      </c>
      <c r="G94" s="35">
        <v>8.5</v>
      </c>
      <c r="H94" s="35">
        <v>17.670000000000002</v>
      </c>
      <c r="I94" s="35">
        <v>9.68</v>
      </c>
      <c r="J94" s="35">
        <f t="shared" ref="J94:P94" si="23">SUM(J93)</f>
        <v>9.8800000000000008</v>
      </c>
      <c r="K94" s="35">
        <f t="shared" si="23"/>
        <v>8.86</v>
      </c>
      <c r="L94" s="35">
        <f t="shared" si="23"/>
        <v>0</v>
      </c>
      <c r="M94" s="35">
        <f t="shared" si="23"/>
        <v>13.4</v>
      </c>
      <c r="N94" s="35">
        <f t="shared" si="23"/>
        <v>21.2</v>
      </c>
      <c r="O94" s="35">
        <f t="shared" si="23"/>
        <v>19.46</v>
      </c>
      <c r="P94" s="35">
        <f t="shared" si="23"/>
        <v>20.75</v>
      </c>
      <c r="Q94" s="53"/>
      <c r="R94" s="53"/>
    </row>
    <row r="95" spans="1:18" x14ac:dyDescent="0.25">
      <c r="A95" s="1" t="s">
        <v>55</v>
      </c>
      <c r="B95" s="23" t="s">
        <v>122</v>
      </c>
      <c r="C95" s="35">
        <f t="shared" ref="C95:M95" si="24">C92+C94+C84+C75</f>
        <v>4877.05</v>
      </c>
      <c r="D95" s="35">
        <f t="shared" si="24"/>
        <v>5118.04</v>
      </c>
      <c r="E95" s="35">
        <f t="shared" si="24"/>
        <v>4534.9800000000005</v>
      </c>
      <c r="F95" s="35">
        <f t="shared" si="24"/>
        <v>6321.21</v>
      </c>
      <c r="G95" s="35">
        <f t="shared" si="24"/>
        <v>5694.41</v>
      </c>
      <c r="H95" s="35">
        <f t="shared" si="24"/>
        <v>12799.66</v>
      </c>
      <c r="I95" s="35">
        <f t="shared" si="24"/>
        <v>12633.7</v>
      </c>
      <c r="J95" s="35">
        <f t="shared" si="24"/>
        <v>7880.98</v>
      </c>
      <c r="K95" s="35">
        <f t="shared" si="24"/>
        <v>6271.1299999999992</v>
      </c>
      <c r="L95" s="35">
        <f t="shared" si="24"/>
        <v>10828.69</v>
      </c>
      <c r="M95" s="35">
        <f t="shared" si="24"/>
        <v>14262.630000000003</v>
      </c>
      <c r="N95" s="35">
        <f>N92+N94+N84+N75</f>
        <v>7929.13</v>
      </c>
      <c r="O95" s="35">
        <f>O92+O94+O84+O75</f>
        <v>7940.43</v>
      </c>
      <c r="P95" s="35">
        <f>P92+P94+P84+P75</f>
        <v>6633.56</v>
      </c>
      <c r="Q95" s="53"/>
      <c r="R95" s="53"/>
    </row>
    <row r="96" spans="1:18" x14ac:dyDescent="0.25">
      <c r="A96" s="1" t="s">
        <v>123</v>
      </c>
      <c r="B96" s="1" t="s">
        <v>47</v>
      </c>
      <c r="C96" s="81">
        <v>7955.6</v>
      </c>
      <c r="D96" s="81">
        <v>7981.77</v>
      </c>
      <c r="E96" s="81">
        <v>8005.32</v>
      </c>
      <c r="F96" s="81">
        <v>8016.22</v>
      </c>
      <c r="G96" s="81">
        <v>8019.67</v>
      </c>
      <c r="H96" s="81">
        <v>8210.4699999999993</v>
      </c>
      <c r="I96" s="81">
        <v>8213.07</v>
      </c>
      <c r="J96" s="81">
        <v>8218.34</v>
      </c>
      <c r="K96" s="81">
        <v>8225.44</v>
      </c>
      <c r="L96" s="81">
        <v>8245.31</v>
      </c>
      <c r="M96" s="81">
        <v>8260.9599999999991</v>
      </c>
      <c r="N96" s="81">
        <v>8279.58</v>
      </c>
      <c r="O96" s="77">
        <v>8318.24</v>
      </c>
      <c r="P96" s="77">
        <v>8352.3799999999992</v>
      </c>
      <c r="Q96" s="53"/>
      <c r="R96" s="53"/>
    </row>
    <row r="97" spans="1:18" x14ac:dyDescent="0.25">
      <c r="A97" s="1" t="s">
        <v>55</v>
      </c>
      <c r="B97" s="21" t="s">
        <v>124</v>
      </c>
      <c r="C97" s="35">
        <v>7955.6</v>
      </c>
      <c r="D97" s="35">
        <v>7981.77</v>
      </c>
      <c r="E97" s="35">
        <v>8005.32</v>
      </c>
      <c r="F97" s="35">
        <v>8016.22</v>
      </c>
      <c r="G97" s="35">
        <v>8019.67</v>
      </c>
      <c r="H97" s="35">
        <v>8210.4699999999993</v>
      </c>
      <c r="I97" s="35">
        <v>8213.07</v>
      </c>
      <c r="J97" s="35">
        <f t="shared" ref="J97:P97" si="25">SUM(J96)</f>
        <v>8218.34</v>
      </c>
      <c r="K97" s="35">
        <f t="shared" si="25"/>
        <v>8225.44</v>
      </c>
      <c r="L97" s="35">
        <f t="shared" si="25"/>
        <v>8245.31</v>
      </c>
      <c r="M97" s="35">
        <f t="shared" si="25"/>
        <v>8260.9599999999991</v>
      </c>
      <c r="N97" s="35">
        <f t="shared" si="25"/>
        <v>8279.58</v>
      </c>
      <c r="O97" s="35">
        <f t="shared" si="25"/>
        <v>8318.24</v>
      </c>
      <c r="P97" s="35">
        <f t="shared" si="25"/>
        <v>8352.3799999999992</v>
      </c>
      <c r="Q97" s="53"/>
      <c r="R97" s="53"/>
    </row>
    <row r="98" spans="1:18" x14ac:dyDescent="0.25">
      <c r="A98" s="1" t="s">
        <v>125</v>
      </c>
      <c r="B98" s="1" t="s">
        <v>48</v>
      </c>
      <c r="C98" s="83">
        <v>2539.91</v>
      </c>
      <c r="D98" s="83">
        <v>2539.85</v>
      </c>
      <c r="E98" s="83">
        <v>2623.79</v>
      </c>
      <c r="F98" s="83">
        <v>3140.02</v>
      </c>
      <c r="G98" s="83">
        <v>3064.34</v>
      </c>
      <c r="H98" s="83">
        <v>3068.68</v>
      </c>
      <c r="I98" s="83">
        <v>3068.6</v>
      </c>
      <c r="J98" s="83">
        <v>3071.99</v>
      </c>
      <c r="K98" s="83">
        <v>3072.18</v>
      </c>
      <c r="L98" s="83">
        <v>3065.5</v>
      </c>
      <c r="M98" s="83">
        <v>3065.5</v>
      </c>
      <c r="N98" s="83">
        <v>3066.45</v>
      </c>
      <c r="O98" s="77">
        <v>3029.63</v>
      </c>
      <c r="P98" s="77">
        <v>3289.69</v>
      </c>
      <c r="Q98" s="53"/>
      <c r="R98" s="53"/>
    </row>
    <row r="99" spans="1:18" x14ac:dyDescent="0.25">
      <c r="A99" s="1" t="s">
        <v>126</v>
      </c>
      <c r="B99" s="1" t="s">
        <v>49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53"/>
      <c r="R99" s="53"/>
    </row>
    <row r="100" spans="1:18" x14ac:dyDescent="0.25">
      <c r="A100" s="1" t="s">
        <v>55</v>
      </c>
      <c r="B100" s="21" t="s">
        <v>127</v>
      </c>
      <c r="C100" s="35">
        <v>2539.91</v>
      </c>
      <c r="D100" s="35">
        <v>2539.85</v>
      </c>
      <c r="E100" s="35">
        <v>2623.79</v>
      </c>
      <c r="F100" s="35">
        <v>3140.02</v>
      </c>
      <c r="G100" s="35">
        <v>3064.34</v>
      </c>
      <c r="H100" s="81">
        <v>3068.68</v>
      </c>
      <c r="I100" s="81">
        <v>3068.6</v>
      </c>
      <c r="J100" s="35">
        <f t="shared" ref="J100:P100" si="26">SUM(J98:J99)</f>
        <v>3071.99</v>
      </c>
      <c r="K100" s="35">
        <f t="shared" si="26"/>
        <v>3072.18</v>
      </c>
      <c r="L100" s="35">
        <f t="shared" si="26"/>
        <v>3065.5</v>
      </c>
      <c r="M100" s="35">
        <f t="shared" si="26"/>
        <v>3065.5</v>
      </c>
      <c r="N100" s="35">
        <f t="shared" si="26"/>
        <v>3066.45</v>
      </c>
      <c r="O100" s="35">
        <f t="shared" si="26"/>
        <v>3029.63</v>
      </c>
      <c r="P100" s="35">
        <f t="shared" si="26"/>
        <v>3289.69</v>
      </c>
      <c r="Q100" s="53"/>
      <c r="R100" s="53"/>
    </row>
    <row r="101" spans="1:18" x14ac:dyDescent="0.25">
      <c r="A101" s="1" t="s">
        <v>128</v>
      </c>
      <c r="B101" s="1" t="s">
        <v>50</v>
      </c>
      <c r="C101" s="35">
        <v>7730.39</v>
      </c>
      <c r="D101" s="79">
        <v>7654.59</v>
      </c>
      <c r="E101" s="35">
        <v>5463.46</v>
      </c>
      <c r="F101" s="35">
        <v>10405.27</v>
      </c>
      <c r="G101" s="35">
        <v>7008.46</v>
      </c>
      <c r="H101" s="35">
        <v>6750.43</v>
      </c>
      <c r="I101" s="35">
        <v>5162.8999999999996</v>
      </c>
      <c r="J101" s="35">
        <v>17103.669999999998</v>
      </c>
      <c r="K101" s="35">
        <v>7442.57</v>
      </c>
      <c r="L101" s="35">
        <v>8855.93</v>
      </c>
      <c r="M101" s="35">
        <v>5213.47</v>
      </c>
      <c r="N101" s="35">
        <v>4605.8599999999997</v>
      </c>
      <c r="O101" s="77">
        <v>7362.86</v>
      </c>
      <c r="P101" s="33">
        <v>7500.98</v>
      </c>
      <c r="Q101" s="53"/>
      <c r="R101" s="53"/>
    </row>
    <row r="102" spans="1:18" x14ac:dyDescent="0.25">
      <c r="A102" s="1" t="s">
        <v>55</v>
      </c>
      <c r="B102" s="21" t="s">
        <v>129</v>
      </c>
      <c r="C102" s="35">
        <v>7730.39</v>
      </c>
      <c r="D102" s="79">
        <v>7654.59</v>
      </c>
      <c r="E102" s="35">
        <v>5463.46</v>
      </c>
      <c r="F102" s="35">
        <v>10405.27</v>
      </c>
      <c r="G102" s="35">
        <v>7008.46</v>
      </c>
      <c r="H102" s="35">
        <v>6750.43</v>
      </c>
      <c r="I102" s="35">
        <v>5162.8999999999996</v>
      </c>
      <c r="J102" s="35">
        <f t="shared" ref="J102:P102" si="27">SUM(J101)</f>
        <v>17103.669999999998</v>
      </c>
      <c r="K102" s="35">
        <f t="shared" si="27"/>
        <v>7442.57</v>
      </c>
      <c r="L102" s="35">
        <f t="shared" si="27"/>
        <v>8855.93</v>
      </c>
      <c r="M102" s="35">
        <f t="shared" si="27"/>
        <v>5213.47</v>
      </c>
      <c r="N102" s="35">
        <f t="shared" si="27"/>
        <v>4605.8599999999997</v>
      </c>
      <c r="O102" s="35">
        <f t="shared" si="27"/>
        <v>7362.86</v>
      </c>
      <c r="P102" s="35">
        <f t="shared" si="27"/>
        <v>7500.98</v>
      </c>
      <c r="Q102" s="53"/>
      <c r="R102" s="53"/>
    </row>
    <row r="103" spans="1:18" x14ac:dyDescent="0.25">
      <c r="A103" s="1" t="s">
        <v>130</v>
      </c>
      <c r="B103" s="1" t="s">
        <v>51</v>
      </c>
      <c r="C103" s="82">
        <v>-21728</v>
      </c>
      <c r="D103" s="81">
        <v>-21483</v>
      </c>
      <c r="E103" s="81">
        <v>-33848</v>
      </c>
      <c r="F103" s="81">
        <v>27422</v>
      </c>
      <c r="G103" s="81">
        <v>0</v>
      </c>
      <c r="H103" s="81">
        <v>0</v>
      </c>
      <c r="I103" s="35">
        <v>-140468</v>
      </c>
      <c r="J103" s="81">
        <v>-17024</v>
      </c>
      <c r="K103" s="81">
        <v>0</v>
      </c>
      <c r="L103" s="81">
        <v>-43264</v>
      </c>
      <c r="M103" s="81">
        <v>0</v>
      </c>
      <c r="N103" s="81">
        <v>0</v>
      </c>
      <c r="O103" s="77">
        <v>-32300</v>
      </c>
      <c r="P103" s="33">
        <v>0</v>
      </c>
      <c r="Q103" s="53"/>
      <c r="R103" s="53"/>
    </row>
    <row r="104" spans="1:18" x14ac:dyDescent="0.25">
      <c r="A104" s="1" t="s">
        <v>55</v>
      </c>
      <c r="B104" s="21" t="s">
        <v>131</v>
      </c>
      <c r="C104" s="79">
        <v>-21728</v>
      </c>
      <c r="D104" s="35">
        <v>-21483</v>
      </c>
      <c r="E104" s="35">
        <v>-33848</v>
      </c>
      <c r="F104" s="35">
        <v>27422</v>
      </c>
      <c r="G104" s="35">
        <v>0</v>
      </c>
      <c r="H104" s="35">
        <v>0</v>
      </c>
      <c r="I104" s="81">
        <v>-140468</v>
      </c>
      <c r="J104" s="35">
        <f t="shared" ref="J104:P104" si="28">SUM(J103)</f>
        <v>-17024</v>
      </c>
      <c r="K104" s="35">
        <f t="shared" si="28"/>
        <v>0</v>
      </c>
      <c r="L104" s="35">
        <f t="shared" si="28"/>
        <v>-43264</v>
      </c>
      <c r="M104" s="35">
        <f t="shared" si="28"/>
        <v>0</v>
      </c>
      <c r="N104" s="35">
        <f t="shared" si="28"/>
        <v>0</v>
      </c>
      <c r="O104" s="35">
        <f t="shared" si="28"/>
        <v>-32300</v>
      </c>
      <c r="P104" s="35">
        <f t="shared" si="28"/>
        <v>0</v>
      </c>
      <c r="Q104" s="53"/>
      <c r="R104" s="53"/>
    </row>
    <row r="105" spans="1:18" x14ac:dyDescent="0.25">
      <c r="A105" s="1" t="s">
        <v>132</v>
      </c>
      <c r="B105" s="1" t="s">
        <v>52</v>
      </c>
      <c r="C105" s="79">
        <v>-873</v>
      </c>
      <c r="D105" s="35">
        <v>-3820</v>
      </c>
      <c r="E105" s="35">
        <v>13727</v>
      </c>
      <c r="F105" s="35">
        <v>-23109</v>
      </c>
      <c r="G105" s="35">
        <v>0</v>
      </c>
      <c r="H105" s="35">
        <v>0</v>
      </c>
      <c r="I105" s="35">
        <v>56405</v>
      </c>
      <c r="J105" s="35">
        <v>-109</v>
      </c>
      <c r="K105" s="35">
        <v>0</v>
      </c>
      <c r="L105" s="35">
        <v>13953</v>
      </c>
      <c r="M105" s="35">
        <v>0</v>
      </c>
      <c r="N105" s="35">
        <v>0</v>
      </c>
      <c r="O105" s="77">
        <v>-24011</v>
      </c>
      <c r="P105" s="77">
        <v>0</v>
      </c>
      <c r="Q105" s="53"/>
      <c r="R105" s="53"/>
    </row>
    <row r="106" spans="1:18" x14ac:dyDescent="0.25">
      <c r="A106" s="1" t="s">
        <v>55</v>
      </c>
      <c r="B106" s="21" t="s">
        <v>133</v>
      </c>
      <c r="C106" s="79">
        <v>-873</v>
      </c>
      <c r="D106" s="35">
        <v>-3820</v>
      </c>
      <c r="E106" s="35">
        <v>13727</v>
      </c>
      <c r="F106" s="35">
        <v>-23109</v>
      </c>
      <c r="G106" s="35">
        <v>0</v>
      </c>
      <c r="H106" s="35">
        <v>0</v>
      </c>
      <c r="I106" s="35">
        <v>56405</v>
      </c>
      <c r="J106" s="35">
        <f t="shared" ref="J106:P106" si="29">SUM(J105)</f>
        <v>-109</v>
      </c>
      <c r="K106" s="35">
        <f t="shared" si="29"/>
        <v>0</v>
      </c>
      <c r="L106" s="35">
        <f t="shared" si="29"/>
        <v>13953</v>
      </c>
      <c r="M106" s="35">
        <f t="shared" si="29"/>
        <v>0</v>
      </c>
      <c r="N106" s="35">
        <f t="shared" si="29"/>
        <v>0</v>
      </c>
      <c r="O106" s="35">
        <f t="shared" si="29"/>
        <v>-24011</v>
      </c>
      <c r="P106" s="35">
        <f t="shared" si="29"/>
        <v>0</v>
      </c>
      <c r="Q106" s="53"/>
      <c r="R106" s="53"/>
    </row>
    <row r="107" spans="1:18" x14ac:dyDescent="0.25">
      <c r="A107" s="1" t="s">
        <v>55</v>
      </c>
      <c r="B107" s="23" t="s">
        <v>134</v>
      </c>
      <c r="C107" s="35">
        <f t="shared" ref="C107:M107" si="30">C68+C95+C97+C100+C102+C104+C106</f>
        <v>101386.94</v>
      </c>
      <c r="D107" s="35">
        <f t="shared" si="30"/>
        <v>126973.62</v>
      </c>
      <c r="E107" s="35">
        <f t="shared" si="30"/>
        <v>184709.38000000003</v>
      </c>
      <c r="F107" s="35">
        <f t="shared" si="30"/>
        <v>300750.67000000004</v>
      </c>
      <c r="G107" s="35">
        <f t="shared" si="30"/>
        <v>322612.14</v>
      </c>
      <c r="H107" s="35">
        <f t="shared" si="30"/>
        <v>268083.43000000005</v>
      </c>
      <c r="I107" s="35">
        <f t="shared" si="30"/>
        <v>138256.68000000005</v>
      </c>
      <c r="J107" s="35">
        <f t="shared" si="30"/>
        <v>209518.89999999997</v>
      </c>
      <c r="K107" s="35">
        <f t="shared" si="30"/>
        <v>189255.79</v>
      </c>
      <c r="L107" s="35">
        <f t="shared" si="30"/>
        <v>139553.87</v>
      </c>
      <c r="M107" s="35">
        <f t="shared" si="30"/>
        <v>155968.87</v>
      </c>
      <c r="N107" s="35">
        <f>N68+N95+N97+N100+N102+N104+N106</f>
        <v>163709.86000000002</v>
      </c>
      <c r="O107" s="35">
        <f>O68+O95+O97+O100+O102+O104+O106</f>
        <v>88889.72</v>
      </c>
      <c r="P107" s="35">
        <f>P68+P95+P97+P100+P102+P104+P106</f>
        <v>158039.73000000001</v>
      </c>
      <c r="Q107" s="53"/>
      <c r="R107" s="53"/>
    </row>
    <row r="108" spans="1:18" x14ac:dyDescent="0.25">
      <c r="A108" s="1" t="s">
        <v>55</v>
      </c>
      <c r="B108" s="23" t="s">
        <v>161</v>
      </c>
      <c r="C108" s="79">
        <v>61390.63</v>
      </c>
      <c r="D108" s="35">
        <v>66831.759999999995</v>
      </c>
      <c r="E108" s="79">
        <v>53754.23</v>
      </c>
      <c r="F108" s="35">
        <v>65997.11</v>
      </c>
      <c r="G108" s="35">
        <v>19307</v>
      </c>
      <c r="H108" s="35">
        <v>52259.1</v>
      </c>
      <c r="I108" s="35">
        <v>-9163.58</v>
      </c>
      <c r="J108" s="35">
        <f t="shared" ref="J108:P108" si="31">J14+J107</f>
        <v>49012.089999999967</v>
      </c>
      <c r="K108" s="35">
        <f t="shared" si="31"/>
        <v>36661.97000000003</v>
      </c>
      <c r="L108" s="35">
        <f t="shared" si="31"/>
        <v>45278.979999999996</v>
      </c>
      <c r="M108" s="35">
        <f t="shared" si="31"/>
        <v>67344.479999999996</v>
      </c>
      <c r="N108" s="35">
        <f t="shared" si="31"/>
        <v>80071.030000000013</v>
      </c>
      <c r="O108" s="35">
        <f t="shared" si="31"/>
        <v>11698.5</v>
      </c>
      <c r="P108" s="35">
        <f t="shared" si="31"/>
        <v>40064.87000000001</v>
      </c>
      <c r="Q108" s="53"/>
      <c r="R108" s="77"/>
    </row>
    <row r="109" spans="1:18" x14ac:dyDescent="0.25">
      <c r="A109" s="1" t="s">
        <v>55</v>
      </c>
      <c r="B109" s="23" t="s">
        <v>162</v>
      </c>
      <c r="C109" s="77"/>
      <c r="D109" s="77"/>
      <c r="E109" s="77"/>
      <c r="F109" s="77"/>
      <c r="G109" s="77"/>
      <c r="H109" s="77"/>
      <c r="I109" s="33"/>
      <c r="J109" s="77"/>
      <c r="K109" s="77"/>
      <c r="L109" s="77"/>
      <c r="M109" s="77"/>
      <c r="N109" s="77"/>
      <c r="O109" s="77"/>
      <c r="P109" s="53"/>
      <c r="Q109" s="53"/>
      <c r="R109" s="53"/>
    </row>
    <row r="110" spans="1:18" x14ac:dyDescent="0.25">
      <c r="A110" s="1" t="s">
        <v>55</v>
      </c>
      <c r="B110" s="23" t="s">
        <v>163</v>
      </c>
      <c r="C110" s="77"/>
      <c r="D110" s="77"/>
      <c r="E110" s="77"/>
      <c r="F110" s="77"/>
      <c r="G110" s="77"/>
      <c r="H110" s="77"/>
      <c r="I110" s="33"/>
      <c r="J110" s="77"/>
      <c r="K110" s="77"/>
      <c r="L110" s="77"/>
      <c r="M110" s="77"/>
      <c r="N110" s="77"/>
      <c r="O110" s="77"/>
      <c r="P110" s="53"/>
      <c r="Q110" s="53"/>
      <c r="R110" s="53"/>
    </row>
    <row r="111" spans="1:18" x14ac:dyDescent="0.25">
      <c r="A111" s="1" t="s">
        <v>164</v>
      </c>
      <c r="B111" s="1" t="s">
        <v>165</v>
      </c>
      <c r="C111" s="82">
        <v>-3050.05</v>
      </c>
      <c r="D111" s="81">
        <v>-492.5</v>
      </c>
      <c r="E111" s="81">
        <v>-2670.12</v>
      </c>
      <c r="F111" s="81">
        <v>-845.76</v>
      </c>
      <c r="G111" s="81">
        <v>-2627.42</v>
      </c>
      <c r="H111" s="81">
        <v>-2225.56</v>
      </c>
      <c r="I111" s="77">
        <v>0</v>
      </c>
      <c r="J111" s="77">
        <v>0</v>
      </c>
      <c r="K111" s="77">
        <v>0</v>
      </c>
      <c r="L111" s="81">
        <v>-166.41</v>
      </c>
      <c r="M111" s="81">
        <v>-616.41</v>
      </c>
      <c r="N111" s="81">
        <v>-959.4</v>
      </c>
      <c r="O111" s="77">
        <v>-309.56</v>
      </c>
      <c r="P111" s="77">
        <v>-433</v>
      </c>
      <c r="Q111" s="53"/>
      <c r="R111" s="53"/>
    </row>
    <row r="112" spans="1:18" x14ac:dyDescent="0.25">
      <c r="A112" s="1" t="s">
        <v>55</v>
      </c>
      <c r="B112" s="21" t="s">
        <v>166</v>
      </c>
      <c r="C112" s="79">
        <v>-3050.05</v>
      </c>
      <c r="D112" s="35">
        <v>-492.5</v>
      </c>
      <c r="E112" s="35">
        <v>-2670.12</v>
      </c>
      <c r="F112" s="35">
        <v>-845.76</v>
      </c>
      <c r="G112" s="35">
        <v>-2627.42</v>
      </c>
      <c r="H112" s="35">
        <v>-2225.56</v>
      </c>
      <c r="I112" s="35">
        <v>0</v>
      </c>
      <c r="J112" s="35">
        <v>0</v>
      </c>
      <c r="K112" s="35">
        <v>0</v>
      </c>
      <c r="L112" s="35">
        <f>SUM(L111)</f>
        <v>-166.41</v>
      </c>
      <c r="M112" s="35">
        <f>SUM(M111)</f>
        <v>-616.41</v>
      </c>
      <c r="N112" s="35">
        <f>SUM(N111)</f>
        <v>-959.4</v>
      </c>
      <c r="O112" s="35">
        <f>SUM(O111)</f>
        <v>-309.56</v>
      </c>
      <c r="P112" s="35">
        <f>SUM(P111)</f>
        <v>-433</v>
      </c>
      <c r="Q112" s="53"/>
      <c r="R112" s="53"/>
    </row>
    <row r="113" spans="1:18" x14ac:dyDescent="0.25">
      <c r="A113" s="1" t="s">
        <v>167</v>
      </c>
      <c r="B113" s="1" t="s">
        <v>168</v>
      </c>
      <c r="C113" s="35"/>
      <c r="D113" s="35"/>
      <c r="E113" s="35"/>
      <c r="F113" s="35"/>
      <c r="G113" s="35"/>
      <c r="H113" s="35"/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53"/>
      <c r="R113" s="53"/>
    </row>
    <row r="114" spans="1:18" x14ac:dyDescent="0.25">
      <c r="A114" s="1" t="s">
        <v>55</v>
      </c>
      <c r="B114" s="21" t="s">
        <v>169</v>
      </c>
      <c r="C114" s="35"/>
      <c r="D114" s="35"/>
      <c r="E114" s="35"/>
      <c r="F114" s="35"/>
      <c r="G114" s="35"/>
      <c r="H114" s="35"/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53"/>
      <c r="R114" s="53"/>
    </row>
    <row r="115" spans="1:18" x14ac:dyDescent="0.25">
      <c r="A115" s="1" t="s">
        <v>199</v>
      </c>
      <c r="B115" s="1" t="s">
        <v>200</v>
      </c>
      <c r="C115" s="35"/>
      <c r="D115" s="35"/>
      <c r="E115" s="35"/>
      <c r="F115" s="35"/>
      <c r="G115" s="35"/>
      <c r="H115" s="35"/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53"/>
      <c r="R115" s="53"/>
    </row>
    <row r="116" spans="1:18" x14ac:dyDescent="0.25">
      <c r="A116" s="1" t="s">
        <v>55</v>
      </c>
      <c r="B116" s="21" t="s">
        <v>201</v>
      </c>
      <c r="C116" s="35"/>
      <c r="D116" s="35"/>
      <c r="E116" s="35"/>
      <c r="F116" s="35"/>
      <c r="G116" s="35"/>
      <c r="H116" s="35"/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53"/>
      <c r="R116" s="53"/>
    </row>
    <row r="117" spans="1:18" x14ac:dyDescent="0.25">
      <c r="A117" s="1" t="s">
        <v>170</v>
      </c>
      <c r="B117" s="1" t="s">
        <v>171</v>
      </c>
      <c r="C117" s="35"/>
      <c r="D117" s="35"/>
      <c r="E117" s="35"/>
      <c r="F117" s="35"/>
      <c r="G117" s="35"/>
      <c r="H117" s="35"/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53"/>
      <c r="R117" s="53"/>
    </row>
    <row r="118" spans="1:18" x14ac:dyDescent="0.25">
      <c r="A118" s="1" t="s">
        <v>55</v>
      </c>
      <c r="B118" s="21" t="s">
        <v>172</v>
      </c>
      <c r="C118" s="35"/>
      <c r="D118" s="35"/>
      <c r="E118" s="35"/>
      <c r="F118" s="35"/>
      <c r="G118" s="35"/>
      <c r="H118" s="35"/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53"/>
      <c r="R118" s="53"/>
    </row>
    <row r="119" spans="1:18" x14ac:dyDescent="0.25">
      <c r="A119" s="1" t="s">
        <v>55</v>
      </c>
      <c r="B119" s="23" t="s">
        <v>173</v>
      </c>
      <c r="C119" s="79">
        <v>-3050.05</v>
      </c>
      <c r="D119" s="35">
        <v>-492.5</v>
      </c>
      <c r="E119" s="35">
        <v>-2670.12</v>
      </c>
      <c r="F119" s="35">
        <v>-845.76</v>
      </c>
      <c r="G119" s="35">
        <v>-2627.42</v>
      </c>
      <c r="H119" s="35">
        <v>-2225.56</v>
      </c>
      <c r="I119" s="35">
        <v>0</v>
      </c>
      <c r="J119" s="35">
        <f>J112+J114+J116+J118</f>
        <v>0</v>
      </c>
      <c r="K119" s="35">
        <f>K112+K114+K116+K118</f>
        <v>0</v>
      </c>
      <c r="L119" s="35">
        <f>L112+L114+L116+L118</f>
        <v>-166.41</v>
      </c>
      <c r="M119" s="35">
        <v>-616.41</v>
      </c>
      <c r="N119" s="35">
        <v>-959.4</v>
      </c>
      <c r="O119" s="97">
        <v>-309.56</v>
      </c>
      <c r="P119" s="97">
        <v>-433</v>
      </c>
      <c r="Q119" s="53"/>
      <c r="R119" s="53"/>
    </row>
    <row r="120" spans="1:18" x14ac:dyDescent="0.25">
      <c r="A120" s="1" t="s">
        <v>55</v>
      </c>
      <c r="B120" s="23" t="s">
        <v>174</v>
      </c>
      <c r="C120" s="77"/>
      <c r="D120" s="77"/>
      <c r="E120" s="77"/>
      <c r="F120" s="77"/>
      <c r="G120" s="77"/>
      <c r="H120" s="77"/>
      <c r="I120" s="35"/>
      <c r="J120" s="77"/>
      <c r="K120" s="77"/>
      <c r="L120" s="77"/>
      <c r="M120" s="77"/>
      <c r="N120" s="77"/>
      <c r="O120" s="77"/>
      <c r="P120" s="77"/>
      <c r="Q120" s="53"/>
      <c r="R120" s="53"/>
    </row>
    <row r="121" spans="1:18" x14ac:dyDescent="0.25">
      <c r="A121" s="1" t="s">
        <v>175</v>
      </c>
      <c r="B121" s="1" t="s">
        <v>176</v>
      </c>
      <c r="C121" s="35"/>
      <c r="D121" s="35"/>
      <c r="E121" s="35"/>
      <c r="F121" s="35"/>
      <c r="G121" s="35"/>
      <c r="H121" s="35">
        <v>0</v>
      </c>
      <c r="I121" s="77">
        <v>0</v>
      </c>
      <c r="J121" s="35">
        <v>0</v>
      </c>
      <c r="K121" s="35"/>
      <c r="L121" s="35"/>
      <c r="M121" s="35"/>
      <c r="N121" s="35"/>
      <c r="O121" s="35"/>
      <c r="P121" s="35"/>
      <c r="Q121" s="53"/>
      <c r="R121" s="53"/>
    </row>
    <row r="122" spans="1:18" x14ac:dyDescent="0.25">
      <c r="A122" s="1" t="s">
        <v>55</v>
      </c>
      <c r="B122" s="21" t="s">
        <v>177</v>
      </c>
      <c r="C122" s="35"/>
      <c r="D122" s="35"/>
      <c r="E122" s="35"/>
      <c r="F122" s="35"/>
      <c r="G122" s="35"/>
      <c r="H122" s="35">
        <v>0</v>
      </c>
      <c r="I122" s="35">
        <v>0</v>
      </c>
      <c r="J122" s="35">
        <f>SUM(J121)</f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53"/>
      <c r="R122" s="53"/>
    </row>
    <row r="123" spans="1:18" x14ac:dyDescent="0.25">
      <c r="A123" s="1" t="s">
        <v>178</v>
      </c>
      <c r="B123" s="1" t="s">
        <v>179</v>
      </c>
      <c r="C123" s="35">
        <v>0</v>
      </c>
      <c r="D123" s="79">
        <v>23.84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f t="shared" ref="K123:P123" si="32">SUM(K122)</f>
        <v>0</v>
      </c>
      <c r="L123" s="35">
        <f t="shared" si="32"/>
        <v>0</v>
      </c>
      <c r="M123" s="35">
        <f t="shared" si="32"/>
        <v>0</v>
      </c>
      <c r="N123" s="35">
        <f t="shared" si="32"/>
        <v>0</v>
      </c>
      <c r="O123" s="35">
        <f t="shared" si="32"/>
        <v>0</v>
      </c>
      <c r="P123" s="35">
        <f t="shared" si="32"/>
        <v>0</v>
      </c>
      <c r="Q123" s="53"/>
      <c r="R123" s="53"/>
    </row>
    <row r="124" spans="1:18" x14ac:dyDescent="0.25">
      <c r="A124" s="1" t="s">
        <v>55</v>
      </c>
      <c r="B124" s="21" t="s">
        <v>180</v>
      </c>
      <c r="C124" s="35">
        <v>0</v>
      </c>
      <c r="D124" s="79">
        <v>23.84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f>SUM(J123)</f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53"/>
      <c r="R124" s="53"/>
    </row>
    <row r="125" spans="1:18" x14ac:dyDescent="0.25">
      <c r="A125" s="1" t="s">
        <v>181</v>
      </c>
      <c r="B125" s="1" t="s">
        <v>182</v>
      </c>
      <c r="C125" s="79">
        <v>2.69</v>
      </c>
      <c r="D125" s="79">
        <v>2.69</v>
      </c>
      <c r="E125" s="35">
        <v>-2.69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f t="shared" ref="K125:P125" si="33">SUM(K124)</f>
        <v>0</v>
      </c>
      <c r="L125" s="35">
        <f t="shared" si="33"/>
        <v>0</v>
      </c>
      <c r="M125" s="35">
        <f t="shared" si="33"/>
        <v>0</v>
      </c>
      <c r="N125" s="35">
        <f t="shared" si="33"/>
        <v>0</v>
      </c>
      <c r="O125" s="35">
        <f t="shared" si="33"/>
        <v>0</v>
      </c>
      <c r="P125" s="35">
        <f t="shared" si="33"/>
        <v>0</v>
      </c>
      <c r="Q125" s="53"/>
      <c r="R125" s="53"/>
    </row>
    <row r="126" spans="1:18" x14ac:dyDescent="0.25">
      <c r="A126" s="1" t="s">
        <v>55</v>
      </c>
      <c r="B126" s="21" t="s">
        <v>183</v>
      </c>
      <c r="C126" s="79">
        <v>2.69</v>
      </c>
      <c r="D126" s="79">
        <v>2.69</v>
      </c>
      <c r="E126" s="35">
        <v>-2.69</v>
      </c>
      <c r="F126" s="35">
        <v>0</v>
      </c>
      <c r="G126" s="35">
        <v>0</v>
      </c>
      <c r="H126" s="35">
        <v>0</v>
      </c>
      <c r="I126" s="35">
        <v>0</v>
      </c>
      <c r="J126" s="35">
        <f>SUM(J125)</f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53"/>
      <c r="R126" s="53"/>
    </row>
    <row r="127" spans="1:18" x14ac:dyDescent="0.25">
      <c r="A127" s="1" t="s">
        <v>55</v>
      </c>
      <c r="B127" s="23" t="s">
        <v>184</v>
      </c>
      <c r="C127" s="79">
        <v>2.69</v>
      </c>
      <c r="D127" s="79">
        <v>26.53</v>
      </c>
      <c r="E127" s="35">
        <v>-2.69</v>
      </c>
      <c r="F127" s="35">
        <v>0</v>
      </c>
      <c r="G127" s="35">
        <v>0</v>
      </c>
      <c r="H127" s="35">
        <v>0</v>
      </c>
      <c r="I127" s="35">
        <v>0</v>
      </c>
      <c r="J127" s="35">
        <f>J122+J124+J126</f>
        <v>0</v>
      </c>
      <c r="K127" s="35">
        <f t="shared" ref="K127:P127" si="34">SUM(K126)</f>
        <v>0</v>
      </c>
      <c r="L127" s="35">
        <f t="shared" si="34"/>
        <v>0</v>
      </c>
      <c r="M127" s="35">
        <f t="shared" si="34"/>
        <v>0</v>
      </c>
      <c r="N127" s="35">
        <f t="shared" si="34"/>
        <v>0</v>
      </c>
      <c r="O127" s="35">
        <f t="shared" si="34"/>
        <v>0</v>
      </c>
      <c r="P127" s="35">
        <f t="shared" si="34"/>
        <v>0</v>
      </c>
      <c r="Q127" s="53"/>
      <c r="R127" s="53"/>
    </row>
    <row r="128" spans="1:18" x14ac:dyDescent="0.25">
      <c r="A128" s="1" t="s">
        <v>55</v>
      </c>
      <c r="B128" s="23" t="s">
        <v>185</v>
      </c>
      <c r="C128" s="82">
        <v>-3047.36</v>
      </c>
      <c r="D128" s="82">
        <v>-465.97</v>
      </c>
      <c r="E128" s="81">
        <v>-2672.81</v>
      </c>
      <c r="F128" s="35">
        <v>-845.76</v>
      </c>
      <c r="G128" s="35">
        <v>-2627.42</v>
      </c>
      <c r="H128" s="35">
        <v>-2225.56</v>
      </c>
      <c r="I128" s="35">
        <v>0</v>
      </c>
      <c r="J128" s="35">
        <f>J119+J127</f>
        <v>0</v>
      </c>
      <c r="K128" s="35">
        <f>K123+K125+K127</f>
        <v>0</v>
      </c>
      <c r="L128" s="35">
        <f>L119+L127</f>
        <v>-166.41</v>
      </c>
      <c r="M128" s="35">
        <f>M119+M127</f>
        <v>-616.41</v>
      </c>
      <c r="N128" s="35">
        <f>N119+N127</f>
        <v>-959.4</v>
      </c>
      <c r="O128" s="35">
        <f>O119+O127</f>
        <v>-309.56</v>
      </c>
      <c r="P128" s="35">
        <f>P119+P127</f>
        <v>-433</v>
      </c>
      <c r="Q128" s="53"/>
      <c r="R128" s="53"/>
    </row>
    <row r="129" spans="1:18" x14ac:dyDescent="0.25">
      <c r="A129" s="1" t="s">
        <v>55</v>
      </c>
      <c r="B129" s="23" t="s">
        <v>186</v>
      </c>
      <c r="C129" s="33"/>
      <c r="D129" s="33"/>
      <c r="E129" s="33"/>
      <c r="F129" s="83"/>
      <c r="G129" s="83"/>
      <c r="H129" s="83"/>
      <c r="I129" s="83"/>
      <c r="J129" s="83"/>
      <c r="K129" s="35"/>
      <c r="L129" s="35"/>
      <c r="M129" s="83"/>
      <c r="N129" s="83"/>
      <c r="O129" s="83"/>
      <c r="P129" s="83"/>
      <c r="Q129" s="53"/>
      <c r="R129" s="53"/>
    </row>
    <row r="130" spans="1:18" x14ac:dyDescent="0.25">
      <c r="A130" s="1" t="s">
        <v>187</v>
      </c>
      <c r="B130" s="1" t="s">
        <v>188</v>
      </c>
      <c r="C130" s="79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53"/>
      <c r="R130" s="53"/>
    </row>
    <row r="131" spans="1:18" x14ac:dyDescent="0.25">
      <c r="A131" s="1" t="s">
        <v>55</v>
      </c>
      <c r="B131" s="21" t="s">
        <v>189</v>
      </c>
      <c r="C131" s="79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f>SUM(J130)</f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53"/>
      <c r="R131" s="53"/>
    </row>
    <row r="132" spans="1:18" x14ac:dyDescent="0.25">
      <c r="A132" s="1" t="s">
        <v>190</v>
      </c>
      <c r="B132" s="1" t="s">
        <v>191</v>
      </c>
      <c r="C132" s="79">
        <v>7576.24</v>
      </c>
      <c r="D132" s="35">
        <v>8123.72</v>
      </c>
      <c r="E132" s="35">
        <v>7754.44</v>
      </c>
      <c r="F132" s="35">
        <v>8124.27</v>
      </c>
      <c r="G132" s="35">
        <v>1901.23</v>
      </c>
      <c r="H132" s="35">
        <v>1828.94</v>
      </c>
      <c r="I132" s="35">
        <v>2020.75</v>
      </c>
      <c r="J132" s="35">
        <v>2126.27</v>
      </c>
      <c r="K132" s="35">
        <v>2315.04</v>
      </c>
      <c r="L132" s="35">
        <v>2442</v>
      </c>
      <c r="M132" s="35">
        <v>2586.54</v>
      </c>
      <c r="N132" s="35">
        <v>2700.39</v>
      </c>
      <c r="O132" s="77">
        <v>2743.48</v>
      </c>
      <c r="P132" s="77">
        <v>3001.16</v>
      </c>
      <c r="Q132" s="53"/>
      <c r="R132" s="53"/>
    </row>
    <row r="133" spans="1:18" x14ac:dyDescent="0.25">
      <c r="A133" s="1" t="s">
        <v>55</v>
      </c>
      <c r="B133" s="21" t="s">
        <v>192</v>
      </c>
      <c r="C133" s="79">
        <v>7576.24</v>
      </c>
      <c r="D133" s="83">
        <v>8123.72</v>
      </c>
      <c r="E133" s="83">
        <v>7754.44</v>
      </c>
      <c r="F133" s="35">
        <v>8124.27</v>
      </c>
      <c r="G133" s="35">
        <v>1901.23</v>
      </c>
      <c r="H133" s="35">
        <v>1828.94</v>
      </c>
      <c r="I133" s="35">
        <v>2020.75</v>
      </c>
      <c r="J133" s="35">
        <f t="shared" ref="J133:P133" si="35">SUM(J132)</f>
        <v>2126.27</v>
      </c>
      <c r="K133" s="35">
        <f t="shared" si="35"/>
        <v>2315.04</v>
      </c>
      <c r="L133" s="35">
        <f t="shared" si="35"/>
        <v>2442</v>
      </c>
      <c r="M133" s="35">
        <f t="shared" si="35"/>
        <v>2586.54</v>
      </c>
      <c r="N133" s="35">
        <f t="shared" si="35"/>
        <v>2700.39</v>
      </c>
      <c r="O133" s="35">
        <f t="shared" si="35"/>
        <v>2743.48</v>
      </c>
      <c r="P133" s="35">
        <f t="shared" si="35"/>
        <v>3001.16</v>
      </c>
      <c r="Q133" s="53"/>
      <c r="R133" s="53"/>
    </row>
    <row r="134" spans="1:18" x14ac:dyDescent="0.25">
      <c r="A134" s="1" t="s">
        <v>193</v>
      </c>
      <c r="B134" s="1" t="s">
        <v>194</v>
      </c>
      <c r="C134" s="79">
        <v>-1.1399999999999999</v>
      </c>
      <c r="D134" s="81">
        <v>0.24</v>
      </c>
      <c r="E134" s="35">
        <v>0</v>
      </c>
      <c r="F134" s="35">
        <v>25.09</v>
      </c>
      <c r="G134" s="35">
        <v>0</v>
      </c>
      <c r="H134" s="35">
        <v>0</v>
      </c>
      <c r="I134" s="35">
        <v>-27.56</v>
      </c>
      <c r="J134" s="35">
        <v>0</v>
      </c>
      <c r="K134" s="35">
        <v>0</v>
      </c>
      <c r="L134" s="35">
        <v>10.61</v>
      </c>
      <c r="M134" s="35">
        <v>0</v>
      </c>
      <c r="N134" s="35">
        <v>0</v>
      </c>
      <c r="O134" s="35">
        <v>5.31</v>
      </c>
      <c r="P134" s="33">
        <v>0</v>
      </c>
      <c r="Q134" s="53"/>
      <c r="R134" s="53"/>
    </row>
    <row r="135" spans="1:18" x14ac:dyDescent="0.25">
      <c r="A135" s="1" t="s">
        <v>55</v>
      </c>
      <c r="B135" s="21" t="s">
        <v>195</v>
      </c>
      <c r="C135" s="79">
        <v>-1.1399999999999999</v>
      </c>
      <c r="D135" s="35">
        <v>0.24</v>
      </c>
      <c r="E135" s="35">
        <v>0</v>
      </c>
      <c r="F135" s="35">
        <v>25.09</v>
      </c>
      <c r="G135" s="35">
        <v>0</v>
      </c>
      <c r="H135" s="35">
        <v>0</v>
      </c>
      <c r="I135" s="35">
        <v>-27.56</v>
      </c>
      <c r="J135" s="35">
        <f t="shared" ref="J135:P135" si="36">SUM(J134)</f>
        <v>0</v>
      </c>
      <c r="K135" s="35">
        <f t="shared" si="36"/>
        <v>0</v>
      </c>
      <c r="L135" s="35">
        <f t="shared" si="36"/>
        <v>10.61</v>
      </c>
      <c r="M135" s="35">
        <f t="shared" si="36"/>
        <v>0</v>
      </c>
      <c r="N135" s="35">
        <f t="shared" si="36"/>
        <v>0</v>
      </c>
      <c r="O135" s="35">
        <f t="shared" si="36"/>
        <v>5.31</v>
      </c>
      <c r="P135" s="35">
        <f t="shared" si="36"/>
        <v>0</v>
      </c>
      <c r="Q135" s="53"/>
      <c r="R135" s="53"/>
    </row>
    <row r="136" spans="1:18" x14ac:dyDescent="0.25">
      <c r="A136" s="1" t="s">
        <v>204</v>
      </c>
      <c r="B136" s="1" t="s">
        <v>205</v>
      </c>
      <c r="C136" s="79">
        <v>-130.06</v>
      </c>
      <c r="D136" s="35">
        <v>-141.29</v>
      </c>
      <c r="E136" s="35">
        <v>-140.5</v>
      </c>
      <c r="F136" s="35">
        <v>-159.52000000000001</v>
      </c>
      <c r="G136" s="35">
        <v>-26.31</v>
      </c>
      <c r="H136" s="35">
        <v>-27.69</v>
      </c>
      <c r="I136" s="77">
        <v>-33.9</v>
      </c>
      <c r="J136" s="35">
        <v>-40.47</v>
      </c>
      <c r="K136" s="35">
        <v>-55.6</v>
      </c>
      <c r="L136" s="35">
        <v>-72.11</v>
      </c>
      <c r="M136" s="35">
        <v>-101.27</v>
      </c>
      <c r="N136" s="35">
        <v>-114.82</v>
      </c>
      <c r="O136" s="77">
        <v>-129.01</v>
      </c>
      <c r="P136" s="33">
        <v>-148.56</v>
      </c>
      <c r="Q136" s="53"/>
      <c r="R136" s="53"/>
    </row>
    <row r="137" spans="1:18" x14ac:dyDescent="0.25">
      <c r="A137" s="1" t="s">
        <v>55</v>
      </c>
      <c r="B137" s="1" t="s">
        <v>206</v>
      </c>
      <c r="C137" s="79">
        <v>-130.06</v>
      </c>
      <c r="D137" s="83">
        <v>-141.29</v>
      </c>
      <c r="E137" s="35">
        <v>-140.5</v>
      </c>
      <c r="F137" s="35">
        <v>-159.52000000000001</v>
      </c>
      <c r="G137" s="35">
        <v>-26.31</v>
      </c>
      <c r="H137" s="35">
        <v>-27.69</v>
      </c>
      <c r="I137" s="35">
        <v>-33.9</v>
      </c>
      <c r="J137" s="35">
        <f t="shared" ref="J137:P137" si="37">SUM(J136)</f>
        <v>-40.47</v>
      </c>
      <c r="K137" s="35">
        <f t="shared" si="37"/>
        <v>-55.6</v>
      </c>
      <c r="L137" s="35">
        <f t="shared" si="37"/>
        <v>-72.11</v>
      </c>
      <c r="M137" s="35">
        <f t="shared" si="37"/>
        <v>-101.27</v>
      </c>
      <c r="N137" s="35">
        <f t="shared" si="37"/>
        <v>-114.82</v>
      </c>
      <c r="O137" s="35">
        <f t="shared" si="37"/>
        <v>-129.01</v>
      </c>
      <c r="P137" s="35">
        <f t="shared" si="37"/>
        <v>-148.56</v>
      </c>
      <c r="Q137" s="53"/>
      <c r="R137" s="53"/>
    </row>
    <row r="138" spans="1:18" x14ac:dyDescent="0.25">
      <c r="A138" s="1" t="s">
        <v>55</v>
      </c>
      <c r="B138" s="24" t="s">
        <v>196</v>
      </c>
      <c r="C138" s="79">
        <v>7445.04</v>
      </c>
      <c r="D138" s="82">
        <v>7982.67</v>
      </c>
      <c r="E138" s="35">
        <v>7613.94</v>
      </c>
      <c r="F138" s="35">
        <v>7989.84</v>
      </c>
      <c r="G138" s="35">
        <v>1874.92</v>
      </c>
      <c r="H138" s="35">
        <v>1801.25</v>
      </c>
      <c r="I138" s="35">
        <v>1959.29</v>
      </c>
      <c r="J138" s="35">
        <f t="shared" ref="J138:P138" si="38">J133+J135+J137</f>
        <v>2085.8000000000002</v>
      </c>
      <c r="K138" s="35">
        <f t="shared" si="38"/>
        <v>2259.44</v>
      </c>
      <c r="L138" s="35">
        <f t="shared" si="38"/>
        <v>2380.5</v>
      </c>
      <c r="M138" s="35">
        <f t="shared" si="38"/>
        <v>2485.27</v>
      </c>
      <c r="N138" s="35">
        <f t="shared" si="38"/>
        <v>2585.5699999999997</v>
      </c>
      <c r="O138" s="35">
        <f t="shared" si="38"/>
        <v>2619.7799999999997</v>
      </c>
      <c r="P138" s="35">
        <f t="shared" si="38"/>
        <v>2852.6</v>
      </c>
      <c r="Q138" s="53"/>
      <c r="R138" s="53"/>
    </row>
    <row r="139" spans="1:18" x14ac:dyDescent="0.25">
      <c r="A139" s="1" t="s">
        <v>55</v>
      </c>
      <c r="B139" s="24" t="s">
        <v>197</v>
      </c>
      <c r="C139" s="79">
        <v>65788.31</v>
      </c>
      <c r="D139" s="79">
        <v>74348.460000000006</v>
      </c>
      <c r="E139" s="35">
        <v>58695.360000000001</v>
      </c>
      <c r="F139" s="35">
        <v>73141.19</v>
      </c>
      <c r="G139" s="35">
        <v>18554.5</v>
      </c>
      <c r="H139" s="35">
        <v>51834.79</v>
      </c>
      <c r="I139" s="35">
        <v>-7204.29</v>
      </c>
      <c r="J139" s="35">
        <f t="shared" ref="J139:P139" si="39">J108+J128+J138</f>
        <v>51097.88999999997</v>
      </c>
      <c r="K139" s="35">
        <f t="shared" si="39"/>
        <v>38921.410000000033</v>
      </c>
      <c r="L139" s="35">
        <f t="shared" si="39"/>
        <v>47493.069999999992</v>
      </c>
      <c r="M139" s="35">
        <f t="shared" si="39"/>
        <v>69213.34</v>
      </c>
      <c r="N139" s="35">
        <f t="shared" si="39"/>
        <v>81697.200000000012</v>
      </c>
      <c r="O139" s="35">
        <f t="shared" si="39"/>
        <v>14008.720000000001</v>
      </c>
      <c r="P139" s="35">
        <f t="shared" si="39"/>
        <v>42484.470000000008</v>
      </c>
      <c r="Q139" s="53"/>
      <c r="R139" s="53"/>
    </row>
    <row r="140" spans="1:18" ht="15.75" thickBot="1" x14ac:dyDescent="0.3">
      <c r="A140" s="1" t="s">
        <v>55</v>
      </c>
      <c r="B140" s="25" t="s">
        <v>198</v>
      </c>
      <c r="C140" s="90">
        <v>65788.31</v>
      </c>
      <c r="D140" s="90">
        <v>74348.460000000006</v>
      </c>
      <c r="E140" s="91">
        <v>58695.360000000001</v>
      </c>
      <c r="F140" s="91">
        <v>73141.19</v>
      </c>
      <c r="G140" s="91">
        <v>18554.5</v>
      </c>
      <c r="H140" s="91">
        <v>51834.79</v>
      </c>
      <c r="I140" s="91">
        <v>-7204.29</v>
      </c>
      <c r="J140" s="91">
        <f t="shared" ref="J140:P140" si="40">J139</f>
        <v>51097.88999999997</v>
      </c>
      <c r="K140" s="91">
        <f t="shared" si="40"/>
        <v>38921.410000000033</v>
      </c>
      <c r="L140" s="91">
        <f t="shared" si="40"/>
        <v>47493.069999999992</v>
      </c>
      <c r="M140" s="91">
        <f t="shared" si="40"/>
        <v>69213.34</v>
      </c>
      <c r="N140" s="91">
        <f t="shared" si="40"/>
        <v>81697.200000000012</v>
      </c>
      <c r="O140" s="91">
        <f t="shared" si="40"/>
        <v>14008.720000000001</v>
      </c>
      <c r="P140" s="91">
        <f t="shared" si="40"/>
        <v>42484.470000000008</v>
      </c>
      <c r="Q140" s="53"/>
      <c r="R140" s="53"/>
    </row>
    <row r="141" spans="1:18" ht="15.75" thickTop="1" x14ac:dyDescent="0.25">
      <c r="C141" s="76"/>
      <c r="D141" s="76"/>
      <c r="E141" s="77"/>
      <c r="F141" s="76"/>
      <c r="G141" s="33"/>
      <c r="H141" s="33"/>
      <c r="I141" s="33"/>
      <c r="J141" s="76"/>
      <c r="K141" s="76"/>
      <c r="L141" s="76"/>
      <c r="M141" s="76"/>
      <c r="N141" s="53"/>
      <c r="O141" s="77"/>
      <c r="P141" s="53"/>
      <c r="Q141" s="53"/>
      <c r="R141" s="53"/>
    </row>
    <row r="142" spans="1:18" x14ac:dyDescent="0.25">
      <c r="G142" s="18"/>
      <c r="H142" s="18"/>
      <c r="I142" s="4"/>
    </row>
    <row r="143" spans="1:18" x14ac:dyDescent="0.25">
      <c r="G143" s="5"/>
      <c r="H14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Delta</vt:lpstr>
      <vt:lpstr>Peoples Kentucky</vt:lpstr>
    </vt:vector>
  </TitlesOfParts>
  <Company>Peoples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 Schroeder</cp:lastModifiedBy>
  <dcterms:created xsi:type="dcterms:W3CDTF">2021-05-31T21:38:41Z</dcterms:created>
  <dcterms:modified xsi:type="dcterms:W3CDTF">2021-11-15T17:18:37Z</dcterms:modified>
</cp:coreProperties>
</file>