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 filterPrivacy="1"/>
  <xr:revisionPtr revIDLastSave="0" documentId="11_69E66AE9191C2640B6DE1CA8D1B23433759BF195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2" i="1" s="1"/>
  <c r="H14" i="1" s="1"/>
  <c r="F10" i="1"/>
  <c r="F12" i="1" s="1"/>
  <c r="G9" i="1"/>
  <c r="G10" i="1" s="1"/>
  <c r="G12" i="1" s="1"/>
  <c r="G14" i="1" s="1"/>
  <c r="A3" i="1"/>
  <c r="A4" i="1" s="1"/>
  <c r="A5" i="1" s="1"/>
  <c r="A8" i="1" s="1"/>
  <c r="A9" i="1" s="1"/>
  <c r="A10" i="1" s="1"/>
  <c r="A11" i="1" s="1"/>
  <c r="A12" i="1" s="1"/>
  <c r="H22" i="1" l="1"/>
  <c r="G22" i="1"/>
  <c r="G23" i="1" s="1"/>
  <c r="F22" i="1"/>
  <c r="F26" i="1" l="1"/>
  <c r="F23" i="1"/>
  <c r="F25" i="1" s="1"/>
  <c r="G18" i="1"/>
  <c r="G25" i="1"/>
  <c r="H26" i="1"/>
  <c r="H23" i="1"/>
  <c r="G26" i="1"/>
  <c r="H18" i="1" l="1"/>
  <c r="H25" i="1"/>
</calcChain>
</file>

<file path=xl/sharedStrings.xml><?xml version="1.0" encoding="utf-8"?>
<sst xmlns="http://schemas.openxmlformats.org/spreadsheetml/2006/main" count="20" uniqueCount="20">
  <si>
    <t>Line Number</t>
  </si>
  <si>
    <t>Base Period 12 ME 8/31/21 Actual</t>
  </si>
  <si>
    <t>Forecasted Period Calendar 2022 As Filed</t>
  </si>
  <si>
    <t>Forecasted Period Calendar 2022 Updated</t>
  </si>
  <si>
    <t>Cost of gas</t>
  </si>
  <si>
    <t>Operations &amp; maintenance expense</t>
  </si>
  <si>
    <t>Depreciation expense</t>
  </si>
  <si>
    <t>Taxes other than income taxes</t>
  </si>
  <si>
    <t>Return</t>
  </si>
  <si>
    <t>Income tax liability</t>
  </si>
  <si>
    <t>Total revenue requirements</t>
  </si>
  <si>
    <t>Revenues at present rates</t>
  </si>
  <si>
    <t>Revenue deficiency</t>
  </si>
  <si>
    <t>Percent increase</t>
  </si>
  <si>
    <t>Equity</t>
  </si>
  <si>
    <t>Interest expense</t>
  </si>
  <si>
    <t>Pretax income</t>
  </si>
  <si>
    <t>Net income</t>
  </si>
  <si>
    <t>Operating Income (after tax before interest)</t>
  </si>
  <si>
    <t>Effective Income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</si>
</sst>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 val="singleAccounting"/>
      <sz val="11"/>
      <name val="Times New Roman"/>
      <family val="1"/>
    </font>
    <font>
      <sz val="11"/>
      <name val="Times New Roman"/>
      <family val="1"/>
    </font>
    <font>
      <u val="doubleAccounting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43" fontId="3" fillId="0" borderId="0" xfId="2" applyFont="1" applyFill="1" applyAlignment="1">
      <alignment horizontal="center" wrapText="1"/>
    </xf>
    <xf numFmtId="164" fontId="3" fillId="0" borderId="0" xfId="2" applyNumberFormat="1" applyFont="1" applyFill="1" applyAlignment="1">
      <alignment horizontal="center" wrapText="1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164" fontId="4" fillId="0" borderId="0" xfId="2" applyNumberFormat="1" applyFont="1" applyFill="1"/>
    <xf numFmtId="164" fontId="3" fillId="0" borderId="0" xfId="2" applyNumberFormat="1" applyFont="1" applyFill="1"/>
    <xf numFmtId="164" fontId="5" fillId="0" borderId="0" xfId="2" applyNumberFormat="1" applyFont="1" applyFill="1"/>
    <xf numFmtId="10" fontId="5" fillId="0" borderId="0" xfId="4" applyNumberFormat="1" applyFont="1" applyFill="1"/>
    <xf numFmtId="10" fontId="4" fillId="0" borderId="0" xfId="4" applyNumberFormat="1" applyFont="1" applyFill="1"/>
    <xf numFmtId="0" fontId="0" fillId="0" borderId="0" xfId="0" applyFill="1"/>
    <xf numFmtId="164" fontId="5" fillId="0" borderId="0" xfId="1" applyNumberFormat="1" applyFont="1" applyFill="1"/>
  </cellXfs>
  <cellStyles count="5">
    <cellStyle name="Comma" xfId="1" builtinId="3"/>
    <cellStyle name="Comma 10" xfId="2" xr:uid="{00000000-0005-0000-0000-000001000000}"/>
    <cellStyle name="Normal" xfId="0" builtinId="0"/>
    <cellStyle name="Normal 2" xfId="3" xr:uid="{00000000-0005-0000-0000-000003000000}"/>
    <cellStyle name="Percent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selection activeCell="M10" sqref="M10"/>
    </sheetView>
  </sheetViews>
  <sheetFormatPr defaultRowHeight="15"/>
  <cols>
    <col min="6" max="8" width="12" bestFit="1" customWidth="1"/>
  </cols>
  <sheetData>
    <row r="1" spans="1:12" ht="86.25">
      <c r="A1" s="1" t="s">
        <v>0</v>
      </c>
      <c r="B1" s="1"/>
      <c r="C1" s="1"/>
      <c r="D1" s="1"/>
      <c r="E1" s="1"/>
      <c r="F1" s="2" t="s">
        <v>1</v>
      </c>
      <c r="G1" s="2" t="s">
        <v>2</v>
      </c>
      <c r="H1" s="2" t="s">
        <v>3</v>
      </c>
      <c r="I1" s="10"/>
      <c r="J1" s="10"/>
      <c r="K1" s="10"/>
      <c r="L1" s="10"/>
    </row>
    <row r="2" spans="1:12">
      <c r="A2" s="3">
        <v>1</v>
      </c>
      <c r="B2" s="4" t="s">
        <v>4</v>
      </c>
      <c r="C2" s="4"/>
      <c r="D2" s="3"/>
      <c r="E2" s="4"/>
      <c r="F2" s="5">
        <v>13187099.459999997</v>
      </c>
      <c r="G2" s="5">
        <v>15821884</v>
      </c>
      <c r="H2" s="5">
        <v>15821884</v>
      </c>
      <c r="I2" s="10"/>
      <c r="J2" s="10"/>
      <c r="K2" s="10"/>
      <c r="L2" s="10"/>
    </row>
    <row r="3" spans="1:12">
      <c r="A3" s="3">
        <f>1+A2</f>
        <v>2</v>
      </c>
      <c r="B3" s="4" t="s">
        <v>5</v>
      </c>
      <c r="C3" s="4"/>
      <c r="D3" s="3"/>
      <c r="E3" s="4"/>
      <c r="F3" s="5">
        <v>15291851.66</v>
      </c>
      <c r="G3" s="5">
        <v>16006950</v>
      </c>
      <c r="H3" s="5">
        <v>15144431</v>
      </c>
      <c r="I3" s="10"/>
      <c r="J3" s="10"/>
      <c r="K3" s="10"/>
      <c r="L3" s="10"/>
    </row>
    <row r="4" spans="1:12">
      <c r="A4" s="3">
        <f>1+A3</f>
        <v>3</v>
      </c>
      <c r="B4" s="4" t="s">
        <v>6</v>
      </c>
      <c r="C4" s="4"/>
      <c r="D4" s="3"/>
      <c r="E4" s="4"/>
      <c r="F4" s="5">
        <v>8215810.0700000003</v>
      </c>
      <c r="G4" s="5">
        <v>9903030</v>
      </c>
      <c r="H4" s="5">
        <v>9903030</v>
      </c>
      <c r="I4" s="10"/>
      <c r="J4" s="10"/>
      <c r="K4" s="10"/>
      <c r="L4" s="10"/>
    </row>
    <row r="5" spans="1:12">
      <c r="A5" s="3">
        <f>1+A4</f>
        <v>4</v>
      </c>
      <c r="B5" s="4" t="s">
        <v>7</v>
      </c>
      <c r="C5" s="4"/>
      <c r="D5" s="3"/>
      <c r="E5" s="4"/>
      <c r="F5" s="5">
        <v>3396236.1399999997</v>
      </c>
      <c r="G5" s="5">
        <v>3893352</v>
      </c>
      <c r="H5" s="5">
        <v>3893352</v>
      </c>
      <c r="I5" s="10"/>
      <c r="J5" s="10"/>
      <c r="K5" s="10"/>
      <c r="L5" s="10"/>
    </row>
    <row r="6" spans="1:12">
      <c r="A6" s="3"/>
      <c r="B6" s="4"/>
      <c r="C6" s="4"/>
      <c r="D6" s="3"/>
      <c r="E6" s="4"/>
      <c r="F6" s="5"/>
      <c r="G6" s="5"/>
      <c r="H6" s="5"/>
      <c r="I6" s="10"/>
      <c r="J6" s="10"/>
      <c r="K6" s="10"/>
      <c r="L6" s="10"/>
    </row>
    <row r="7" spans="1:12">
      <c r="A7" s="3"/>
      <c r="B7" s="4"/>
      <c r="C7" s="4"/>
      <c r="D7" s="3"/>
      <c r="E7" s="4"/>
      <c r="F7" s="5"/>
      <c r="G7" s="5"/>
      <c r="H7" s="5"/>
      <c r="I7" s="10"/>
      <c r="J7" s="10"/>
      <c r="K7" s="10"/>
      <c r="L7" s="10"/>
    </row>
    <row r="8" spans="1:12">
      <c r="A8" s="3">
        <f>1+A5</f>
        <v>5</v>
      </c>
      <c r="B8" s="4" t="s">
        <v>8</v>
      </c>
      <c r="C8" s="4"/>
      <c r="D8" s="3"/>
      <c r="E8" s="4"/>
      <c r="F8" s="5">
        <v>6099546</v>
      </c>
      <c r="G8" s="5">
        <v>10311660</v>
      </c>
      <c r="H8" s="5">
        <v>10446236</v>
      </c>
      <c r="I8" s="10"/>
      <c r="J8" s="10"/>
      <c r="K8" s="10"/>
      <c r="L8" s="10"/>
    </row>
    <row r="9" spans="1:12" ht="17.25">
      <c r="A9" s="3">
        <f>1+A8</f>
        <v>6</v>
      </c>
      <c r="B9" s="4" t="s">
        <v>9</v>
      </c>
      <c r="C9" s="4"/>
      <c r="D9" s="3"/>
      <c r="E9" s="4"/>
      <c r="F9" s="6">
        <v>1210546</v>
      </c>
      <c r="G9" s="6">
        <f>2512596-1</f>
        <v>2512595</v>
      </c>
      <c r="H9" s="6">
        <v>1529440</v>
      </c>
      <c r="I9" s="10"/>
      <c r="J9" s="10"/>
      <c r="K9" s="10"/>
      <c r="L9" s="10"/>
    </row>
    <row r="10" spans="1:12">
      <c r="A10" s="3">
        <f>1+A9</f>
        <v>7</v>
      </c>
      <c r="B10" s="4"/>
      <c r="C10" s="4" t="s">
        <v>10</v>
      </c>
      <c r="D10" s="3"/>
      <c r="E10" s="4"/>
      <c r="F10" s="5">
        <f>SUM(F2:F9)</f>
        <v>47401089.329999998</v>
      </c>
      <c r="G10" s="5">
        <f>SUM(G2:G9)</f>
        <v>58449471</v>
      </c>
      <c r="H10" s="5">
        <f>SUM(H2:H9)</f>
        <v>56738373</v>
      </c>
      <c r="I10" s="10"/>
      <c r="J10" s="10"/>
      <c r="K10" s="10"/>
      <c r="L10" s="10"/>
    </row>
    <row r="11" spans="1:12" ht="17.25">
      <c r="A11" s="3">
        <f>1+A10</f>
        <v>8</v>
      </c>
      <c r="B11" s="4" t="s">
        <v>11</v>
      </c>
      <c r="C11" s="4"/>
      <c r="D11" s="3"/>
      <c r="E11" s="4"/>
      <c r="F11" s="6">
        <v>-47401089.460000001</v>
      </c>
      <c r="G11" s="6">
        <v>-49314301</v>
      </c>
      <c r="H11" s="6">
        <v>-49314301</v>
      </c>
      <c r="I11" s="10"/>
      <c r="J11" s="10"/>
      <c r="K11" s="10"/>
      <c r="L11" s="10"/>
    </row>
    <row r="12" spans="1:12" ht="17.25">
      <c r="A12" s="3">
        <f>1+A11</f>
        <v>9</v>
      </c>
      <c r="B12" s="4" t="s">
        <v>12</v>
      </c>
      <c r="C12" s="4"/>
      <c r="D12" s="3"/>
      <c r="E12" s="4"/>
      <c r="F12" s="11">
        <f>+F10+F11</f>
        <v>-0.13000000268220901</v>
      </c>
      <c r="G12" s="7">
        <f>+G10+G11</f>
        <v>9135170</v>
      </c>
      <c r="H12" s="7">
        <f>+H10+H11</f>
        <v>7424072</v>
      </c>
      <c r="I12" s="10"/>
      <c r="J12" s="10"/>
      <c r="K12" s="10"/>
      <c r="L12" s="10"/>
    </row>
    <row r="13" spans="1:12">
      <c r="A13" s="3"/>
      <c r="B13" s="4"/>
      <c r="C13" s="4"/>
      <c r="D13" s="3"/>
      <c r="E13" s="4"/>
      <c r="F13" s="5"/>
      <c r="G13" s="5"/>
      <c r="H13" s="5"/>
      <c r="I13" s="10"/>
      <c r="J13" s="10"/>
      <c r="K13" s="10"/>
      <c r="L13" s="10"/>
    </row>
    <row r="14" spans="1:12" ht="17.25">
      <c r="A14" s="3">
        <v>10</v>
      </c>
      <c r="B14" s="4" t="s">
        <v>13</v>
      </c>
      <c r="C14" s="4"/>
      <c r="D14" s="3"/>
      <c r="E14" s="4"/>
      <c r="F14" s="5"/>
      <c r="G14" s="8">
        <f>-G12/G11</f>
        <v>0.18524383018224266</v>
      </c>
      <c r="H14" s="8">
        <f>-H12/H11</f>
        <v>0.15054602517837573</v>
      </c>
      <c r="I14" s="10"/>
      <c r="J14" s="10"/>
      <c r="K14" s="10"/>
      <c r="L14" s="10"/>
    </row>
    <row r="15" spans="1:12">
      <c r="A15" s="3"/>
      <c r="B15" s="4"/>
      <c r="C15" s="4"/>
      <c r="D15" s="3"/>
      <c r="E15" s="4"/>
      <c r="F15" s="5"/>
      <c r="G15" s="5"/>
      <c r="H15" s="5"/>
      <c r="I15" s="10"/>
      <c r="J15" s="10"/>
      <c r="K15" s="10"/>
      <c r="L15" s="10"/>
    </row>
    <row r="16" spans="1:12">
      <c r="A16" s="3"/>
      <c r="B16" s="4" t="s">
        <v>14</v>
      </c>
      <c r="C16" s="4"/>
      <c r="D16" s="4"/>
      <c r="E16" s="4"/>
      <c r="F16" s="5">
        <v>69728019.280000001</v>
      </c>
      <c r="G16" s="5">
        <v>71903674</v>
      </c>
      <c r="H16" s="5">
        <v>71843211</v>
      </c>
      <c r="I16" s="10"/>
      <c r="J16" s="10"/>
      <c r="K16" s="10"/>
      <c r="L16" s="10"/>
    </row>
    <row r="17" spans="1:12">
      <c r="A17" s="3"/>
      <c r="B17" s="4"/>
      <c r="C17" s="4"/>
      <c r="D17" s="4"/>
      <c r="E17" s="4"/>
      <c r="F17" s="5"/>
      <c r="G17" s="5"/>
      <c r="H17" s="5"/>
      <c r="I17" s="10"/>
      <c r="J17" s="10"/>
      <c r="K17" s="10"/>
      <c r="L17" s="10"/>
    </row>
    <row r="18" spans="1:12">
      <c r="A18" s="3"/>
      <c r="B18" s="4"/>
      <c r="C18" s="4"/>
      <c r="D18" s="4"/>
      <c r="E18" s="4"/>
      <c r="F18" s="9"/>
      <c r="G18" s="9">
        <f>+G23/G16</f>
        <v>0.10511186118250369</v>
      </c>
      <c r="H18" s="9">
        <f>+H23/H16</f>
        <v>0.10707351318136379</v>
      </c>
    </row>
    <row r="19" spans="1:12">
      <c r="A19" s="3"/>
      <c r="B19" s="4"/>
      <c r="C19" s="4"/>
      <c r="D19" s="4"/>
      <c r="E19" s="4"/>
      <c r="F19" s="5"/>
      <c r="G19" s="5"/>
      <c r="H19" s="5"/>
    </row>
    <row r="20" spans="1:12">
      <c r="A20" s="3"/>
      <c r="B20" s="4"/>
      <c r="C20" s="4"/>
      <c r="D20" s="4"/>
      <c r="E20" s="4"/>
      <c r="F20" s="5"/>
      <c r="G20" s="5"/>
      <c r="H20" s="5"/>
    </row>
    <row r="21" spans="1:12">
      <c r="A21" s="3"/>
      <c r="B21" s="4" t="s">
        <v>15</v>
      </c>
      <c r="C21" s="4"/>
      <c r="D21" s="4"/>
      <c r="E21" s="4"/>
      <c r="F21" s="5">
        <v>2245341.9500000002</v>
      </c>
      <c r="G21" s="5">
        <v>2753731</v>
      </c>
      <c r="H21" s="5">
        <v>2753731</v>
      </c>
    </row>
    <row r="22" spans="1:12">
      <c r="A22" s="3"/>
      <c r="B22" s="4" t="s">
        <v>16</v>
      </c>
      <c r="C22" s="4"/>
      <c r="D22" s="4"/>
      <c r="E22" s="4"/>
      <c r="F22" s="5">
        <f>+F10-F2-F3-F4-F5-F21</f>
        <v>5064750.0500000045</v>
      </c>
      <c r="G22" s="5">
        <f>+G10-G2-G3-G4-G5-G21</f>
        <v>10070524</v>
      </c>
      <c r="H22" s="5">
        <f>+H10-H2-H3-H4-H5-H21</f>
        <v>9221945</v>
      </c>
    </row>
    <row r="23" spans="1:12">
      <c r="A23" s="3"/>
      <c r="B23" s="4" t="s">
        <v>17</v>
      </c>
      <c r="C23" s="4"/>
      <c r="D23" s="4"/>
      <c r="E23" s="4"/>
      <c r="F23" s="5">
        <f>+F22-F9</f>
        <v>3854204.0500000045</v>
      </c>
      <c r="G23" s="5">
        <f>+G22-G9</f>
        <v>7557929</v>
      </c>
      <c r="H23" s="5">
        <f>+H22-H9</f>
        <v>7692505</v>
      </c>
    </row>
    <row r="24" spans="1:12">
      <c r="A24" s="3"/>
      <c r="B24" s="4"/>
      <c r="C24" s="4"/>
      <c r="D24" s="4"/>
      <c r="E24" s="4"/>
      <c r="F24" s="5"/>
      <c r="G24" s="5"/>
      <c r="H24" s="5"/>
    </row>
    <row r="25" spans="1:12">
      <c r="A25" s="3"/>
      <c r="B25" s="4" t="s">
        <v>18</v>
      </c>
      <c r="C25" s="4"/>
      <c r="D25" s="4"/>
      <c r="E25" s="4"/>
      <c r="F25" s="5">
        <f>+F23+F21</f>
        <v>6099546.0000000047</v>
      </c>
      <c r="G25" s="5">
        <f>+G23+G21</f>
        <v>10311660</v>
      </c>
      <c r="H25" s="5">
        <f>+H23+H21</f>
        <v>10446236</v>
      </c>
    </row>
    <row r="26" spans="1:12">
      <c r="A26" s="3"/>
      <c r="B26" s="4" t="s">
        <v>19</v>
      </c>
      <c r="C26" s="4"/>
      <c r="D26" s="4"/>
      <c r="E26" s="4"/>
      <c r="F26" s="9">
        <f>+F9/F22</f>
        <v>0.23901396674056974</v>
      </c>
      <c r="G26" s="9">
        <f>+G9/G22</f>
        <v>0.24949992671682228</v>
      </c>
      <c r="H26" s="9">
        <f>+H9/H22</f>
        <v>0.16584787699341083</v>
      </c>
    </row>
  </sheetData>
  <pageMargins left="0.7" right="0.7" top="1.40625" bottom="0.75" header="0.3" footer="0.3"/>
  <pageSetup orientation="portrait" r:id="rId1"/>
  <headerFooter>
    <oddHeader>&amp;CDelta Natural Gas Company, Inc.
Overall Financial Summary
Forecasted Test Period 12 ME 12/31/22
Base Period 12 ME 8/31/21
&amp;RTab 54 - Schedule A
Page 1 of 1
Witness:  John B. Brown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Braun</cp:lastModifiedBy>
  <cp:revision/>
  <dcterms:created xsi:type="dcterms:W3CDTF">2015-06-05T18:17:20Z</dcterms:created>
  <dcterms:modified xsi:type="dcterms:W3CDTF">2021-10-13T19:11:45Z</dcterms:modified>
  <cp:category/>
  <cp:contentStatus/>
</cp:coreProperties>
</file>