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8904"/>
  </bookViews>
  <sheets>
    <sheet name="1600 by Service by Month" sheetId="2" r:id="rId1"/>
  </sheets>
  <definedNames>
    <definedName name="_xlnm._FilterDatabase" localSheetId="0" hidden="1">'1600 by Service by Month'!$A$7:$AL$28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5" i="2" l="1"/>
  <c r="AM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E65" i="2"/>
  <c r="AO62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N62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40" i="2"/>
  <c r="AM62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40" i="2"/>
  <c r="AO40" i="2" l="1"/>
  <c r="AK41" i="2" l="1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40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AK62" i="2" l="1"/>
  <c r="F30" i="2"/>
  <c r="G30" i="2"/>
  <c r="H30" i="2"/>
  <c r="I30" i="2"/>
  <c r="I32" i="2" s="1"/>
  <c r="J30" i="2"/>
  <c r="K30" i="2"/>
  <c r="L30" i="2"/>
  <c r="M30" i="2"/>
  <c r="N30" i="2"/>
  <c r="O30" i="2"/>
  <c r="P30" i="2"/>
  <c r="Q30" i="2"/>
  <c r="Q32" i="2" s="1"/>
  <c r="R30" i="2"/>
  <c r="S30" i="2"/>
  <c r="T30" i="2"/>
  <c r="U30" i="2"/>
  <c r="V30" i="2"/>
  <c r="W30" i="2"/>
  <c r="X30" i="2"/>
  <c r="Y30" i="2"/>
  <c r="Y32" i="2" s="1"/>
  <c r="Z30" i="2"/>
  <c r="AA30" i="2"/>
  <c r="AB30" i="2"/>
  <c r="AC30" i="2"/>
  <c r="AD30" i="2"/>
  <c r="AE30" i="2"/>
  <c r="AF30" i="2"/>
  <c r="AG30" i="2"/>
  <c r="AG32" i="2" s="1"/>
  <c r="AH30" i="2"/>
  <c r="AI30" i="2"/>
  <c r="AJ30" i="2"/>
  <c r="AK30" i="2"/>
  <c r="AM30" i="2"/>
  <c r="AN30" i="2"/>
  <c r="AO30" i="2"/>
  <c r="AO32" i="2" s="1"/>
  <c r="AP30" i="2"/>
  <c r="F31" i="2"/>
  <c r="G31" i="2"/>
  <c r="H31" i="2"/>
  <c r="H32" i="2" s="1"/>
  <c r="I31" i="2"/>
  <c r="J31" i="2"/>
  <c r="J32" i="2" s="1"/>
  <c r="K31" i="2"/>
  <c r="L31" i="2"/>
  <c r="L32" i="2" s="1"/>
  <c r="M31" i="2"/>
  <c r="N31" i="2"/>
  <c r="O31" i="2"/>
  <c r="P31" i="2"/>
  <c r="Q31" i="2"/>
  <c r="R31" i="2"/>
  <c r="R32" i="2" s="1"/>
  <c r="S31" i="2"/>
  <c r="T31" i="2"/>
  <c r="T32" i="2" s="1"/>
  <c r="U31" i="2"/>
  <c r="V31" i="2"/>
  <c r="W31" i="2"/>
  <c r="X31" i="2"/>
  <c r="Y31" i="2"/>
  <c r="Z31" i="2"/>
  <c r="Z32" i="2" s="1"/>
  <c r="AA31" i="2"/>
  <c r="AB31" i="2"/>
  <c r="AB32" i="2" s="1"/>
  <c r="AC31" i="2"/>
  <c r="AD31" i="2"/>
  <c r="AE31" i="2"/>
  <c r="AF31" i="2"/>
  <c r="AG31" i="2"/>
  <c r="AH31" i="2"/>
  <c r="AH32" i="2" s="1"/>
  <c r="AI31" i="2"/>
  <c r="AJ31" i="2"/>
  <c r="AJ32" i="2" s="1"/>
  <c r="AK31" i="2"/>
  <c r="AM31" i="2"/>
  <c r="AN31" i="2"/>
  <c r="AO31" i="2"/>
  <c r="AP31" i="2"/>
  <c r="AP32" i="2" s="1"/>
  <c r="F32" i="2"/>
  <c r="G32" i="2"/>
  <c r="K32" i="2"/>
  <c r="M32" i="2"/>
  <c r="N32" i="2"/>
  <c r="O32" i="2"/>
  <c r="P32" i="2"/>
  <c r="S32" i="2"/>
  <c r="U32" i="2"/>
  <c r="V32" i="2"/>
  <c r="W32" i="2"/>
  <c r="X32" i="2"/>
  <c r="AA32" i="2"/>
  <c r="AC32" i="2"/>
  <c r="AD32" i="2"/>
  <c r="AE32" i="2"/>
  <c r="AF32" i="2"/>
  <c r="AI32" i="2"/>
  <c r="AK32" i="2"/>
  <c r="AM32" i="2"/>
  <c r="AN32" i="2"/>
  <c r="E32" i="2"/>
  <c r="E31" i="2"/>
  <c r="E30" i="2"/>
  <c r="AO28" i="2" l="1"/>
  <c r="AP28" i="2" s="1"/>
  <c r="AN28" i="2"/>
  <c r="AM28" i="2"/>
  <c r="AO27" i="2"/>
  <c r="AP27" i="2" s="1"/>
  <c r="AN27" i="2"/>
  <c r="AM27" i="2"/>
  <c r="AO26" i="2"/>
  <c r="AP26" i="2" s="1"/>
  <c r="AN26" i="2"/>
  <c r="AM26" i="2"/>
  <c r="AP25" i="2"/>
  <c r="AO25" i="2"/>
  <c r="AN25" i="2"/>
  <c r="AM25" i="2"/>
  <c r="AO24" i="2"/>
  <c r="AP24" i="2" s="1"/>
  <c r="AN24" i="2"/>
  <c r="AM24" i="2"/>
  <c r="AP23" i="2"/>
  <c r="AO23" i="2"/>
  <c r="AN23" i="2"/>
  <c r="AM23" i="2"/>
  <c r="AO22" i="2"/>
  <c r="AP22" i="2" s="1"/>
  <c r="AN22" i="2"/>
  <c r="AM22" i="2"/>
  <c r="AP21" i="2"/>
  <c r="AO21" i="2"/>
  <c r="AN21" i="2"/>
  <c r="AM21" i="2"/>
  <c r="AO20" i="2"/>
  <c r="AP20" i="2" s="1"/>
  <c r="AN20" i="2"/>
  <c r="AM20" i="2"/>
  <c r="AP19" i="2"/>
  <c r="AO19" i="2"/>
  <c r="AN19" i="2"/>
  <c r="AM19" i="2"/>
  <c r="AO18" i="2"/>
  <c r="AP18" i="2" s="1"/>
  <c r="AN18" i="2"/>
  <c r="AM18" i="2"/>
  <c r="AP17" i="2"/>
  <c r="AO17" i="2"/>
  <c r="AN17" i="2"/>
  <c r="AM17" i="2"/>
  <c r="AO16" i="2"/>
  <c r="AP16" i="2" s="1"/>
  <c r="AN16" i="2"/>
  <c r="AM16" i="2"/>
  <c r="AP15" i="2"/>
  <c r="AO15" i="2"/>
  <c r="AN15" i="2"/>
  <c r="AM15" i="2"/>
  <c r="AO14" i="2"/>
  <c r="AP14" i="2" s="1"/>
  <c r="AN14" i="2"/>
  <c r="AM14" i="2"/>
  <c r="AP13" i="2"/>
  <c r="AO13" i="2"/>
  <c r="AN13" i="2"/>
  <c r="AM13" i="2"/>
  <c r="AO12" i="2"/>
  <c r="AP12" i="2" s="1"/>
  <c r="AN12" i="2"/>
  <c r="AM12" i="2"/>
  <c r="AP11" i="2"/>
  <c r="AO11" i="2"/>
  <c r="AN11" i="2"/>
  <c r="AM11" i="2"/>
  <c r="AO10" i="2"/>
  <c r="AP10" i="2" s="1"/>
  <c r="AN10" i="2"/>
  <c r="AM10" i="2"/>
  <c r="AP9" i="2"/>
  <c r="AO9" i="2"/>
  <c r="AN9" i="2"/>
  <c r="AM9" i="2"/>
  <c r="AO8" i="2"/>
  <c r="AP8" i="2" s="1"/>
  <c r="AN8" i="2"/>
  <c r="AM8" i="2"/>
</calcChain>
</file>

<file path=xl/sharedStrings.xml><?xml version="1.0" encoding="utf-8"?>
<sst xmlns="http://schemas.openxmlformats.org/spreadsheetml/2006/main" count="235" uniqueCount="115">
  <si>
    <t>PNG Cos (2200) Allocations by Service by Month/Year</t>
  </si>
  <si>
    <t>Company Code</t>
  </si>
  <si>
    <t>1600</t>
  </si>
  <si>
    <t>Sum of Amount</t>
  </si>
  <si>
    <t>Year/Month</t>
  </si>
  <si>
    <t>Assignment</t>
  </si>
  <si>
    <t>Service</t>
  </si>
  <si>
    <t>Allocation Method</t>
  </si>
  <si>
    <t>Capital vs Expense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</si>
  <si>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</si>
  <si>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</si>
  <si>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</si>
  <si>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</si>
  <si>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</si>
  <si>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</si>
  <si>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</si>
  <si>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</si>
  <si>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</si>
  <si>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</si>
  <si>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</si>
  <si>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</si>
  <si>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</si>
  <si>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</si>
  <si>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</si>
  <si>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</si>
  <si>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</si>
  <si>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</si>
  <si>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</si>
  <si>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</si>
  <si>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</si>
  <si>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</si>
  <si>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</si>
  <si>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</si>
  <si>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</si>
  <si>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</si>
  <si>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</si>
  <si>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</si>
  <si>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</si>
  <si>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</si>
  <si>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</si>
  <si>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</si>
  <si>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Grand Total</t>
  </si>
  <si>
    <t>ACCTGSVC.ALLOC1</t>
  </si>
  <si>
    <t xml:space="preserve">General Accounting </t>
  </si>
  <si>
    <t>O&amp;M less purchased gas expense</t>
  </si>
  <si>
    <t>Expense</t>
  </si>
  <si>
    <t>ACCTGSVC.ALLOC1 Total</t>
  </si>
  <si>
    <t>ACCTSPAY.ALLOC1</t>
  </si>
  <si>
    <t xml:space="preserve">Accounts Payable </t>
  </si>
  <si>
    <t>Accounts Payable documents processed</t>
  </si>
  <si>
    <t>ACCTSPAY.ALLOC1 Total</t>
  </si>
  <si>
    <t>APPLIC.ALLOC2</t>
  </si>
  <si>
    <t xml:space="preserve">Information Technology Applications </t>
  </si>
  <si>
    <t>Customers and Users (50/50)</t>
  </si>
  <si>
    <t>Capital</t>
  </si>
  <si>
    <t>APPLIC.ALLOC2 Total</t>
  </si>
  <si>
    <t>BILL.ALLOC2</t>
  </si>
  <si>
    <t xml:space="preserve">Billing Services </t>
  </si>
  <si>
    <t>Customers</t>
  </si>
  <si>
    <t>BILL.ALLOC2 Total</t>
  </si>
  <si>
    <t>CASHMGT.ALLOC1</t>
  </si>
  <si>
    <t xml:space="preserve">Cash Management </t>
  </si>
  <si>
    <t>O&amp;M less purchased gas expense; capex</t>
  </si>
  <si>
    <t>CASHMGT.ALLOC1 Total</t>
  </si>
  <si>
    <t>CUSTRELAT.ALLOC2</t>
  </si>
  <si>
    <t xml:space="preserve">Customer Relations </t>
  </si>
  <si>
    <t>Customers - Residential</t>
  </si>
  <si>
    <t>CUSTRELAT.ALLOC2 Total</t>
  </si>
  <si>
    <t>EXECUTIVE.ALLOC1</t>
  </si>
  <si>
    <t xml:space="preserve">Executive </t>
  </si>
  <si>
    <t>EXECUTIVE.ALLOC1 Total</t>
  </si>
  <si>
    <t>INTAUDIT.ALLOC1</t>
  </si>
  <si>
    <t xml:space="preserve">Internal Auditing </t>
  </si>
  <si>
    <t>INTAUDIT.ALLOC1 Total</t>
  </si>
  <si>
    <t>TAXSVC.ALLOC1</t>
  </si>
  <si>
    <t xml:space="preserve">Tax Accounting </t>
  </si>
  <si>
    <t>Income and deductions per tax return</t>
  </si>
  <si>
    <t>TAXSVC.ALLOC1 Total</t>
  </si>
  <si>
    <t>Base Period</t>
  </si>
  <si>
    <t>Forecasted Period</t>
  </si>
  <si>
    <t>Total</t>
  </si>
  <si>
    <t>COMREL.ALLOC2</t>
  </si>
  <si>
    <t>Community Relations</t>
  </si>
  <si>
    <t>CYBERSEC.ALLOC2</t>
  </si>
  <si>
    <t>Applications</t>
  </si>
  <si>
    <t>CYBERSEC2.ALLOC2</t>
  </si>
  <si>
    <t>FACILSEC.ALLOC2</t>
  </si>
  <si>
    <t>Facility Services</t>
  </si>
  <si>
    <t>Office square footage</t>
  </si>
  <si>
    <t>FIXASSETS.ALLOC2</t>
  </si>
  <si>
    <t>Fixed Assets</t>
  </si>
  <si>
    <t>Fixed Assets added, retired or transferred</t>
  </si>
  <si>
    <t>HELPDESK.ALLOC1</t>
  </si>
  <si>
    <t>Help Desk</t>
  </si>
  <si>
    <t>Employees</t>
  </si>
  <si>
    <t>HUMANRSRCS.ALLOC2</t>
  </si>
  <si>
    <t>Human Resources</t>
  </si>
  <si>
    <t>LEGALSVC.ALLOC1</t>
  </si>
  <si>
    <t>All Other Support Services</t>
  </si>
  <si>
    <t>METERING.ALLOC2</t>
  </si>
  <si>
    <t>AMR Support</t>
  </si>
  <si>
    <t>PLANBUDG.ALLOC1</t>
  </si>
  <si>
    <t>Budgets and Financial Strategy</t>
  </si>
  <si>
    <t>RATESREG.ALLOC2</t>
  </si>
  <si>
    <t>Rates</t>
  </si>
  <si>
    <t>Regulated Revenue</t>
  </si>
  <si>
    <t>REGLEGAL.ALLOC2</t>
  </si>
  <si>
    <t>TELECOMM.ALLOC2</t>
  </si>
  <si>
    <t>Telecommunications Applications</t>
  </si>
  <si>
    <t>Actuals through August 2021</t>
  </si>
  <si>
    <t>Base Period Actual</t>
  </si>
  <si>
    <t>Original Base Period</t>
  </si>
  <si>
    <t>Differ</t>
  </si>
  <si>
    <t>Total PNG Allocations to All Entities</t>
  </si>
  <si>
    <t>Delta % of Total PNG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</si>
</sst>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7" fontId="0" fillId="0" borderId="0" xfId="0" applyNumberFormat="1"/>
    <xf numFmtId="9" fontId="0" fillId="0" borderId="0" xfId="0" applyNumberFormat="1"/>
    <xf numFmtId="0" fontId="1" fillId="0" borderId="0" xfId="0" applyFont="1"/>
    <xf numFmtId="7" fontId="1" fillId="0" borderId="0" xfId="0" applyNumberFormat="1" applyFont="1"/>
    <xf numFmtId="0" fontId="1" fillId="0" borderId="0" xfId="0" applyFont="1" applyAlignment="1">
      <alignment horizontal="center"/>
    </xf>
    <xf numFmtId="44" fontId="0" fillId="0" borderId="0" xfId="1" applyFont="1"/>
    <xf numFmtId="44" fontId="1" fillId="0" borderId="0" xfId="1" applyFont="1"/>
    <xf numFmtId="44" fontId="0" fillId="0" borderId="0" xfId="0" applyNumberFormat="1"/>
    <xf numFmtId="44" fontId="2" fillId="0" borderId="0" xfId="1" applyFont="1"/>
    <xf numFmtId="0" fontId="0" fillId="0" borderId="0" xfId="0" applyFont="1"/>
    <xf numFmtId="44" fontId="0" fillId="0" borderId="0" xfId="0" applyNumberFormat="1" applyFont="1"/>
    <xf numFmtId="10" fontId="1" fillId="0" borderId="0" xfId="2" applyNumberFormat="1" applyFon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5"/>
  <sheetViews>
    <sheetView tabSelected="1" zoomScale="80" zoomScaleNormal="80" workbookViewId="0">
      <pane xSplit="4" ySplit="7" topLeftCell="AD8" activePane="bottomRight" state="frozen"/>
      <selection pane="topRight" activeCell="E1" sqref="E1"/>
      <selection pane="bottomLeft" activeCell="A8" sqref="A8"/>
      <selection pane="bottomRight" activeCell="AG37" sqref="AG37"/>
    </sheetView>
  </sheetViews>
  <sheetFormatPr defaultRowHeight="13.2" x14ac:dyDescent="0.25"/>
  <cols>
    <col min="1" max="1" width="28.109375" customWidth="1"/>
    <col min="2" max="2" width="31.44140625" bestFit="1" customWidth="1"/>
    <col min="3" max="3" width="35.5546875" bestFit="1" customWidth="1"/>
    <col min="4" max="4" width="17.88671875" bestFit="1" customWidth="1"/>
    <col min="5" max="36" width="14.109375" bestFit="1" customWidth="1"/>
    <col min="37" max="37" width="16.109375" bestFit="1" customWidth="1"/>
    <col min="39" max="39" width="18" bestFit="1" customWidth="1"/>
    <col min="40" max="40" width="19.5546875" bestFit="1" customWidth="1"/>
    <col min="41" max="41" width="13.21875" bestFit="1" customWidth="1"/>
    <col min="42" max="42" width="17.33203125" bestFit="1" customWidth="1"/>
  </cols>
  <sheetData>
    <row r="1" spans="1:82" x14ac:dyDescent="0.25">
      <c r="A1" s="3" t="s">
        <v>0</v>
      </c>
      <c r="CD1" s="2"/>
    </row>
    <row r="2" spans="1:82" x14ac:dyDescent="0.25">
      <c r="CD2" s="2"/>
    </row>
    <row r="3" spans="1:82" x14ac:dyDescent="0.25">
      <c r="CD3" s="2"/>
    </row>
    <row r="4" spans="1:82" x14ac:dyDescent="0.25">
      <c r="A4" s="3" t="s">
        <v>1</v>
      </c>
      <c r="B4" s="3" t="s">
        <v>2</v>
      </c>
      <c r="CD4" s="2"/>
    </row>
    <row r="6" spans="1:82" x14ac:dyDescent="0.25">
      <c r="A6" t="s">
        <v>3</v>
      </c>
      <c r="E6" s="5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82" s="3" customFormat="1" x14ac:dyDescent="0.25">
      <c r="A7" s="3" t="s">
        <v>5</v>
      </c>
      <c r="B7" s="3" t="s">
        <v>6</v>
      </c>
      <c r="C7" s="3" t="s">
        <v>7</v>
      </c>
      <c r="D7" s="3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30</v>
      </c>
      <c r="AA7" s="5" t="s">
        <v>31</v>
      </c>
      <c r="AB7" s="5" t="s">
        <v>32</v>
      </c>
      <c r="AC7" s="5" t="s">
        <v>33</v>
      </c>
      <c r="AD7" s="5" t="s">
        <v>34</v>
      </c>
      <c r="AE7" s="5" t="s">
        <v>35</v>
      </c>
      <c r="AF7" s="5" t="s">
        <v>36</v>
      </c>
      <c r="AG7" s="5" t="s">
        <v>37</v>
      </c>
      <c r="AH7" s="5" t="s">
        <v>38</v>
      </c>
      <c r="AI7" s="5" t="s">
        <v>39</v>
      </c>
      <c r="AJ7" s="5" t="s">
        <v>40</v>
      </c>
      <c r="AK7" s="5" t="s">
        <v>41</v>
      </c>
      <c r="AM7" s="5">
        <v>2019</v>
      </c>
      <c r="AN7" s="5">
        <v>2020</v>
      </c>
      <c r="AO7" s="5" t="s">
        <v>78</v>
      </c>
      <c r="AP7" s="5" t="s">
        <v>79</v>
      </c>
    </row>
    <row r="8" spans="1:82" x14ac:dyDescent="0.25">
      <c r="A8" t="s">
        <v>42</v>
      </c>
      <c r="B8" t="s">
        <v>43</v>
      </c>
      <c r="C8" t="s">
        <v>44</v>
      </c>
      <c r="D8" t="s">
        <v>45</v>
      </c>
      <c r="E8" s="1">
        <v>1685.94</v>
      </c>
      <c r="F8" s="1">
        <v>1607.72</v>
      </c>
      <c r="G8" s="1">
        <v>1522.12</v>
      </c>
      <c r="H8" s="1">
        <v>1585.2</v>
      </c>
      <c r="I8" s="1">
        <v>1541.33</v>
      </c>
      <c r="J8" s="1">
        <v>1361.6299999999999</v>
      </c>
      <c r="K8" s="1">
        <v>2117.6</v>
      </c>
      <c r="L8" s="1">
        <v>1872.0500000000002</v>
      </c>
      <c r="M8" s="1">
        <v>1811.3500000000001</v>
      </c>
      <c r="N8" s="1">
        <v>2041.4700000000003</v>
      </c>
      <c r="O8" s="1">
        <v>1863.38</v>
      </c>
      <c r="P8" s="1">
        <v>2500.16</v>
      </c>
      <c r="Q8" s="1">
        <v>2969.59</v>
      </c>
      <c r="R8" s="1">
        <v>2677.1800000000003</v>
      </c>
      <c r="S8" s="1">
        <v>2800</v>
      </c>
      <c r="T8" s="1">
        <v>2317.7300000000005</v>
      </c>
      <c r="U8" s="1">
        <v>2180.79</v>
      </c>
      <c r="V8" s="1">
        <v>2372.0499999999997</v>
      </c>
      <c r="W8" s="1">
        <v>2562.92</v>
      </c>
      <c r="X8" s="1">
        <v>2227.5100000000002</v>
      </c>
      <c r="Y8" s="1">
        <v>1245.8600000000001</v>
      </c>
      <c r="Z8" s="1">
        <v>1390.9199999999998</v>
      </c>
      <c r="AA8" s="1">
        <v>1393.42</v>
      </c>
      <c r="AB8" s="1">
        <v>1013.01</v>
      </c>
      <c r="AC8" s="1">
        <v>1146.32</v>
      </c>
      <c r="AD8" s="1">
        <v>1102.6299999999999</v>
      </c>
      <c r="AE8" s="1">
        <v>903.01</v>
      </c>
      <c r="AF8" s="1">
        <v>1170.7385714285717</v>
      </c>
      <c r="AG8" s="1">
        <v>1170.7385714285717</v>
      </c>
      <c r="AH8" s="1">
        <v>1170.7385714285717</v>
      </c>
      <c r="AI8" s="1">
        <v>1170.7385714285717</v>
      </c>
      <c r="AJ8" s="1">
        <v>1170.7385714285717</v>
      </c>
      <c r="AK8" s="1">
        <v>55666.58285714285</v>
      </c>
      <c r="AM8" s="1">
        <f t="shared" ref="AM8:AM28" si="0">SUM(E8:P8)</f>
        <v>21509.95</v>
      </c>
      <c r="AN8" s="1">
        <f t="shared" ref="AN8:AN28" si="1">SUM(Q8:AB8)</f>
        <v>25150.98</v>
      </c>
      <c r="AO8" s="1">
        <f t="shared" ref="AO8:AO28" si="2">SUM(Y8:AJ8)</f>
        <v>14048.86285714286</v>
      </c>
      <c r="AP8" s="1">
        <f>AO8</f>
        <v>14048.86285714286</v>
      </c>
    </row>
    <row r="9" spans="1:82" s="3" customFormat="1" x14ac:dyDescent="0.25">
      <c r="A9" s="3" t="s">
        <v>46</v>
      </c>
      <c r="E9" s="4">
        <v>1685.94</v>
      </c>
      <c r="F9" s="4">
        <v>1607.72</v>
      </c>
      <c r="G9" s="4">
        <v>1522.12</v>
      </c>
      <c r="H9" s="4">
        <v>1585.2</v>
      </c>
      <c r="I9" s="4">
        <v>1541.33</v>
      </c>
      <c r="J9" s="4">
        <v>1361.6299999999999</v>
      </c>
      <c r="K9" s="4">
        <v>2117.6</v>
      </c>
      <c r="L9" s="4">
        <v>1872.0500000000002</v>
      </c>
      <c r="M9" s="4">
        <v>1811.3500000000001</v>
      </c>
      <c r="N9" s="4">
        <v>2041.4700000000003</v>
      </c>
      <c r="O9" s="4">
        <v>1863.38</v>
      </c>
      <c r="P9" s="4">
        <v>2500.16</v>
      </c>
      <c r="Q9" s="4">
        <v>2969.59</v>
      </c>
      <c r="R9" s="4">
        <v>2677.1800000000003</v>
      </c>
      <c r="S9" s="4">
        <v>2800</v>
      </c>
      <c r="T9" s="4">
        <v>2317.7300000000005</v>
      </c>
      <c r="U9" s="4">
        <v>2180.79</v>
      </c>
      <c r="V9" s="4">
        <v>2372.0499999999997</v>
      </c>
      <c r="W9" s="4">
        <v>2562.92</v>
      </c>
      <c r="X9" s="4">
        <v>2227.5100000000002</v>
      </c>
      <c r="Y9" s="4">
        <v>1245.8600000000001</v>
      </c>
      <c r="Z9" s="4">
        <v>1390.9199999999998</v>
      </c>
      <c r="AA9" s="4">
        <v>1393.42</v>
      </c>
      <c r="AB9" s="4">
        <v>1013.01</v>
      </c>
      <c r="AC9" s="4">
        <v>1146.32</v>
      </c>
      <c r="AD9" s="4">
        <v>1102.6299999999999</v>
      </c>
      <c r="AE9" s="4">
        <v>903.01</v>
      </c>
      <c r="AF9" s="4">
        <v>1170.7385714285717</v>
      </c>
      <c r="AG9" s="4">
        <v>1170.7385714285717</v>
      </c>
      <c r="AH9" s="4">
        <v>1170.7385714285717</v>
      </c>
      <c r="AI9" s="4">
        <v>1170.7385714285717</v>
      </c>
      <c r="AJ9" s="4">
        <v>1170.7385714285717</v>
      </c>
      <c r="AK9" s="4">
        <v>55666.58285714285</v>
      </c>
      <c r="AM9" s="4">
        <f t="shared" si="0"/>
        <v>21509.95</v>
      </c>
      <c r="AN9" s="4">
        <f t="shared" si="1"/>
        <v>25150.98</v>
      </c>
      <c r="AO9" s="4">
        <f t="shared" si="2"/>
        <v>14048.86285714286</v>
      </c>
      <c r="AP9" s="4">
        <f t="shared" ref="AP9:AP28" si="3">AO9</f>
        <v>14048.86285714286</v>
      </c>
    </row>
    <row r="10" spans="1:82" x14ac:dyDescent="0.25">
      <c r="A10" t="s">
        <v>47</v>
      </c>
      <c r="B10" t="s">
        <v>48</v>
      </c>
      <c r="C10" t="s">
        <v>49</v>
      </c>
      <c r="D10" t="s">
        <v>45</v>
      </c>
      <c r="E10" s="1">
        <v>572.16</v>
      </c>
      <c r="F10" s="1">
        <v>519.31000000000006</v>
      </c>
      <c r="G10" s="1">
        <v>521.53</v>
      </c>
      <c r="H10" s="1">
        <v>537.28</v>
      </c>
      <c r="I10" s="1">
        <v>498.43999999999994</v>
      </c>
      <c r="J10" s="1">
        <v>532.25</v>
      </c>
      <c r="K10" s="1">
        <v>487.92999999999995</v>
      </c>
      <c r="L10" s="1">
        <v>472.53</v>
      </c>
      <c r="M10" s="1">
        <v>461.4</v>
      </c>
      <c r="N10" s="1">
        <v>460.45000000000005</v>
      </c>
      <c r="O10" s="1">
        <v>452.27000000000004</v>
      </c>
      <c r="P10" s="1">
        <v>439.18</v>
      </c>
      <c r="Q10" s="1">
        <v>508.52</v>
      </c>
      <c r="R10" s="1">
        <v>436.29999999999995</v>
      </c>
      <c r="S10" s="1">
        <v>461.96</v>
      </c>
      <c r="T10" s="1">
        <v>474.32000000000005</v>
      </c>
      <c r="U10" s="1">
        <v>447.9</v>
      </c>
      <c r="V10" s="1">
        <v>460.87</v>
      </c>
      <c r="W10" s="1">
        <v>481.54</v>
      </c>
      <c r="X10" s="1">
        <v>415.40999999999997</v>
      </c>
      <c r="Y10" s="1">
        <v>543.91</v>
      </c>
      <c r="Z10" s="1">
        <v>574.76</v>
      </c>
      <c r="AA10" s="1">
        <v>561.83000000000004</v>
      </c>
      <c r="AB10" s="1">
        <v>590.68000000000006</v>
      </c>
      <c r="AC10" s="1">
        <v>603.42999999999995</v>
      </c>
      <c r="AD10" s="1">
        <v>552.96</v>
      </c>
      <c r="AE10" s="1">
        <v>545.20000000000005</v>
      </c>
      <c r="AF10" s="1">
        <v>567.53857142857146</v>
      </c>
      <c r="AG10" s="1">
        <v>567.53857142857146</v>
      </c>
      <c r="AH10" s="1">
        <v>567.53857142857146</v>
      </c>
      <c r="AI10" s="1">
        <v>567.53857142857146</v>
      </c>
      <c r="AJ10" s="1">
        <v>567.53857142857146</v>
      </c>
      <c r="AK10" s="1">
        <v>16452.012857142861</v>
      </c>
      <c r="AM10" s="1">
        <f t="shared" si="0"/>
        <v>5954.73</v>
      </c>
      <c r="AN10" s="1">
        <f t="shared" si="1"/>
        <v>5958</v>
      </c>
      <c r="AO10" s="1">
        <f t="shared" si="2"/>
        <v>6810.4628571428566</v>
      </c>
      <c r="AP10" s="1">
        <f t="shared" si="3"/>
        <v>6810.4628571428566</v>
      </c>
    </row>
    <row r="11" spans="1:82" s="3" customFormat="1" x14ac:dyDescent="0.25">
      <c r="A11" s="3" t="s">
        <v>50</v>
      </c>
      <c r="E11" s="4">
        <v>572.16</v>
      </c>
      <c r="F11" s="4">
        <v>519.31000000000006</v>
      </c>
      <c r="G11" s="4">
        <v>521.53</v>
      </c>
      <c r="H11" s="4">
        <v>537.28</v>
      </c>
      <c r="I11" s="4">
        <v>498.43999999999994</v>
      </c>
      <c r="J11" s="4">
        <v>532.25</v>
      </c>
      <c r="K11" s="4">
        <v>487.92999999999995</v>
      </c>
      <c r="L11" s="4">
        <v>472.53</v>
      </c>
      <c r="M11" s="4">
        <v>461.4</v>
      </c>
      <c r="N11" s="4">
        <v>460.45000000000005</v>
      </c>
      <c r="O11" s="4">
        <v>452.27000000000004</v>
      </c>
      <c r="P11" s="4">
        <v>439.18</v>
      </c>
      <c r="Q11" s="4">
        <v>508.52</v>
      </c>
      <c r="R11" s="4">
        <v>436.29999999999995</v>
      </c>
      <c r="S11" s="4">
        <v>461.96</v>
      </c>
      <c r="T11" s="4">
        <v>474.32000000000005</v>
      </c>
      <c r="U11" s="4">
        <v>447.9</v>
      </c>
      <c r="V11" s="4">
        <v>460.87</v>
      </c>
      <c r="W11" s="4">
        <v>481.54</v>
      </c>
      <c r="X11" s="4">
        <v>415.40999999999997</v>
      </c>
      <c r="Y11" s="4">
        <v>543.91</v>
      </c>
      <c r="Z11" s="4">
        <v>574.76</v>
      </c>
      <c r="AA11" s="4">
        <v>561.83000000000004</v>
      </c>
      <c r="AB11" s="4">
        <v>590.68000000000006</v>
      </c>
      <c r="AC11" s="4">
        <v>603.42999999999995</v>
      </c>
      <c r="AD11" s="4">
        <v>552.96</v>
      </c>
      <c r="AE11" s="4">
        <v>545.20000000000005</v>
      </c>
      <c r="AF11" s="4">
        <v>567.53857142857146</v>
      </c>
      <c r="AG11" s="4">
        <v>567.53857142857146</v>
      </c>
      <c r="AH11" s="4">
        <v>567.53857142857146</v>
      </c>
      <c r="AI11" s="4">
        <v>567.53857142857146</v>
      </c>
      <c r="AJ11" s="4">
        <v>567.53857142857146</v>
      </c>
      <c r="AK11" s="4">
        <v>16452.012857142861</v>
      </c>
      <c r="AM11" s="4">
        <f t="shared" si="0"/>
        <v>5954.73</v>
      </c>
      <c r="AN11" s="4">
        <f t="shared" si="1"/>
        <v>5958</v>
      </c>
      <c r="AO11" s="4">
        <f t="shared" si="2"/>
        <v>6810.4628571428566</v>
      </c>
      <c r="AP11" s="4">
        <f t="shared" si="3"/>
        <v>6810.4628571428566</v>
      </c>
    </row>
    <row r="12" spans="1:82" x14ac:dyDescent="0.25">
      <c r="A12" t="s">
        <v>51</v>
      </c>
      <c r="B12" t="s">
        <v>52</v>
      </c>
      <c r="C12" t="s">
        <v>53</v>
      </c>
      <c r="D12" t="s">
        <v>54</v>
      </c>
      <c r="E12" s="1">
        <v>0</v>
      </c>
      <c r="F12" s="1">
        <v>0</v>
      </c>
      <c r="G12" s="1">
        <v>7137</v>
      </c>
      <c r="H12" s="1">
        <v>11874.68</v>
      </c>
      <c r="I12" s="1">
        <v>14097.36</v>
      </c>
      <c r="J12" s="1">
        <v>6493.27</v>
      </c>
      <c r="K12" s="1">
        <v>691.54</v>
      </c>
      <c r="L12" s="1">
        <v>433.11</v>
      </c>
      <c r="M12" s="1">
        <v>3556.78</v>
      </c>
      <c r="N12" s="1">
        <v>840.8</v>
      </c>
      <c r="O12" s="1">
        <v>4294.93</v>
      </c>
      <c r="P12" s="1">
        <v>1729.14</v>
      </c>
      <c r="Q12" s="1">
        <v>7152.7599999999993</v>
      </c>
      <c r="R12" s="1">
        <v>25177.52</v>
      </c>
      <c r="S12" s="1">
        <v>30417.31</v>
      </c>
      <c r="T12" s="1">
        <v>36919.97</v>
      </c>
      <c r="U12" s="1">
        <v>31712.109999999997</v>
      </c>
      <c r="V12" s="1">
        <v>55345.789999999994</v>
      </c>
      <c r="W12" s="1">
        <v>51295.73</v>
      </c>
      <c r="X12" s="1">
        <v>44184.480000000003</v>
      </c>
      <c r="Y12" s="1">
        <v>33619.299999999996</v>
      </c>
      <c r="Z12" s="1">
        <v>26672.050000000003</v>
      </c>
      <c r="AA12" s="1">
        <v>20081.14</v>
      </c>
      <c r="AB12" s="1">
        <v>22329.16</v>
      </c>
      <c r="AC12" s="1">
        <v>32848.819999999992</v>
      </c>
      <c r="AD12" s="1">
        <v>30174.26</v>
      </c>
      <c r="AE12" s="1">
        <v>20593.599999999999</v>
      </c>
      <c r="AF12" s="1">
        <v>26680.534285714293</v>
      </c>
      <c r="AG12" s="1">
        <v>26680.534285714293</v>
      </c>
      <c r="AH12" s="1">
        <v>26680.534285714293</v>
      </c>
      <c r="AI12" s="1">
        <v>26680.534285714293</v>
      </c>
      <c r="AJ12" s="1">
        <v>26680.534285714293</v>
      </c>
      <c r="AK12" s="1">
        <v>653075.28142857121</v>
      </c>
      <c r="AM12" s="1">
        <f t="shared" si="0"/>
        <v>51148.61</v>
      </c>
      <c r="AN12" s="1">
        <f t="shared" si="1"/>
        <v>384907.31999999995</v>
      </c>
      <c r="AO12" s="1">
        <f t="shared" si="2"/>
        <v>319721.00142857141</v>
      </c>
      <c r="AP12" s="1">
        <f t="shared" si="3"/>
        <v>319721.00142857141</v>
      </c>
    </row>
    <row r="13" spans="1:82" x14ac:dyDescent="0.25">
      <c r="A13" t="s">
        <v>51</v>
      </c>
      <c r="B13" t="s">
        <v>52</v>
      </c>
      <c r="C13" t="s">
        <v>53</v>
      </c>
      <c r="D13" t="s">
        <v>45</v>
      </c>
      <c r="E13" s="1">
        <v>1256.6599999999999</v>
      </c>
      <c r="F13" s="1">
        <v>1397.77</v>
      </c>
      <c r="G13" s="1">
        <v>1375.3099999999995</v>
      </c>
      <c r="H13" s="1">
        <v>1246.6499999999987</v>
      </c>
      <c r="I13" s="1">
        <v>1279.0200000000023</v>
      </c>
      <c r="J13" s="1">
        <v>30.679999999999382</v>
      </c>
      <c r="K13" s="1">
        <v>1337.4099999999999</v>
      </c>
      <c r="L13" s="1">
        <v>1299.48</v>
      </c>
      <c r="M13" s="1">
        <v>1292.0800000000002</v>
      </c>
      <c r="N13" s="1">
        <v>1542</v>
      </c>
      <c r="O13" s="1">
        <v>1319.1000000000004</v>
      </c>
      <c r="P13" s="1">
        <v>1025.5300000000002</v>
      </c>
      <c r="Q13" s="1">
        <v>1179.2600000000002</v>
      </c>
      <c r="R13" s="1">
        <v>81.339999999998327</v>
      </c>
      <c r="S13" s="1">
        <v>254.93999999999869</v>
      </c>
      <c r="T13" s="1">
        <v>339.15000000000146</v>
      </c>
      <c r="U13" s="1">
        <v>23.460000000002765</v>
      </c>
      <c r="V13" s="1">
        <v>11.80000000000291</v>
      </c>
      <c r="W13" s="1">
        <v>177.3799999999901</v>
      </c>
      <c r="X13" s="1">
        <v>47.369999999995343</v>
      </c>
      <c r="Y13" s="1">
        <v>88.260000000002037</v>
      </c>
      <c r="Z13" s="1">
        <v>35.619999999995343</v>
      </c>
      <c r="AA13" s="1">
        <v>582.6299999999992</v>
      </c>
      <c r="AB13" s="1">
        <v>532.38999999999578</v>
      </c>
      <c r="AC13" s="1">
        <v>2351.9100000000035</v>
      </c>
      <c r="AD13" s="1">
        <v>1170.8700000000099</v>
      </c>
      <c r="AE13" s="1">
        <v>2731.8300000000072</v>
      </c>
      <c r="AF13" s="1">
        <v>1006.8714285714232</v>
      </c>
      <c r="AG13" s="1">
        <v>1006.8714285714232</v>
      </c>
      <c r="AH13" s="1">
        <v>1006.8714285714232</v>
      </c>
      <c r="AI13" s="1">
        <v>1006.8714285714232</v>
      </c>
      <c r="AJ13" s="1">
        <v>1006.8714285714232</v>
      </c>
      <c r="AK13" s="1">
        <v>29044.257142857117</v>
      </c>
      <c r="AM13" s="1">
        <f t="shared" si="0"/>
        <v>14401.69</v>
      </c>
      <c r="AN13" s="1">
        <f t="shared" si="1"/>
        <v>3353.5999999999822</v>
      </c>
      <c r="AO13" s="1">
        <f t="shared" si="2"/>
        <v>12527.867142857129</v>
      </c>
      <c r="AP13" s="1">
        <f t="shared" si="3"/>
        <v>12527.867142857129</v>
      </c>
    </row>
    <row r="14" spans="1:82" s="3" customFormat="1" x14ac:dyDescent="0.25">
      <c r="A14" s="3" t="s">
        <v>55</v>
      </c>
      <c r="E14" s="4">
        <v>1256.6599999999999</v>
      </c>
      <c r="F14" s="4">
        <v>1397.77</v>
      </c>
      <c r="G14" s="4">
        <v>8512.31</v>
      </c>
      <c r="H14" s="4">
        <v>13121.329999999998</v>
      </c>
      <c r="I14" s="4">
        <v>15376.380000000003</v>
      </c>
      <c r="J14" s="4">
        <v>6523.95</v>
      </c>
      <c r="K14" s="4">
        <v>2028.9499999999998</v>
      </c>
      <c r="L14" s="4">
        <v>1732.5900000000001</v>
      </c>
      <c r="M14" s="4">
        <v>4848.8600000000006</v>
      </c>
      <c r="N14" s="4">
        <v>2382.8000000000002</v>
      </c>
      <c r="O14" s="4">
        <v>5614.0300000000007</v>
      </c>
      <c r="P14" s="4">
        <v>2754.67</v>
      </c>
      <c r="Q14" s="4">
        <v>8332.02</v>
      </c>
      <c r="R14" s="4">
        <v>25258.86</v>
      </c>
      <c r="S14" s="4">
        <v>30672.25</v>
      </c>
      <c r="T14" s="4">
        <v>37259.120000000003</v>
      </c>
      <c r="U14" s="4">
        <v>31735.57</v>
      </c>
      <c r="V14" s="4">
        <v>55357.59</v>
      </c>
      <c r="W14" s="4">
        <v>51473.109999999993</v>
      </c>
      <c r="X14" s="4">
        <v>44231.85</v>
      </c>
      <c r="Y14" s="4">
        <v>33707.56</v>
      </c>
      <c r="Z14" s="4">
        <v>26707.67</v>
      </c>
      <c r="AA14" s="4">
        <v>20663.769999999997</v>
      </c>
      <c r="AB14" s="4">
        <v>22861.549999999996</v>
      </c>
      <c r="AC14" s="4">
        <v>35200.729999999996</v>
      </c>
      <c r="AD14" s="4">
        <v>31345.130000000008</v>
      </c>
      <c r="AE14" s="4">
        <v>23325.430000000008</v>
      </c>
      <c r="AF14" s="4">
        <v>27687.405714285716</v>
      </c>
      <c r="AG14" s="4">
        <v>27687.405714285716</v>
      </c>
      <c r="AH14" s="4">
        <v>27687.405714285716</v>
      </c>
      <c r="AI14" s="4">
        <v>27687.405714285716</v>
      </c>
      <c r="AJ14" s="4">
        <v>27687.405714285716</v>
      </c>
      <c r="AK14" s="4">
        <v>682119.53857142827</v>
      </c>
      <c r="AM14" s="4">
        <f t="shared" si="0"/>
        <v>65550.3</v>
      </c>
      <c r="AN14" s="4">
        <f t="shared" si="1"/>
        <v>388260.92</v>
      </c>
      <c r="AO14" s="4">
        <f t="shared" si="2"/>
        <v>332248.86857142858</v>
      </c>
      <c r="AP14" s="4">
        <f t="shared" si="3"/>
        <v>332248.86857142858</v>
      </c>
    </row>
    <row r="15" spans="1:82" x14ac:dyDescent="0.25">
      <c r="A15" t="s">
        <v>56</v>
      </c>
      <c r="B15" t="s">
        <v>57</v>
      </c>
      <c r="C15" t="s">
        <v>58</v>
      </c>
      <c r="D15" t="s">
        <v>54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15515.36</v>
      </c>
      <c r="AD15" s="1">
        <v>23228.94</v>
      </c>
      <c r="AE15" s="1">
        <v>7011.48</v>
      </c>
      <c r="AF15" s="1">
        <v>6536.54</v>
      </c>
      <c r="AG15" s="1">
        <v>6536.54</v>
      </c>
      <c r="AH15" s="1">
        <v>6536.54</v>
      </c>
      <c r="AI15" s="1">
        <v>6536.54</v>
      </c>
      <c r="AJ15" s="1">
        <v>6536.54</v>
      </c>
      <c r="AK15" s="1">
        <v>78438.48</v>
      </c>
      <c r="AM15" s="1">
        <f t="shared" si="0"/>
        <v>0</v>
      </c>
      <c r="AN15" s="1">
        <f t="shared" si="1"/>
        <v>0</v>
      </c>
      <c r="AO15" s="1">
        <f t="shared" si="2"/>
        <v>78438.48</v>
      </c>
      <c r="AP15" s="1">
        <f t="shared" si="3"/>
        <v>78438.48</v>
      </c>
    </row>
    <row r="16" spans="1:82" x14ac:dyDescent="0.25">
      <c r="A16" t="s">
        <v>56</v>
      </c>
      <c r="B16" t="s">
        <v>57</v>
      </c>
      <c r="C16" t="s">
        <v>58</v>
      </c>
      <c r="D1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2.1499999999987267</v>
      </c>
      <c r="AD16" s="1">
        <v>0.94000000000050932</v>
      </c>
      <c r="AE16" s="1">
        <v>3125.8600000000015</v>
      </c>
      <c r="AF16" s="1">
        <v>446.99285714285725</v>
      </c>
      <c r="AG16" s="1">
        <v>446.99285714285725</v>
      </c>
      <c r="AH16" s="1">
        <v>446.99285714285725</v>
      </c>
      <c r="AI16" s="1">
        <v>446.99285714285725</v>
      </c>
      <c r="AJ16" s="1">
        <v>446.99285714285725</v>
      </c>
      <c r="AK16" s="1">
        <v>5363.914285714287</v>
      </c>
      <c r="AM16" s="1">
        <f t="shared" si="0"/>
        <v>0</v>
      </c>
      <c r="AN16" s="1">
        <f t="shared" si="1"/>
        <v>0</v>
      </c>
      <c r="AO16" s="1">
        <f t="shared" si="2"/>
        <v>5363.914285714287</v>
      </c>
      <c r="AP16" s="1">
        <f t="shared" si="3"/>
        <v>5363.914285714287</v>
      </c>
    </row>
    <row r="17" spans="1:42" s="3" customFormat="1" x14ac:dyDescent="0.25">
      <c r="A17" s="3" t="s">
        <v>59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15517.509999999998</v>
      </c>
      <c r="AD17" s="4">
        <v>23229.879999999997</v>
      </c>
      <c r="AE17" s="4">
        <v>10137.34</v>
      </c>
      <c r="AF17" s="4">
        <v>6983.5328571428572</v>
      </c>
      <c r="AG17" s="4">
        <v>6983.5328571428572</v>
      </c>
      <c r="AH17" s="4">
        <v>6983.5328571428572</v>
      </c>
      <c r="AI17" s="4">
        <v>6983.5328571428572</v>
      </c>
      <c r="AJ17" s="4">
        <v>6983.5328571428572</v>
      </c>
      <c r="AK17" s="4">
        <v>83802.394285714283</v>
      </c>
      <c r="AM17" s="4">
        <f t="shared" si="0"/>
        <v>0</v>
      </c>
      <c r="AN17" s="4">
        <f t="shared" si="1"/>
        <v>0</v>
      </c>
      <c r="AO17" s="4">
        <f t="shared" si="2"/>
        <v>83802.394285714268</v>
      </c>
      <c r="AP17" s="4">
        <f t="shared" si="3"/>
        <v>83802.394285714268</v>
      </c>
    </row>
    <row r="18" spans="1:42" x14ac:dyDescent="0.25">
      <c r="A18" t="s">
        <v>60</v>
      </c>
      <c r="B18" t="s">
        <v>61</v>
      </c>
      <c r="C18" t="s">
        <v>62</v>
      </c>
      <c r="D18" t="s">
        <v>45</v>
      </c>
      <c r="E18" s="1">
        <v>945.01</v>
      </c>
      <c r="F18" s="1">
        <v>924.11999999999989</v>
      </c>
      <c r="G18" s="1">
        <v>970.61</v>
      </c>
      <c r="H18" s="1">
        <v>902.55</v>
      </c>
      <c r="I18" s="1">
        <v>928.88000000000011</v>
      </c>
      <c r="J18" s="1">
        <v>874.82999999999993</v>
      </c>
      <c r="K18" s="1">
        <v>746.43000000000006</v>
      </c>
      <c r="L18" s="1">
        <v>715.7</v>
      </c>
      <c r="M18" s="1">
        <v>727.40000000000009</v>
      </c>
      <c r="N18" s="1">
        <v>750.92000000000007</v>
      </c>
      <c r="O18" s="1">
        <v>730.12</v>
      </c>
      <c r="P18" s="1">
        <v>697.27</v>
      </c>
      <c r="Q18" s="1">
        <v>823.83</v>
      </c>
      <c r="R18" s="1">
        <v>696.41000000000008</v>
      </c>
      <c r="S18" s="1">
        <v>807.84999999999991</v>
      </c>
      <c r="T18" s="1">
        <v>769.04</v>
      </c>
      <c r="U18" s="1">
        <v>737.88</v>
      </c>
      <c r="V18" s="1">
        <v>759.06</v>
      </c>
      <c r="W18" s="1">
        <v>823.43999999999994</v>
      </c>
      <c r="X18" s="1">
        <v>686.08999999999992</v>
      </c>
      <c r="Y18" s="1">
        <v>765.81000000000006</v>
      </c>
      <c r="Z18" s="1">
        <v>835.91000000000008</v>
      </c>
      <c r="AA18" s="1">
        <v>817.8</v>
      </c>
      <c r="AB18" s="1">
        <v>807.15000000000009</v>
      </c>
      <c r="AC18" s="1">
        <v>895.31999999999994</v>
      </c>
      <c r="AD18" s="1">
        <v>803.87</v>
      </c>
      <c r="AE18" s="1">
        <v>817.09999999999991</v>
      </c>
      <c r="AF18" s="1">
        <v>820.42285714285731</v>
      </c>
      <c r="AG18" s="1">
        <v>820.42285714285731</v>
      </c>
      <c r="AH18" s="1">
        <v>820.42285714285731</v>
      </c>
      <c r="AI18" s="1">
        <v>820.42285714285731</v>
      </c>
      <c r="AJ18" s="1">
        <v>820.42285714285731</v>
      </c>
      <c r="AK18" s="1">
        <v>25862.514285714286</v>
      </c>
      <c r="AM18" s="1">
        <f t="shared" si="0"/>
        <v>9913.840000000002</v>
      </c>
      <c r="AN18" s="1">
        <f t="shared" si="1"/>
        <v>9330.2699999999986</v>
      </c>
      <c r="AO18" s="1">
        <f t="shared" si="2"/>
        <v>9845.0742857142886</v>
      </c>
      <c r="AP18" s="1">
        <f t="shared" si="3"/>
        <v>9845.0742857142886</v>
      </c>
    </row>
    <row r="19" spans="1:42" s="3" customFormat="1" x14ac:dyDescent="0.25">
      <c r="A19" s="3" t="s">
        <v>63</v>
      </c>
      <c r="E19" s="4">
        <v>945.01</v>
      </c>
      <c r="F19" s="4">
        <v>924.11999999999989</v>
      </c>
      <c r="G19" s="4">
        <v>970.61</v>
      </c>
      <c r="H19" s="4">
        <v>902.55</v>
      </c>
      <c r="I19" s="4">
        <v>928.88000000000011</v>
      </c>
      <c r="J19" s="4">
        <v>874.82999999999993</v>
      </c>
      <c r="K19" s="4">
        <v>746.43000000000006</v>
      </c>
      <c r="L19" s="4">
        <v>715.7</v>
      </c>
      <c r="M19" s="4">
        <v>727.40000000000009</v>
      </c>
      <c r="N19" s="4">
        <v>750.92000000000007</v>
      </c>
      <c r="O19" s="4">
        <v>730.12</v>
      </c>
      <c r="P19" s="4">
        <v>697.27</v>
      </c>
      <c r="Q19" s="4">
        <v>823.83</v>
      </c>
      <c r="R19" s="4">
        <v>696.41000000000008</v>
      </c>
      <c r="S19" s="4">
        <v>807.84999999999991</v>
      </c>
      <c r="T19" s="4">
        <v>769.04</v>
      </c>
      <c r="U19" s="4">
        <v>737.88</v>
      </c>
      <c r="V19" s="4">
        <v>759.06</v>
      </c>
      <c r="W19" s="4">
        <v>823.43999999999994</v>
      </c>
      <c r="X19" s="4">
        <v>686.08999999999992</v>
      </c>
      <c r="Y19" s="4">
        <v>765.81000000000006</v>
      </c>
      <c r="Z19" s="4">
        <v>835.91000000000008</v>
      </c>
      <c r="AA19" s="4">
        <v>817.8</v>
      </c>
      <c r="AB19" s="4">
        <v>807.15000000000009</v>
      </c>
      <c r="AC19" s="4">
        <v>895.31999999999994</v>
      </c>
      <c r="AD19" s="4">
        <v>803.87</v>
      </c>
      <c r="AE19" s="4">
        <v>817.09999999999991</v>
      </c>
      <c r="AF19" s="4">
        <v>820.42285714285731</v>
      </c>
      <c r="AG19" s="4">
        <v>820.42285714285731</v>
      </c>
      <c r="AH19" s="4">
        <v>820.42285714285731</v>
      </c>
      <c r="AI19" s="4">
        <v>820.42285714285731</v>
      </c>
      <c r="AJ19" s="4">
        <v>820.42285714285731</v>
      </c>
      <c r="AK19" s="4">
        <v>25862.514285714286</v>
      </c>
      <c r="AM19" s="4">
        <f t="shared" si="0"/>
        <v>9913.840000000002</v>
      </c>
      <c r="AN19" s="4">
        <f t="shared" si="1"/>
        <v>9330.2699999999986</v>
      </c>
      <c r="AO19" s="4">
        <f t="shared" si="2"/>
        <v>9845.0742857142886</v>
      </c>
      <c r="AP19" s="4">
        <f t="shared" si="3"/>
        <v>9845.0742857142886</v>
      </c>
    </row>
    <row r="20" spans="1:42" x14ac:dyDescent="0.25">
      <c r="A20" t="s">
        <v>64</v>
      </c>
      <c r="B20" t="s">
        <v>65</v>
      </c>
      <c r="C20" t="s">
        <v>66</v>
      </c>
      <c r="D20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1175.6099999999999</v>
      </c>
      <c r="AD20" s="1">
        <v>1117.8500000000001</v>
      </c>
      <c r="AE20" s="1">
        <v>1150.6600000000001</v>
      </c>
      <c r="AF20" s="1">
        <v>492.01714285714286</v>
      </c>
      <c r="AG20" s="1">
        <v>492.01714285714286</v>
      </c>
      <c r="AH20" s="1">
        <v>492.01714285714286</v>
      </c>
      <c r="AI20" s="1">
        <v>492.01714285714286</v>
      </c>
      <c r="AJ20" s="1">
        <v>492.01714285714286</v>
      </c>
      <c r="AK20" s="1">
        <v>5904.2057142857147</v>
      </c>
      <c r="AM20" s="1">
        <f t="shared" si="0"/>
        <v>0</v>
      </c>
      <c r="AN20" s="1">
        <f t="shared" si="1"/>
        <v>0</v>
      </c>
      <c r="AO20" s="1">
        <f t="shared" si="2"/>
        <v>5904.2057142857147</v>
      </c>
      <c r="AP20" s="1">
        <f t="shared" si="3"/>
        <v>5904.2057142857147</v>
      </c>
    </row>
    <row r="21" spans="1:42" s="3" customFormat="1" x14ac:dyDescent="0.25">
      <c r="A21" s="3" t="s">
        <v>67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1175.6099999999999</v>
      </c>
      <c r="AD21" s="4">
        <v>1117.8500000000001</v>
      </c>
      <c r="AE21" s="4">
        <v>1150.6600000000001</v>
      </c>
      <c r="AF21" s="4">
        <v>492.01714285714286</v>
      </c>
      <c r="AG21" s="4">
        <v>492.01714285714286</v>
      </c>
      <c r="AH21" s="4">
        <v>492.01714285714286</v>
      </c>
      <c r="AI21" s="4">
        <v>492.01714285714286</v>
      </c>
      <c r="AJ21" s="4">
        <v>492.01714285714286</v>
      </c>
      <c r="AK21" s="4">
        <v>5904.2057142857147</v>
      </c>
      <c r="AM21" s="4">
        <f t="shared" si="0"/>
        <v>0</v>
      </c>
      <c r="AN21" s="4">
        <f t="shared" si="1"/>
        <v>0</v>
      </c>
      <c r="AO21" s="4">
        <f t="shared" si="2"/>
        <v>5904.2057142857147</v>
      </c>
      <c r="AP21" s="4">
        <f t="shared" si="3"/>
        <v>5904.2057142857147</v>
      </c>
    </row>
    <row r="22" spans="1:42" x14ac:dyDescent="0.25">
      <c r="A22" t="s">
        <v>68</v>
      </c>
      <c r="B22" t="s">
        <v>69</v>
      </c>
      <c r="C22" t="s">
        <v>62</v>
      </c>
      <c r="D22" t="s">
        <v>45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4315.3600000000006</v>
      </c>
      <c r="AD22" s="1">
        <v>4161.8799999999992</v>
      </c>
      <c r="AE22" s="1">
        <v>4934.09</v>
      </c>
      <c r="AF22" s="1">
        <v>1915.9042857142863</v>
      </c>
      <c r="AG22" s="1">
        <v>1915.9042857142863</v>
      </c>
      <c r="AH22" s="1">
        <v>1915.9042857142863</v>
      </c>
      <c r="AI22" s="1">
        <v>1915.9042857142863</v>
      </c>
      <c r="AJ22" s="1">
        <v>1915.9042857142863</v>
      </c>
      <c r="AK22" s="1">
        <v>22990.851428571426</v>
      </c>
      <c r="AM22" s="1">
        <f t="shared" si="0"/>
        <v>0</v>
      </c>
      <c r="AN22" s="1">
        <f t="shared" si="1"/>
        <v>0</v>
      </c>
      <c r="AO22" s="1">
        <f t="shared" si="2"/>
        <v>22990.851428571426</v>
      </c>
      <c r="AP22" s="1">
        <f t="shared" si="3"/>
        <v>22990.851428571426</v>
      </c>
    </row>
    <row r="23" spans="1:42" s="3" customFormat="1" x14ac:dyDescent="0.25">
      <c r="A23" s="3" t="s">
        <v>70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4315.3600000000006</v>
      </c>
      <c r="AD23" s="4">
        <v>4161.8799999999992</v>
      </c>
      <c r="AE23" s="4">
        <v>4934.09</v>
      </c>
      <c r="AF23" s="4">
        <v>1915.9042857142863</v>
      </c>
      <c r="AG23" s="4">
        <v>1915.9042857142863</v>
      </c>
      <c r="AH23" s="4">
        <v>1915.9042857142863</v>
      </c>
      <c r="AI23" s="4">
        <v>1915.9042857142863</v>
      </c>
      <c r="AJ23" s="4">
        <v>1915.9042857142863</v>
      </c>
      <c r="AK23" s="4">
        <v>22990.851428571426</v>
      </c>
      <c r="AM23" s="4">
        <f t="shared" si="0"/>
        <v>0</v>
      </c>
      <c r="AN23" s="4">
        <f t="shared" si="1"/>
        <v>0</v>
      </c>
      <c r="AO23" s="4">
        <f t="shared" si="2"/>
        <v>22990.851428571426</v>
      </c>
      <c r="AP23" s="4">
        <f t="shared" si="3"/>
        <v>22990.851428571426</v>
      </c>
    </row>
    <row r="24" spans="1:42" x14ac:dyDescent="0.25">
      <c r="A24" t="s">
        <v>71</v>
      </c>
      <c r="B24" t="s">
        <v>72</v>
      </c>
      <c r="C24" t="s">
        <v>62</v>
      </c>
      <c r="D24" t="s">
        <v>45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127.89</v>
      </c>
      <c r="Z24" s="1">
        <v>139.4</v>
      </c>
      <c r="AA24" s="1">
        <v>136.65</v>
      </c>
      <c r="AB24" s="1">
        <v>128.9</v>
      </c>
      <c r="AC24" s="1">
        <v>137.87</v>
      </c>
      <c r="AD24" s="1">
        <v>131.1</v>
      </c>
      <c r="AE24" s="1">
        <v>125.9</v>
      </c>
      <c r="AF24" s="1">
        <v>132.53</v>
      </c>
      <c r="AG24" s="1">
        <v>132.53</v>
      </c>
      <c r="AH24" s="1">
        <v>132.53</v>
      </c>
      <c r="AI24" s="1">
        <v>132.53</v>
      </c>
      <c r="AJ24" s="1">
        <v>132.53</v>
      </c>
      <c r="AK24" s="1">
        <v>1590.36</v>
      </c>
      <c r="AM24" s="1">
        <f t="shared" si="0"/>
        <v>0</v>
      </c>
      <c r="AN24" s="1">
        <f t="shared" si="1"/>
        <v>532.84</v>
      </c>
      <c r="AO24" s="1">
        <f t="shared" si="2"/>
        <v>1590.36</v>
      </c>
      <c r="AP24" s="1">
        <f t="shared" si="3"/>
        <v>1590.36</v>
      </c>
    </row>
    <row r="25" spans="1:42" s="3" customFormat="1" x14ac:dyDescent="0.25">
      <c r="A25" s="3" t="s">
        <v>73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127.89</v>
      </c>
      <c r="Z25" s="4">
        <v>139.4</v>
      </c>
      <c r="AA25" s="4">
        <v>136.65</v>
      </c>
      <c r="AB25" s="4">
        <v>128.9</v>
      </c>
      <c r="AC25" s="4">
        <v>137.87</v>
      </c>
      <c r="AD25" s="4">
        <v>131.1</v>
      </c>
      <c r="AE25" s="4">
        <v>125.9</v>
      </c>
      <c r="AF25" s="4">
        <v>132.53</v>
      </c>
      <c r="AG25" s="4">
        <v>132.53</v>
      </c>
      <c r="AH25" s="4">
        <v>132.53</v>
      </c>
      <c r="AI25" s="4">
        <v>132.53</v>
      </c>
      <c r="AJ25" s="4">
        <v>132.53</v>
      </c>
      <c r="AK25" s="4">
        <v>1590.36</v>
      </c>
      <c r="AM25" s="4">
        <f t="shared" si="0"/>
        <v>0</v>
      </c>
      <c r="AN25" s="4">
        <f t="shared" si="1"/>
        <v>532.84</v>
      </c>
      <c r="AO25" s="4">
        <f t="shared" si="2"/>
        <v>1590.36</v>
      </c>
      <c r="AP25" s="4">
        <f t="shared" si="3"/>
        <v>1590.36</v>
      </c>
    </row>
    <row r="26" spans="1:42" x14ac:dyDescent="0.25">
      <c r="A26" t="s">
        <v>74</v>
      </c>
      <c r="B26" t="s">
        <v>75</v>
      </c>
      <c r="C26" t="s">
        <v>76</v>
      </c>
      <c r="D26" t="s">
        <v>45</v>
      </c>
      <c r="E26" s="1">
        <v>816.8</v>
      </c>
      <c r="F26" s="1">
        <v>1479.1699999999998</v>
      </c>
      <c r="G26" s="1">
        <v>875.34</v>
      </c>
      <c r="H26" s="1">
        <v>1150.4000000000001</v>
      </c>
      <c r="I26" s="1">
        <v>936.82999999999993</v>
      </c>
      <c r="J26" s="1">
        <v>865.84</v>
      </c>
      <c r="K26" s="1">
        <v>758.75</v>
      </c>
      <c r="L26" s="1">
        <v>729.55</v>
      </c>
      <c r="M26" s="1">
        <v>731.90000000000009</v>
      </c>
      <c r="N26" s="1">
        <v>764.23</v>
      </c>
      <c r="O26" s="1">
        <v>721.1</v>
      </c>
      <c r="P26" s="1">
        <v>713.37</v>
      </c>
      <c r="Q26" s="1">
        <v>920.27</v>
      </c>
      <c r="R26" s="1">
        <v>717.79</v>
      </c>
      <c r="S26" s="1">
        <v>758.33999999999992</v>
      </c>
      <c r="T26" s="1">
        <v>286.52</v>
      </c>
      <c r="U26" s="1">
        <v>271.52000000000004</v>
      </c>
      <c r="V26" s="1">
        <v>280.5</v>
      </c>
      <c r="W26" s="1">
        <v>290.27999999999997</v>
      </c>
      <c r="X26" s="1">
        <v>155.28</v>
      </c>
      <c r="Y26" s="1">
        <v>768.7</v>
      </c>
      <c r="Z26" s="1">
        <v>446.69</v>
      </c>
      <c r="AA26" s="1">
        <v>455.75</v>
      </c>
      <c r="AB26" s="1">
        <v>1140.4099999999999</v>
      </c>
      <c r="AC26" s="1">
        <v>753.97</v>
      </c>
      <c r="AD26" s="1">
        <v>425.9</v>
      </c>
      <c r="AE26" s="1">
        <v>407.46999999999997</v>
      </c>
      <c r="AF26" s="1">
        <v>628.41285714285698</v>
      </c>
      <c r="AG26" s="1">
        <v>628.41285714285698</v>
      </c>
      <c r="AH26" s="1">
        <v>628.41285714285698</v>
      </c>
      <c r="AI26" s="1">
        <v>628.41285714285698</v>
      </c>
      <c r="AJ26" s="1">
        <v>628.41285714285698</v>
      </c>
      <c r="AK26" s="1">
        <v>21764.734285714283</v>
      </c>
      <c r="AM26" s="1">
        <f t="shared" si="0"/>
        <v>10543.28</v>
      </c>
      <c r="AN26" s="1">
        <f t="shared" si="1"/>
        <v>6492.0499999999993</v>
      </c>
      <c r="AO26" s="1">
        <f t="shared" si="2"/>
        <v>7540.9542857142869</v>
      </c>
      <c r="AP26" s="1">
        <f t="shared" si="3"/>
        <v>7540.9542857142869</v>
      </c>
    </row>
    <row r="27" spans="1:42" s="3" customFormat="1" x14ac:dyDescent="0.25">
      <c r="A27" s="3" t="s">
        <v>77</v>
      </c>
      <c r="E27" s="4">
        <v>816.8</v>
      </c>
      <c r="F27" s="4">
        <v>1479.1699999999998</v>
      </c>
      <c r="G27" s="4">
        <v>875.34</v>
      </c>
      <c r="H27" s="4">
        <v>1150.4000000000001</v>
      </c>
      <c r="I27" s="4">
        <v>936.82999999999993</v>
      </c>
      <c r="J27" s="4">
        <v>865.84</v>
      </c>
      <c r="K27" s="4">
        <v>758.75</v>
      </c>
      <c r="L27" s="4">
        <v>729.55</v>
      </c>
      <c r="M27" s="4">
        <v>731.90000000000009</v>
      </c>
      <c r="N27" s="4">
        <v>764.23</v>
      </c>
      <c r="O27" s="4">
        <v>721.1</v>
      </c>
      <c r="P27" s="4">
        <v>713.37</v>
      </c>
      <c r="Q27" s="4">
        <v>920.27</v>
      </c>
      <c r="R27" s="4">
        <v>717.79</v>
      </c>
      <c r="S27" s="4">
        <v>758.33999999999992</v>
      </c>
      <c r="T27" s="4">
        <v>286.52</v>
      </c>
      <c r="U27" s="4">
        <v>271.52000000000004</v>
      </c>
      <c r="V27" s="4">
        <v>280.5</v>
      </c>
      <c r="W27" s="4">
        <v>290.27999999999997</v>
      </c>
      <c r="X27" s="4">
        <v>155.28</v>
      </c>
      <c r="Y27" s="4">
        <v>768.7</v>
      </c>
      <c r="Z27" s="4">
        <v>446.69</v>
      </c>
      <c r="AA27" s="4">
        <v>455.75</v>
      </c>
      <c r="AB27" s="4">
        <v>1140.4099999999999</v>
      </c>
      <c r="AC27" s="4">
        <v>753.97</v>
      </c>
      <c r="AD27" s="4">
        <v>425.9</v>
      </c>
      <c r="AE27" s="4">
        <v>407.46999999999997</v>
      </c>
      <c r="AF27" s="4">
        <v>628.41285714285698</v>
      </c>
      <c r="AG27" s="4">
        <v>628.41285714285698</v>
      </c>
      <c r="AH27" s="4">
        <v>628.41285714285698</v>
      </c>
      <c r="AI27" s="4">
        <v>628.41285714285698</v>
      </c>
      <c r="AJ27" s="4">
        <v>628.41285714285698</v>
      </c>
      <c r="AK27" s="4">
        <v>21764.734285714283</v>
      </c>
      <c r="AM27" s="4">
        <f t="shared" si="0"/>
        <v>10543.28</v>
      </c>
      <c r="AN27" s="4">
        <f t="shared" si="1"/>
        <v>6492.0499999999993</v>
      </c>
      <c r="AO27" s="4">
        <f t="shared" si="2"/>
        <v>7540.9542857142869</v>
      </c>
      <c r="AP27" s="4">
        <f t="shared" si="3"/>
        <v>7540.9542857142869</v>
      </c>
    </row>
    <row r="28" spans="1:42" s="3" customFormat="1" x14ac:dyDescent="0.25">
      <c r="A28" s="3" t="s">
        <v>41</v>
      </c>
      <c r="E28" s="4">
        <v>5276.57</v>
      </c>
      <c r="F28" s="4">
        <v>5928.09</v>
      </c>
      <c r="G28" s="4">
        <v>12401.91</v>
      </c>
      <c r="H28" s="4">
        <v>17296.759999999998</v>
      </c>
      <c r="I28" s="4">
        <v>19281.86</v>
      </c>
      <c r="J28" s="4">
        <v>10158.499999999998</v>
      </c>
      <c r="K28" s="4">
        <v>6139.66</v>
      </c>
      <c r="L28" s="4">
        <v>5522.42</v>
      </c>
      <c r="M28" s="4">
        <v>8580.91</v>
      </c>
      <c r="N28" s="4">
        <v>6399.8700000000008</v>
      </c>
      <c r="O28" s="4">
        <v>9380.9000000000015</v>
      </c>
      <c r="P28" s="4">
        <v>7104.6500000000005</v>
      </c>
      <c r="Q28" s="4">
        <v>13554.23</v>
      </c>
      <c r="R28" s="4">
        <v>29786.539999999997</v>
      </c>
      <c r="S28" s="4">
        <v>35500.400000000001</v>
      </c>
      <c r="T28" s="4">
        <v>41106.730000000003</v>
      </c>
      <c r="U28" s="4">
        <v>35373.659999999989</v>
      </c>
      <c r="V28" s="4">
        <v>59230.069999999992</v>
      </c>
      <c r="W28" s="4">
        <v>55631.289999999994</v>
      </c>
      <c r="X28" s="4">
        <v>47716.139999999992</v>
      </c>
      <c r="Y28" s="4">
        <v>37159.729999999989</v>
      </c>
      <c r="Z28" s="4">
        <v>30095.35</v>
      </c>
      <c r="AA28" s="4">
        <v>24029.219999999998</v>
      </c>
      <c r="AB28" s="4">
        <v>26541.699999999997</v>
      </c>
      <c r="AC28" s="4">
        <v>59746.12</v>
      </c>
      <c r="AD28" s="4">
        <v>62871.200000000004</v>
      </c>
      <c r="AE28" s="4">
        <v>42346.200000000019</v>
      </c>
      <c r="AF28" s="4">
        <v>40398.502857142856</v>
      </c>
      <c r="AG28" s="4">
        <v>40398.502857142856</v>
      </c>
      <c r="AH28" s="4">
        <v>40398.502857142856</v>
      </c>
      <c r="AI28" s="4">
        <v>40398.502857142856</v>
      </c>
      <c r="AJ28" s="4">
        <v>40398.502857142856</v>
      </c>
      <c r="AK28" s="4">
        <v>916153.19428571395</v>
      </c>
      <c r="AM28" s="4">
        <f t="shared" si="0"/>
        <v>113472.1</v>
      </c>
      <c r="AN28" s="4">
        <f t="shared" si="1"/>
        <v>435725.05999999994</v>
      </c>
      <c r="AO28" s="4">
        <f t="shared" si="2"/>
        <v>484782.03428571415</v>
      </c>
      <c r="AP28" s="4">
        <f t="shared" si="3"/>
        <v>484782.03428571415</v>
      </c>
    </row>
    <row r="30" spans="1:42" x14ac:dyDescent="0.25">
      <c r="A30" t="s">
        <v>45</v>
      </c>
      <c r="E30" s="1">
        <f>E8+E10+E13+E16+E18+E20+E22+E24+E26</f>
        <v>5276.57</v>
      </c>
      <c r="F30" s="1">
        <f t="shared" ref="F30:AP30" si="4">F8+F10+F13+F16+F18+F20+F22+F24+F26</f>
        <v>5928.09</v>
      </c>
      <c r="G30" s="1">
        <f t="shared" si="4"/>
        <v>5264.9099999999989</v>
      </c>
      <c r="H30" s="1">
        <f t="shared" si="4"/>
        <v>5422.0799999999981</v>
      </c>
      <c r="I30" s="1">
        <f t="shared" si="4"/>
        <v>5184.5000000000018</v>
      </c>
      <c r="J30" s="1">
        <f t="shared" si="4"/>
        <v>3665.2299999999996</v>
      </c>
      <c r="K30" s="1">
        <f t="shared" si="4"/>
        <v>5448.12</v>
      </c>
      <c r="L30" s="1">
        <f t="shared" si="4"/>
        <v>5089.3100000000004</v>
      </c>
      <c r="M30" s="1">
        <f t="shared" si="4"/>
        <v>5024.1299999999992</v>
      </c>
      <c r="N30" s="1">
        <f t="shared" si="4"/>
        <v>5559.07</v>
      </c>
      <c r="O30" s="1">
        <f t="shared" si="4"/>
        <v>5085.9700000000012</v>
      </c>
      <c r="P30" s="1">
        <f t="shared" si="4"/>
        <v>5375.5099999999993</v>
      </c>
      <c r="Q30" s="1">
        <f t="shared" si="4"/>
        <v>6401.4700000000012</v>
      </c>
      <c r="R30" s="1">
        <f t="shared" si="4"/>
        <v>4609.0199999999986</v>
      </c>
      <c r="S30" s="1">
        <f t="shared" si="4"/>
        <v>5083.0899999999983</v>
      </c>
      <c r="T30" s="1">
        <f t="shared" si="4"/>
        <v>4186.760000000002</v>
      </c>
      <c r="U30" s="1">
        <f t="shared" si="4"/>
        <v>3661.5500000000029</v>
      </c>
      <c r="V30" s="1">
        <f t="shared" si="4"/>
        <v>3884.2800000000025</v>
      </c>
      <c r="W30" s="1">
        <f t="shared" si="4"/>
        <v>4335.5599999999904</v>
      </c>
      <c r="X30" s="1">
        <f t="shared" si="4"/>
        <v>3531.6599999999958</v>
      </c>
      <c r="Y30" s="1">
        <f t="shared" si="4"/>
        <v>3540.4300000000021</v>
      </c>
      <c r="Z30" s="1">
        <f t="shared" si="4"/>
        <v>3423.2999999999956</v>
      </c>
      <c r="AA30" s="1">
        <f t="shared" si="4"/>
        <v>3948.0799999999995</v>
      </c>
      <c r="AB30" s="1">
        <f t="shared" si="4"/>
        <v>4212.5399999999954</v>
      </c>
      <c r="AC30" s="1">
        <f t="shared" si="4"/>
        <v>11381.940000000002</v>
      </c>
      <c r="AD30" s="1">
        <f t="shared" si="4"/>
        <v>9468.0000000000109</v>
      </c>
      <c r="AE30" s="1">
        <f t="shared" si="4"/>
        <v>14741.120000000008</v>
      </c>
      <c r="AF30" s="1">
        <f t="shared" si="4"/>
        <v>7181.4285714285679</v>
      </c>
      <c r="AG30" s="1">
        <f t="shared" si="4"/>
        <v>7181.4285714285679</v>
      </c>
      <c r="AH30" s="1">
        <f t="shared" si="4"/>
        <v>7181.4285714285679</v>
      </c>
      <c r="AI30" s="1">
        <f t="shared" si="4"/>
        <v>7181.4285714285679</v>
      </c>
      <c r="AJ30" s="1">
        <f t="shared" si="4"/>
        <v>7181.4285714285679</v>
      </c>
      <c r="AK30" s="1">
        <f t="shared" si="4"/>
        <v>184639.43285714282</v>
      </c>
      <c r="AL30" s="1"/>
      <c r="AM30" s="1">
        <f t="shared" si="4"/>
        <v>62323.490000000005</v>
      </c>
      <c r="AN30" s="1">
        <f t="shared" si="4"/>
        <v>50817.739999999976</v>
      </c>
      <c r="AO30" s="1">
        <f t="shared" si="4"/>
        <v>86622.552857142844</v>
      </c>
      <c r="AP30" s="1">
        <f t="shared" si="4"/>
        <v>86622.552857142844</v>
      </c>
    </row>
    <row r="31" spans="1:42" x14ac:dyDescent="0.25">
      <c r="A31" t="s">
        <v>54</v>
      </c>
      <c r="E31" s="1">
        <f>E12+E15</f>
        <v>0</v>
      </c>
      <c r="F31" s="1">
        <f t="shared" ref="F31:AP31" si="5">F12+F15</f>
        <v>0</v>
      </c>
      <c r="G31" s="1">
        <f t="shared" si="5"/>
        <v>7137</v>
      </c>
      <c r="H31" s="1">
        <f t="shared" si="5"/>
        <v>11874.68</v>
      </c>
      <c r="I31" s="1">
        <f t="shared" si="5"/>
        <v>14097.36</v>
      </c>
      <c r="J31" s="1">
        <f t="shared" si="5"/>
        <v>6493.27</v>
      </c>
      <c r="K31" s="1">
        <f t="shared" si="5"/>
        <v>691.54</v>
      </c>
      <c r="L31" s="1">
        <f t="shared" si="5"/>
        <v>433.11</v>
      </c>
      <c r="M31" s="1">
        <f t="shared" si="5"/>
        <v>3556.78</v>
      </c>
      <c r="N31" s="1">
        <f t="shared" si="5"/>
        <v>840.8</v>
      </c>
      <c r="O31" s="1">
        <f t="shared" si="5"/>
        <v>4294.93</v>
      </c>
      <c r="P31" s="1">
        <f t="shared" si="5"/>
        <v>1729.14</v>
      </c>
      <c r="Q31" s="1">
        <f t="shared" si="5"/>
        <v>7152.7599999999993</v>
      </c>
      <c r="R31" s="1">
        <f t="shared" si="5"/>
        <v>25177.52</v>
      </c>
      <c r="S31" s="1">
        <f t="shared" si="5"/>
        <v>30417.31</v>
      </c>
      <c r="T31" s="1">
        <f t="shared" si="5"/>
        <v>36919.97</v>
      </c>
      <c r="U31" s="1">
        <f t="shared" si="5"/>
        <v>31712.109999999997</v>
      </c>
      <c r="V31" s="1">
        <f t="shared" si="5"/>
        <v>55345.789999999994</v>
      </c>
      <c r="W31" s="1">
        <f t="shared" si="5"/>
        <v>51295.73</v>
      </c>
      <c r="X31" s="1">
        <f t="shared" si="5"/>
        <v>44184.480000000003</v>
      </c>
      <c r="Y31" s="1">
        <f t="shared" si="5"/>
        <v>33619.299999999996</v>
      </c>
      <c r="Z31" s="1">
        <f t="shared" si="5"/>
        <v>26672.050000000003</v>
      </c>
      <c r="AA31" s="1">
        <f t="shared" si="5"/>
        <v>20081.14</v>
      </c>
      <c r="AB31" s="1">
        <f t="shared" si="5"/>
        <v>22329.16</v>
      </c>
      <c r="AC31" s="1">
        <f t="shared" si="5"/>
        <v>48364.179999999993</v>
      </c>
      <c r="AD31" s="1">
        <f t="shared" si="5"/>
        <v>53403.199999999997</v>
      </c>
      <c r="AE31" s="1">
        <f t="shared" si="5"/>
        <v>27605.079999999998</v>
      </c>
      <c r="AF31" s="1">
        <f t="shared" si="5"/>
        <v>33217.07428571429</v>
      </c>
      <c r="AG31" s="1">
        <f t="shared" si="5"/>
        <v>33217.07428571429</v>
      </c>
      <c r="AH31" s="1">
        <f t="shared" si="5"/>
        <v>33217.07428571429</v>
      </c>
      <c r="AI31" s="1">
        <f t="shared" si="5"/>
        <v>33217.07428571429</v>
      </c>
      <c r="AJ31" s="1">
        <f t="shared" si="5"/>
        <v>33217.07428571429</v>
      </c>
      <c r="AK31" s="1">
        <f t="shared" si="5"/>
        <v>731513.76142857119</v>
      </c>
      <c r="AL31" s="1"/>
      <c r="AM31" s="1">
        <f t="shared" si="5"/>
        <v>51148.61</v>
      </c>
      <c r="AN31" s="1">
        <f t="shared" si="5"/>
        <v>384907.31999999995</v>
      </c>
      <c r="AO31" s="1">
        <f t="shared" si="5"/>
        <v>398159.48142857139</v>
      </c>
      <c r="AP31" s="1">
        <f t="shared" si="5"/>
        <v>398159.48142857139</v>
      </c>
    </row>
    <row r="32" spans="1:42" s="3" customFormat="1" x14ac:dyDescent="0.25">
      <c r="A32" s="3" t="s">
        <v>80</v>
      </c>
      <c r="E32" s="4">
        <f>SUM(E30:E31)</f>
        <v>5276.57</v>
      </c>
      <c r="F32" s="4">
        <f t="shared" ref="F32:AP32" si="6">SUM(F30:F31)</f>
        <v>5928.09</v>
      </c>
      <c r="G32" s="4">
        <f t="shared" si="6"/>
        <v>12401.91</v>
      </c>
      <c r="H32" s="4">
        <f t="shared" si="6"/>
        <v>17296.759999999998</v>
      </c>
      <c r="I32" s="4">
        <f t="shared" si="6"/>
        <v>19281.86</v>
      </c>
      <c r="J32" s="4">
        <f t="shared" si="6"/>
        <v>10158.5</v>
      </c>
      <c r="K32" s="4">
        <f t="shared" si="6"/>
        <v>6139.66</v>
      </c>
      <c r="L32" s="4">
        <f t="shared" si="6"/>
        <v>5522.42</v>
      </c>
      <c r="M32" s="4">
        <f t="shared" si="6"/>
        <v>8580.91</v>
      </c>
      <c r="N32" s="4">
        <f t="shared" si="6"/>
        <v>6399.87</v>
      </c>
      <c r="O32" s="4">
        <f t="shared" si="6"/>
        <v>9380.9000000000015</v>
      </c>
      <c r="P32" s="4">
        <f t="shared" si="6"/>
        <v>7104.65</v>
      </c>
      <c r="Q32" s="4">
        <f t="shared" si="6"/>
        <v>13554.23</v>
      </c>
      <c r="R32" s="4">
        <f t="shared" si="6"/>
        <v>29786.54</v>
      </c>
      <c r="S32" s="4">
        <f t="shared" si="6"/>
        <v>35500.400000000001</v>
      </c>
      <c r="T32" s="4">
        <f t="shared" si="6"/>
        <v>41106.730000000003</v>
      </c>
      <c r="U32" s="4">
        <f t="shared" si="6"/>
        <v>35373.660000000003</v>
      </c>
      <c r="V32" s="4">
        <f t="shared" si="6"/>
        <v>59230.069999999992</v>
      </c>
      <c r="W32" s="4">
        <f t="shared" si="6"/>
        <v>55631.289999999994</v>
      </c>
      <c r="X32" s="4">
        <f t="shared" si="6"/>
        <v>47716.14</v>
      </c>
      <c r="Y32" s="4">
        <f t="shared" si="6"/>
        <v>37159.729999999996</v>
      </c>
      <c r="Z32" s="4">
        <f t="shared" si="6"/>
        <v>30095.35</v>
      </c>
      <c r="AA32" s="4">
        <f t="shared" si="6"/>
        <v>24029.219999999998</v>
      </c>
      <c r="AB32" s="4">
        <f t="shared" si="6"/>
        <v>26541.699999999997</v>
      </c>
      <c r="AC32" s="4">
        <f t="shared" si="6"/>
        <v>59746.119999999995</v>
      </c>
      <c r="AD32" s="4">
        <f t="shared" si="6"/>
        <v>62871.200000000012</v>
      </c>
      <c r="AE32" s="4">
        <f t="shared" si="6"/>
        <v>42346.200000000004</v>
      </c>
      <c r="AF32" s="4">
        <f t="shared" si="6"/>
        <v>40398.502857142856</v>
      </c>
      <c r="AG32" s="4">
        <f t="shared" si="6"/>
        <v>40398.502857142856</v>
      </c>
      <c r="AH32" s="4">
        <f t="shared" si="6"/>
        <v>40398.502857142856</v>
      </c>
      <c r="AI32" s="4">
        <f t="shared" si="6"/>
        <v>40398.502857142856</v>
      </c>
      <c r="AJ32" s="4">
        <f t="shared" si="6"/>
        <v>40398.502857142856</v>
      </c>
      <c r="AK32" s="4">
        <f t="shared" si="6"/>
        <v>916153.19428571407</v>
      </c>
      <c r="AL32" s="4"/>
      <c r="AM32" s="4">
        <f t="shared" si="6"/>
        <v>113472.1</v>
      </c>
      <c r="AN32" s="4">
        <f t="shared" si="6"/>
        <v>435725.05999999994</v>
      </c>
      <c r="AO32" s="4">
        <f t="shared" si="6"/>
        <v>484782.03428571427</v>
      </c>
      <c r="AP32" s="4">
        <f t="shared" si="6"/>
        <v>484782.03428571427</v>
      </c>
    </row>
    <row r="36" spans="1:41" x14ac:dyDescent="0.25">
      <c r="A36" s="3" t="s">
        <v>109</v>
      </c>
    </row>
    <row r="37" spans="1:41" x14ac:dyDescent="0.25">
      <c r="AG37" s="8"/>
    </row>
    <row r="38" spans="1:41" s="5" customFormat="1" x14ac:dyDescent="0.25">
      <c r="A38" s="5" t="s">
        <v>3</v>
      </c>
      <c r="E38" s="5" t="s">
        <v>4</v>
      </c>
    </row>
    <row r="39" spans="1:41" s="5" customFormat="1" x14ac:dyDescent="0.25">
      <c r="A39" s="5" t="s">
        <v>5</v>
      </c>
      <c r="B39" s="5" t="s">
        <v>6</v>
      </c>
      <c r="C39" s="5" t="s">
        <v>7</v>
      </c>
      <c r="D39" s="5" t="s">
        <v>1</v>
      </c>
      <c r="E39" s="5" t="s">
        <v>9</v>
      </c>
      <c r="F39" s="5" t="s">
        <v>10</v>
      </c>
      <c r="G39" s="5" t="s">
        <v>11</v>
      </c>
      <c r="H39" s="5" t="s">
        <v>12</v>
      </c>
      <c r="I39" s="5" t="s">
        <v>13</v>
      </c>
      <c r="J39" s="5" t="s">
        <v>14</v>
      </c>
      <c r="K39" s="5" t="s">
        <v>15</v>
      </c>
      <c r="L39" s="5" t="s">
        <v>16</v>
      </c>
      <c r="M39" s="5" t="s">
        <v>17</v>
      </c>
      <c r="N39" s="5" t="s">
        <v>18</v>
      </c>
      <c r="O39" s="5" t="s">
        <v>19</v>
      </c>
      <c r="P39" s="5" t="s">
        <v>20</v>
      </c>
      <c r="Q39" s="5" t="s">
        <v>21</v>
      </c>
      <c r="R39" s="5" t="s">
        <v>22</v>
      </c>
      <c r="S39" s="5" t="s">
        <v>23</v>
      </c>
      <c r="T39" s="5" t="s">
        <v>24</v>
      </c>
      <c r="U39" s="5" t="s">
        <v>25</v>
      </c>
      <c r="V39" s="5" t="s">
        <v>26</v>
      </c>
      <c r="W39" s="5" t="s">
        <v>27</v>
      </c>
      <c r="X39" s="5" t="s">
        <v>28</v>
      </c>
      <c r="Y39" s="5" t="s">
        <v>29</v>
      </c>
      <c r="Z39" s="5" t="s">
        <v>30</v>
      </c>
      <c r="AA39" s="5" t="s">
        <v>31</v>
      </c>
      <c r="AB39" s="5" t="s">
        <v>32</v>
      </c>
      <c r="AC39" s="5" t="s">
        <v>33</v>
      </c>
      <c r="AD39" s="5" t="s">
        <v>34</v>
      </c>
      <c r="AE39" s="5" t="s">
        <v>35</v>
      </c>
      <c r="AF39" s="5" t="s">
        <v>36</v>
      </c>
      <c r="AG39" s="5" t="s">
        <v>37</v>
      </c>
      <c r="AH39" s="5" t="s">
        <v>38</v>
      </c>
      <c r="AI39" s="5" t="s">
        <v>39</v>
      </c>
      <c r="AJ39" s="5" t="s">
        <v>40</v>
      </c>
      <c r="AK39" s="5" t="s">
        <v>41</v>
      </c>
      <c r="AM39" s="5" t="s">
        <v>110</v>
      </c>
      <c r="AN39" s="5" t="s">
        <v>111</v>
      </c>
      <c r="AO39" s="5" t="s">
        <v>112</v>
      </c>
    </row>
    <row r="40" spans="1:41" x14ac:dyDescent="0.25">
      <c r="A40" t="s">
        <v>42</v>
      </c>
      <c r="B40" t="s">
        <v>43</v>
      </c>
      <c r="C40" t="s">
        <v>44</v>
      </c>
      <c r="D40" t="s">
        <v>2</v>
      </c>
      <c r="E40" s="6">
        <v>1685.94</v>
      </c>
      <c r="F40" s="6">
        <v>1607.72</v>
      </c>
      <c r="G40" s="6">
        <v>1522.12</v>
      </c>
      <c r="H40" s="6">
        <v>1585.2</v>
      </c>
      <c r="I40" s="6">
        <v>1541.33</v>
      </c>
      <c r="J40" s="6">
        <v>1361.6299999999999</v>
      </c>
      <c r="K40" s="6">
        <v>2117.6</v>
      </c>
      <c r="L40" s="6">
        <v>1872.0500000000002</v>
      </c>
      <c r="M40" s="6">
        <v>1811.3500000000001</v>
      </c>
      <c r="N40" s="6">
        <v>2041.4700000000003</v>
      </c>
      <c r="O40" s="6">
        <v>1863.38</v>
      </c>
      <c r="P40" s="6">
        <v>2500.16</v>
      </c>
      <c r="Q40" s="6">
        <v>2969.59</v>
      </c>
      <c r="R40" s="6">
        <v>2677.1800000000003</v>
      </c>
      <c r="S40" s="6">
        <v>2800</v>
      </c>
      <c r="T40" s="6">
        <v>2317.7300000000005</v>
      </c>
      <c r="U40" s="6">
        <v>2180.79</v>
      </c>
      <c r="V40" s="6">
        <v>2372.0499999999997</v>
      </c>
      <c r="W40" s="6">
        <v>2562.92</v>
      </c>
      <c r="X40" s="6">
        <v>2227.5100000000002</v>
      </c>
      <c r="Y40" s="6">
        <v>1245.8600000000001</v>
      </c>
      <c r="Z40" s="6">
        <v>1390.9199999999998</v>
      </c>
      <c r="AA40" s="6">
        <v>1393.42</v>
      </c>
      <c r="AB40" s="6">
        <v>1013.01</v>
      </c>
      <c r="AC40" s="6">
        <v>1146.32</v>
      </c>
      <c r="AD40" s="6">
        <v>1102.6299999999999</v>
      </c>
      <c r="AE40" s="6">
        <v>903.01</v>
      </c>
      <c r="AF40" s="6">
        <v>1214.01</v>
      </c>
      <c r="AG40" s="6">
        <v>8093.8899999999994</v>
      </c>
      <c r="AH40" s="6">
        <v>8207.52</v>
      </c>
      <c r="AI40" s="6">
        <v>9133.16</v>
      </c>
      <c r="AJ40" s="6">
        <v>12393.8</v>
      </c>
      <c r="AK40" s="6">
        <f>SUM(E40:AJ40)</f>
        <v>88855.27</v>
      </c>
      <c r="AM40" s="8">
        <f>SUM(Y40:AJ40)</f>
        <v>47237.55</v>
      </c>
      <c r="AN40" s="6">
        <f>IF(ISNA(VLOOKUP(A40&amp;" Total",$A$8:$AO$27,41,FALSE))=TRUE,0,VLOOKUP(A40&amp;" Total",$A$8:$AO$27,41,FALSE))</f>
        <v>14048.86285714286</v>
      </c>
      <c r="AO40" s="8">
        <f>AM40-AN40</f>
        <v>33188.687142857147</v>
      </c>
    </row>
    <row r="41" spans="1:41" x14ac:dyDescent="0.25">
      <c r="A41" t="s">
        <v>47</v>
      </c>
      <c r="B41" t="s">
        <v>48</v>
      </c>
      <c r="C41" t="s">
        <v>49</v>
      </c>
      <c r="D41" t="s">
        <v>2</v>
      </c>
      <c r="E41" s="6">
        <v>572.16</v>
      </c>
      <c r="F41" s="6">
        <v>519.31000000000006</v>
      </c>
      <c r="G41" s="6">
        <v>521.53</v>
      </c>
      <c r="H41" s="6">
        <v>537.28</v>
      </c>
      <c r="I41" s="6">
        <v>498.43999999999994</v>
      </c>
      <c r="J41" s="6">
        <v>532.25</v>
      </c>
      <c r="K41" s="6">
        <v>487.92999999999995</v>
      </c>
      <c r="L41" s="6">
        <v>472.53</v>
      </c>
      <c r="M41" s="6">
        <v>461.4</v>
      </c>
      <c r="N41" s="6">
        <v>460.45000000000005</v>
      </c>
      <c r="O41" s="6">
        <v>452.27000000000004</v>
      </c>
      <c r="P41" s="6">
        <v>439.18</v>
      </c>
      <c r="Q41" s="6">
        <v>508.52</v>
      </c>
      <c r="R41" s="6">
        <v>436.29999999999995</v>
      </c>
      <c r="S41" s="6">
        <v>461.96</v>
      </c>
      <c r="T41" s="6">
        <v>474.32000000000005</v>
      </c>
      <c r="U41" s="6">
        <v>447.9</v>
      </c>
      <c r="V41" s="6">
        <v>460.87</v>
      </c>
      <c r="W41" s="6">
        <v>481.54</v>
      </c>
      <c r="X41" s="6">
        <v>415.40999999999997</v>
      </c>
      <c r="Y41" s="6">
        <v>543.91</v>
      </c>
      <c r="Z41" s="6">
        <v>574.76</v>
      </c>
      <c r="AA41" s="6">
        <v>561.83000000000004</v>
      </c>
      <c r="AB41" s="6">
        <v>590.68000000000006</v>
      </c>
      <c r="AC41" s="6">
        <v>603.42999999999995</v>
      </c>
      <c r="AD41" s="6">
        <v>552.96</v>
      </c>
      <c r="AE41" s="6">
        <v>545.20000000000005</v>
      </c>
      <c r="AF41" s="6">
        <v>598.47</v>
      </c>
      <c r="AG41" s="6">
        <v>860.75</v>
      </c>
      <c r="AH41" s="6">
        <v>907.74</v>
      </c>
      <c r="AI41" s="6">
        <v>931.33</v>
      </c>
      <c r="AJ41" s="6">
        <v>902.11</v>
      </c>
      <c r="AK41" s="6">
        <f t="shared" ref="AK41:AK61" si="7">SUM(E41:AJ41)</f>
        <v>17814.720000000005</v>
      </c>
      <c r="AM41" s="8">
        <f t="shared" ref="AM41:AM61" si="8">SUM(Y41:AJ41)</f>
        <v>8173.17</v>
      </c>
      <c r="AN41" s="6">
        <f t="shared" ref="AN41:AN61" si="9">IF(ISNA(VLOOKUP(A41&amp;" Total",$A$8:$AO$27,41,FALSE))=TRUE,0,VLOOKUP(A41&amp;" Total",$A$8:$AO$27,41,FALSE))</f>
        <v>6810.4628571428566</v>
      </c>
      <c r="AO41" s="8">
        <f t="shared" ref="AO41:AO61" si="10">AM41-AN41</f>
        <v>1362.7071428571435</v>
      </c>
    </row>
    <row r="42" spans="1:41" x14ac:dyDescent="0.25">
      <c r="A42" t="s">
        <v>51</v>
      </c>
      <c r="B42" t="s">
        <v>52</v>
      </c>
      <c r="C42" t="s">
        <v>53</v>
      </c>
      <c r="D42" t="s">
        <v>2</v>
      </c>
      <c r="E42" s="6">
        <v>1256.6599999999999</v>
      </c>
      <c r="F42" s="6">
        <v>1397.77</v>
      </c>
      <c r="G42" s="6">
        <v>8512.31</v>
      </c>
      <c r="H42" s="6">
        <v>13121.33</v>
      </c>
      <c r="I42" s="6">
        <v>15376.380000000001</v>
      </c>
      <c r="J42" s="6">
        <v>6523.9500000000007</v>
      </c>
      <c r="K42" s="6">
        <v>2028.95</v>
      </c>
      <c r="L42" s="6">
        <v>1732.5900000000001</v>
      </c>
      <c r="M42" s="6">
        <v>4848.8600000000006</v>
      </c>
      <c r="N42" s="6">
        <v>2382.8000000000002</v>
      </c>
      <c r="O42" s="6">
        <v>5614.0300000000007</v>
      </c>
      <c r="P42" s="6">
        <v>2754.67</v>
      </c>
      <c r="Q42" s="6">
        <v>8332.02</v>
      </c>
      <c r="R42" s="6">
        <v>25258.86</v>
      </c>
      <c r="S42" s="6">
        <v>30672.25</v>
      </c>
      <c r="T42" s="6">
        <v>37259.119999999995</v>
      </c>
      <c r="U42" s="6">
        <v>31735.57</v>
      </c>
      <c r="V42" s="6">
        <v>55357.590000000004</v>
      </c>
      <c r="W42" s="6">
        <v>51473.11</v>
      </c>
      <c r="X42" s="6">
        <v>44231.850000000006</v>
      </c>
      <c r="Y42" s="6">
        <v>33707.56</v>
      </c>
      <c r="Z42" s="6">
        <v>26707.67</v>
      </c>
      <c r="AA42" s="6">
        <v>20663.770000000004</v>
      </c>
      <c r="AB42" s="6">
        <v>22861.55</v>
      </c>
      <c r="AC42" s="6">
        <v>35200.73000000001</v>
      </c>
      <c r="AD42" s="6">
        <v>31345.129999999997</v>
      </c>
      <c r="AE42" s="6">
        <v>23325.429999999993</v>
      </c>
      <c r="AF42" s="6">
        <v>12732.900000000001</v>
      </c>
      <c r="AG42" s="6">
        <v>3108.46</v>
      </c>
      <c r="AH42" s="6">
        <v>8118.6399999999994</v>
      </c>
      <c r="AI42" s="6">
        <v>3444.37</v>
      </c>
      <c r="AJ42" s="6">
        <v>3773.2299999999996</v>
      </c>
      <c r="AK42" s="6">
        <f t="shared" si="7"/>
        <v>574860.11</v>
      </c>
      <c r="AM42" s="8">
        <f t="shared" si="8"/>
        <v>224989.44000000003</v>
      </c>
      <c r="AN42" s="6">
        <f t="shared" si="9"/>
        <v>332248.86857142858</v>
      </c>
      <c r="AO42" s="8">
        <f t="shared" si="10"/>
        <v>-107259.42857142855</v>
      </c>
    </row>
    <row r="43" spans="1:41" x14ac:dyDescent="0.25">
      <c r="A43" t="s">
        <v>56</v>
      </c>
      <c r="B43" t="s">
        <v>57</v>
      </c>
      <c r="C43" t="s">
        <v>58</v>
      </c>
      <c r="D43" t="s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15517.509999999998</v>
      </c>
      <c r="AD43" s="6">
        <v>23229.88</v>
      </c>
      <c r="AE43" s="6">
        <v>10137.34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f t="shared" si="7"/>
        <v>48884.729999999996</v>
      </c>
      <c r="AM43" s="8">
        <f t="shared" si="8"/>
        <v>48884.729999999996</v>
      </c>
      <c r="AN43" s="6">
        <f t="shared" si="9"/>
        <v>83802.394285714268</v>
      </c>
      <c r="AO43" s="8">
        <f t="shared" si="10"/>
        <v>-34917.664285714272</v>
      </c>
    </row>
    <row r="44" spans="1:41" x14ac:dyDescent="0.25">
      <c r="A44" t="s">
        <v>60</v>
      </c>
      <c r="B44" t="s">
        <v>61</v>
      </c>
      <c r="C44" t="s">
        <v>62</v>
      </c>
      <c r="D44" t="s">
        <v>2</v>
      </c>
      <c r="E44" s="6">
        <v>945.01</v>
      </c>
      <c r="F44" s="6">
        <v>924.11999999999989</v>
      </c>
      <c r="G44" s="6">
        <v>970.61</v>
      </c>
      <c r="H44" s="6">
        <v>902.55</v>
      </c>
      <c r="I44" s="6">
        <v>928.88000000000011</v>
      </c>
      <c r="J44" s="6">
        <v>874.82999999999993</v>
      </c>
      <c r="K44" s="6">
        <v>746.43000000000006</v>
      </c>
      <c r="L44" s="6">
        <v>715.7</v>
      </c>
      <c r="M44" s="6">
        <v>727.40000000000009</v>
      </c>
      <c r="N44" s="6">
        <v>750.92000000000007</v>
      </c>
      <c r="O44" s="6">
        <v>730.12</v>
      </c>
      <c r="P44" s="6">
        <v>697.27</v>
      </c>
      <c r="Q44" s="6">
        <v>823.83</v>
      </c>
      <c r="R44" s="6">
        <v>696.41000000000008</v>
      </c>
      <c r="S44" s="6">
        <v>807.84999999999991</v>
      </c>
      <c r="T44" s="6">
        <v>769.04</v>
      </c>
      <c r="U44" s="6">
        <v>737.88</v>
      </c>
      <c r="V44" s="6">
        <v>759.06</v>
      </c>
      <c r="W44" s="6">
        <v>823.43999999999994</v>
      </c>
      <c r="X44" s="6">
        <v>686.08999999999992</v>
      </c>
      <c r="Y44" s="6">
        <v>765.81000000000006</v>
      </c>
      <c r="Z44" s="6">
        <v>835.91000000000008</v>
      </c>
      <c r="AA44" s="6">
        <v>817.8</v>
      </c>
      <c r="AB44" s="6">
        <v>807.15000000000009</v>
      </c>
      <c r="AC44" s="6">
        <v>895.31999999999994</v>
      </c>
      <c r="AD44" s="6">
        <v>803.87</v>
      </c>
      <c r="AE44" s="6">
        <v>817.09999999999991</v>
      </c>
      <c r="AF44" s="6">
        <v>886.9</v>
      </c>
      <c r="AG44" s="6">
        <v>0</v>
      </c>
      <c r="AH44" s="6">
        <v>0</v>
      </c>
      <c r="AI44" s="6">
        <v>0</v>
      </c>
      <c r="AJ44" s="6">
        <v>0</v>
      </c>
      <c r="AK44" s="6">
        <f t="shared" si="7"/>
        <v>22647.3</v>
      </c>
      <c r="AM44" s="8">
        <f t="shared" si="8"/>
        <v>6629.8600000000006</v>
      </c>
      <c r="AN44" s="6">
        <f t="shared" si="9"/>
        <v>9845.0742857142886</v>
      </c>
      <c r="AO44" s="8">
        <f t="shared" si="10"/>
        <v>-3215.2142857142881</v>
      </c>
    </row>
    <row r="45" spans="1:41" x14ac:dyDescent="0.25">
      <c r="A45" t="s">
        <v>81</v>
      </c>
      <c r="B45" t="s">
        <v>82</v>
      </c>
      <c r="C45" t="s">
        <v>58</v>
      </c>
      <c r="D45" t="s">
        <v>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830.02</v>
      </c>
      <c r="AH45" s="6">
        <v>887.67000000000007</v>
      </c>
      <c r="AI45" s="6">
        <v>890.91000000000008</v>
      </c>
      <c r="AJ45" s="6">
        <v>885.95</v>
      </c>
      <c r="AK45" s="6">
        <f t="shared" si="7"/>
        <v>3494.55</v>
      </c>
      <c r="AM45" s="8">
        <f t="shared" si="8"/>
        <v>3494.55</v>
      </c>
      <c r="AN45" s="6">
        <f t="shared" si="9"/>
        <v>0</v>
      </c>
      <c r="AO45" s="8">
        <f t="shared" si="10"/>
        <v>3494.55</v>
      </c>
    </row>
    <row r="46" spans="1:41" x14ac:dyDescent="0.25">
      <c r="A46" t="s">
        <v>64</v>
      </c>
      <c r="B46" t="s">
        <v>65</v>
      </c>
      <c r="C46" t="s">
        <v>66</v>
      </c>
      <c r="D46" t="s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1175.6099999999999</v>
      </c>
      <c r="AD46" s="6">
        <v>1117.8500000000001</v>
      </c>
      <c r="AE46" s="6">
        <v>1150.6600000000001</v>
      </c>
      <c r="AF46" s="6">
        <v>1252.1500000000001</v>
      </c>
      <c r="AG46" s="6">
        <v>0</v>
      </c>
      <c r="AH46" s="6">
        <v>3757.46</v>
      </c>
      <c r="AI46" s="6">
        <v>3669.38</v>
      </c>
      <c r="AJ46" s="6">
        <v>3713.7799999999997</v>
      </c>
      <c r="AK46" s="6">
        <f t="shared" si="7"/>
        <v>15836.89</v>
      </c>
      <c r="AM46" s="8">
        <f t="shared" si="8"/>
        <v>15836.89</v>
      </c>
      <c r="AN46" s="6">
        <f t="shared" si="9"/>
        <v>5904.2057142857147</v>
      </c>
      <c r="AO46" s="8">
        <f t="shared" si="10"/>
        <v>9932.6842857142838</v>
      </c>
    </row>
    <row r="47" spans="1:41" x14ac:dyDescent="0.25">
      <c r="A47" t="s">
        <v>83</v>
      </c>
      <c r="B47" t="s">
        <v>84</v>
      </c>
      <c r="C47" t="s">
        <v>53</v>
      </c>
      <c r="D47" t="s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1072.1300000000001</v>
      </c>
      <c r="AH47" s="6">
        <v>1919.59</v>
      </c>
      <c r="AI47" s="6">
        <v>57.679999999999993</v>
      </c>
      <c r="AJ47" s="6">
        <v>7537.5</v>
      </c>
      <c r="AK47" s="6">
        <f t="shared" si="7"/>
        <v>10586.9</v>
      </c>
      <c r="AM47" s="8">
        <f t="shared" si="8"/>
        <v>10586.9</v>
      </c>
      <c r="AN47" s="6">
        <f t="shared" si="9"/>
        <v>0</v>
      </c>
      <c r="AO47" s="8">
        <f t="shared" si="10"/>
        <v>10586.9</v>
      </c>
    </row>
    <row r="48" spans="1:41" x14ac:dyDescent="0.25">
      <c r="A48" t="s">
        <v>85</v>
      </c>
      <c r="B48" t="s">
        <v>84</v>
      </c>
      <c r="C48" t="s">
        <v>53</v>
      </c>
      <c r="D48" t="s">
        <v>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445.37</v>
      </c>
      <c r="AH48" s="6">
        <v>0</v>
      </c>
      <c r="AI48" s="6">
        <v>0</v>
      </c>
      <c r="AJ48" s="6">
        <v>0</v>
      </c>
      <c r="AK48" s="6">
        <f t="shared" si="7"/>
        <v>445.37</v>
      </c>
      <c r="AM48" s="8">
        <f t="shared" si="8"/>
        <v>445.37</v>
      </c>
      <c r="AN48" s="6">
        <f t="shared" si="9"/>
        <v>0</v>
      </c>
      <c r="AO48" s="8">
        <f t="shared" si="10"/>
        <v>445.37</v>
      </c>
    </row>
    <row r="49" spans="1:41" x14ac:dyDescent="0.25">
      <c r="A49" t="s">
        <v>68</v>
      </c>
      <c r="B49" t="s">
        <v>69</v>
      </c>
      <c r="C49" t="s">
        <v>62</v>
      </c>
      <c r="D49" t="s">
        <v>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4315.3600000000006</v>
      </c>
      <c r="AD49" s="6">
        <v>4161.8799999999992</v>
      </c>
      <c r="AE49" s="6">
        <v>4934.09</v>
      </c>
      <c r="AF49" s="6">
        <v>4787.9400000000005</v>
      </c>
      <c r="AG49" s="6">
        <v>2774.62</v>
      </c>
      <c r="AH49" s="6">
        <v>2761.08</v>
      </c>
      <c r="AI49" s="6">
        <v>2805.63</v>
      </c>
      <c r="AJ49" s="6">
        <v>2764.0299999999997</v>
      </c>
      <c r="AK49" s="6">
        <f t="shared" si="7"/>
        <v>29304.63</v>
      </c>
      <c r="AM49" s="8">
        <f t="shared" si="8"/>
        <v>29304.63</v>
      </c>
      <c r="AN49" s="6">
        <f t="shared" si="9"/>
        <v>22990.851428571426</v>
      </c>
      <c r="AO49" s="8">
        <f t="shared" si="10"/>
        <v>6313.7785714285747</v>
      </c>
    </row>
    <row r="50" spans="1:41" x14ac:dyDescent="0.25">
      <c r="A50" t="s">
        <v>86</v>
      </c>
      <c r="B50" t="s">
        <v>87</v>
      </c>
      <c r="C50" t="s">
        <v>88</v>
      </c>
      <c r="D50" t="s">
        <v>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3756.0899999999997</v>
      </c>
      <c r="AH50" s="6">
        <v>0</v>
      </c>
      <c r="AI50" s="6">
        <v>0</v>
      </c>
      <c r="AJ50" s="6">
        <v>0</v>
      </c>
      <c r="AK50" s="6">
        <f t="shared" si="7"/>
        <v>3756.0899999999997</v>
      </c>
      <c r="AM50" s="8">
        <f t="shared" si="8"/>
        <v>3756.0899999999997</v>
      </c>
      <c r="AN50" s="6">
        <f t="shared" si="9"/>
        <v>0</v>
      </c>
      <c r="AO50" s="8">
        <f t="shared" si="10"/>
        <v>3756.0899999999997</v>
      </c>
    </row>
    <row r="51" spans="1:41" x14ac:dyDescent="0.25">
      <c r="A51" t="s">
        <v>89</v>
      </c>
      <c r="B51" t="s">
        <v>90</v>
      </c>
      <c r="C51" t="s">
        <v>91</v>
      </c>
      <c r="D51" t="s">
        <v>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1198.19</v>
      </c>
      <c r="AH51" s="6">
        <v>1221.24</v>
      </c>
      <c r="AI51" s="6">
        <v>1213</v>
      </c>
      <c r="AJ51" s="6">
        <v>1249.27</v>
      </c>
      <c r="AK51" s="6">
        <f t="shared" si="7"/>
        <v>4881.7000000000007</v>
      </c>
      <c r="AM51" s="8">
        <f t="shared" si="8"/>
        <v>4881.7000000000007</v>
      </c>
      <c r="AN51" s="6">
        <f t="shared" si="9"/>
        <v>0</v>
      </c>
      <c r="AO51" s="8">
        <f t="shared" si="10"/>
        <v>4881.7000000000007</v>
      </c>
    </row>
    <row r="52" spans="1:41" x14ac:dyDescent="0.25">
      <c r="A52" t="s">
        <v>92</v>
      </c>
      <c r="B52" t="s">
        <v>93</v>
      </c>
      <c r="C52" t="s">
        <v>94</v>
      </c>
      <c r="D52" t="s">
        <v>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5410.3899999999994</v>
      </c>
      <c r="AH52" s="6">
        <v>0</v>
      </c>
      <c r="AI52" s="6">
        <v>0</v>
      </c>
      <c r="AJ52" s="6">
        <v>0</v>
      </c>
      <c r="AK52" s="6">
        <f t="shared" si="7"/>
        <v>5410.3899999999994</v>
      </c>
      <c r="AM52" s="8">
        <f t="shared" si="8"/>
        <v>5410.3899999999994</v>
      </c>
      <c r="AN52" s="6">
        <f t="shared" si="9"/>
        <v>0</v>
      </c>
      <c r="AO52" s="8">
        <f t="shared" si="10"/>
        <v>5410.3899999999994</v>
      </c>
    </row>
    <row r="53" spans="1:41" x14ac:dyDescent="0.25">
      <c r="A53" t="s">
        <v>95</v>
      </c>
      <c r="B53" t="s">
        <v>96</v>
      </c>
      <c r="C53" t="s">
        <v>94</v>
      </c>
      <c r="D53" t="s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10252.92</v>
      </c>
      <c r="AH53" s="6">
        <v>11500.14</v>
      </c>
      <c r="AI53" s="6">
        <v>12496.970000000001</v>
      </c>
      <c r="AJ53" s="6">
        <v>12569.68</v>
      </c>
      <c r="AK53" s="6">
        <f t="shared" si="7"/>
        <v>46819.71</v>
      </c>
      <c r="AM53" s="8">
        <f t="shared" si="8"/>
        <v>46819.71</v>
      </c>
      <c r="AN53" s="6">
        <f t="shared" si="9"/>
        <v>0</v>
      </c>
      <c r="AO53" s="8">
        <f t="shared" si="10"/>
        <v>46819.71</v>
      </c>
    </row>
    <row r="54" spans="1:41" x14ac:dyDescent="0.25">
      <c r="A54" t="s">
        <v>71</v>
      </c>
      <c r="B54" t="s">
        <v>72</v>
      </c>
      <c r="C54" t="s">
        <v>62</v>
      </c>
      <c r="D54" t="s">
        <v>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127.89</v>
      </c>
      <c r="Z54" s="6">
        <v>139.4</v>
      </c>
      <c r="AA54" s="6">
        <v>136.65</v>
      </c>
      <c r="AB54" s="6">
        <v>128.9</v>
      </c>
      <c r="AC54" s="6">
        <v>137.87</v>
      </c>
      <c r="AD54" s="6">
        <v>131.1</v>
      </c>
      <c r="AE54" s="6">
        <v>125.9</v>
      </c>
      <c r="AF54" s="6">
        <v>142.79000000000002</v>
      </c>
      <c r="AG54" s="6">
        <v>500.03000000000003</v>
      </c>
      <c r="AH54" s="6">
        <v>189.7</v>
      </c>
      <c r="AI54" s="6">
        <v>188.16</v>
      </c>
      <c r="AJ54" s="6">
        <v>188.36</v>
      </c>
      <c r="AK54" s="6">
        <f t="shared" si="7"/>
        <v>2136.75</v>
      </c>
      <c r="AM54" s="8">
        <f t="shared" si="8"/>
        <v>2136.75</v>
      </c>
      <c r="AN54" s="6">
        <f t="shared" si="9"/>
        <v>1590.36</v>
      </c>
      <c r="AO54" s="8">
        <f t="shared" si="10"/>
        <v>546.3900000000001</v>
      </c>
    </row>
    <row r="55" spans="1:41" x14ac:dyDescent="0.25">
      <c r="A55" t="s">
        <v>97</v>
      </c>
      <c r="B55" t="s">
        <v>98</v>
      </c>
      <c r="C55" t="s">
        <v>62</v>
      </c>
      <c r="D55" t="s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598.1</v>
      </c>
      <c r="AH55" s="6">
        <v>0</v>
      </c>
      <c r="AI55" s="6">
        <v>0</v>
      </c>
      <c r="AJ55" s="6">
        <v>0</v>
      </c>
      <c r="AK55" s="6">
        <f t="shared" si="7"/>
        <v>598.1</v>
      </c>
      <c r="AM55" s="8">
        <f t="shared" si="8"/>
        <v>598.1</v>
      </c>
      <c r="AN55" s="6">
        <f t="shared" si="9"/>
        <v>0</v>
      </c>
      <c r="AO55" s="8">
        <f t="shared" si="10"/>
        <v>598.1</v>
      </c>
    </row>
    <row r="56" spans="1:41" x14ac:dyDescent="0.25">
      <c r="A56" t="s">
        <v>99</v>
      </c>
      <c r="B56" t="s">
        <v>100</v>
      </c>
      <c r="C56" t="s">
        <v>58</v>
      </c>
      <c r="D56" t="s">
        <v>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274.40999999999997</v>
      </c>
      <c r="AH56" s="6">
        <v>0</v>
      </c>
      <c r="AI56" s="6">
        <v>0</v>
      </c>
      <c r="AJ56" s="6">
        <v>0</v>
      </c>
      <c r="AK56" s="6">
        <f t="shared" si="7"/>
        <v>274.40999999999997</v>
      </c>
      <c r="AM56" s="8">
        <f t="shared" si="8"/>
        <v>274.40999999999997</v>
      </c>
      <c r="AN56" s="6">
        <f t="shared" si="9"/>
        <v>0</v>
      </c>
      <c r="AO56" s="8">
        <f t="shared" si="10"/>
        <v>274.40999999999997</v>
      </c>
    </row>
    <row r="57" spans="1:41" x14ac:dyDescent="0.25">
      <c r="A57" t="s">
        <v>101</v>
      </c>
      <c r="B57" t="s">
        <v>102</v>
      </c>
      <c r="C57" t="s">
        <v>62</v>
      </c>
      <c r="D57" t="s">
        <v>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2002.8400000000001</v>
      </c>
      <c r="AH57" s="6">
        <v>1895.1599999999999</v>
      </c>
      <c r="AI57" s="6">
        <v>1880.8</v>
      </c>
      <c r="AJ57" s="6">
        <v>1881.6100000000001</v>
      </c>
      <c r="AK57" s="6">
        <f t="shared" si="7"/>
        <v>7660.41</v>
      </c>
      <c r="AM57" s="8">
        <f t="shared" si="8"/>
        <v>7660.41</v>
      </c>
      <c r="AN57" s="6">
        <f t="shared" si="9"/>
        <v>0</v>
      </c>
      <c r="AO57" s="8">
        <f t="shared" si="10"/>
        <v>7660.41</v>
      </c>
    </row>
    <row r="58" spans="1:41" x14ac:dyDescent="0.25">
      <c r="A58" t="s">
        <v>103</v>
      </c>
      <c r="B58" t="s">
        <v>104</v>
      </c>
      <c r="C58" t="s">
        <v>105</v>
      </c>
      <c r="D58" t="s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962.69</v>
      </c>
      <c r="AH58" s="6">
        <v>997.67000000000007</v>
      </c>
      <c r="AI58" s="6">
        <v>843.74</v>
      </c>
      <c r="AJ58" s="6">
        <v>778.21</v>
      </c>
      <c r="AK58" s="6">
        <f t="shared" si="7"/>
        <v>3582.3100000000004</v>
      </c>
      <c r="AM58" s="8">
        <f t="shared" si="8"/>
        <v>3582.3100000000004</v>
      </c>
      <c r="AN58" s="6">
        <f t="shared" si="9"/>
        <v>0</v>
      </c>
      <c r="AO58" s="8">
        <f t="shared" si="10"/>
        <v>3582.3100000000004</v>
      </c>
    </row>
    <row r="59" spans="1:41" x14ac:dyDescent="0.25">
      <c r="A59" t="s">
        <v>106</v>
      </c>
      <c r="B59" t="s">
        <v>104</v>
      </c>
      <c r="C59" t="s">
        <v>105</v>
      </c>
      <c r="D59" t="s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794.15</v>
      </c>
      <c r="AH59" s="6">
        <v>0</v>
      </c>
      <c r="AI59" s="6">
        <v>0</v>
      </c>
      <c r="AJ59" s="6">
        <v>0</v>
      </c>
      <c r="AK59" s="6">
        <f t="shared" si="7"/>
        <v>794.15</v>
      </c>
      <c r="AM59" s="8">
        <f t="shared" si="8"/>
        <v>794.15</v>
      </c>
      <c r="AN59" s="6">
        <f t="shared" si="9"/>
        <v>0</v>
      </c>
      <c r="AO59" s="8">
        <f t="shared" si="10"/>
        <v>794.15</v>
      </c>
    </row>
    <row r="60" spans="1:41" x14ac:dyDescent="0.25">
      <c r="A60" t="s">
        <v>74</v>
      </c>
      <c r="B60" t="s">
        <v>75</v>
      </c>
      <c r="C60" t="s">
        <v>76</v>
      </c>
      <c r="D60" t="s">
        <v>2</v>
      </c>
      <c r="E60" s="6">
        <v>816.8</v>
      </c>
      <c r="F60" s="6">
        <v>1479.1699999999998</v>
      </c>
      <c r="G60" s="6">
        <v>875.34</v>
      </c>
      <c r="H60" s="6">
        <v>1150.4000000000001</v>
      </c>
      <c r="I60" s="6">
        <v>936.82999999999993</v>
      </c>
      <c r="J60" s="6">
        <v>865.84</v>
      </c>
      <c r="K60" s="6">
        <v>758.75</v>
      </c>
      <c r="L60" s="6">
        <v>729.55</v>
      </c>
      <c r="M60" s="6">
        <v>731.90000000000009</v>
      </c>
      <c r="N60" s="6">
        <v>764.23</v>
      </c>
      <c r="O60" s="6">
        <v>721.1</v>
      </c>
      <c r="P60" s="6">
        <v>713.37</v>
      </c>
      <c r="Q60" s="6">
        <v>920.27</v>
      </c>
      <c r="R60" s="6">
        <v>717.79</v>
      </c>
      <c r="S60" s="6">
        <v>758.33999999999992</v>
      </c>
      <c r="T60" s="6">
        <v>286.52</v>
      </c>
      <c r="U60" s="6">
        <v>271.52000000000004</v>
      </c>
      <c r="V60" s="6">
        <v>280.5</v>
      </c>
      <c r="W60" s="6">
        <v>290.27999999999997</v>
      </c>
      <c r="X60" s="6">
        <v>155.28</v>
      </c>
      <c r="Y60" s="6">
        <v>768.7</v>
      </c>
      <c r="Z60" s="6">
        <v>446.69</v>
      </c>
      <c r="AA60" s="6">
        <v>455.75</v>
      </c>
      <c r="AB60" s="6">
        <v>1140.4099999999999</v>
      </c>
      <c r="AC60" s="6">
        <v>753.97</v>
      </c>
      <c r="AD60" s="6">
        <v>425.9</v>
      </c>
      <c r="AE60" s="6">
        <v>407.46999999999997</v>
      </c>
      <c r="AF60" s="6">
        <v>422.57</v>
      </c>
      <c r="AG60" s="6">
        <v>1445.72</v>
      </c>
      <c r="AH60" s="6">
        <v>528.01</v>
      </c>
      <c r="AI60" s="6">
        <v>172.08000000000007</v>
      </c>
      <c r="AJ60" s="6">
        <v>-60.35</v>
      </c>
      <c r="AK60" s="6">
        <f t="shared" si="7"/>
        <v>21130.700000000008</v>
      </c>
      <c r="AM60" s="8">
        <f t="shared" si="8"/>
        <v>6906.92</v>
      </c>
      <c r="AN60" s="6">
        <f t="shared" si="9"/>
        <v>7540.9542857142869</v>
      </c>
      <c r="AO60" s="8">
        <f t="shared" si="10"/>
        <v>-634.03428571428685</v>
      </c>
    </row>
    <row r="61" spans="1:41" x14ac:dyDescent="0.25">
      <c r="A61" t="s">
        <v>107</v>
      </c>
      <c r="B61" t="s">
        <v>108</v>
      </c>
      <c r="C61" t="s">
        <v>53</v>
      </c>
      <c r="D61" t="s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1680.13</v>
      </c>
      <c r="AJ61" s="6">
        <v>4209.9799999999996</v>
      </c>
      <c r="AK61" s="6">
        <f t="shared" si="7"/>
        <v>5890.11</v>
      </c>
      <c r="AM61" s="8">
        <f t="shared" si="8"/>
        <v>5890.11</v>
      </c>
      <c r="AN61" s="6">
        <f t="shared" si="9"/>
        <v>0</v>
      </c>
      <c r="AO61" s="8">
        <f t="shared" si="10"/>
        <v>5890.11</v>
      </c>
    </row>
    <row r="62" spans="1:41" s="3" customFormat="1" x14ac:dyDescent="0.25">
      <c r="A62" s="3" t="s">
        <v>41</v>
      </c>
      <c r="E62" s="7">
        <f>SUM(E40:E61)</f>
        <v>5276.57</v>
      </c>
      <c r="F62" s="7">
        <f t="shared" ref="F62:AO62" si="11">SUM(F40:F61)</f>
        <v>5928.09</v>
      </c>
      <c r="G62" s="7">
        <f t="shared" si="11"/>
        <v>12401.91</v>
      </c>
      <c r="H62" s="7">
        <f t="shared" si="11"/>
        <v>17296.759999999998</v>
      </c>
      <c r="I62" s="7">
        <f t="shared" si="11"/>
        <v>19281.86</v>
      </c>
      <c r="J62" s="7">
        <f t="shared" si="11"/>
        <v>10158.5</v>
      </c>
      <c r="K62" s="7">
        <f t="shared" si="11"/>
        <v>6139.66</v>
      </c>
      <c r="L62" s="7">
        <f t="shared" si="11"/>
        <v>5522.42</v>
      </c>
      <c r="M62" s="7">
        <f t="shared" si="11"/>
        <v>8580.91</v>
      </c>
      <c r="N62" s="7">
        <f t="shared" si="11"/>
        <v>6399.8700000000008</v>
      </c>
      <c r="O62" s="7">
        <f t="shared" si="11"/>
        <v>9380.9000000000015</v>
      </c>
      <c r="P62" s="7">
        <f t="shared" si="11"/>
        <v>7104.6500000000005</v>
      </c>
      <c r="Q62" s="7">
        <f t="shared" si="11"/>
        <v>13554.230000000001</v>
      </c>
      <c r="R62" s="7">
        <f t="shared" si="11"/>
        <v>29786.54</v>
      </c>
      <c r="S62" s="7">
        <f t="shared" si="11"/>
        <v>35500.399999999994</v>
      </c>
      <c r="T62" s="7">
        <f t="shared" si="11"/>
        <v>41106.729999999996</v>
      </c>
      <c r="U62" s="7">
        <f t="shared" si="11"/>
        <v>35373.659999999996</v>
      </c>
      <c r="V62" s="7">
        <f t="shared" si="11"/>
        <v>59230.07</v>
      </c>
      <c r="W62" s="7">
        <f t="shared" si="11"/>
        <v>55631.29</v>
      </c>
      <c r="X62" s="7">
        <f t="shared" si="11"/>
        <v>47716.14</v>
      </c>
      <c r="Y62" s="7">
        <f t="shared" si="11"/>
        <v>37159.729999999989</v>
      </c>
      <c r="Z62" s="7">
        <f t="shared" si="11"/>
        <v>30095.35</v>
      </c>
      <c r="AA62" s="7">
        <f t="shared" si="11"/>
        <v>24029.220000000005</v>
      </c>
      <c r="AB62" s="7">
        <f t="shared" si="11"/>
        <v>26541.7</v>
      </c>
      <c r="AC62" s="7">
        <f t="shared" si="11"/>
        <v>59746.12000000001</v>
      </c>
      <c r="AD62" s="7">
        <f t="shared" si="11"/>
        <v>62871.19999999999</v>
      </c>
      <c r="AE62" s="7">
        <f t="shared" si="11"/>
        <v>42346.200000000004</v>
      </c>
      <c r="AF62" s="7">
        <f t="shared" si="11"/>
        <v>22037.730000000003</v>
      </c>
      <c r="AG62" s="7">
        <f t="shared" si="11"/>
        <v>44380.770000000011</v>
      </c>
      <c r="AH62" s="7">
        <f t="shared" si="11"/>
        <v>42891.62</v>
      </c>
      <c r="AI62" s="7">
        <f t="shared" si="11"/>
        <v>39407.340000000011</v>
      </c>
      <c r="AJ62" s="7">
        <f t="shared" si="11"/>
        <v>52787.16</v>
      </c>
      <c r="AK62" s="7">
        <f t="shared" si="11"/>
        <v>915665.3</v>
      </c>
      <c r="AM62" s="7">
        <f t="shared" si="11"/>
        <v>484294.14</v>
      </c>
      <c r="AN62" s="7">
        <f t="shared" si="11"/>
        <v>484782.03428571433</v>
      </c>
      <c r="AO62" s="7">
        <f t="shared" si="11"/>
        <v>-487.89428571428743</v>
      </c>
    </row>
    <row r="64" spans="1:41" x14ac:dyDescent="0.25">
      <c r="A64" s="7" t="s">
        <v>113</v>
      </c>
      <c r="E64" s="9">
        <v>4555575.5999999996</v>
      </c>
      <c r="F64" s="9">
        <v>4505668.0199999996</v>
      </c>
      <c r="G64" s="9">
        <v>3734042.14</v>
      </c>
      <c r="H64" s="9">
        <v>4408461.5600000015</v>
      </c>
      <c r="I64" s="9">
        <v>4449868.8199999994</v>
      </c>
      <c r="J64" s="9">
        <v>4210697.3800000018</v>
      </c>
      <c r="K64" s="9">
        <v>4594745.5000000009</v>
      </c>
      <c r="L64" s="9">
        <v>4289444.3499999968</v>
      </c>
      <c r="M64" s="9">
        <v>4273106.7300000004</v>
      </c>
      <c r="N64" s="9">
        <v>4467788.4200000009</v>
      </c>
      <c r="O64" s="9">
        <v>4308174.379999998</v>
      </c>
      <c r="P64" s="9">
        <v>7860662.4400000004</v>
      </c>
      <c r="Q64" s="9">
        <v>4781926.2199999988</v>
      </c>
      <c r="R64" s="9">
        <v>4487643.18</v>
      </c>
      <c r="S64" s="9">
        <v>4333273.7400000012</v>
      </c>
      <c r="T64" s="9">
        <v>4034809.0600000028</v>
      </c>
      <c r="U64" s="9">
        <v>3802497.0199999996</v>
      </c>
      <c r="V64" s="9">
        <v>3908530.6900000009</v>
      </c>
      <c r="W64" s="9">
        <v>4170342.4800000009</v>
      </c>
      <c r="X64" s="9">
        <v>3862565.3000000031</v>
      </c>
      <c r="Y64" s="9">
        <v>4215145.67</v>
      </c>
      <c r="Z64" s="9">
        <v>4218117.2300000004</v>
      </c>
      <c r="AA64" s="9">
        <v>4026418.7600000021</v>
      </c>
      <c r="AB64" s="9">
        <v>5769119.620000002</v>
      </c>
      <c r="AC64" s="9">
        <v>4025513.9300000039</v>
      </c>
      <c r="AD64" s="9">
        <v>3847006.3500000006</v>
      </c>
      <c r="AE64" s="9">
        <v>3885749.7900000005</v>
      </c>
      <c r="AF64" s="9">
        <v>4257376.6599999983</v>
      </c>
      <c r="AG64" s="9">
        <v>3974641.14</v>
      </c>
      <c r="AH64" s="9">
        <v>4287413.8500000015</v>
      </c>
      <c r="AI64" s="9">
        <v>4039505.9100000006</v>
      </c>
      <c r="AJ64" s="9">
        <v>4159095.3400000003</v>
      </c>
      <c r="AK64" s="9">
        <v>193508608.81000003</v>
      </c>
      <c r="AL64" s="10"/>
      <c r="AM64" s="11">
        <f t="shared" ref="AM64" si="12">SUM(Y64:AJ64)</f>
        <v>50705104.250000015</v>
      </c>
    </row>
    <row r="65" spans="1:39" s="3" customFormat="1" x14ac:dyDescent="0.25">
      <c r="A65" s="7" t="s">
        <v>114</v>
      </c>
      <c r="E65" s="12">
        <f>E62/E64</f>
        <v>1.1582663670426192E-3</v>
      </c>
      <c r="F65" s="12">
        <f t="shared" ref="F65:AM65" si="13">F62/F64</f>
        <v>1.3156961351093951E-3</v>
      </c>
      <c r="G65" s="12">
        <f t="shared" si="13"/>
        <v>3.3213095982896432E-3</v>
      </c>
      <c r="H65" s="12">
        <f t="shared" si="13"/>
        <v>3.9235365364056829E-3</v>
      </c>
      <c r="I65" s="12">
        <f t="shared" si="13"/>
        <v>4.3331299820204595E-3</v>
      </c>
      <c r="J65" s="12">
        <f t="shared" si="13"/>
        <v>2.4125457336950668E-3</v>
      </c>
      <c r="K65" s="12">
        <f t="shared" si="13"/>
        <v>1.3362350537151619E-3</v>
      </c>
      <c r="L65" s="12">
        <f t="shared" si="13"/>
        <v>1.2874441418035891E-3</v>
      </c>
      <c r="M65" s="12">
        <f t="shared" si="13"/>
        <v>2.008119745700805E-3</v>
      </c>
      <c r="N65" s="12">
        <f t="shared" si="13"/>
        <v>1.4324469733953964E-3</v>
      </c>
      <c r="O65" s="12">
        <f t="shared" si="13"/>
        <v>2.1774652492130568E-3</v>
      </c>
      <c r="P65" s="12">
        <f t="shared" si="13"/>
        <v>9.0382331695698669E-4</v>
      </c>
      <c r="Q65" s="12">
        <f t="shared" si="13"/>
        <v>2.8344707501572462E-3</v>
      </c>
      <c r="R65" s="12">
        <f t="shared" si="13"/>
        <v>6.6374573033678675E-3</v>
      </c>
      <c r="S65" s="12">
        <f t="shared" si="13"/>
        <v>8.1925126659549517E-3</v>
      </c>
      <c r="T65" s="12">
        <f t="shared" si="13"/>
        <v>1.0188023618644289E-2</v>
      </c>
      <c r="U65" s="12">
        <f t="shared" si="13"/>
        <v>9.302744963097959E-3</v>
      </c>
      <c r="V65" s="12">
        <f t="shared" si="13"/>
        <v>1.5154050127210331E-2</v>
      </c>
      <c r="W65" s="12">
        <f t="shared" si="13"/>
        <v>1.3339741344216888E-2</v>
      </c>
      <c r="X65" s="12">
        <f t="shared" si="13"/>
        <v>1.2353484354037965E-2</v>
      </c>
      <c r="Y65" s="12">
        <f t="shared" si="13"/>
        <v>8.8157641299262592E-3</v>
      </c>
      <c r="Z65" s="12">
        <f t="shared" si="13"/>
        <v>7.1347827381269806E-3</v>
      </c>
      <c r="AA65" s="12">
        <f t="shared" si="13"/>
        <v>5.9678889435732692E-3</v>
      </c>
      <c r="AB65" s="12">
        <f t="shared" si="13"/>
        <v>4.6006499688422114E-3</v>
      </c>
      <c r="AC65" s="12">
        <f t="shared" si="13"/>
        <v>1.4841861446496088E-2</v>
      </c>
      <c r="AD65" s="12">
        <f t="shared" si="13"/>
        <v>1.6342889582181216E-2</v>
      </c>
      <c r="AE65" s="12">
        <f t="shared" si="13"/>
        <v>1.0897819542827538E-2</v>
      </c>
      <c r="AF65" s="12">
        <f t="shared" si="13"/>
        <v>5.1763636999879667E-3</v>
      </c>
      <c r="AG65" s="12">
        <f t="shared" si="13"/>
        <v>1.1165981641301084E-2</v>
      </c>
      <c r="AH65" s="12">
        <f t="shared" si="13"/>
        <v>1.0004077399712647E-2</v>
      </c>
      <c r="AI65" s="12">
        <f t="shared" si="13"/>
        <v>9.7554851702147914E-3</v>
      </c>
      <c r="AJ65" s="12">
        <f t="shared" si="13"/>
        <v>1.2691981232630267E-2</v>
      </c>
      <c r="AK65" s="12">
        <f t="shared" si="13"/>
        <v>4.7319098908879175E-3</v>
      </c>
      <c r="AM65" s="12">
        <f t="shared" si="13"/>
        <v>9.55119109137814E-3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by Service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2021-07-24T17:56:35Z</dcterms:created>
  <dcterms:modified xsi:type="dcterms:W3CDTF">2021-09-16T16:57:42Z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2-35 - 1600 PNG Allocations Updated 09152021.xlsx</vt:lpwstr>
  </property>
</Properties>
</file>