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ittfs01\data\Common\Finance\Finshare\GENACCT\08-Rate Cases\2020 Kentucky Rate Case\6 - Attorney General Data Request 2 (coming 0825)\AG 2-39\"/>
    </mc:Choice>
  </mc:AlternateContent>
  <bookViews>
    <workbookView xWindow="0" yWindow="0" windowWidth="16392" windowHeight="5868"/>
  </bookViews>
  <sheets>
    <sheet name="AG39_c_g"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F36" i="1" s="1"/>
  <c r="F37" i="1" s="1"/>
  <c r="J37" i="1"/>
  <c r="I37" i="1"/>
  <c r="H37" i="1"/>
  <c r="N31" i="1"/>
  <c r="K31" i="1"/>
  <c r="N30" i="1"/>
  <c r="N32" i="1" s="1"/>
  <c r="K30" i="1"/>
  <c r="K32" i="1" s="1"/>
  <c r="S26" i="1"/>
  <c r="R26" i="1"/>
  <c r="Q26" i="1"/>
  <c r="P26" i="1"/>
  <c r="O26" i="1"/>
  <c r="N26" i="1"/>
  <c r="M26" i="1"/>
  <c r="L26" i="1"/>
  <c r="K26" i="1"/>
  <c r="J26" i="1"/>
  <c r="I26" i="1"/>
  <c r="H26" i="1"/>
  <c r="S19" i="1"/>
  <c r="R19" i="1"/>
  <c r="Q19" i="1"/>
  <c r="P19" i="1"/>
  <c r="O19" i="1"/>
  <c r="N19" i="1"/>
  <c r="M19" i="1"/>
  <c r="L19" i="1"/>
  <c r="K19" i="1"/>
  <c r="J19" i="1"/>
  <c r="I19" i="1"/>
  <c r="H19" i="1"/>
  <c r="F102" i="1"/>
  <c r="F103" i="1" s="1"/>
  <c r="F104" i="1" s="1"/>
  <c r="F91" i="1"/>
  <c r="F92" i="1" s="1"/>
  <c r="F93" i="1" s="1"/>
  <c r="E92" i="1"/>
  <c r="E91" i="1"/>
  <c r="N97" i="1"/>
  <c r="O104" i="1"/>
  <c r="N104" i="1"/>
  <c r="M104" i="1"/>
  <c r="L104" i="1"/>
  <c r="K104" i="1"/>
  <c r="J104" i="1"/>
  <c r="I104" i="1"/>
  <c r="H104" i="1"/>
  <c r="S93" i="1"/>
  <c r="R93" i="1"/>
  <c r="Q93" i="1"/>
  <c r="P93" i="1"/>
  <c r="O93" i="1"/>
  <c r="N93" i="1"/>
  <c r="M93" i="1"/>
  <c r="L93" i="1"/>
  <c r="K93" i="1"/>
  <c r="J93" i="1"/>
  <c r="I93" i="1"/>
  <c r="H93" i="1"/>
  <c r="P103" i="1"/>
  <c r="Q103" i="1" s="1"/>
  <c r="R103" i="1" s="1"/>
  <c r="S103" i="1" s="1"/>
  <c r="P102" i="1"/>
  <c r="Q102" i="1" s="1"/>
  <c r="N98" i="1"/>
  <c r="N99" i="1" s="1"/>
  <c r="O99" i="1" s="1"/>
  <c r="K98" i="1"/>
  <c r="K99" i="1" s="1"/>
  <c r="L99" i="1" s="1"/>
  <c r="K97" i="1"/>
  <c r="E25" i="1"/>
  <c r="G25" i="1" s="1"/>
  <c r="F24" i="1"/>
  <c r="E24" i="1"/>
  <c r="E18" i="1"/>
  <c r="F17" i="1"/>
  <c r="F18" i="1" s="1"/>
  <c r="F19" i="1" s="1"/>
  <c r="E17" i="1"/>
  <c r="L32" i="1" l="1"/>
  <c r="K35" i="1" s="1"/>
  <c r="O32" i="1"/>
  <c r="K36" i="1" s="1"/>
  <c r="L36" i="1" s="1"/>
  <c r="M36" i="1" s="1"/>
  <c r="N36" i="1" s="1"/>
  <c r="O36" i="1" s="1"/>
  <c r="P36" i="1" s="1"/>
  <c r="Q36" i="1" s="1"/>
  <c r="R36" i="1" s="1"/>
  <c r="S36" i="1" s="1"/>
  <c r="E93" i="1"/>
  <c r="G93" i="1" s="1"/>
  <c r="E103" i="1"/>
  <c r="G103" i="1" s="1"/>
  <c r="G92" i="1"/>
  <c r="G91" i="1"/>
  <c r="R102" i="1"/>
  <c r="Q104" i="1"/>
  <c r="P104" i="1"/>
  <c r="E19" i="1"/>
  <c r="G19" i="1" s="1"/>
  <c r="G24" i="1"/>
  <c r="G18" i="1"/>
  <c r="G17" i="1"/>
  <c r="E26" i="1"/>
  <c r="G26" i="1" s="1"/>
  <c r="E36" i="1" l="1"/>
  <c r="G36" i="1" s="1"/>
  <c r="K37" i="1"/>
  <c r="L35" i="1"/>
  <c r="S102" i="1"/>
  <c r="S104" i="1" s="1"/>
  <c r="R104" i="1"/>
  <c r="L37" i="1" l="1"/>
  <c r="M35" i="1"/>
  <c r="E102" i="1"/>
  <c r="M37" i="1" l="1"/>
  <c r="N35" i="1"/>
  <c r="G102" i="1"/>
  <c r="E104" i="1"/>
  <c r="G104" i="1" s="1"/>
  <c r="N37" i="1" l="1"/>
  <c r="O35" i="1"/>
  <c r="P35" i="1" l="1"/>
  <c r="O37" i="1"/>
  <c r="Q35" i="1" l="1"/>
  <c r="P37" i="1"/>
  <c r="Q37" i="1" l="1"/>
  <c r="R35" i="1"/>
  <c r="R37" i="1" l="1"/>
  <c r="S35" i="1"/>
  <c r="S37" i="1" l="1"/>
  <c r="E35" i="1"/>
  <c r="G35" i="1" l="1"/>
  <c r="E37" i="1"/>
  <c r="G37" i="1" s="1"/>
</calcChain>
</file>

<file path=xl/sharedStrings.xml><?xml version="1.0" encoding="utf-8"?>
<sst xmlns="http://schemas.openxmlformats.org/spreadsheetml/2006/main" count="322" uniqueCount="81">
  <si>
    <t>PNG Cos (2200) Allocations by Service by Month/Year</t>
  </si>
  <si>
    <t>Company Code</t>
  </si>
  <si>
    <t>1600</t>
  </si>
  <si>
    <t>Sum of Amount</t>
  </si>
  <si>
    <t>Year/Month</t>
  </si>
  <si>
    <t>Assignment</t>
  </si>
  <si>
    <t>Service</t>
  </si>
  <si>
    <t>Allocation Method</t>
  </si>
  <si>
    <t>Capital vs Expense</t>
  </si>
  <si>
    <t>2019/01</t>
  </si>
  <si>
    <t>2019/02</t>
  </si>
  <si>
    <t>2019/03</t>
  </si>
  <si>
    <t>2019/04</t>
  </si>
  <si>
    <t>2019/05</t>
  </si>
  <si>
    <t>2019/06</t>
  </si>
  <si>
    <t>2019/07</t>
  </si>
  <si>
    <t>2019/08</t>
  </si>
  <si>
    <t>2019/09</t>
  </si>
  <si>
    <t>2019/10</t>
  </si>
  <si>
    <t>2019/11</t>
  </si>
  <si>
    <t>2019/12</t>
  </si>
  <si>
    <t>APPLIC.ALLOC2</t>
  </si>
  <si>
    <t xml:space="preserve">Information Technology Applications </t>
  </si>
  <si>
    <t>Customers and Users (50/50)</t>
  </si>
  <si>
    <t>Capital</t>
  </si>
  <si>
    <t>Expense</t>
  </si>
  <si>
    <t>APPLIC.ALLOC2 Total</t>
  </si>
  <si>
    <t>2020/01</t>
  </si>
  <si>
    <t>2020/02</t>
  </si>
  <si>
    <t>2020/03</t>
  </si>
  <si>
    <t>2020/04</t>
  </si>
  <si>
    <t>2020/05</t>
  </si>
  <si>
    <t>2020/06</t>
  </si>
  <si>
    <t>2020/07</t>
  </si>
  <si>
    <t>2020/08</t>
  </si>
  <si>
    <t>2020/09</t>
  </si>
  <si>
    <t>2020/10</t>
  </si>
  <si>
    <t>2020/11</t>
  </si>
  <si>
    <t>2020/12</t>
  </si>
  <si>
    <t>2021/01</t>
  </si>
  <si>
    <t>2021/02</t>
  </si>
  <si>
    <t>2021/03</t>
  </si>
  <si>
    <t>2021/04</t>
  </si>
  <si>
    <t>2021/05</t>
  </si>
  <si>
    <t>AG1-52-2019</t>
  </si>
  <si>
    <t>Year</t>
  </si>
  <si>
    <t>Values</t>
  </si>
  <si>
    <t>2019</t>
  </si>
  <si>
    <t>%</t>
  </si>
  <si>
    <t>1000</t>
  </si>
  <si>
    <t>1200</t>
  </si>
  <si>
    <t>1300</t>
  </si>
  <si>
    <t>3100</t>
  </si>
  <si>
    <t>AG1-52-2020</t>
  </si>
  <si>
    <t>2020</t>
  </si>
  <si>
    <t>BILL.ALLOC2</t>
  </si>
  <si>
    <t xml:space="preserve">Billing Services </t>
  </si>
  <si>
    <t>Customers</t>
  </si>
  <si>
    <t>BILL.ALLOC2 Total</t>
  </si>
  <si>
    <t>2021/06</t>
  </si>
  <si>
    <t>2021/07</t>
  </si>
  <si>
    <t>2021/08</t>
  </si>
  <si>
    <t>2021</t>
  </si>
  <si>
    <t>4 MONTHS 2020</t>
  </si>
  <si>
    <t>3 MONTHS 2021</t>
  </si>
  <si>
    <t xml:space="preserve">ONE MONTH </t>
  </si>
  <si>
    <t>CAPITAL</t>
  </si>
  <si>
    <t>EXPENSE</t>
  </si>
  <si>
    <t>Calculation AG2-39.c IT Services</t>
  </si>
  <si>
    <t>Totlal to All Affiliates</t>
  </si>
  <si>
    <t>Delta</t>
  </si>
  <si>
    <r>
      <t xml:space="preserve">c. </t>
    </r>
    <r>
      <rPr>
        <b/>
        <sz val="12"/>
        <color rgb="FF000000"/>
        <rFont val="Calibri"/>
        <family val="2"/>
      </rPr>
      <t xml:space="preserve">Affiliate Allocations OAG 1-52. </t>
    </r>
    <r>
      <rPr>
        <sz val="12"/>
        <color rgb="FF000000"/>
        <rFont val="Calibri"/>
        <family val="2"/>
      </rPr>
      <t xml:space="preserve">Regarding (b) above, explain how changes in allocation factor formulas (or significant changes in the inputs of allocation factor formulas) that caused the significant increase in the IT allocation percentage for Delta in 2020 and 2021.  </t>
    </r>
    <r>
      <rPr>
        <b/>
        <sz val="12"/>
        <color rgb="FF000000"/>
        <rFont val="Calibri"/>
        <family val="2"/>
      </rPr>
      <t xml:space="preserve">And provide and show the calculations of these factors and underlying inputs that caused this change. </t>
    </r>
  </si>
  <si>
    <r>
      <t>g. Affiliate Allocations OAG 1-52</t>
    </r>
    <r>
      <rPr>
        <sz val="12"/>
        <color rgb="FF000000"/>
        <rFont val="Calibri"/>
        <family val="2"/>
      </rPr>
      <t xml:space="preserve">.  Regarding (f) above, explain how changes in allocation factor formulas (or significant changes in the inputs of allocation factor formulas) that caused the significant increase in the Billing Services allocation percentage for Delta in 2021.  </t>
    </r>
    <r>
      <rPr>
        <b/>
        <sz val="12"/>
        <color rgb="FF000000"/>
        <rFont val="Calibri"/>
        <family val="2"/>
      </rPr>
      <t xml:space="preserve">And provide and show the calculations of these factors and underlying inputs that caused this change. </t>
    </r>
  </si>
  <si>
    <t>2021/09</t>
  </si>
  <si>
    <t>2021/10</t>
  </si>
  <si>
    <t>2021/11</t>
  </si>
  <si>
    <t>2021/12</t>
  </si>
  <si>
    <t>Calculation AG2-39.g IT Services</t>
  </si>
  <si>
    <t>AG1-52-2021</t>
  </si>
  <si>
    <t>AG2-39_c_g</t>
  </si>
  <si>
    <t xml:space="preserve">Attachment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</si>
</sst>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7" x14ac:knownFonts="1">
    <font>
      <sz val="10"/>
      <color theme="1"/>
      <name val="Calibri"/>
      <family val="2"/>
    </font>
    <font>
      <sz val="10"/>
      <color theme="1"/>
      <name val="Calibri"/>
      <family val="2"/>
    </font>
    <font>
      <b/>
      <sz val="10"/>
      <name val="Arial"/>
      <family val="2"/>
    </font>
    <font>
      <sz val="12"/>
      <color rgb="FF000000"/>
      <name val="Calibri"/>
      <family val="2"/>
    </font>
    <font>
      <b/>
      <sz val="12"/>
      <color rgb="FF000000"/>
      <name val="Calibri"/>
      <family val="2"/>
    </font>
    <font>
      <sz val="10"/>
      <name val="Arial"/>
      <family val="2"/>
    </font>
    <font>
      <b/>
      <sz val="10"/>
      <color theme="1"/>
      <name val="Calibri"/>
      <family val="2"/>
    </font>
  </fonts>
  <fills count="3">
    <fill>
      <patternFill patternType="none"/>
    </fill>
    <fill>
      <patternFill patternType="gray125"/>
    </fill>
    <fill>
      <patternFill patternType="solid">
        <fgColor rgb="FF92D050"/>
        <bgColor indexed="64"/>
      </patternFill>
    </fill>
  </fills>
  <borders count="1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52">
    <xf numFmtId="0" fontId="0" fillId="0" borderId="0" xfId="0"/>
    <xf numFmtId="0" fontId="2" fillId="0" borderId="0" xfId="0" applyFont="1"/>
    <xf numFmtId="7" fontId="0" fillId="0" borderId="0" xfId="0" applyNumberFormat="1"/>
    <xf numFmtId="10" fontId="0" fillId="0" borderId="0" xfId="0" applyNumberFormat="1"/>
    <xf numFmtId="7" fontId="2" fillId="0" borderId="0" xfId="0" applyNumberFormat="1" applyFont="1"/>
    <xf numFmtId="0" fontId="2" fillId="0" borderId="0" xfId="0" applyFont="1" applyAlignment="1">
      <alignment horizontal="center"/>
    </xf>
    <xf numFmtId="0" fontId="0" fillId="2" borderId="0" xfId="0" applyFill="1"/>
    <xf numFmtId="7" fontId="0" fillId="2" borderId="0" xfId="0" applyNumberFormat="1" applyFill="1"/>
    <xf numFmtId="10" fontId="0" fillId="2" borderId="0" xfId="0" applyNumberFormat="1" applyFill="1"/>
    <xf numFmtId="7" fontId="2" fillId="2" borderId="0" xfId="0" applyNumberFormat="1" applyFont="1" applyFill="1"/>
    <xf numFmtId="10" fontId="2" fillId="0" borderId="0" xfId="0" applyNumberFormat="1" applyFont="1"/>
    <xf numFmtId="0" fontId="2" fillId="0" borderId="0" xfId="0" applyFont="1" applyFill="1" applyAlignment="1">
      <alignment horizontal="center"/>
    </xf>
    <xf numFmtId="0" fontId="0" fillId="0" borderId="0" xfId="0" applyFill="1"/>
    <xf numFmtId="7" fontId="0" fillId="0" borderId="0" xfId="0" applyNumberFormat="1" applyFill="1"/>
    <xf numFmtId="10" fontId="0" fillId="0" borderId="0" xfId="0" applyNumberFormat="1" applyFill="1"/>
    <xf numFmtId="7" fontId="2" fillId="0" borderId="0" xfId="0" applyNumberFormat="1" applyFont="1" applyFill="1"/>
    <xf numFmtId="10" fontId="2" fillId="0" borderId="0" xfId="0" applyNumberFormat="1" applyFont="1" applyFill="1"/>
    <xf numFmtId="7" fontId="0" fillId="0" borderId="1" xfId="0" applyNumberFormat="1" applyBorder="1"/>
    <xf numFmtId="44"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7" fontId="0" fillId="0" borderId="5" xfId="0" applyNumberFormat="1" applyBorder="1"/>
    <xf numFmtId="7" fontId="0" fillId="0" borderId="0" xfId="0" applyNumberFormat="1" applyBorder="1"/>
    <xf numFmtId="10" fontId="0" fillId="0" borderId="6" xfId="0" applyNumberFormat="1" applyBorder="1"/>
    <xf numFmtId="7" fontId="0" fillId="0" borderId="7" xfId="0" applyNumberFormat="1" applyBorder="1"/>
    <xf numFmtId="7" fontId="0" fillId="0" borderId="8" xfId="0" applyNumberFormat="1" applyBorder="1"/>
    <xf numFmtId="10" fontId="0" fillId="0" borderId="9" xfId="0" applyNumberFormat="1" applyBorder="1"/>
    <xf numFmtId="0" fontId="0" fillId="0" borderId="0" xfId="0" applyBorder="1"/>
    <xf numFmtId="0" fontId="0" fillId="0" borderId="7" xfId="0" applyBorder="1"/>
    <xf numFmtId="0" fontId="0" fillId="0" borderId="8" xfId="0" applyBorder="1"/>
    <xf numFmtId="0" fontId="5" fillId="0" borderId="0" xfId="0" applyFont="1" applyBorder="1"/>
    <xf numFmtId="0" fontId="3" fillId="0" borderId="0" xfId="0" applyFont="1" applyAlignment="1">
      <alignment horizontal="left" vertical="center" wrapText="1"/>
    </xf>
    <xf numFmtId="0" fontId="0" fillId="0" borderId="0" xfId="0" applyAlignment="1">
      <alignment horizontal="left" wrapText="1"/>
    </xf>
    <xf numFmtId="44" fontId="0" fillId="0" borderId="1" xfId="0" applyNumberFormat="1" applyBorder="1"/>
    <xf numFmtId="44" fontId="2" fillId="0" borderId="0" xfId="0" applyNumberFormat="1" applyFont="1"/>
    <xf numFmtId="0" fontId="3" fillId="0" borderId="0" xfId="0" applyFont="1" applyAlignment="1">
      <alignment vertical="center"/>
    </xf>
    <xf numFmtId="0" fontId="4" fillId="0" borderId="0" xfId="0" applyFont="1" applyAlignment="1">
      <alignment vertical="center"/>
    </xf>
    <xf numFmtId="7" fontId="2" fillId="0" borderId="2" xfId="0" applyNumberFormat="1" applyFont="1" applyBorder="1"/>
    <xf numFmtId="7" fontId="2" fillId="0" borderId="3" xfId="0" applyNumberFormat="1" applyFont="1" applyBorder="1"/>
    <xf numFmtId="7" fontId="2" fillId="0" borderId="4" xfId="0" applyNumberFormat="1" applyFont="1" applyBorder="1"/>
    <xf numFmtId="7" fontId="2" fillId="0" borderId="5" xfId="0" applyNumberFormat="1" applyFont="1" applyBorder="1"/>
    <xf numFmtId="7" fontId="2" fillId="0" borderId="0" xfId="0" applyNumberFormat="1" applyFont="1" applyBorder="1"/>
    <xf numFmtId="7" fontId="2" fillId="0" borderId="6" xfId="0" applyNumberFormat="1" applyFont="1" applyBorder="1"/>
    <xf numFmtId="44" fontId="0" fillId="0" borderId="8" xfId="1" applyFont="1" applyBorder="1"/>
    <xf numFmtId="44" fontId="0" fillId="0" borderId="9" xfId="1" applyFont="1" applyBorder="1"/>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xf numFmtId="0" fontId="6" fillId="0" borderId="0" xfId="0" applyFont="1"/>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142"/>
  <sheetViews>
    <sheetView tabSelected="1" workbookViewId="0">
      <selection activeCell="C16" sqref="C16:D16"/>
    </sheetView>
  </sheetViews>
  <sheetFormatPr defaultRowHeight="13.8" x14ac:dyDescent="0.3"/>
  <cols>
    <col min="1" max="1" width="22" customWidth="1"/>
    <col min="2" max="2" width="31.88671875" customWidth="1"/>
    <col min="3" max="3" width="24.88671875" customWidth="1"/>
    <col min="4" max="4" width="18.88671875" customWidth="1"/>
    <col min="5" max="5" width="14.6640625" bestFit="1" customWidth="1"/>
    <col min="6" max="6" width="17.6640625" bestFit="1" customWidth="1"/>
    <col min="7" max="7" width="15" customWidth="1"/>
    <col min="8" max="8" width="11.44140625" bestFit="1" customWidth="1"/>
    <col min="9" max="9" width="12.77734375" bestFit="1" customWidth="1"/>
    <col min="10" max="10" width="13.77734375" customWidth="1"/>
    <col min="11" max="11" width="11.44140625" bestFit="1" customWidth="1"/>
    <col min="12" max="12" width="10.77734375" bestFit="1" customWidth="1"/>
    <col min="13" max="13" width="11.33203125" bestFit="1" customWidth="1"/>
    <col min="14" max="14" width="11.44140625" bestFit="1" customWidth="1"/>
    <col min="15" max="15" width="15.6640625" bestFit="1" customWidth="1"/>
    <col min="16" max="16" width="11" bestFit="1" customWidth="1"/>
    <col min="17" max="17" width="11.44140625" bestFit="1" customWidth="1"/>
    <col min="18" max="18" width="17.21875" customWidth="1"/>
    <col min="19" max="19" width="12.33203125" customWidth="1"/>
  </cols>
  <sheetData>
    <row r="2" spans="1:19" x14ac:dyDescent="0.3">
      <c r="A2" t="s">
        <v>79</v>
      </c>
    </row>
    <row r="3" spans="1:19" x14ac:dyDescent="0.3">
      <c r="A3" t="s">
        <v>80</v>
      </c>
    </row>
    <row r="4" spans="1:19" x14ac:dyDescent="0.3">
      <c r="A4" s="1"/>
      <c r="B4" s="1"/>
    </row>
    <row r="5" spans="1:19" ht="15.6" customHeight="1" x14ac:dyDescent="0.3">
      <c r="A5" s="1"/>
      <c r="B5" s="1"/>
    </row>
    <row r="6" spans="1:19" ht="15.6" customHeight="1" x14ac:dyDescent="0.3">
      <c r="A6" s="1"/>
      <c r="B6" s="48" t="s">
        <v>71</v>
      </c>
      <c r="C6" s="48"/>
      <c r="D6" s="48"/>
      <c r="E6" s="48"/>
      <c r="F6" s="48"/>
      <c r="G6" s="48"/>
      <c r="H6" s="48"/>
      <c r="I6" s="38"/>
      <c r="J6" s="38"/>
      <c r="K6" s="38"/>
      <c r="L6" s="38"/>
      <c r="M6" s="38"/>
      <c r="N6" s="38"/>
    </row>
    <row r="7" spans="1:19" ht="15.6" customHeight="1" x14ac:dyDescent="0.3">
      <c r="A7" s="1"/>
      <c r="B7" s="48"/>
      <c r="C7" s="48"/>
      <c r="D7" s="48"/>
      <c r="E7" s="48"/>
      <c r="F7" s="48"/>
      <c r="G7" s="48"/>
      <c r="H7" s="48"/>
      <c r="I7" s="38"/>
      <c r="J7" s="38"/>
      <c r="K7" s="38"/>
      <c r="L7" s="38"/>
      <c r="M7" s="38"/>
      <c r="N7" s="38"/>
    </row>
    <row r="8" spans="1:19" ht="13.8" customHeight="1" x14ac:dyDescent="0.3">
      <c r="A8" s="1"/>
      <c r="B8" s="48"/>
      <c r="C8" s="48"/>
      <c r="D8" s="48"/>
      <c r="E8" s="48"/>
      <c r="F8" s="48"/>
      <c r="G8" s="48"/>
      <c r="H8" s="48"/>
      <c r="I8" s="38"/>
      <c r="J8" s="38"/>
      <c r="K8" s="38"/>
      <c r="L8" s="38"/>
      <c r="M8" s="38"/>
      <c r="N8" s="38"/>
    </row>
    <row r="9" spans="1:19" ht="13.8" customHeight="1" x14ac:dyDescent="0.3">
      <c r="A9" s="1"/>
      <c r="B9" s="48"/>
      <c r="C9" s="48"/>
      <c r="D9" s="48"/>
      <c r="E9" s="48"/>
      <c r="F9" s="48"/>
      <c r="G9" s="48"/>
      <c r="H9" s="48"/>
      <c r="I9" s="38"/>
      <c r="J9" s="38"/>
      <c r="K9" s="38"/>
      <c r="L9" s="38"/>
      <c r="M9" s="38"/>
      <c r="N9" s="38"/>
    </row>
    <row r="10" spans="1:19" ht="13.8" customHeight="1" x14ac:dyDescent="0.3">
      <c r="A10" s="1"/>
      <c r="B10" s="34"/>
      <c r="C10" s="34"/>
      <c r="D10" s="34"/>
      <c r="E10" s="34"/>
      <c r="F10" s="34"/>
      <c r="G10" s="34"/>
      <c r="H10" s="34"/>
      <c r="I10" s="38"/>
      <c r="J10" s="38"/>
      <c r="K10" s="38"/>
      <c r="L10" s="38"/>
      <c r="M10" s="38"/>
      <c r="N10" s="38"/>
    </row>
    <row r="11" spans="1:19" ht="13.8" customHeight="1" x14ac:dyDescent="0.3">
      <c r="A11" s="1" t="s">
        <v>1</v>
      </c>
      <c r="B11" s="1" t="s">
        <v>2</v>
      </c>
      <c r="C11" s="34"/>
      <c r="D11" s="34"/>
      <c r="E11" s="34"/>
      <c r="F11" s="34"/>
      <c r="G11" s="34"/>
      <c r="H11" s="34"/>
      <c r="I11" s="38"/>
      <c r="J11" s="38"/>
      <c r="K11" s="38"/>
      <c r="L11" s="38"/>
      <c r="M11" s="38"/>
      <c r="N11" s="38"/>
    </row>
    <row r="12" spans="1:19" ht="13.8" customHeight="1" x14ac:dyDescent="0.3">
      <c r="A12" s="1" t="s">
        <v>0</v>
      </c>
      <c r="B12" s="1"/>
      <c r="F12" s="38"/>
      <c r="G12" s="38"/>
      <c r="H12" s="38"/>
      <c r="I12" s="38"/>
      <c r="J12" s="38"/>
      <c r="K12" s="38"/>
      <c r="L12" s="38"/>
      <c r="M12" s="38"/>
      <c r="N12" s="38"/>
    </row>
    <row r="13" spans="1:19" x14ac:dyDescent="0.3">
      <c r="A13" s="1" t="s">
        <v>1</v>
      </c>
      <c r="B13" s="1" t="s">
        <v>2</v>
      </c>
    </row>
    <row r="14" spans="1:19" ht="14.4" thickBot="1" x14ac:dyDescent="0.35">
      <c r="A14" s="1"/>
      <c r="B14" s="1"/>
    </row>
    <row r="15" spans="1:19" x14ac:dyDescent="0.3">
      <c r="A15" s="1" t="s">
        <v>3</v>
      </c>
      <c r="B15" s="1"/>
      <c r="E15" s="19" t="s">
        <v>68</v>
      </c>
      <c r="F15" s="20"/>
      <c r="G15" s="21"/>
      <c r="H15" t="s">
        <v>4</v>
      </c>
    </row>
    <row r="16" spans="1:19" x14ac:dyDescent="0.3">
      <c r="A16" s="1" t="s">
        <v>5</v>
      </c>
      <c r="B16" s="1" t="s">
        <v>6</v>
      </c>
      <c r="C16" s="51" t="s">
        <v>7</v>
      </c>
      <c r="D16" s="51" t="s">
        <v>8</v>
      </c>
      <c r="E16" s="22" t="s">
        <v>70</v>
      </c>
      <c r="F16" s="33" t="s">
        <v>69</v>
      </c>
      <c r="G16" s="23"/>
      <c r="H16" s="5" t="s">
        <v>9</v>
      </c>
      <c r="I16" s="5" t="s">
        <v>10</v>
      </c>
      <c r="J16" s="5" t="s">
        <v>11</v>
      </c>
      <c r="K16" s="5" t="s">
        <v>12</v>
      </c>
      <c r="L16" s="5" t="s">
        <v>13</v>
      </c>
      <c r="M16" s="5" t="s">
        <v>14</v>
      </c>
      <c r="N16" s="5" t="s">
        <v>15</v>
      </c>
      <c r="O16" s="5" t="s">
        <v>16</v>
      </c>
      <c r="P16" s="5" t="s">
        <v>17</v>
      </c>
      <c r="Q16" s="5" t="s">
        <v>18</v>
      </c>
      <c r="R16" s="5" t="s">
        <v>19</v>
      </c>
      <c r="S16" s="5" t="s">
        <v>20</v>
      </c>
    </row>
    <row r="17" spans="1:36" x14ac:dyDescent="0.3">
      <c r="A17" s="50" t="s">
        <v>21</v>
      </c>
      <c r="B17" s="50" t="s">
        <v>22</v>
      </c>
      <c r="C17" t="s">
        <v>23</v>
      </c>
      <c r="D17" t="s">
        <v>24</v>
      </c>
      <c r="E17" s="24">
        <f>SUM(H17:S17)</f>
        <v>51148.61</v>
      </c>
      <c r="F17" s="25">
        <f>+E49</f>
        <v>3640036.0700000031</v>
      </c>
      <c r="G17" s="26">
        <f>ROUND(E17/F17,4)</f>
        <v>1.41E-2</v>
      </c>
      <c r="H17" s="2">
        <v>0</v>
      </c>
      <c r="I17" s="2">
        <v>0</v>
      </c>
      <c r="J17" s="2">
        <v>7137</v>
      </c>
      <c r="K17" s="2">
        <v>11874.68</v>
      </c>
      <c r="L17" s="2">
        <v>14097.36</v>
      </c>
      <c r="M17" s="2">
        <v>6493.27</v>
      </c>
      <c r="N17" s="2">
        <v>691.54</v>
      </c>
      <c r="O17" s="2">
        <v>433.11</v>
      </c>
      <c r="P17" s="2">
        <v>3556.78</v>
      </c>
      <c r="Q17" s="2">
        <v>840.8</v>
      </c>
      <c r="R17" s="2">
        <v>4294.93</v>
      </c>
      <c r="S17" s="2">
        <v>1729.14</v>
      </c>
    </row>
    <row r="18" spans="1:36" ht="14.4" thickBot="1" x14ac:dyDescent="0.35">
      <c r="A18" s="50" t="s">
        <v>21</v>
      </c>
      <c r="B18" s="50" t="s">
        <v>22</v>
      </c>
      <c r="C18" t="s">
        <v>23</v>
      </c>
      <c r="D18" t="s">
        <v>25</v>
      </c>
      <c r="E18" s="27">
        <f>SUM(H18:S18)</f>
        <v>14401.69</v>
      </c>
      <c r="F18" s="25">
        <f>+F17</f>
        <v>3640036.0700000031</v>
      </c>
      <c r="G18" s="26">
        <f>ROUND(E18/F18,4)</f>
        <v>4.0000000000000001E-3</v>
      </c>
      <c r="H18" s="17">
        <v>1256.6599999999999</v>
      </c>
      <c r="I18" s="17">
        <v>1397.77</v>
      </c>
      <c r="J18" s="17">
        <v>1375.3099999999995</v>
      </c>
      <c r="K18" s="17">
        <v>1246.6499999999987</v>
      </c>
      <c r="L18" s="17">
        <v>1279.0200000000023</v>
      </c>
      <c r="M18" s="17">
        <v>30.679999999999382</v>
      </c>
      <c r="N18" s="17">
        <v>1337.4099999999999</v>
      </c>
      <c r="O18" s="17">
        <v>1299.48</v>
      </c>
      <c r="P18" s="17">
        <v>1292.0800000000002</v>
      </c>
      <c r="Q18" s="17">
        <v>1542</v>
      </c>
      <c r="R18" s="17">
        <v>1319.1000000000004</v>
      </c>
      <c r="S18" s="17">
        <v>1025.5300000000002</v>
      </c>
      <c r="W18" s="3"/>
    </row>
    <row r="19" spans="1:36" x14ac:dyDescent="0.3">
      <c r="A19" s="1" t="s">
        <v>26</v>
      </c>
      <c r="B19" s="1"/>
      <c r="E19" s="24">
        <f>+E17+E18</f>
        <v>65550.3</v>
      </c>
      <c r="F19" s="25">
        <f>+F18</f>
        <v>3640036.0700000031</v>
      </c>
      <c r="G19" s="26">
        <f>ROUND(E19/F19,4)</f>
        <v>1.7999999999999999E-2</v>
      </c>
      <c r="H19" s="4">
        <f>SUM(H17:H18)</f>
        <v>1256.6599999999999</v>
      </c>
      <c r="I19" s="4">
        <f t="shared" ref="I19:S19" si="0">SUM(I17:I18)</f>
        <v>1397.77</v>
      </c>
      <c r="J19" s="4">
        <f t="shared" si="0"/>
        <v>8512.31</v>
      </c>
      <c r="K19" s="4">
        <f t="shared" si="0"/>
        <v>13121.329999999998</v>
      </c>
      <c r="L19" s="4">
        <f t="shared" si="0"/>
        <v>15376.380000000003</v>
      </c>
      <c r="M19" s="4">
        <f t="shared" si="0"/>
        <v>6523.95</v>
      </c>
      <c r="N19" s="4">
        <f t="shared" si="0"/>
        <v>2028.9499999999998</v>
      </c>
      <c r="O19" s="4">
        <f t="shared" si="0"/>
        <v>1732.5900000000001</v>
      </c>
      <c r="P19" s="4">
        <f t="shared" si="0"/>
        <v>4848.8600000000006</v>
      </c>
      <c r="Q19" s="4">
        <f t="shared" si="0"/>
        <v>2382.8000000000002</v>
      </c>
      <c r="R19" s="4">
        <f t="shared" si="0"/>
        <v>5614.0300000000007</v>
      </c>
      <c r="S19" s="4">
        <f t="shared" si="0"/>
        <v>2754.67</v>
      </c>
    </row>
    <row r="20" spans="1:36" x14ac:dyDescent="0.3">
      <c r="E20" s="22"/>
      <c r="F20" s="30"/>
      <c r="G20" s="23"/>
      <c r="S20" s="2"/>
    </row>
    <row r="21" spans="1:36" x14ac:dyDescent="0.3">
      <c r="E21" s="22"/>
      <c r="F21" s="30"/>
      <c r="G21" s="23"/>
    </row>
    <row r="22" spans="1:36" x14ac:dyDescent="0.3">
      <c r="A22" t="s">
        <v>3</v>
      </c>
      <c r="E22" s="22"/>
      <c r="F22" s="30"/>
      <c r="G22" s="23"/>
      <c r="H22" s="1"/>
    </row>
    <row r="23" spans="1:36" x14ac:dyDescent="0.3">
      <c r="A23" s="1" t="s">
        <v>5</v>
      </c>
      <c r="B23" s="1" t="s">
        <v>6</v>
      </c>
      <c r="C23" s="1" t="s">
        <v>7</v>
      </c>
      <c r="D23" s="1" t="s">
        <v>8</v>
      </c>
      <c r="E23" s="22" t="s">
        <v>70</v>
      </c>
      <c r="F23" s="33" t="s">
        <v>69</v>
      </c>
      <c r="G23" s="23"/>
      <c r="H23" s="5" t="s">
        <v>27</v>
      </c>
      <c r="I23" s="5" t="s">
        <v>28</v>
      </c>
      <c r="J23" s="5" t="s">
        <v>29</v>
      </c>
      <c r="K23" s="5" t="s">
        <v>30</v>
      </c>
      <c r="L23" s="5" t="s">
        <v>31</v>
      </c>
      <c r="M23" s="5" t="s">
        <v>32</v>
      </c>
      <c r="N23" s="5" t="s">
        <v>33</v>
      </c>
      <c r="O23" s="5" t="s">
        <v>34</v>
      </c>
      <c r="P23" s="5" t="s">
        <v>35</v>
      </c>
      <c r="Q23" s="5" t="s">
        <v>36</v>
      </c>
      <c r="R23" s="5" t="s">
        <v>37</v>
      </c>
      <c r="S23" s="5" t="s">
        <v>38</v>
      </c>
      <c r="AF23" s="1"/>
      <c r="AG23" s="1"/>
      <c r="AH23" s="1"/>
      <c r="AI23" s="1"/>
      <c r="AJ23" s="1"/>
    </row>
    <row r="24" spans="1:36" x14ac:dyDescent="0.3">
      <c r="A24" t="s">
        <v>21</v>
      </c>
      <c r="B24" t="s">
        <v>22</v>
      </c>
      <c r="C24" t="s">
        <v>23</v>
      </c>
      <c r="D24" t="s">
        <v>24</v>
      </c>
      <c r="E24" s="24">
        <f>SUM(H24:S24)</f>
        <v>384907.31999999995</v>
      </c>
      <c r="F24" s="25">
        <f>+E61</f>
        <v>3547519.4099999997</v>
      </c>
      <c r="G24" s="26">
        <f>ROUND(E24/F24,4)</f>
        <v>0.1085</v>
      </c>
      <c r="H24" s="2">
        <v>7152.7599999999993</v>
      </c>
      <c r="I24" s="2">
        <v>25177.52</v>
      </c>
      <c r="J24" s="2">
        <v>30417.31</v>
      </c>
      <c r="K24" s="2">
        <v>36919.97</v>
      </c>
      <c r="L24" s="2">
        <v>31712.109999999997</v>
      </c>
      <c r="M24" s="2">
        <v>55345.789999999994</v>
      </c>
      <c r="N24" s="2">
        <v>51295.73</v>
      </c>
      <c r="O24" s="2">
        <v>44184.480000000003</v>
      </c>
      <c r="P24" s="2">
        <v>33619.299999999996</v>
      </c>
      <c r="Q24" s="2">
        <v>26672.050000000003</v>
      </c>
      <c r="R24" s="2">
        <v>20081.14</v>
      </c>
      <c r="S24" s="2">
        <v>22329.16</v>
      </c>
      <c r="AF24" s="2"/>
      <c r="AG24" s="2"/>
      <c r="AH24" s="2"/>
      <c r="AI24" s="2"/>
      <c r="AJ24" s="2"/>
    </row>
    <row r="25" spans="1:36" ht="14.4" thickBot="1" x14ac:dyDescent="0.35">
      <c r="A25" t="s">
        <v>21</v>
      </c>
      <c r="B25" t="s">
        <v>22</v>
      </c>
      <c r="C25" t="s">
        <v>23</v>
      </c>
      <c r="D25" t="s">
        <v>25</v>
      </c>
      <c r="E25" s="27">
        <f>SUM(H25:S25)</f>
        <v>3353.5999999999822</v>
      </c>
      <c r="F25" s="25">
        <v>3547519.4099999997</v>
      </c>
      <c r="G25" s="26">
        <f>ROUND(E25/F25,4)</f>
        <v>8.9999999999999998E-4</v>
      </c>
      <c r="H25" s="17">
        <v>1179.2600000000002</v>
      </c>
      <c r="I25" s="17">
        <v>81.339999999998327</v>
      </c>
      <c r="J25" s="17">
        <v>254.93999999999869</v>
      </c>
      <c r="K25" s="17">
        <v>339.15000000000146</v>
      </c>
      <c r="L25" s="17">
        <v>23.460000000002765</v>
      </c>
      <c r="M25" s="17">
        <v>11.80000000000291</v>
      </c>
      <c r="N25" s="17">
        <v>177.3799999999901</v>
      </c>
      <c r="O25" s="17">
        <v>47.369999999995343</v>
      </c>
      <c r="P25" s="17">
        <v>88.260000000002037</v>
      </c>
      <c r="Q25" s="17">
        <v>35.619999999995343</v>
      </c>
      <c r="R25" s="17">
        <v>582.6299999999992</v>
      </c>
      <c r="S25" s="17">
        <v>532.38999999999578</v>
      </c>
      <c r="AF25" s="2"/>
      <c r="AG25" s="2"/>
      <c r="AH25" s="2"/>
      <c r="AI25" s="2"/>
      <c r="AJ25" s="2"/>
    </row>
    <row r="26" spans="1:36" x14ac:dyDescent="0.3">
      <c r="A26" s="1" t="s">
        <v>26</v>
      </c>
      <c r="B26" s="1"/>
      <c r="C26" s="1"/>
      <c r="D26" s="1"/>
      <c r="E26" s="24">
        <f>+E24+E25</f>
        <v>388260.91999999993</v>
      </c>
      <c r="F26" s="25">
        <v>3547519.4099999997</v>
      </c>
      <c r="G26" s="26">
        <f>ROUND(E26/F26,4)</f>
        <v>0.1094</v>
      </c>
      <c r="H26" s="4">
        <f>SUM(H24:H25)</f>
        <v>8332.02</v>
      </c>
      <c r="I26" s="4">
        <f t="shared" ref="I26" si="1">SUM(I24:I25)</f>
        <v>25258.86</v>
      </c>
      <c r="J26" s="4">
        <f t="shared" ref="J26" si="2">SUM(J24:J25)</f>
        <v>30672.25</v>
      </c>
      <c r="K26" s="4">
        <f t="shared" ref="K26" si="3">SUM(K24:K25)</f>
        <v>37259.120000000003</v>
      </c>
      <c r="L26" s="4">
        <f t="shared" ref="L26" si="4">SUM(L24:L25)</f>
        <v>31735.57</v>
      </c>
      <c r="M26" s="4">
        <f t="shared" ref="M26" si="5">SUM(M24:M25)</f>
        <v>55357.59</v>
      </c>
      <c r="N26" s="4">
        <f t="shared" ref="N26" si="6">SUM(N24:N25)</f>
        <v>51473.109999999993</v>
      </c>
      <c r="O26" s="4">
        <f t="shared" ref="O26" si="7">SUM(O24:O25)</f>
        <v>44231.85</v>
      </c>
      <c r="P26" s="4">
        <f t="shared" ref="P26" si="8">SUM(P24:P25)</f>
        <v>33707.56</v>
      </c>
      <c r="Q26" s="4">
        <f t="shared" ref="Q26" si="9">SUM(Q24:Q25)</f>
        <v>26707.67</v>
      </c>
      <c r="R26" s="4">
        <f t="shared" ref="R26" si="10">SUM(R24:R25)</f>
        <v>20663.769999999997</v>
      </c>
      <c r="S26" s="4">
        <f t="shared" ref="S26" si="11">SUM(S24:S25)</f>
        <v>22861.549999999996</v>
      </c>
      <c r="AF26" s="4"/>
      <c r="AG26" s="4"/>
      <c r="AH26" s="4"/>
      <c r="AI26" s="4"/>
      <c r="AJ26" s="4"/>
    </row>
    <row r="27" spans="1:36" ht="14.4" thickBot="1" x14ac:dyDescent="0.35">
      <c r="E27" s="22"/>
      <c r="F27" s="30"/>
      <c r="G27" s="23"/>
    </row>
    <row r="28" spans="1:36" x14ac:dyDescent="0.3">
      <c r="E28" s="22"/>
      <c r="F28" s="30"/>
      <c r="G28" s="23"/>
      <c r="J28" s="40"/>
      <c r="K28" s="41"/>
      <c r="L28" s="41" t="s">
        <v>66</v>
      </c>
      <c r="M28" s="41"/>
      <c r="N28" s="41"/>
      <c r="O28" s="42" t="s">
        <v>67</v>
      </c>
    </row>
    <row r="29" spans="1:36" x14ac:dyDescent="0.3">
      <c r="A29" s="1" t="s">
        <v>1</v>
      </c>
      <c r="B29" s="1" t="s">
        <v>2</v>
      </c>
      <c r="E29" s="22"/>
      <c r="F29" s="30"/>
      <c r="G29" s="23"/>
      <c r="J29" s="43"/>
      <c r="K29" s="44" t="s">
        <v>66</v>
      </c>
      <c r="L29" s="44" t="s">
        <v>65</v>
      </c>
      <c r="M29" s="44"/>
      <c r="N29" s="44" t="s">
        <v>67</v>
      </c>
      <c r="O29" s="45" t="s">
        <v>65</v>
      </c>
    </row>
    <row r="30" spans="1:36" x14ac:dyDescent="0.3">
      <c r="E30" s="22"/>
      <c r="F30" s="30"/>
      <c r="G30" s="23"/>
      <c r="J30" s="22" t="s">
        <v>63</v>
      </c>
      <c r="K30" s="25">
        <f>SUM(P24:S24)</f>
        <v>102701.65</v>
      </c>
      <c r="L30" s="44"/>
      <c r="M30" s="44"/>
      <c r="N30" s="25">
        <f>SUM(P25:S25)</f>
        <v>1238.8999999999924</v>
      </c>
      <c r="O30" s="45"/>
    </row>
    <row r="31" spans="1:36" x14ac:dyDescent="0.3">
      <c r="E31" s="22"/>
      <c r="F31" s="30"/>
      <c r="G31" s="23"/>
      <c r="J31" s="22" t="s">
        <v>64</v>
      </c>
      <c r="K31" s="17">
        <f>+H35+I35+J35</f>
        <v>83616.679999999993</v>
      </c>
      <c r="L31" s="30"/>
      <c r="M31" s="30"/>
      <c r="N31" s="17">
        <f>+H36+I36+J36</f>
        <v>6254.6100000000206</v>
      </c>
      <c r="O31" s="23"/>
    </row>
    <row r="32" spans="1:36" ht="14.4" thickBot="1" x14ac:dyDescent="0.35">
      <c r="E32" s="22"/>
      <c r="F32" s="30"/>
      <c r="G32" s="23"/>
      <c r="J32" s="31"/>
      <c r="K32" s="28">
        <f>+K30+K31</f>
        <v>186318.33</v>
      </c>
      <c r="L32" s="46">
        <f>ROUND(K32/7,2)</f>
        <v>26616.9</v>
      </c>
      <c r="M32" s="32"/>
      <c r="N32" s="28">
        <f>+N30+N31</f>
        <v>7493.510000000013</v>
      </c>
      <c r="O32" s="47">
        <f>ROUND(N32/7,2)</f>
        <v>1070.5</v>
      </c>
    </row>
    <row r="33" spans="1:38" x14ac:dyDescent="0.3">
      <c r="A33" t="s">
        <v>3</v>
      </c>
      <c r="E33" s="22"/>
      <c r="F33" s="30"/>
      <c r="G33" s="23"/>
    </row>
    <row r="34" spans="1:38" x14ac:dyDescent="0.3">
      <c r="A34" s="1" t="s">
        <v>5</v>
      </c>
      <c r="B34" s="1" t="s">
        <v>6</v>
      </c>
      <c r="C34" s="1" t="s">
        <v>7</v>
      </c>
      <c r="D34" s="1" t="s">
        <v>8</v>
      </c>
      <c r="E34" s="22" t="s">
        <v>70</v>
      </c>
      <c r="F34" s="33" t="s">
        <v>69</v>
      </c>
      <c r="G34" s="23"/>
      <c r="H34" s="5" t="s">
        <v>39</v>
      </c>
      <c r="I34" s="5" t="s">
        <v>40</v>
      </c>
      <c r="J34" s="5" t="s">
        <v>41</v>
      </c>
      <c r="K34" s="5" t="s">
        <v>42</v>
      </c>
      <c r="L34" s="5" t="s">
        <v>43</v>
      </c>
      <c r="M34" s="5" t="s">
        <v>59</v>
      </c>
      <c r="N34" s="5" t="s">
        <v>60</v>
      </c>
      <c r="O34" s="5" t="s">
        <v>61</v>
      </c>
      <c r="P34" s="5" t="s">
        <v>73</v>
      </c>
      <c r="Q34" s="5" t="s">
        <v>74</v>
      </c>
      <c r="R34" s="5" t="s">
        <v>75</v>
      </c>
      <c r="S34" s="5" t="s">
        <v>76</v>
      </c>
      <c r="W34" s="1"/>
      <c r="X34" s="1"/>
      <c r="Y34" s="1"/>
      <c r="Z34" s="1"/>
      <c r="AA34" s="1"/>
      <c r="AB34" s="1"/>
      <c r="AC34" s="1"/>
      <c r="AD34" s="1"/>
      <c r="AE34" s="1"/>
      <c r="AF34" s="1"/>
      <c r="AG34" s="1"/>
      <c r="AH34" s="1"/>
      <c r="AI34" s="1"/>
      <c r="AJ34" s="1"/>
      <c r="AK34" s="1"/>
      <c r="AL34" s="1"/>
    </row>
    <row r="35" spans="1:38" x14ac:dyDescent="0.3">
      <c r="A35" t="s">
        <v>21</v>
      </c>
      <c r="B35" t="s">
        <v>22</v>
      </c>
      <c r="C35" t="s">
        <v>23</v>
      </c>
      <c r="D35" t="s">
        <v>24</v>
      </c>
      <c r="E35" s="24">
        <f>SUM(H35:S35)</f>
        <v>323168.78000000003</v>
      </c>
      <c r="F35" s="25">
        <f>+E73</f>
        <v>3290766.0085714292</v>
      </c>
      <c r="G35" s="26">
        <f>ROUND(E35/F35,4)</f>
        <v>9.8199999999999996E-2</v>
      </c>
      <c r="H35" s="2">
        <v>32848.819999999992</v>
      </c>
      <c r="I35" s="2">
        <v>30174.26</v>
      </c>
      <c r="J35" s="2">
        <v>20593.599999999999</v>
      </c>
      <c r="K35" s="18">
        <f>+L32</f>
        <v>26616.9</v>
      </c>
      <c r="L35" s="18">
        <f>+K35</f>
        <v>26616.9</v>
      </c>
      <c r="M35" s="18">
        <f t="shared" ref="M35:S35" si="12">+L35</f>
        <v>26616.9</v>
      </c>
      <c r="N35" s="18">
        <f t="shared" si="12"/>
        <v>26616.9</v>
      </c>
      <c r="O35" s="18">
        <f t="shared" si="12"/>
        <v>26616.9</v>
      </c>
      <c r="P35" s="18">
        <f t="shared" si="12"/>
        <v>26616.9</v>
      </c>
      <c r="Q35" s="18">
        <f t="shared" si="12"/>
        <v>26616.9</v>
      </c>
      <c r="R35" s="18">
        <f t="shared" si="12"/>
        <v>26616.9</v>
      </c>
      <c r="S35" s="18">
        <f t="shared" si="12"/>
        <v>26616.9</v>
      </c>
    </row>
    <row r="36" spans="1:38" ht="14.4" thickBot="1" x14ac:dyDescent="0.35">
      <c r="A36" t="s">
        <v>21</v>
      </c>
      <c r="B36" t="s">
        <v>22</v>
      </c>
      <c r="C36" t="s">
        <v>23</v>
      </c>
      <c r="D36" t="s">
        <v>25</v>
      </c>
      <c r="E36" s="27">
        <f>SUM(H36:S36)</f>
        <v>15889.110000000021</v>
      </c>
      <c r="F36" s="25">
        <f>+F35</f>
        <v>3290766.0085714292</v>
      </c>
      <c r="G36" s="26">
        <f>ROUND(E36/F36,4)</f>
        <v>4.7999999999999996E-3</v>
      </c>
      <c r="H36" s="17">
        <v>2351.9100000000035</v>
      </c>
      <c r="I36" s="17">
        <v>1170.8700000000099</v>
      </c>
      <c r="J36" s="17">
        <v>2731.8300000000072</v>
      </c>
      <c r="K36" s="36">
        <f>+O32</f>
        <v>1070.5</v>
      </c>
      <c r="L36" s="36">
        <f>+K36</f>
        <v>1070.5</v>
      </c>
      <c r="M36" s="36">
        <f t="shared" ref="M36:S36" si="13">+L36</f>
        <v>1070.5</v>
      </c>
      <c r="N36" s="36">
        <f t="shared" si="13"/>
        <v>1070.5</v>
      </c>
      <c r="O36" s="36">
        <f t="shared" si="13"/>
        <v>1070.5</v>
      </c>
      <c r="P36" s="36">
        <f t="shared" si="13"/>
        <v>1070.5</v>
      </c>
      <c r="Q36" s="36">
        <f t="shared" si="13"/>
        <v>1070.5</v>
      </c>
      <c r="R36" s="36">
        <f t="shared" si="13"/>
        <v>1070.5</v>
      </c>
      <c r="S36" s="36">
        <f t="shared" si="13"/>
        <v>1070.5</v>
      </c>
    </row>
    <row r="37" spans="1:38" ht="14.4" thickBot="1" x14ac:dyDescent="0.35">
      <c r="A37" s="1" t="s">
        <v>26</v>
      </c>
      <c r="B37" s="1"/>
      <c r="C37" s="1"/>
      <c r="D37" s="1"/>
      <c r="E37" s="27">
        <f>+E35+E36</f>
        <v>339057.89000000007</v>
      </c>
      <c r="F37" s="28">
        <f>+F36</f>
        <v>3290766.0085714292</v>
      </c>
      <c r="G37" s="29">
        <f>ROUND(E37/F37,4)</f>
        <v>0.10299999999999999</v>
      </c>
      <c r="H37" s="4">
        <f>SUM(H35:H36)</f>
        <v>35200.729999999996</v>
      </c>
      <c r="I37" s="4">
        <f t="shared" ref="I37" si="14">SUM(I35:I36)</f>
        <v>31345.130000000008</v>
      </c>
      <c r="J37" s="4">
        <f t="shared" ref="J37" si="15">SUM(J35:J36)</f>
        <v>23325.430000000008</v>
      </c>
      <c r="K37" s="37">
        <f>+K35</f>
        <v>26616.9</v>
      </c>
      <c r="L37" s="4">
        <f t="shared" ref="L37" si="16">SUM(L35:L36)</f>
        <v>27687.4</v>
      </c>
      <c r="M37" s="4">
        <f t="shared" ref="M37" si="17">SUM(M35:M36)</f>
        <v>27687.4</v>
      </c>
      <c r="N37" s="4">
        <f t="shared" ref="N37" si="18">SUM(N35:N36)</f>
        <v>27687.4</v>
      </c>
      <c r="O37" s="4">
        <f t="shared" ref="O37" si="19">SUM(O35:O36)</f>
        <v>27687.4</v>
      </c>
      <c r="P37" s="4">
        <f t="shared" ref="P37" si="20">SUM(P35:P36)</f>
        <v>27687.4</v>
      </c>
      <c r="Q37" s="4">
        <f t="shared" ref="Q37" si="21">SUM(Q35:Q36)</f>
        <v>27687.4</v>
      </c>
      <c r="R37" s="4">
        <f t="shared" ref="R37" si="22">SUM(R35:R36)</f>
        <v>27687.4</v>
      </c>
      <c r="S37" s="4">
        <f t="shared" ref="S37" si="23">SUM(S35:S36)</f>
        <v>27687.4</v>
      </c>
      <c r="W37" s="1"/>
      <c r="X37" s="1"/>
      <c r="Y37" s="1"/>
      <c r="Z37" s="1"/>
      <c r="AA37" s="1"/>
      <c r="AB37" s="1"/>
      <c r="AC37" s="1"/>
      <c r="AD37" s="1"/>
      <c r="AE37" s="1"/>
      <c r="AF37" s="1"/>
      <c r="AG37" s="1"/>
      <c r="AH37" s="1"/>
      <c r="AI37" s="1"/>
      <c r="AJ37" s="1"/>
      <c r="AK37" s="1"/>
      <c r="AL37" s="1"/>
    </row>
    <row r="38" spans="1:38" x14ac:dyDescent="0.3">
      <c r="E38" s="30"/>
      <c r="F38" s="30"/>
      <c r="G38" s="30"/>
    </row>
    <row r="39" spans="1:38" x14ac:dyDescent="0.3">
      <c r="Q39" s="30"/>
      <c r="R39" s="30"/>
      <c r="S39" s="30"/>
    </row>
    <row r="40" spans="1:38" x14ac:dyDescent="0.3">
      <c r="A40" s="1" t="s">
        <v>44</v>
      </c>
      <c r="B40" t="s">
        <v>21</v>
      </c>
    </row>
    <row r="41" spans="1:38" x14ac:dyDescent="0.3">
      <c r="A41" s="1"/>
      <c r="B41" s="1"/>
      <c r="C41" s="1"/>
      <c r="D41" s="1"/>
      <c r="E41" s="5" t="s">
        <v>45</v>
      </c>
      <c r="F41" s="5" t="s">
        <v>46</v>
      </c>
    </row>
    <row r="42" spans="1:38" x14ac:dyDescent="0.3">
      <c r="A42" s="1"/>
      <c r="B42" s="1"/>
      <c r="C42" s="1"/>
      <c r="D42" s="1"/>
      <c r="E42" s="5" t="s">
        <v>47</v>
      </c>
      <c r="F42" s="5" t="s">
        <v>47</v>
      </c>
    </row>
    <row r="43" spans="1:38" x14ac:dyDescent="0.3">
      <c r="A43" s="1" t="s">
        <v>5</v>
      </c>
      <c r="B43" s="1" t="s">
        <v>6</v>
      </c>
      <c r="C43" s="1" t="s">
        <v>7</v>
      </c>
      <c r="D43" s="1" t="s">
        <v>1</v>
      </c>
      <c r="E43" s="5" t="s">
        <v>3</v>
      </c>
      <c r="F43" s="5" t="s">
        <v>48</v>
      </c>
    </row>
    <row r="44" spans="1:38" x14ac:dyDescent="0.3">
      <c r="A44" t="s">
        <v>21</v>
      </c>
      <c r="B44" t="s">
        <v>22</v>
      </c>
      <c r="C44" t="s">
        <v>23</v>
      </c>
      <c r="D44" t="s">
        <v>49</v>
      </c>
      <c r="E44" s="2">
        <v>3145800.7800000031</v>
      </c>
      <c r="F44" s="3">
        <v>0.86422241964212199</v>
      </c>
    </row>
    <row r="45" spans="1:38" x14ac:dyDescent="0.3">
      <c r="A45" t="s">
        <v>21</v>
      </c>
      <c r="B45" t="s">
        <v>22</v>
      </c>
      <c r="C45" t="s">
        <v>23</v>
      </c>
      <c r="D45" t="s">
        <v>50</v>
      </c>
      <c r="E45" s="2">
        <v>65358.74</v>
      </c>
      <c r="F45" s="3">
        <v>1.7955519874834631E-2</v>
      </c>
    </row>
    <row r="46" spans="1:38" x14ac:dyDescent="0.3">
      <c r="A46" t="s">
        <v>21</v>
      </c>
      <c r="B46" t="s">
        <v>22</v>
      </c>
      <c r="C46" t="s">
        <v>23</v>
      </c>
      <c r="D46" t="s">
        <v>51</v>
      </c>
      <c r="E46" s="2">
        <v>20109.189999999999</v>
      </c>
      <c r="F46" s="3">
        <v>5.5244480036155197E-3</v>
      </c>
    </row>
    <row r="47" spans="1:38" x14ac:dyDescent="0.3">
      <c r="A47" s="6" t="s">
        <v>21</v>
      </c>
      <c r="B47" s="6" t="s">
        <v>22</v>
      </c>
      <c r="C47" s="6" t="s">
        <v>23</v>
      </c>
      <c r="D47" s="6" t="s">
        <v>2</v>
      </c>
      <c r="E47" s="7">
        <v>65550.299999999988</v>
      </c>
      <c r="F47" s="8">
        <v>1.8008145726973505E-2</v>
      </c>
    </row>
    <row r="48" spans="1:38" x14ac:dyDescent="0.3">
      <c r="A48" t="s">
        <v>21</v>
      </c>
      <c r="B48" t="s">
        <v>22</v>
      </c>
      <c r="C48" t="s">
        <v>23</v>
      </c>
      <c r="D48" t="s">
        <v>52</v>
      </c>
      <c r="E48" s="2">
        <v>343217.06000000006</v>
      </c>
      <c r="F48" s="3">
        <v>9.4289466752454393E-2</v>
      </c>
    </row>
    <row r="49" spans="1:9" x14ac:dyDescent="0.3">
      <c r="A49" s="1" t="s">
        <v>26</v>
      </c>
      <c r="B49" s="1"/>
      <c r="C49" s="1"/>
      <c r="D49" s="1"/>
      <c r="E49" s="9">
        <v>3640036.0700000031</v>
      </c>
      <c r="F49" s="10">
        <v>1</v>
      </c>
    </row>
    <row r="53" spans="1:9" x14ac:dyDescent="0.3">
      <c r="A53" s="1" t="s">
        <v>53</v>
      </c>
      <c r="B53" t="s">
        <v>21</v>
      </c>
      <c r="C53" s="1"/>
      <c r="D53" s="1"/>
      <c r="E53" s="5"/>
      <c r="F53" s="5"/>
      <c r="G53" s="5"/>
      <c r="H53" s="5"/>
      <c r="I53" s="5"/>
    </row>
    <row r="54" spans="1:9" x14ac:dyDescent="0.3">
      <c r="A54" s="1"/>
      <c r="B54" s="1"/>
      <c r="C54" s="1"/>
      <c r="D54" s="1"/>
      <c r="E54" s="5" t="s">
        <v>54</v>
      </c>
      <c r="F54" s="5" t="s">
        <v>54</v>
      </c>
      <c r="G54" s="5"/>
      <c r="H54" s="5"/>
    </row>
    <row r="55" spans="1:9" x14ac:dyDescent="0.3">
      <c r="A55" s="1" t="s">
        <v>5</v>
      </c>
      <c r="B55" s="1" t="s">
        <v>6</v>
      </c>
      <c r="C55" s="1" t="s">
        <v>7</v>
      </c>
      <c r="D55" s="1" t="s">
        <v>1</v>
      </c>
      <c r="E55" s="5" t="s">
        <v>3</v>
      </c>
      <c r="F55" s="5" t="s">
        <v>48</v>
      </c>
      <c r="G55" s="5"/>
      <c r="H55" s="5"/>
    </row>
    <row r="56" spans="1:9" x14ac:dyDescent="0.3">
      <c r="A56" t="s">
        <v>21</v>
      </c>
      <c r="B56" t="s">
        <v>22</v>
      </c>
      <c r="C56" t="s">
        <v>23</v>
      </c>
      <c r="D56" t="s">
        <v>49</v>
      </c>
      <c r="E56" s="2">
        <v>2773785.5799999996</v>
      </c>
      <c r="F56" s="3">
        <v>0.78189440547698086</v>
      </c>
      <c r="G56" s="2"/>
      <c r="H56" s="3"/>
    </row>
    <row r="57" spans="1:9" x14ac:dyDescent="0.3">
      <c r="A57" t="s">
        <v>21</v>
      </c>
      <c r="B57" t="s">
        <v>22</v>
      </c>
      <c r="C57" t="s">
        <v>23</v>
      </c>
      <c r="D57" t="s">
        <v>50</v>
      </c>
      <c r="E57" s="2">
        <v>62514.66</v>
      </c>
      <c r="F57" s="3">
        <v>1.7622076943054697E-2</v>
      </c>
      <c r="G57" s="2"/>
      <c r="H57" s="3"/>
    </row>
    <row r="58" spans="1:9" x14ac:dyDescent="0.3">
      <c r="A58" t="s">
        <v>21</v>
      </c>
      <c r="B58" t="s">
        <v>22</v>
      </c>
      <c r="C58" t="s">
        <v>23</v>
      </c>
      <c r="D58" t="s">
        <v>51</v>
      </c>
      <c r="E58" s="2">
        <v>19347.960000000003</v>
      </c>
      <c r="F58" s="3">
        <v>5.4539405606804005E-3</v>
      </c>
      <c r="G58" s="2"/>
      <c r="H58" s="3"/>
    </row>
    <row r="59" spans="1:9" x14ac:dyDescent="0.3">
      <c r="A59" s="6" t="s">
        <v>21</v>
      </c>
      <c r="B59" s="6" t="s">
        <v>22</v>
      </c>
      <c r="C59" s="6" t="s">
        <v>23</v>
      </c>
      <c r="D59" s="6" t="s">
        <v>2</v>
      </c>
      <c r="E59" s="7">
        <v>388260.91999999987</v>
      </c>
      <c r="F59" s="8">
        <v>0.10944574930458235</v>
      </c>
      <c r="G59" s="7"/>
      <c r="H59" s="8"/>
    </row>
    <row r="60" spans="1:9" x14ac:dyDescent="0.3">
      <c r="A60" t="s">
        <v>21</v>
      </c>
      <c r="B60" t="s">
        <v>22</v>
      </c>
      <c r="C60" t="s">
        <v>23</v>
      </c>
      <c r="D60" t="s">
        <v>52</v>
      </c>
      <c r="E60" s="2">
        <v>303610.2900000001</v>
      </c>
      <c r="F60" s="3">
        <v>8.5583827714701674E-2</v>
      </c>
      <c r="G60" s="2"/>
      <c r="H60" s="3"/>
    </row>
    <row r="61" spans="1:9" x14ac:dyDescent="0.3">
      <c r="A61" s="1" t="s">
        <v>26</v>
      </c>
      <c r="B61" s="1"/>
      <c r="C61" s="1"/>
      <c r="D61" s="1"/>
      <c r="E61" s="2">
        <v>3547519.4099999997</v>
      </c>
      <c r="F61" s="10">
        <v>1</v>
      </c>
      <c r="G61" s="4"/>
      <c r="H61" s="10"/>
    </row>
    <row r="62" spans="1:9" x14ac:dyDescent="0.3">
      <c r="A62" s="1"/>
      <c r="B62" s="1"/>
      <c r="C62" s="1"/>
      <c r="D62" s="1"/>
      <c r="E62" s="15"/>
      <c r="F62" s="10"/>
      <c r="G62" s="4"/>
      <c r="H62" s="10"/>
    </row>
    <row r="63" spans="1:9" x14ac:dyDescent="0.3">
      <c r="A63" s="1"/>
      <c r="B63" s="1"/>
      <c r="C63" s="1"/>
      <c r="D63" s="1"/>
      <c r="E63" s="15"/>
      <c r="F63" s="10"/>
      <c r="G63" s="4"/>
      <c r="H63" s="10"/>
    </row>
    <row r="64" spans="1:9" x14ac:dyDescent="0.3">
      <c r="A64" s="1" t="s">
        <v>78</v>
      </c>
      <c r="B64" s="1"/>
      <c r="C64" s="1"/>
      <c r="D64" s="1"/>
      <c r="E64" s="15"/>
      <c r="F64" s="10"/>
      <c r="G64" s="4"/>
      <c r="H64" s="10"/>
    </row>
    <row r="65" spans="1:8" x14ac:dyDescent="0.3">
      <c r="A65" s="1"/>
      <c r="B65" s="1"/>
      <c r="C65" s="1"/>
      <c r="D65" s="1"/>
      <c r="E65" s="15"/>
      <c r="F65" s="10"/>
      <c r="G65" s="4"/>
      <c r="H65" s="10"/>
    </row>
    <row r="66" spans="1:8" x14ac:dyDescent="0.3">
      <c r="A66" s="1"/>
      <c r="B66" s="1"/>
      <c r="C66" s="1"/>
      <c r="D66" s="1"/>
      <c r="E66" s="15" t="s">
        <v>62</v>
      </c>
      <c r="F66" s="10" t="s">
        <v>62</v>
      </c>
      <c r="G66" s="4"/>
      <c r="H66" s="10"/>
    </row>
    <row r="67" spans="1:8" x14ac:dyDescent="0.3">
      <c r="A67" s="1" t="s">
        <v>5</v>
      </c>
      <c r="B67" s="1" t="s">
        <v>6</v>
      </c>
      <c r="C67" s="1" t="s">
        <v>7</v>
      </c>
      <c r="D67" s="1" t="s">
        <v>1</v>
      </c>
      <c r="E67" s="5" t="s">
        <v>3</v>
      </c>
      <c r="F67" s="5" t="s">
        <v>48</v>
      </c>
      <c r="G67" s="4"/>
      <c r="H67" s="10"/>
    </row>
    <row r="68" spans="1:8" x14ac:dyDescent="0.3">
      <c r="A68" t="s">
        <v>21</v>
      </c>
      <c r="B68" t="s">
        <v>22</v>
      </c>
      <c r="C68" t="s">
        <v>23</v>
      </c>
      <c r="D68" t="s">
        <v>49</v>
      </c>
      <c r="E68" s="2">
        <v>2575694.4957142863</v>
      </c>
      <c r="F68" s="3">
        <v>0.78270362857930265</v>
      </c>
      <c r="G68" s="4"/>
      <c r="H68" s="10"/>
    </row>
    <row r="69" spans="1:8" x14ac:dyDescent="0.3">
      <c r="A69" t="s">
        <v>21</v>
      </c>
      <c r="B69" t="s">
        <v>22</v>
      </c>
      <c r="C69" t="s">
        <v>23</v>
      </c>
      <c r="D69" t="s">
        <v>50</v>
      </c>
      <c r="E69" s="2">
        <v>58951.620000000017</v>
      </c>
      <c r="F69" s="3">
        <v>1.7914254567614123E-2</v>
      </c>
      <c r="G69" s="4"/>
      <c r="H69" s="10"/>
    </row>
    <row r="70" spans="1:8" x14ac:dyDescent="0.3">
      <c r="A70" t="s">
        <v>21</v>
      </c>
      <c r="B70" t="s">
        <v>22</v>
      </c>
      <c r="C70" t="s">
        <v>23</v>
      </c>
      <c r="D70" t="s">
        <v>51</v>
      </c>
      <c r="E70" s="2">
        <v>17973.802857142855</v>
      </c>
      <c r="F70" s="3">
        <v>5.4618902742785873E-3</v>
      </c>
      <c r="G70" s="4"/>
      <c r="H70" s="10"/>
    </row>
    <row r="71" spans="1:8" x14ac:dyDescent="0.3">
      <c r="A71" s="6" t="s">
        <v>21</v>
      </c>
      <c r="B71" s="6" t="s">
        <v>22</v>
      </c>
      <c r="C71" s="6" t="s">
        <v>23</v>
      </c>
      <c r="D71" s="6" t="s">
        <v>2</v>
      </c>
      <c r="E71" s="7">
        <v>339057.94142857142</v>
      </c>
      <c r="F71" s="8">
        <v>0.10303313591590231</v>
      </c>
      <c r="G71" s="4"/>
      <c r="H71" s="10"/>
    </row>
    <row r="72" spans="1:8" x14ac:dyDescent="0.3">
      <c r="A72" t="s">
        <v>21</v>
      </c>
      <c r="B72" t="s">
        <v>22</v>
      </c>
      <c r="C72" t="s">
        <v>23</v>
      </c>
      <c r="D72" t="s">
        <v>52</v>
      </c>
      <c r="E72" s="2">
        <v>299088.14857142861</v>
      </c>
      <c r="F72" s="3">
        <v>9.0887090662902306E-2</v>
      </c>
      <c r="G72" s="4"/>
      <c r="H72" s="10"/>
    </row>
    <row r="73" spans="1:8" x14ac:dyDescent="0.3">
      <c r="A73" s="1" t="s">
        <v>26</v>
      </c>
      <c r="B73" s="1"/>
      <c r="C73" s="1"/>
      <c r="D73" s="1"/>
      <c r="E73" s="15">
        <v>3290766.0085714292</v>
      </c>
      <c r="F73" s="10">
        <v>1</v>
      </c>
      <c r="G73" s="4"/>
      <c r="H73" s="10"/>
    </row>
    <row r="74" spans="1:8" x14ac:dyDescent="0.3">
      <c r="A74" s="1"/>
      <c r="B74" s="1"/>
      <c r="C74" s="1"/>
      <c r="D74" s="1"/>
      <c r="E74" s="15"/>
      <c r="F74" s="10"/>
      <c r="G74" s="4"/>
      <c r="H74" s="10"/>
    </row>
    <row r="75" spans="1:8" x14ac:dyDescent="0.3">
      <c r="A75" s="1"/>
      <c r="B75" s="1"/>
      <c r="C75" s="1"/>
      <c r="D75" s="1"/>
      <c r="E75" s="15"/>
      <c r="F75" s="10"/>
      <c r="G75" s="4"/>
      <c r="H75" s="10"/>
    </row>
    <row r="76" spans="1:8" x14ac:dyDescent="0.3">
      <c r="A76" s="1"/>
      <c r="B76" s="1"/>
      <c r="C76" s="1"/>
      <c r="D76" s="1"/>
      <c r="E76" s="15"/>
      <c r="F76" s="10"/>
      <c r="G76" s="4"/>
      <c r="H76" s="10"/>
    </row>
    <row r="77" spans="1:8" x14ac:dyDescent="0.3">
      <c r="A77" s="1"/>
      <c r="B77" s="1"/>
      <c r="C77" s="1"/>
      <c r="D77" s="1"/>
      <c r="E77" s="15"/>
      <c r="F77" s="10"/>
      <c r="G77" s="4"/>
      <c r="H77" s="10"/>
    </row>
    <row r="78" spans="1:8" x14ac:dyDescent="0.3">
      <c r="A78" s="1"/>
      <c r="B78" s="1"/>
      <c r="C78" s="1"/>
      <c r="D78" s="1"/>
      <c r="E78" s="15"/>
      <c r="F78" s="10"/>
      <c r="G78" s="4"/>
      <c r="H78" s="10"/>
    </row>
    <row r="79" spans="1:8" x14ac:dyDescent="0.3">
      <c r="A79" s="1"/>
      <c r="B79" s="1"/>
      <c r="C79" s="1"/>
      <c r="D79" s="1"/>
      <c r="E79" s="15"/>
      <c r="F79" s="10"/>
      <c r="G79" s="4"/>
      <c r="H79" s="10"/>
    </row>
    <row r="80" spans="1:8" x14ac:dyDescent="0.3">
      <c r="A80" s="1"/>
      <c r="B80" s="1"/>
      <c r="C80" s="1"/>
      <c r="D80" s="1"/>
      <c r="E80" s="15"/>
      <c r="F80" s="10"/>
      <c r="G80" s="4"/>
      <c r="H80" s="10"/>
    </row>
    <row r="81" spans="1:19" x14ac:dyDescent="0.3">
      <c r="A81" s="1"/>
      <c r="B81" s="1"/>
      <c r="C81" s="1"/>
      <c r="D81" s="1"/>
      <c r="E81" s="15"/>
      <c r="F81" s="10"/>
      <c r="G81" s="4"/>
      <c r="H81" s="10"/>
    </row>
    <row r="82" spans="1:19" x14ac:dyDescent="0.3">
      <c r="A82" s="1"/>
      <c r="B82" s="1"/>
      <c r="C82" s="1"/>
      <c r="D82" s="1"/>
      <c r="E82" s="15"/>
      <c r="F82" s="10"/>
      <c r="G82" s="4"/>
      <c r="H82" s="10"/>
    </row>
    <row r="83" spans="1:19" ht="15.6" customHeight="1" x14ac:dyDescent="0.3">
      <c r="A83" s="1"/>
      <c r="B83" s="49" t="s">
        <v>72</v>
      </c>
      <c r="C83" s="49"/>
      <c r="D83" s="49"/>
      <c r="E83" s="49"/>
      <c r="F83" s="49"/>
      <c r="G83" s="49"/>
      <c r="H83" s="49"/>
    </row>
    <row r="84" spans="1:19" x14ac:dyDescent="0.3">
      <c r="B84" s="49"/>
      <c r="C84" s="49"/>
      <c r="D84" s="49"/>
      <c r="E84" s="49"/>
      <c r="F84" s="49"/>
      <c r="G84" s="49"/>
      <c r="H84" s="49"/>
    </row>
    <row r="85" spans="1:19" ht="15.6" customHeight="1" x14ac:dyDescent="0.3">
      <c r="A85" s="35"/>
      <c r="B85" s="49"/>
      <c r="C85" s="49"/>
      <c r="D85" s="49"/>
      <c r="E85" s="49"/>
      <c r="F85" s="49"/>
      <c r="G85" s="49"/>
      <c r="H85" s="49"/>
      <c r="I85" s="39"/>
      <c r="J85" s="39"/>
      <c r="K85" s="39"/>
      <c r="L85" s="39"/>
      <c r="M85" s="39"/>
      <c r="N85" s="39"/>
    </row>
    <row r="86" spans="1:19" ht="13.8" customHeight="1" x14ac:dyDescent="0.3">
      <c r="B86" s="49"/>
      <c r="C86" s="49"/>
      <c r="D86" s="49"/>
      <c r="E86" s="49"/>
      <c r="F86" s="49"/>
      <c r="G86" s="49"/>
      <c r="H86" s="49"/>
      <c r="I86" s="39"/>
      <c r="J86" s="39"/>
      <c r="K86" s="39"/>
      <c r="L86" s="39"/>
      <c r="M86" s="39"/>
      <c r="N86" s="39"/>
    </row>
    <row r="87" spans="1:19" ht="13.8" customHeight="1" x14ac:dyDescent="0.3">
      <c r="F87" s="39"/>
      <c r="G87" s="39"/>
      <c r="H87" s="39"/>
      <c r="I87" s="39"/>
      <c r="J87" s="39"/>
      <c r="K87" s="39"/>
      <c r="L87" s="39"/>
      <c r="M87" s="39"/>
      <c r="N87" s="39"/>
    </row>
    <row r="88" spans="1:19" ht="14.4" thickBot="1" x14ac:dyDescent="0.35">
      <c r="A88" s="1" t="s">
        <v>53</v>
      </c>
    </row>
    <row r="89" spans="1:19" x14ac:dyDescent="0.3">
      <c r="A89" t="s">
        <v>3</v>
      </c>
      <c r="E89" s="19" t="s">
        <v>77</v>
      </c>
      <c r="F89" s="20"/>
      <c r="G89" s="21"/>
      <c r="H89" s="1"/>
    </row>
    <row r="90" spans="1:19" x14ac:dyDescent="0.3">
      <c r="A90" s="1" t="s">
        <v>5</v>
      </c>
      <c r="B90" s="1" t="s">
        <v>6</v>
      </c>
      <c r="C90" s="1" t="s">
        <v>7</v>
      </c>
      <c r="D90" s="1" t="s">
        <v>8</v>
      </c>
      <c r="E90" s="22" t="s">
        <v>70</v>
      </c>
      <c r="F90" s="33" t="s">
        <v>69</v>
      </c>
      <c r="G90" s="23"/>
      <c r="H90" s="5" t="s">
        <v>27</v>
      </c>
      <c r="I90" s="5" t="s">
        <v>28</v>
      </c>
      <c r="J90" s="5" t="s">
        <v>29</v>
      </c>
      <c r="K90" s="5" t="s">
        <v>30</v>
      </c>
      <c r="L90" s="5" t="s">
        <v>31</v>
      </c>
      <c r="M90" s="5" t="s">
        <v>32</v>
      </c>
      <c r="N90" s="5" t="s">
        <v>33</v>
      </c>
      <c r="O90" s="5" t="s">
        <v>34</v>
      </c>
      <c r="P90" s="5" t="s">
        <v>35</v>
      </c>
      <c r="Q90" s="5" t="s">
        <v>36</v>
      </c>
      <c r="R90" s="5" t="s">
        <v>37</v>
      </c>
      <c r="S90" s="5" t="s">
        <v>38</v>
      </c>
    </row>
    <row r="91" spans="1:19" x14ac:dyDescent="0.3">
      <c r="A91" t="s">
        <v>55</v>
      </c>
      <c r="B91" t="s">
        <v>56</v>
      </c>
      <c r="C91" t="s">
        <v>57</v>
      </c>
      <c r="D91" t="s">
        <v>24</v>
      </c>
      <c r="E91" s="24">
        <f>SUM(H91:S91)</f>
        <v>0</v>
      </c>
      <c r="F91" s="25">
        <f>+E116</f>
        <v>1526101.5200000003</v>
      </c>
      <c r="G91" s="26">
        <f>ROUND(E91/F91,4)</f>
        <v>0</v>
      </c>
      <c r="H91" s="2">
        <v>0</v>
      </c>
      <c r="I91" s="2">
        <v>0</v>
      </c>
      <c r="J91" s="2">
        <v>0</v>
      </c>
      <c r="K91" s="2">
        <v>0</v>
      </c>
      <c r="L91" s="2">
        <v>0</v>
      </c>
      <c r="M91" s="2">
        <v>0</v>
      </c>
      <c r="N91" s="2">
        <v>0</v>
      </c>
      <c r="O91" s="2">
        <v>0</v>
      </c>
      <c r="P91" s="2">
        <v>0</v>
      </c>
      <c r="Q91" s="2">
        <v>0</v>
      </c>
      <c r="R91" s="2">
        <v>0</v>
      </c>
      <c r="S91" s="2">
        <v>0</v>
      </c>
    </row>
    <row r="92" spans="1:19" ht="14.4" thickBot="1" x14ac:dyDescent="0.35">
      <c r="A92" t="s">
        <v>55</v>
      </c>
      <c r="B92" t="s">
        <v>56</v>
      </c>
      <c r="C92" t="s">
        <v>57</v>
      </c>
      <c r="D92" t="s">
        <v>25</v>
      </c>
      <c r="E92" s="27">
        <f>SUM(H92:S92)</f>
        <v>0</v>
      </c>
      <c r="F92" s="25">
        <f>+F91</f>
        <v>1526101.5200000003</v>
      </c>
      <c r="G92" s="26">
        <f>ROUND(E92/F92,4)</f>
        <v>0</v>
      </c>
      <c r="H92" s="17">
        <v>0</v>
      </c>
      <c r="I92" s="17">
        <v>0</v>
      </c>
      <c r="J92" s="17">
        <v>0</v>
      </c>
      <c r="K92" s="17">
        <v>0</v>
      </c>
      <c r="L92" s="17">
        <v>0</v>
      </c>
      <c r="M92" s="17">
        <v>0</v>
      </c>
      <c r="N92" s="17">
        <v>0</v>
      </c>
      <c r="O92" s="17">
        <v>0</v>
      </c>
      <c r="P92" s="17">
        <v>0</v>
      </c>
      <c r="Q92" s="17">
        <v>0</v>
      </c>
      <c r="R92" s="17">
        <v>0</v>
      </c>
      <c r="S92" s="17">
        <v>0</v>
      </c>
    </row>
    <row r="93" spans="1:19" x14ac:dyDescent="0.3">
      <c r="A93" s="1" t="s">
        <v>58</v>
      </c>
      <c r="B93" s="1"/>
      <c r="C93" s="1"/>
      <c r="D93" s="1"/>
      <c r="E93" s="24">
        <f>+E91+E92</f>
        <v>0</v>
      </c>
      <c r="F93" s="25">
        <f>+F92</f>
        <v>1526101.5200000003</v>
      </c>
      <c r="G93" s="26">
        <f>ROUND(E93/F93,4)</f>
        <v>0</v>
      </c>
      <c r="H93" s="4">
        <f>SUM(H91:H92)</f>
        <v>0</v>
      </c>
      <c r="I93" s="4">
        <f t="shared" ref="I93" si="24">SUM(I91:I92)</f>
        <v>0</v>
      </c>
      <c r="J93" s="4">
        <f t="shared" ref="J93" si="25">SUM(J91:J92)</f>
        <v>0</v>
      </c>
      <c r="K93" s="4">
        <f t="shared" ref="K93" si="26">SUM(K91:K92)</f>
        <v>0</v>
      </c>
      <c r="L93" s="4">
        <f t="shared" ref="L93" si="27">SUM(L91:L92)</f>
        <v>0</v>
      </c>
      <c r="M93" s="4">
        <f t="shared" ref="M93" si="28">SUM(M91:M92)</f>
        <v>0</v>
      </c>
      <c r="N93" s="4">
        <f t="shared" ref="N93" si="29">SUM(N91:N92)</f>
        <v>0</v>
      </c>
      <c r="O93" s="4">
        <f t="shared" ref="O93" si="30">SUM(O91:O92)</f>
        <v>0</v>
      </c>
      <c r="P93" s="4">
        <f t="shared" ref="P93" si="31">SUM(P91:P92)</f>
        <v>0</v>
      </c>
      <c r="Q93" s="4">
        <f t="shared" ref="Q93" si="32">SUM(Q91:Q92)</f>
        <v>0</v>
      </c>
      <c r="R93" s="4">
        <f t="shared" ref="R93" si="33">SUM(R91:R92)</f>
        <v>0</v>
      </c>
      <c r="S93" s="4">
        <f t="shared" ref="S93" si="34">SUM(S91:S92)</f>
        <v>0</v>
      </c>
    </row>
    <row r="94" spans="1:19" ht="14.4" thickBot="1" x14ac:dyDescent="0.35">
      <c r="A94" s="1"/>
      <c r="B94" s="1"/>
      <c r="C94" s="1"/>
      <c r="D94" s="1"/>
      <c r="E94" s="22"/>
      <c r="F94" s="30"/>
      <c r="G94" s="23"/>
      <c r="H94" s="4"/>
      <c r="I94" s="4"/>
      <c r="J94" s="4"/>
      <c r="K94" s="4"/>
      <c r="L94" s="4"/>
      <c r="M94" s="4"/>
      <c r="N94" s="4"/>
      <c r="O94" s="4"/>
      <c r="P94" s="4"/>
      <c r="Q94" s="4"/>
      <c r="R94" s="4"/>
      <c r="S94" s="4"/>
    </row>
    <row r="95" spans="1:19" x14ac:dyDescent="0.3">
      <c r="A95" s="1"/>
      <c r="B95" s="1"/>
      <c r="C95" s="1"/>
      <c r="D95" s="1"/>
      <c r="E95" s="22"/>
      <c r="F95" s="30"/>
      <c r="G95" s="23"/>
      <c r="H95" s="4"/>
      <c r="I95" s="4"/>
      <c r="J95" s="40"/>
      <c r="K95" s="41"/>
      <c r="L95" s="41" t="s">
        <v>66</v>
      </c>
      <c r="M95" s="41"/>
      <c r="N95" s="41"/>
      <c r="O95" s="42" t="s">
        <v>67</v>
      </c>
      <c r="P95" s="4"/>
      <c r="Q95" s="4"/>
      <c r="R95" s="4"/>
      <c r="S95" s="4"/>
    </row>
    <row r="96" spans="1:19" x14ac:dyDescent="0.3">
      <c r="A96" s="1"/>
      <c r="B96" s="1"/>
      <c r="C96" s="1"/>
      <c r="D96" s="1"/>
      <c r="E96" s="22"/>
      <c r="F96" s="30"/>
      <c r="G96" s="23"/>
      <c r="H96" s="4"/>
      <c r="I96" s="4"/>
      <c r="J96" s="43"/>
      <c r="K96" s="44" t="s">
        <v>66</v>
      </c>
      <c r="L96" s="44" t="s">
        <v>65</v>
      </c>
      <c r="M96" s="44"/>
      <c r="N96" s="44" t="s">
        <v>67</v>
      </c>
      <c r="O96" s="45" t="s">
        <v>65</v>
      </c>
      <c r="P96" s="4"/>
      <c r="Q96" s="4"/>
      <c r="R96" s="4"/>
      <c r="S96" s="4"/>
    </row>
    <row r="97" spans="1:34" x14ac:dyDescent="0.3">
      <c r="A97" s="1" t="s">
        <v>78</v>
      </c>
      <c r="B97" s="1"/>
      <c r="C97" s="1"/>
      <c r="D97" s="1"/>
      <c r="E97" s="22"/>
      <c r="F97" s="30"/>
      <c r="G97" s="23"/>
      <c r="H97" s="4"/>
      <c r="I97" s="4"/>
      <c r="J97" s="22" t="s">
        <v>63</v>
      </c>
      <c r="K97" s="25">
        <f>SUM(P91:S91)</f>
        <v>0</v>
      </c>
      <c r="L97" s="44"/>
      <c r="M97" s="44"/>
      <c r="N97" s="25">
        <f>SUM(P92:S92)</f>
        <v>0</v>
      </c>
      <c r="O97" s="45"/>
      <c r="P97" s="4"/>
      <c r="Q97" s="4"/>
      <c r="R97" s="4"/>
      <c r="S97" s="4"/>
    </row>
    <row r="98" spans="1:34" x14ac:dyDescent="0.3">
      <c r="A98" s="1" t="s">
        <v>1</v>
      </c>
      <c r="B98" s="1" t="s">
        <v>2</v>
      </c>
      <c r="E98" s="22"/>
      <c r="F98" s="30"/>
      <c r="G98" s="23"/>
      <c r="J98" s="22" t="s">
        <v>64</v>
      </c>
      <c r="K98" s="17">
        <f>+H102+I102+J102</f>
        <v>45755.78</v>
      </c>
      <c r="L98" s="30"/>
      <c r="M98" s="30"/>
      <c r="N98" s="17">
        <f>+H103+I103+J103</f>
        <v>3128.9500000000007</v>
      </c>
      <c r="O98" s="23"/>
    </row>
    <row r="99" spans="1:34" ht="14.4" thickBot="1" x14ac:dyDescent="0.35">
      <c r="E99" s="22"/>
      <c r="F99" s="30"/>
      <c r="G99" s="23"/>
      <c r="J99" s="31"/>
      <c r="K99" s="28">
        <f>SUM(K98)</f>
        <v>45755.78</v>
      </c>
      <c r="L99" s="46">
        <f>ROUND(K99/7,2)</f>
        <v>6536.54</v>
      </c>
      <c r="M99" s="32"/>
      <c r="N99" s="28">
        <f>SUM(N98)</f>
        <v>3128.9500000000007</v>
      </c>
      <c r="O99" s="47">
        <f>ROUND(N99/7,2)</f>
        <v>446.99</v>
      </c>
      <c r="Q99" s="18"/>
    </row>
    <row r="100" spans="1:34" x14ac:dyDescent="0.3">
      <c r="A100" t="s">
        <v>3</v>
      </c>
      <c r="E100" s="22"/>
      <c r="F100" s="30"/>
      <c r="G100" s="23"/>
    </row>
    <row r="101" spans="1:34" x14ac:dyDescent="0.3">
      <c r="A101" s="1" t="s">
        <v>5</v>
      </c>
      <c r="B101" s="1" t="s">
        <v>6</v>
      </c>
      <c r="C101" s="1" t="s">
        <v>7</v>
      </c>
      <c r="D101" s="1" t="s">
        <v>8</v>
      </c>
      <c r="E101" s="22" t="s">
        <v>70</v>
      </c>
      <c r="F101" s="33" t="s">
        <v>69</v>
      </c>
      <c r="G101" s="23"/>
      <c r="H101" s="5" t="s">
        <v>39</v>
      </c>
      <c r="I101" s="5" t="s">
        <v>40</v>
      </c>
      <c r="J101" s="5" t="s">
        <v>41</v>
      </c>
      <c r="K101" s="5" t="s">
        <v>42</v>
      </c>
      <c r="L101" s="5" t="s">
        <v>43</v>
      </c>
      <c r="M101" s="5" t="s">
        <v>59</v>
      </c>
      <c r="N101" s="5" t="s">
        <v>60</v>
      </c>
      <c r="O101" s="5" t="s">
        <v>61</v>
      </c>
      <c r="P101" s="5" t="s">
        <v>73</v>
      </c>
      <c r="Q101" s="5" t="s">
        <v>74</v>
      </c>
      <c r="R101" s="5" t="s">
        <v>75</v>
      </c>
      <c r="S101" s="5" t="s">
        <v>76</v>
      </c>
      <c r="W101" s="1"/>
      <c r="X101" s="1"/>
      <c r="Y101" s="1"/>
      <c r="Z101" s="1"/>
      <c r="AA101" s="1"/>
      <c r="AB101" s="1"/>
      <c r="AC101" s="1"/>
      <c r="AD101" s="1"/>
      <c r="AE101" s="1"/>
      <c r="AF101" s="1"/>
      <c r="AG101" s="1"/>
      <c r="AH101" s="1"/>
    </row>
    <row r="102" spans="1:34" x14ac:dyDescent="0.3">
      <c r="A102" t="s">
        <v>55</v>
      </c>
      <c r="B102" t="s">
        <v>56</v>
      </c>
      <c r="C102" t="s">
        <v>57</v>
      </c>
      <c r="D102" t="s">
        <v>24</v>
      </c>
      <c r="E102" s="24">
        <f>SUM(H102:S102)</f>
        <v>104584.63999999997</v>
      </c>
      <c r="F102" s="25">
        <f>+E128</f>
        <v>1536807.6271428571</v>
      </c>
      <c r="G102" s="26">
        <f>ROUND(E102/F102,4)</f>
        <v>6.8099999999999994E-2</v>
      </c>
      <c r="H102" s="2">
        <v>15515.36</v>
      </c>
      <c r="I102" s="2">
        <v>23228.94</v>
      </c>
      <c r="J102" s="2">
        <v>7011.48</v>
      </c>
      <c r="K102" s="2">
        <v>6536.54</v>
      </c>
      <c r="L102" s="2">
        <v>6536.54</v>
      </c>
      <c r="M102" s="2">
        <v>6536.54</v>
      </c>
      <c r="N102" s="2">
        <v>6536.54</v>
      </c>
      <c r="O102" s="2">
        <v>6536.54</v>
      </c>
      <c r="P102" s="2">
        <f>+O102</f>
        <v>6536.54</v>
      </c>
      <c r="Q102" s="2">
        <f t="shared" ref="Q102:S102" si="35">+P102</f>
        <v>6536.54</v>
      </c>
      <c r="R102" s="2">
        <f t="shared" si="35"/>
        <v>6536.54</v>
      </c>
      <c r="S102" s="2">
        <f t="shared" si="35"/>
        <v>6536.54</v>
      </c>
    </row>
    <row r="103" spans="1:34" ht="14.4" thickBot="1" x14ac:dyDescent="0.35">
      <c r="A103" t="s">
        <v>55</v>
      </c>
      <c r="B103" t="s">
        <v>56</v>
      </c>
      <c r="C103" t="s">
        <v>57</v>
      </c>
      <c r="D103" t="s">
        <v>25</v>
      </c>
      <c r="E103" s="27">
        <f>SUM(H103:S103)</f>
        <v>7151.8857142857159</v>
      </c>
      <c r="F103" s="25">
        <f>+F102</f>
        <v>1536807.6271428571</v>
      </c>
      <c r="G103" s="26">
        <f>ROUND(E103/F103,4)</f>
        <v>4.7000000000000002E-3</v>
      </c>
      <c r="H103" s="17">
        <v>2.1499999999987267</v>
      </c>
      <c r="I103" s="17">
        <v>0.94000000000050932</v>
      </c>
      <c r="J103" s="17">
        <v>3125.8600000000015</v>
      </c>
      <c r="K103" s="17">
        <v>446.99285714285725</v>
      </c>
      <c r="L103" s="17">
        <v>446.99285714285725</v>
      </c>
      <c r="M103" s="17">
        <v>446.99285714285725</v>
      </c>
      <c r="N103" s="17">
        <v>446.99285714285725</v>
      </c>
      <c r="O103" s="17">
        <v>446.99285714285725</v>
      </c>
      <c r="P103" s="17">
        <f>+O103</f>
        <v>446.99285714285725</v>
      </c>
      <c r="Q103" s="17">
        <f t="shared" ref="Q103:S103" si="36">+P103</f>
        <v>446.99285714285725</v>
      </c>
      <c r="R103" s="17">
        <f t="shared" si="36"/>
        <v>446.99285714285725</v>
      </c>
      <c r="S103" s="17">
        <f t="shared" si="36"/>
        <v>446.99285714285725</v>
      </c>
    </row>
    <row r="104" spans="1:34" ht="14.4" thickBot="1" x14ac:dyDescent="0.35">
      <c r="A104" s="1" t="s">
        <v>58</v>
      </c>
      <c r="B104" s="1"/>
      <c r="C104" s="1"/>
      <c r="D104" s="1"/>
      <c r="E104" s="27">
        <f>+E102+E103</f>
        <v>111736.52571428569</v>
      </c>
      <c r="F104" s="28">
        <f>+F103</f>
        <v>1536807.6271428571</v>
      </c>
      <c r="G104" s="29">
        <f>ROUND(E104/F104,4)</f>
        <v>7.2700000000000001E-2</v>
      </c>
      <c r="H104" s="4">
        <f>SUM(H102:H103)</f>
        <v>15517.509999999998</v>
      </c>
      <c r="I104" s="4">
        <f t="shared" ref="I104" si="37">SUM(I102:I103)</f>
        <v>23229.879999999997</v>
      </c>
      <c r="J104" s="4">
        <f t="shared" ref="J104" si="38">SUM(J102:J103)</f>
        <v>10137.34</v>
      </c>
      <c r="K104" s="4">
        <f t="shared" ref="K104" si="39">SUM(K102:K103)</f>
        <v>6983.5328571428572</v>
      </c>
      <c r="L104" s="4">
        <f t="shared" ref="L104" si="40">SUM(L102:L103)</f>
        <v>6983.5328571428572</v>
      </c>
      <c r="M104" s="4">
        <f t="shared" ref="M104" si="41">SUM(M102:M103)</f>
        <v>6983.5328571428572</v>
      </c>
      <c r="N104" s="4">
        <f t="shared" ref="N104" si="42">SUM(N102:N103)</f>
        <v>6983.5328571428572</v>
      </c>
      <c r="O104" s="4">
        <f t="shared" ref="O104" si="43">SUM(O102:O103)</f>
        <v>6983.5328571428572</v>
      </c>
      <c r="P104" s="4">
        <f t="shared" ref="P104" si="44">SUM(P102:P103)</f>
        <v>6983.5328571428572</v>
      </c>
      <c r="Q104" s="4">
        <f t="shared" ref="Q104" si="45">SUM(Q102:Q103)</f>
        <v>6983.5328571428572</v>
      </c>
      <c r="R104" s="4">
        <f t="shared" ref="R104" si="46">SUM(R102:R103)</f>
        <v>6983.5328571428572</v>
      </c>
      <c r="S104" s="4">
        <f t="shared" ref="S104" si="47">SUM(S102:S103)</f>
        <v>6983.5328571428572</v>
      </c>
      <c r="W104" s="1"/>
      <c r="X104" s="1"/>
      <c r="Y104" s="1"/>
      <c r="Z104" s="1"/>
      <c r="AA104" s="1"/>
      <c r="AB104" s="1"/>
      <c r="AC104" s="1"/>
      <c r="AD104" s="1"/>
      <c r="AE104" s="1"/>
      <c r="AF104" s="1"/>
      <c r="AG104" s="1"/>
      <c r="AH104" s="1"/>
    </row>
    <row r="105" spans="1:34" x14ac:dyDescent="0.3">
      <c r="A105" s="1"/>
      <c r="B105" s="1"/>
      <c r="C105" s="1"/>
      <c r="D105" s="1"/>
      <c r="H105" s="4"/>
      <c r="I105" s="4"/>
      <c r="J105" s="4"/>
      <c r="K105" s="4"/>
      <c r="L105" s="4"/>
      <c r="M105" s="4"/>
      <c r="N105" s="4"/>
      <c r="O105" s="4"/>
      <c r="P105" s="4"/>
      <c r="Q105" s="1"/>
      <c r="R105" s="4"/>
      <c r="S105" s="1"/>
      <c r="T105" s="1"/>
      <c r="U105" s="1"/>
      <c r="V105" s="1"/>
      <c r="W105" s="1"/>
      <c r="X105" s="1"/>
      <c r="Y105" s="1"/>
      <c r="Z105" s="1"/>
      <c r="AA105" s="1"/>
      <c r="AB105" s="1"/>
      <c r="AC105" s="1"/>
      <c r="AD105" s="1"/>
      <c r="AE105" s="1"/>
      <c r="AF105" s="1"/>
      <c r="AG105" s="1"/>
      <c r="AH105" s="1"/>
    </row>
    <row r="106" spans="1:34" x14ac:dyDescent="0.3">
      <c r="A106" s="1"/>
      <c r="B106" s="1"/>
      <c r="C106" s="1"/>
      <c r="D106" s="1"/>
      <c r="H106" s="4"/>
      <c r="I106" s="4"/>
      <c r="J106" s="4"/>
      <c r="K106" s="4"/>
      <c r="L106" s="4"/>
      <c r="M106" s="4"/>
      <c r="N106" s="4"/>
      <c r="O106" s="4"/>
      <c r="P106" s="4"/>
      <c r="Q106" s="1"/>
      <c r="R106" s="4"/>
      <c r="S106" s="1"/>
      <c r="T106" s="1"/>
      <c r="U106" s="1"/>
      <c r="V106" s="1"/>
      <c r="W106" s="1"/>
      <c r="X106" s="1"/>
      <c r="Y106" s="1"/>
      <c r="Z106" s="1"/>
      <c r="AA106" s="1"/>
      <c r="AB106" s="1"/>
      <c r="AC106" s="1"/>
      <c r="AD106" s="1"/>
      <c r="AE106" s="1"/>
      <c r="AF106" s="1"/>
      <c r="AG106" s="1"/>
      <c r="AH106" s="1"/>
    </row>
    <row r="107" spans="1:34" x14ac:dyDescent="0.3">
      <c r="G107" s="2"/>
      <c r="N107" s="2"/>
    </row>
    <row r="108" spans="1:34" x14ac:dyDescent="0.3">
      <c r="E108" s="5" t="s">
        <v>45</v>
      </c>
      <c r="F108" s="5" t="s">
        <v>46</v>
      </c>
      <c r="G108" s="5"/>
      <c r="H108" s="5"/>
      <c r="I108" s="5"/>
      <c r="J108" s="5"/>
      <c r="K108" s="5"/>
      <c r="L108" s="5"/>
      <c r="M108" s="5"/>
      <c r="N108" s="5"/>
    </row>
    <row r="109" spans="1:34" x14ac:dyDescent="0.3">
      <c r="E109" s="5" t="s">
        <v>54</v>
      </c>
      <c r="F109" s="5" t="s">
        <v>54</v>
      </c>
      <c r="G109" s="5"/>
      <c r="H109" s="5"/>
      <c r="I109" s="5"/>
      <c r="J109" s="5"/>
    </row>
    <row r="110" spans="1:34" x14ac:dyDescent="0.3">
      <c r="E110" s="5" t="s">
        <v>3</v>
      </c>
      <c r="F110" s="5" t="s">
        <v>48</v>
      </c>
      <c r="G110" s="5"/>
      <c r="H110" s="5"/>
      <c r="I110" s="5"/>
      <c r="J110" s="5"/>
    </row>
    <row r="111" spans="1:34" x14ac:dyDescent="0.3">
      <c r="A111" t="s">
        <v>55</v>
      </c>
      <c r="B111" t="s">
        <v>56</v>
      </c>
      <c r="C111" t="s">
        <v>57</v>
      </c>
      <c r="D111" t="s">
        <v>49</v>
      </c>
      <c r="E111" s="2">
        <v>1357518.2800000003</v>
      </c>
      <c r="F111" s="3">
        <v>0.88953340404247816</v>
      </c>
      <c r="G111" s="2"/>
      <c r="H111" s="3"/>
      <c r="I111" s="2"/>
      <c r="J111" s="3"/>
    </row>
    <row r="112" spans="1:34" x14ac:dyDescent="0.3">
      <c r="A112" t="s">
        <v>55</v>
      </c>
      <c r="B112" t="s">
        <v>56</v>
      </c>
      <c r="C112" t="s">
        <v>57</v>
      </c>
      <c r="D112" t="s">
        <v>50</v>
      </c>
      <c r="E112" s="2">
        <v>27622.500000000007</v>
      </c>
      <c r="F112" s="3">
        <v>1.8100040946161959E-2</v>
      </c>
      <c r="G112" s="2"/>
      <c r="H112" s="3"/>
      <c r="I112" s="2"/>
      <c r="J112" s="3"/>
    </row>
    <row r="113" spans="1:14" x14ac:dyDescent="0.3">
      <c r="A113" t="s">
        <v>55</v>
      </c>
      <c r="B113" t="s">
        <v>56</v>
      </c>
      <c r="C113" t="s">
        <v>57</v>
      </c>
      <c r="D113" t="s">
        <v>51</v>
      </c>
      <c r="E113" s="2">
        <v>6358.61</v>
      </c>
      <c r="F113" s="3">
        <v>4.166570779642496E-3</v>
      </c>
      <c r="G113" s="2"/>
      <c r="H113" s="3"/>
      <c r="I113" s="2"/>
      <c r="J113" s="3"/>
    </row>
    <row r="114" spans="1:14" x14ac:dyDescent="0.3">
      <c r="A114" s="6" t="s">
        <v>55</v>
      </c>
      <c r="B114" s="6" t="s">
        <v>56</v>
      </c>
      <c r="C114" s="6" t="s">
        <v>57</v>
      </c>
      <c r="D114" s="6" t="s">
        <v>2</v>
      </c>
      <c r="E114" s="7">
        <v>0</v>
      </c>
      <c r="F114" s="8">
        <v>0</v>
      </c>
      <c r="G114" s="7"/>
      <c r="H114" s="8"/>
      <c r="I114" s="7"/>
      <c r="J114" s="8"/>
    </row>
    <row r="115" spans="1:14" x14ac:dyDescent="0.3">
      <c r="A115" t="s">
        <v>55</v>
      </c>
      <c r="B115" t="s">
        <v>56</v>
      </c>
      <c r="C115" t="s">
        <v>57</v>
      </c>
      <c r="D115" t="s">
        <v>52</v>
      </c>
      <c r="E115" s="2">
        <v>134602.12999999995</v>
      </c>
      <c r="F115" s="3">
        <v>8.8199984231717377E-2</v>
      </c>
      <c r="G115" s="2"/>
      <c r="H115" s="3"/>
      <c r="I115" s="2"/>
      <c r="J115" s="3"/>
    </row>
    <row r="116" spans="1:14" x14ac:dyDescent="0.3">
      <c r="A116" s="1" t="s">
        <v>58</v>
      </c>
      <c r="B116" s="1"/>
      <c r="C116" s="1"/>
      <c r="D116" s="1"/>
      <c r="E116" s="4">
        <v>1526101.5200000003</v>
      </c>
      <c r="F116" s="10">
        <v>1</v>
      </c>
      <c r="G116" s="4"/>
      <c r="H116" s="10"/>
      <c r="I116" s="4"/>
      <c r="J116" s="10"/>
    </row>
    <row r="120" spans="1:14" x14ac:dyDescent="0.3">
      <c r="E120" s="5" t="s">
        <v>45</v>
      </c>
      <c r="F120" s="5" t="s">
        <v>46</v>
      </c>
      <c r="G120" s="5"/>
      <c r="H120" s="5"/>
      <c r="I120" s="5"/>
      <c r="J120" s="5"/>
      <c r="K120" s="5"/>
      <c r="L120" s="5"/>
      <c r="M120" s="5"/>
      <c r="N120" s="5"/>
    </row>
    <row r="121" spans="1:14" x14ac:dyDescent="0.3">
      <c r="E121" s="5" t="s">
        <v>62</v>
      </c>
      <c r="F121" s="5" t="s">
        <v>62</v>
      </c>
      <c r="G121" s="11"/>
      <c r="H121" s="11"/>
      <c r="I121" s="11"/>
      <c r="J121" s="11"/>
      <c r="K121" s="12"/>
      <c r="L121" s="12"/>
      <c r="M121" s="11"/>
      <c r="N121" s="11"/>
    </row>
    <row r="122" spans="1:14" x14ac:dyDescent="0.3">
      <c r="E122" s="5" t="s">
        <v>3</v>
      </c>
      <c r="F122" s="5" t="s">
        <v>48</v>
      </c>
      <c r="G122" s="11"/>
      <c r="H122" s="11"/>
      <c r="I122" s="11"/>
      <c r="J122" s="11"/>
      <c r="K122" s="12"/>
      <c r="L122" s="12"/>
      <c r="M122" s="11"/>
      <c r="N122" s="11"/>
    </row>
    <row r="123" spans="1:14" x14ac:dyDescent="0.3">
      <c r="A123" t="s">
        <v>55</v>
      </c>
      <c r="B123" t="s">
        <v>56</v>
      </c>
      <c r="C123" t="s">
        <v>57</v>
      </c>
      <c r="D123" t="s">
        <v>49</v>
      </c>
      <c r="E123" s="2">
        <v>1267709.7</v>
      </c>
      <c r="F123" s="3">
        <v>0.82489810540363584</v>
      </c>
      <c r="G123" s="13"/>
      <c r="H123" s="14"/>
      <c r="I123" s="13"/>
      <c r="J123" s="14"/>
      <c r="K123" s="12"/>
      <c r="L123" s="12"/>
      <c r="M123" s="13"/>
      <c r="N123" s="14"/>
    </row>
    <row r="124" spans="1:14" x14ac:dyDescent="0.3">
      <c r="A124" t="s">
        <v>55</v>
      </c>
      <c r="B124" t="s">
        <v>56</v>
      </c>
      <c r="C124" t="s">
        <v>57</v>
      </c>
      <c r="D124" t="s">
        <v>50</v>
      </c>
      <c r="E124" s="2">
        <v>25805.672857142839</v>
      </c>
      <c r="F124" s="3">
        <v>1.6791739188020065E-2</v>
      </c>
      <c r="G124" s="13"/>
      <c r="H124" s="14"/>
      <c r="I124" s="13"/>
      <c r="J124" s="14"/>
      <c r="K124" s="12"/>
      <c r="L124" s="12"/>
      <c r="M124" s="13"/>
      <c r="N124" s="14"/>
    </row>
    <row r="125" spans="1:14" x14ac:dyDescent="0.3">
      <c r="A125" t="s">
        <v>55</v>
      </c>
      <c r="B125" t="s">
        <v>56</v>
      </c>
      <c r="C125" t="s">
        <v>57</v>
      </c>
      <c r="D125" t="s">
        <v>51</v>
      </c>
      <c r="E125" s="2">
        <v>5857.0571428571429</v>
      </c>
      <c r="F125" s="3">
        <v>3.81118432744002E-3</v>
      </c>
      <c r="G125" s="13"/>
      <c r="H125" s="14"/>
      <c r="I125" s="13"/>
      <c r="J125" s="14"/>
      <c r="K125" s="12"/>
      <c r="L125" s="12"/>
      <c r="M125" s="13"/>
      <c r="N125" s="14"/>
    </row>
    <row r="126" spans="1:14" x14ac:dyDescent="0.3">
      <c r="A126" s="6" t="s">
        <v>55</v>
      </c>
      <c r="B126" s="6" t="s">
        <v>56</v>
      </c>
      <c r="C126" s="6" t="s">
        <v>57</v>
      </c>
      <c r="D126" s="6" t="s">
        <v>2</v>
      </c>
      <c r="E126" s="7">
        <v>111736.5257142857</v>
      </c>
      <c r="F126" s="8">
        <v>7.2706904716512713E-2</v>
      </c>
      <c r="G126" s="13"/>
      <c r="H126" s="14"/>
      <c r="I126" s="13"/>
      <c r="J126" s="14"/>
      <c r="K126" s="12"/>
      <c r="L126" s="12"/>
      <c r="M126" s="13"/>
      <c r="N126" s="14"/>
    </row>
    <row r="127" spans="1:14" x14ac:dyDescent="0.3">
      <c r="A127" t="s">
        <v>55</v>
      </c>
      <c r="B127" t="s">
        <v>56</v>
      </c>
      <c r="C127" t="s">
        <v>57</v>
      </c>
      <c r="D127" t="s">
        <v>52</v>
      </c>
      <c r="E127" s="2">
        <v>125698.6714285714</v>
      </c>
      <c r="F127" s="3">
        <v>8.1792066364391375E-2</v>
      </c>
      <c r="G127" s="13"/>
      <c r="H127" s="14"/>
      <c r="I127" s="13"/>
      <c r="J127" s="14"/>
      <c r="K127" s="12"/>
      <c r="L127" s="12"/>
      <c r="M127" s="13"/>
      <c r="N127" s="14"/>
    </row>
    <row r="128" spans="1:14" x14ac:dyDescent="0.3">
      <c r="A128" s="1" t="s">
        <v>58</v>
      </c>
      <c r="B128" s="1"/>
      <c r="C128" s="1"/>
      <c r="D128" s="1"/>
      <c r="E128" s="4">
        <v>1536807.6271428571</v>
      </c>
      <c r="F128" s="10">
        <v>1</v>
      </c>
      <c r="G128" s="15"/>
      <c r="H128" s="16"/>
      <c r="I128" s="15"/>
      <c r="J128" s="16"/>
      <c r="K128" s="12"/>
      <c r="L128" s="12"/>
      <c r="M128" s="15"/>
      <c r="N128" s="16"/>
    </row>
    <row r="129" spans="7:33" x14ac:dyDescent="0.3">
      <c r="G129" s="12"/>
      <c r="H129" s="12"/>
      <c r="I129" s="12"/>
      <c r="J129" s="12"/>
      <c r="K129" s="12"/>
      <c r="L129" s="12"/>
      <c r="M129" s="12"/>
      <c r="N129" s="12"/>
    </row>
    <row r="130" spans="7:33" x14ac:dyDescent="0.3">
      <c r="G130" s="12"/>
      <c r="H130" s="12"/>
      <c r="I130" s="12"/>
      <c r="J130" s="12"/>
      <c r="K130" s="12"/>
      <c r="L130" s="12"/>
      <c r="M130" s="12"/>
      <c r="N130" s="12"/>
    </row>
    <row r="139" spans="7:33" x14ac:dyDescent="0.3">
      <c r="AF139" s="1"/>
      <c r="AG139" s="1"/>
    </row>
    <row r="142" spans="7:33" x14ac:dyDescent="0.3">
      <c r="AF142" s="1"/>
      <c r="AG142" s="1"/>
    </row>
  </sheetData>
  <mergeCells count="2">
    <mergeCell ref="B6:H9"/>
    <mergeCell ref="B83:H8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AG39_c_g</vt:lpstr>
    </vt:vector>
  </TitlesOfParts>
  <Company>Peoples Natural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 Oravecz</cp:lastModifiedBy>
  <dcterms:created xsi:type="dcterms:W3CDTF">2021-08-28T16:15:00Z</dcterms:created>
  <dcterms:modified xsi:type="dcterms:W3CDTF">2021-08-30T18:04:04Z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OAG2-39_c_g-Attachment-Allocation Percent Calculations.xlsx</vt:lpwstr>
  </property>
</Properties>
</file>