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22"/>
  <workbookPr/>
  <mc:AlternateContent xmlns:mc="http://schemas.openxmlformats.org/markup-compatibility/2006">
    <mc:Choice Requires="x15">
      <x15ac:absPath xmlns:x15ac="http://schemas.microsoft.com/office/spreadsheetml/2010/11/ac" url="F:\Account\PUBLIC\ASchroeder\Rate Case 2021\AG DR2\AG 2-19\"/>
    </mc:Choice>
  </mc:AlternateContent>
  <xr:revisionPtr revIDLastSave="0" documentId="11_969C24BFA7E59BC7DEFFD01D0ADD354EFE588E99" xr6:coauthVersionLast="47" xr6:coauthVersionMax="47" xr10:uidLastSave="{00000000-0000-0000-0000-000000000000}"/>
  <bookViews>
    <workbookView xWindow="0" yWindow="0" windowWidth="28800" windowHeight="12300" xr2:uid="{00000000-000D-0000-FFFF-FFFF00000000}"/>
  </bookViews>
  <sheets>
    <sheet name="Summary" sheetId="1" r:id="rId1"/>
  </sheets>
  <externalReferences>
    <externalReference r:id="rId2"/>
  </externalReferences>
  <definedNames>
    <definedName name="allc">[1]Master!#REF!</definedName>
    <definedName name="lip">[1]Master!#REF!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6" i="1" l="1"/>
  <c r="J17" i="1"/>
  <c r="J19" i="1" s="1"/>
  <c r="J20" i="1" s="1"/>
  <c r="J21" i="1" s="1"/>
  <c r="J22" i="1" s="1"/>
  <c r="J23" i="1" s="1"/>
  <c r="J24" i="1" s="1"/>
  <c r="F17" i="1"/>
  <c r="F19" i="1" s="1"/>
  <c r="F20" i="1" s="1"/>
  <c r="F21" i="1" s="1"/>
  <c r="F22" i="1" s="1"/>
  <c r="F23" i="1" s="1"/>
  <c r="F24" i="1" s="1"/>
  <c r="K17" i="1"/>
  <c r="K19" i="1" s="1"/>
  <c r="K20" i="1" s="1"/>
  <c r="K21" i="1" s="1"/>
  <c r="K22" i="1" s="1"/>
  <c r="K23" i="1" s="1"/>
  <c r="K24" i="1" s="1"/>
  <c r="I17" i="1"/>
  <c r="H17" i="1"/>
  <c r="H19" i="1" s="1"/>
  <c r="H20" i="1" s="1"/>
  <c r="H21" i="1" s="1"/>
  <c r="H22" i="1" s="1"/>
  <c r="H23" i="1" s="1"/>
  <c r="H24" i="1" s="1"/>
  <c r="G17" i="1"/>
  <c r="G19" i="1" s="1"/>
  <c r="G20" i="1" s="1"/>
  <c r="G21" i="1" s="1"/>
  <c r="G22" i="1" s="1"/>
  <c r="G23" i="1" s="1"/>
  <c r="G24" i="1" s="1"/>
  <c r="E17" i="1"/>
  <c r="L14" i="1"/>
  <c r="L17" i="1" s="1"/>
  <c r="L19" i="1" s="1"/>
  <c r="L20" i="1" s="1"/>
  <c r="L21" i="1" s="1"/>
  <c r="L22" i="1" s="1"/>
  <c r="L23" i="1" s="1"/>
  <c r="L24" i="1" s="1"/>
  <c r="Q14" i="1"/>
  <c r="L11" i="1"/>
  <c r="T11" i="1"/>
  <c r="U7" i="1"/>
  <c r="T7" i="1"/>
  <c r="S7" i="1"/>
  <c r="R7" i="1"/>
  <c r="Q7" i="1"/>
  <c r="P7" i="1"/>
  <c r="O7" i="1"/>
  <c r="N7" i="1"/>
  <c r="M7" i="1"/>
  <c r="N17" i="1" l="1"/>
  <c r="E19" i="1"/>
  <c r="E20" i="1" s="1"/>
  <c r="E21" i="1" s="1"/>
  <c r="E22" i="1" s="1"/>
  <c r="E23" i="1" s="1"/>
  <c r="E24" i="1" s="1"/>
  <c r="R17" i="1"/>
  <c r="I19" i="1"/>
  <c r="I20" i="1" s="1"/>
  <c r="I21" i="1" s="1"/>
  <c r="I22" i="1" s="1"/>
  <c r="I23" i="1" s="1"/>
  <c r="I24" i="1" s="1"/>
  <c r="S19" i="1"/>
  <c r="Q17" i="1"/>
  <c r="M11" i="1"/>
  <c r="Q11" i="1"/>
  <c r="Q27" i="1" s="1"/>
  <c r="N14" i="1"/>
  <c r="R14" i="1"/>
  <c r="O17" i="1"/>
  <c r="S17" i="1"/>
  <c r="P19" i="1"/>
  <c r="T19" i="1"/>
  <c r="N11" i="1"/>
  <c r="N27" i="1" s="1"/>
  <c r="R11" i="1"/>
  <c r="O14" i="1"/>
  <c r="S14" i="1"/>
  <c r="D17" i="1"/>
  <c r="D19" i="1" s="1"/>
  <c r="D20" i="1" s="1"/>
  <c r="D21" i="1" s="1"/>
  <c r="D22" i="1" s="1"/>
  <c r="D23" i="1" s="1"/>
  <c r="D24" i="1" s="1"/>
  <c r="P17" i="1"/>
  <c r="T17" i="1"/>
  <c r="Q19" i="1"/>
  <c r="O11" i="1"/>
  <c r="S11" i="1"/>
  <c r="S27" i="1" s="1"/>
  <c r="P14" i="1"/>
  <c r="T14" i="1"/>
  <c r="T27" i="1" s="1"/>
  <c r="M17" i="1"/>
  <c r="U17" i="1" s="1"/>
  <c r="N19" i="1"/>
  <c r="C20" i="1"/>
  <c r="C27" i="1"/>
  <c r="P11" i="1"/>
  <c r="P27" i="1" s="1"/>
  <c r="M14" i="1"/>
  <c r="O19" i="1"/>
  <c r="O27" i="1" l="1"/>
  <c r="R27" i="1"/>
  <c r="T20" i="1"/>
  <c r="P20" i="1"/>
  <c r="S20" i="1"/>
  <c r="O20" i="1"/>
  <c r="C21" i="1"/>
  <c r="R20" i="1"/>
  <c r="N20" i="1"/>
  <c r="Q20" i="1"/>
  <c r="M20" i="1"/>
  <c r="U20" i="1" s="1"/>
  <c r="U14" i="1"/>
  <c r="R19" i="1"/>
  <c r="M19" i="1"/>
  <c r="M27" i="1"/>
  <c r="U11" i="1"/>
  <c r="U27" i="1" s="1"/>
  <c r="Q21" i="1" l="1"/>
  <c r="M21" i="1"/>
  <c r="T21" i="1"/>
  <c r="P21" i="1"/>
  <c r="S21" i="1"/>
  <c r="O21" i="1"/>
  <c r="C22" i="1"/>
  <c r="R21" i="1"/>
  <c r="N21" i="1"/>
  <c r="U19" i="1"/>
  <c r="C23" i="1" l="1"/>
  <c r="R22" i="1"/>
  <c r="N22" i="1"/>
  <c r="Q22" i="1"/>
  <c r="M22" i="1"/>
  <c r="T22" i="1"/>
  <c r="P22" i="1"/>
  <c r="S22" i="1"/>
  <c r="O22" i="1"/>
  <c r="U21" i="1"/>
  <c r="U22" i="1" l="1"/>
  <c r="S23" i="1"/>
  <c r="O23" i="1"/>
  <c r="C24" i="1"/>
  <c r="R23" i="1"/>
  <c r="N23" i="1"/>
  <c r="Q23" i="1"/>
  <c r="M23" i="1"/>
  <c r="T23" i="1"/>
  <c r="P23" i="1"/>
  <c r="U23" i="1" l="1"/>
  <c r="T24" i="1"/>
  <c r="T28" i="1" s="1"/>
  <c r="T29" i="1" s="1"/>
  <c r="P24" i="1"/>
  <c r="P28" i="1" s="1"/>
  <c r="P29" i="1" s="1"/>
  <c r="S24" i="1"/>
  <c r="S28" i="1" s="1"/>
  <c r="S29" i="1" s="1"/>
  <c r="O24" i="1"/>
  <c r="O28" i="1" s="1"/>
  <c r="O29" i="1" s="1"/>
  <c r="R24" i="1"/>
  <c r="R28" i="1" s="1"/>
  <c r="R29" i="1" s="1"/>
  <c r="N24" i="1"/>
  <c r="N28" i="1" s="1"/>
  <c r="N29" i="1" s="1"/>
  <c r="Q24" i="1"/>
  <c r="Q28" i="1" s="1"/>
  <c r="Q29" i="1" s="1"/>
  <c r="M24" i="1"/>
  <c r="C28" i="1"/>
  <c r="C29" i="1" s="1"/>
  <c r="U24" i="1" l="1"/>
  <c r="U28" i="1" s="1"/>
  <c r="U29" i="1" s="1"/>
  <c r="M28" i="1"/>
  <c r="M29" i="1" s="1"/>
</calcChain>
</file>

<file path=xl/sharedStrings.xml><?xml version="1.0" encoding="utf-8"?>
<sst xmlns="http://schemas.openxmlformats.org/spreadsheetml/2006/main" count="36" uniqueCount="21">
  <si>
    <t>Department</t>
  </si>
  <si>
    <t>FP&amp;A</t>
  </si>
  <si>
    <t>Elected Service</t>
  </si>
  <si>
    <t>Budgets and Financial Strategy</t>
  </si>
  <si>
    <t>Basis</t>
  </si>
  <si>
    <t>O&amp;M less purchased gas expense plus capex</t>
  </si>
  <si>
    <t>Account</t>
  </si>
  <si>
    <t>All allocations from Essential posted to Account 9923000 Adm &amp; Gen-Outsd Svcs</t>
  </si>
  <si>
    <t>Essential</t>
  </si>
  <si>
    <t>% Allocation</t>
  </si>
  <si>
    <t>$ Allocation</t>
  </si>
  <si>
    <t>Period</t>
  </si>
  <si>
    <t>Month</t>
  </si>
  <si>
    <t>BOD Fees Allocated</t>
  </si>
  <si>
    <t>Total</t>
  </si>
  <si>
    <t>Actual</t>
  </si>
  <si>
    <t>Base Period</t>
  </si>
  <si>
    <t>2019 Total</t>
  </si>
  <si>
    <t>2020 Total</t>
  </si>
  <si>
    <t>Base Period Total</t>
  </si>
  <si>
    <t>Forecast Period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</si>
</sst>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2" fillId="0" borderId="3" xfId="0" applyFont="1" applyBorder="1" applyAlignment="1">
      <alignment horizontal="center"/>
    </xf>
    <xf numFmtId="0" fontId="2" fillId="0" borderId="7" xfId="0" applyFont="1" applyBorder="1"/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7" xfId="0" applyBorder="1"/>
    <xf numFmtId="17" fontId="0" fillId="0" borderId="0" xfId="0" applyNumberFormat="1" applyBorder="1" applyAlignment="1">
      <alignment horizontal="center"/>
    </xf>
    <xf numFmtId="44" fontId="0" fillId="0" borderId="8" xfId="2" applyFont="1" applyBorder="1"/>
    <xf numFmtId="43" fontId="0" fillId="0" borderId="7" xfId="1" applyFont="1" applyBorder="1"/>
    <xf numFmtId="0" fontId="0" fillId="0" borderId="0" xfId="0" applyBorder="1"/>
    <xf numFmtId="0" fontId="0" fillId="2" borderId="0" xfId="0" applyFill="1" applyBorder="1"/>
    <xf numFmtId="0" fontId="0" fillId="0" borderId="8" xfId="0" applyBorder="1"/>
    <xf numFmtId="44" fontId="0" fillId="0" borderId="7" xfId="2" applyFont="1" applyBorder="1"/>
    <xf numFmtId="44" fontId="0" fillId="0" borderId="0" xfId="2" applyFont="1" applyBorder="1"/>
    <xf numFmtId="44" fontId="0" fillId="2" borderId="0" xfId="2" applyFont="1" applyFill="1" applyBorder="1"/>
    <xf numFmtId="10" fontId="0" fillId="0" borderId="7" xfId="1" applyNumberFormat="1" applyFont="1" applyBorder="1"/>
    <xf numFmtId="10" fontId="0" fillId="0" borderId="0" xfId="0" applyNumberFormat="1" applyBorder="1"/>
    <xf numFmtId="10" fontId="0" fillId="2" borderId="0" xfId="0" applyNumberFormat="1" applyFill="1" applyBorder="1"/>
    <xf numFmtId="9" fontId="0" fillId="2" borderId="0" xfId="3" applyFont="1" applyFill="1" applyBorder="1"/>
    <xf numFmtId="10" fontId="0" fillId="0" borderId="8" xfId="0" applyNumberFormat="1" applyBorder="1"/>
    <xf numFmtId="10" fontId="0" fillId="0" borderId="0" xfId="1" applyNumberFormat="1" applyFont="1" applyBorder="1"/>
    <xf numFmtId="10" fontId="0" fillId="2" borderId="0" xfId="1" applyNumberFormat="1" applyFont="1" applyFill="1" applyBorder="1"/>
    <xf numFmtId="10" fontId="0" fillId="0" borderId="8" xfId="1" applyNumberFormat="1" applyFont="1" applyBorder="1"/>
    <xf numFmtId="10" fontId="0" fillId="0" borderId="7" xfId="0" applyNumberFormat="1" applyBorder="1"/>
    <xf numFmtId="0" fontId="0" fillId="0" borderId="9" xfId="0" applyBorder="1"/>
    <xf numFmtId="17" fontId="0" fillId="0" borderId="10" xfId="0" applyNumberFormat="1" applyBorder="1" applyAlignment="1">
      <alignment horizontal="center"/>
    </xf>
    <xf numFmtId="44" fontId="0" fillId="0" borderId="11" xfId="2" applyFont="1" applyBorder="1"/>
    <xf numFmtId="10" fontId="0" fillId="0" borderId="9" xfId="0" applyNumberFormat="1" applyBorder="1"/>
    <xf numFmtId="10" fontId="0" fillId="0" borderId="10" xfId="0" applyNumberFormat="1" applyBorder="1"/>
    <xf numFmtId="10" fontId="0" fillId="2" borderId="10" xfId="0" applyNumberFormat="1" applyFill="1" applyBorder="1"/>
    <xf numFmtId="10" fontId="0" fillId="0" borderId="11" xfId="0" applyNumberFormat="1" applyBorder="1"/>
    <xf numFmtId="44" fontId="0" fillId="0" borderId="9" xfId="2" applyFont="1" applyBorder="1"/>
    <xf numFmtId="44" fontId="0" fillId="0" borderId="10" xfId="2" applyFont="1" applyBorder="1"/>
    <xf numFmtId="44" fontId="0" fillId="2" borderId="10" xfId="2" applyFont="1" applyFill="1" applyBorder="1"/>
    <xf numFmtId="44" fontId="0" fillId="0" borderId="0" xfId="2" applyFont="1"/>
    <xf numFmtId="44" fontId="0" fillId="2" borderId="12" xfId="2" applyFont="1" applyFill="1" applyBorder="1"/>
    <xf numFmtId="44" fontId="0" fillId="2" borderId="13" xfId="2" applyFont="1" applyFill="1" applyBorder="1"/>
    <xf numFmtId="44" fontId="0" fillId="2" borderId="14" xfId="2" applyFont="1" applyFill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ynmawrfile\shared\time\2021%20Service%20Company\2021%20Sundry%20Billings\March_2021_Sundry_mas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ster"/>
      <sheetName val="Allocations"/>
      <sheetName val="PSC CORP"/>
      <sheetName val="PNG"/>
      <sheetName val="PSC AQUA RESOUR"/>
      <sheetName val="PSC PSW"/>
      <sheetName val="PSC ACO"/>
      <sheetName val="INFRASTRUCTURE"/>
      <sheetName val="PSC OHIO"/>
      <sheetName val="PSC ILLINOIS"/>
      <sheetName val="PSC NJ"/>
      <sheetName val="PSC ASI TEXAS"/>
      <sheetName val="PSC ASI INDIANA"/>
      <sheetName val="PSC ASI VIRG"/>
      <sheetName val="PSC NC"/>
      <sheetName val="Template"/>
      <sheetName val="March_2021_Sundry_mas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9"/>
  <sheetViews>
    <sheetView tabSelected="1" workbookViewId="0">
      <selection activeCell="B4" sqref="B4:R4"/>
    </sheetView>
  </sheetViews>
  <sheetFormatPr defaultRowHeight="15"/>
  <cols>
    <col min="1" max="1" width="18.5703125" bestFit="1" customWidth="1"/>
    <col min="2" max="2" width="11.5703125" customWidth="1"/>
    <col min="3" max="3" width="17.28515625" bestFit="1" customWidth="1"/>
    <col min="4" max="4" width="7.42578125" customWidth="1"/>
    <col min="5" max="9" width="6" bestFit="1" customWidth="1"/>
    <col min="10" max="10" width="7" bestFit="1" customWidth="1"/>
    <col min="11" max="11" width="6" bestFit="1" customWidth="1"/>
    <col min="13" max="13" width="12.5703125" bestFit="1" customWidth="1"/>
    <col min="14" max="14" width="11.5703125" bestFit="1" customWidth="1"/>
    <col min="15" max="15" width="9" bestFit="1" customWidth="1"/>
    <col min="16" max="17" width="10.5703125" bestFit="1" customWidth="1"/>
    <col min="18" max="19" width="9" bestFit="1" customWidth="1"/>
    <col min="20" max="20" width="11.5703125" bestFit="1" customWidth="1"/>
    <col min="21" max="21" width="12.5703125" bestFit="1" customWidth="1"/>
  </cols>
  <sheetData>
    <row r="1" spans="1:21">
      <c r="A1" s="1" t="s">
        <v>0</v>
      </c>
      <c r="B1" t="s">
        <v>1</v>
      </c>
      <c r="C1" s="1"/>
      <c r="F1" s="1"/>
    </row>
    <row r="2" spans="1:21">
      <c r="A2" s="1" t="s">
        <v>2</v>
      </c>
      <c r="B2" t="s">
        <v>3</v>
      </c>
    </row>
    <row r="3" spans="1:21">
      <c r="A3" s="1" t="s">
        <v>4</v>
      </c>
      <c r="B3" t="s">
        <v>5</v>
      </c>
    </row>
    <row r="4" spans="1:21">
      <c r="A4" s="1" t="s">
        <v>6</v>
      </c>
      <c r="B4" s="46" t="s">
        <v>7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pans="1:21">
      <c r="A5" s="1"/>
    </row>
    <row r="6" spans="1:21">
      <c r="A6" s="2"/>
      <c r="B6" s="3"/>
      <c r="C6" s="4" t="s">
        <v>8</v>
      </c>
      <c r="D6" s="43" t="s">
        <v>9</v>
      </c>
      <c r="E6" s="44"/>
      <c r="F6" s="44"/>
      <c r="G6" s="44"/>
      <c r="H6" s="44"/>
      <c r="I6" s="44"/>
      <c r="J6" s="44"/>
      <c r="K6" s="44"/>
      <c r="L6" s="45"/>
      <c r="M6" s="43" t="s">
        <v>10</v>
      </c>
      <c r="N6" s="44"/>
      <c r="O6" s="44"/>
      <c r="P6" s="44"/>
      <c r="Q6" s="44"/>
      <c r="R6" s="44"/>
      <c r="S6" s="44"/>
      <c r="T6" s="44"/>
      <c r="U6" s="45"/>
    </row>
    <row r="7" spans="1:21">
      <c r="A7" s="5" t="s">
        <v>11</v>
      </c>
      <c r="B7" s="6" t="s">
        <v>12</v>
      </c>
      <c r="C7" s="7" t="s">
        <v>13</v>
      </c>
      <c r="D7" s="8">
        <v>1000</v>
      </c>
      <c r="E7" s="6">
        <v>3100</v>
      </c>
      <c r="F7" s="6">
        <v>1500</v>
      </c>
      <c r="G7" s="9">
        <v>1300</v>
      </c>
      <c r="H7" s="6">
        <v>1200</v>
      </c>
      <c r="I7" s="6">
        <v>1400</v>
      </c>
      <c r="J7" s="6">
        <v>2200</v>
      </c>
      <c r="K7" s="9">
        <v>1600</v>
      </c>
      <c r="L7" s="7" t="s">
        <v>14</v>
      </c>
      <c r="M7" s="8">
        <f>D7</f>
        <v>1000</v>
      </c>
      <c r="N7" s="6">
        <f t="shared" ref="N7:S7" si="0">E7</f>
        <v>3100</v>
      </c>
      <c r="O7" s="6">
        <f t="shared" si="0"/>
        <v>1500</v>
      </c>
      <c r="P7" s="9">
        <f t="shared" si="0"/>
        <v>1300</v>
      </c>
      <c r="Q7" s="6">
        <f t="shared" si="0"/>
        <v>1200</v>
      </c>
      <c r="R7" s="6">
        <f t="shared" si="0"/>
        <v>1400</v>
      </c>
      <c r="S7" s="6">
        <f t="shared" si="0"/>
        <v>2200</v>
      </c>
      <c r="T7" s="9">
        <f>K7</f>
        <v>1600</v>
      </c>
      <c r="U7" s="7" t="str">
        <f t="shared" ref="U7" si="1">L7</f>
        <v>Total</v>
      </c>
    </row>
    <row r="8" spans="1:21">
      <c r="A8" s="10" t="s">
        <v>15</v>
      </c>
      <c r="B8" s="11">
        <v>43922</v>
      </c>
      <c r="C8" s="12"/>
      <c r="D8" s="13"/>
      <c r="E8" s="14"/>
      <c r="F8" s="14"/>
      <c r="G8" s="15"/>
      <c r="H8" s="14"/>
      <c r="I8" s="14"/>
      <c r="J8" s="14"/>
      <c r="K8" s="15"/>
      <c r="L8" s="16"/>
      <c r="M8" s="17"/>
      <c r="N8" s="18"/>
      <c r="O8" s="18"/>
      <c r="P8" s="19"/>
      <c r="Q8" s="18"/>
      <c r="R8" s="18"/>
      <c r="S8" s="18"/>
      <c r="T8" s="19"/>
      <c r="U8" s="12"/>
    </row>
    <row r="9" spans="1:21">
      <c r="A9" s="10" t="s">
        <v>15</v>
      </c>
      <c r="B9" s="11">
        <v>43952</v>
      </c>
      <c r="C9" s="12"/>
      <c r="D9" s="13"/>
      <c r="E9" s="14"/>
      <c r="F9" s="14"/>
      <c r="G9" s="15"/>
      <c r="H9" s="14"/>
      <c r="I9" s="14"/>
      <c r="J9" s="14"/>
      <c r="K9" s="15"/>
      <c r="L9" s="16"/>
      <c r="M9" s="17"/>
      <c r="N9" s="18"/>
      <c r="O9" s="18"/>
      <c r="P9" s="19"/>
      <c r="Q9" s="18"/>
      <c r="R9" s="18"/>
      <c r="S9" s="18"/>
      <c r="T9" s="19"/>
      <c r="U9" s="12"/>
    </row>
    <row r="10" spans="1:21">
      <c r="A10" s="10" t="s">
        <v>15</v>
      </c>
      <c r="B10" s="11">
        <v>43983</v>
      </c>
      <c r="C10" s="12"/>
      <c r="D10" s="13"/>
      <c r="E10" s="14"/>
      <c r="F10" s="14"/>
      <c r="G10" s="15"/>
      <c r="H10" s="14"/>
      <c r="I10" s="14"/>
      <c r="J10" s="14"/>
      <c r="K10" s="15"/>
      <c r="L10" s="16"/>
      <c r="M10" s="17"/>
      <c r="N10" s="18"/>
      <c r="O10" s="18"/>
      <c r="P10" s="19"/>
      <c r="Q10" s="18"/>
      <c r="R10" s="18"/>
      <c r="S10" s="18"/>
      <c r="T10" s="19"/>
      <c r="U10" s="12"/>
    </row>
    <row r="11" spans="1:21">
      <c r="A11" s="10" t="s">
        <v>15</v>
      </c>
      <c r="B11" s="11">
        <v>44013</v>
      </c>
      <c r="C11" s="12">
        <v>82650.000000000015</v>
      </c>
      <c r="D11" s="20">
        <v>0.87590000000000001</v>
      </c>
      <c r="E11" s="21">
        <v>9.5799999999999996E-2</v>
      </c>
      <c r="F11" s="21">
        <v>1.1999999999999999E-3</v>
      </c>
      <c r="G11" s="22">
        <v>3.9000000000000003E-3</v>
      </c>
      <c r="H11" s="21">
        <v>1.52E-2</v>
      </c>
      <c r="I11" s="21">
        <v>1.8E-3</v>
      </c>
      <c r="J11" s="21">
        <v>6.1999999999999998E-3</v>
      </c>
      <c r="K11" s="23">
        <v>0</v>
      </c>
      <c r="L11" s="24">
        <f>SUM(D11:K11)</f>
        <v>1</v>
      </c>
      <c r="M11" s="17">
        <f>$C11*D11</f>
        <v>72393.135000000009</v>
      </c>
      <c r="N11" s="18">
        <f t="shared" ref="N11:T11" si="2">$C11*E11</f>
        <v>7917.8700000000008</v>
      </c>
      <c r="O11" s="18">
        <f t="shared" si="2"/>
        <v>99.18</v>
      </c>
      <c r="P11" s="19">
        <f t="shared" si="2"/>
        <v>322.33500000000009</v>
      </c>
      <c r="Q11" s="18">
        <f t="shared" si="2"/>
        <v>1256.2800000000002</v>
      </c>
      <c r="R11" s="18">
        <f t="shared" si="2"/>
        <v>148.77000000000001</v>
      </c>
      <c r="S11" s="18">
        <f t="shared" si="2"/>
        <v>512.43000000000006</v>
      </c>
      <c r="T11" s="19">
        <f t="shared" si="2"/>
        <v>0</v>
      </c>
      <c r="U11" s="12">
        <f>SUM(M11:T11)</f>
        <v>82650</v>
      </c>
    </row>
    <row r="12" spans="1:21">
      <c r="A12" s="10" t="s">
        <v>15</v>
      </c>
      <c r="B12" s="11">
        <v>44044</v>
      </c>
      <c r="C12" s="12"/>
      <c r="D12" s="13"/>
      <c r="E12" s="14"/>
      <c r="F12" s="14"/>
      <c r="G12" s="15"/>
      <c r="H12" s="14"/>
      <c r="I12" s="14"/>
      <c r="J12" s="14"/>
      <c r="K12" s="15"/>
      <c r="L12" s="16"/>
      <c r="M12" s="17"/>
      <c r="N12" s="18"/>
      <c r="O12" s="18"/>
      <c r="P12" s="19"/>
      <c r="Q12" s="18"/>
      <c r="R12" s="18"/>
      <c r="S12" s="18"/>
      <c r="T12" s="19"/>
      <c r="U12" s="12"/>
    </row>
    <row r="13" spans="1:21">
      <c r="A13" s="10" t="s">
        <v>15</v>
      </c>
      <c r="B13" s="11">
        <v>44075</v>
      </c>
      <c r="C13" s="12"/>
      <c r="D13" s="13"/>
      <c r="E13" s="14"/>
      <c r="F13" s="14"/>
      <c r="G13" s="15"/>
      <c r="H13" s="14"/>
      <c r="I13" s="14"/>
      <c r="J13" s="14"/>
      <c r="K13" s="15"/>
      <c r="L13" s="16"/>
      <c r="M13" s="17"/>
      <c r="N13" s="18"/>
      <c r="O13" s="18"/>
      <c r="P13" s="19"/>
      <c r="Q13" s="18"/>
      <c r="R13" s="18"/>
      <c r="S13" s="18"/>
      <c r="T13" s="19"/>
      <c r="U13" s="12"/>
    </row>
    <row r="14" spans="1:21">
      <c r="A14" s="10" t="s">
        <v>15</v>
      </c>
      <c r="B14" s="11">
        <v>44105</v>
      </c>
      <c r="C14" s="12">
        <v>82650</v>
      </c>
      <c r="D14" s="20">
        <v>0.83590000000000009</v>
      </c>
      <c r="E14" s="21">
        <v>8.72E-2</v>
      </c>
      <c r="F14" s="21">
        <v>2E-3</v>
      </c>
      <c r="G14" s="22">
        <v>3.3E-3</v>
      </c>
      <c r="H14" s="21">
        <v>1.47E-2</v>
      </c>
      <c r="I14" s="21">
        <v>1.1999999999999999E-3</v>
      </c>
      <c r="J14" s="21">
        <v>2.0999999999999999E-3</v>
      </c>
      <c r="K14" s="22">
        <v>5.3600000000000002E-2</v>
      </c>
      <c r="L14" s="24">
        <f>SUM(D14:K14)</f>
        <v>1</v>
      </c>
      <c r="M14" s="17">
        <f>$C14*D14</f>
        <v>69087.135000000009</v>
      </c>
      <c r="N14" s="18">
        <f t="shared" ref="N14:T14" si="3">$C14*E14</f>
        <v>7207.08</v>
      </c>
      <c r="O14" s="18">
        <f t="shared" si="3"/>
        <v>165.3</v>
      </c>
      <c r="P14" s="19">
        <f t="shared" si="3"/>
        <v>272.745</v>
      </c>
      <c r="Q14" s="18">
        <f t="shared" si="3"/>
        <v>1214.9549999999999</v>
      </c>
      <c r="R14" s="18">
        <f t="shared" si="3"/>
        <v>99.179999999999993</v>
      </c>
      <c r="S14" s="18">
        <f t="shared" si="3"/>
        <v>173.565</v>
      </c>
      <c r="T14" s="19">
        <f t="shared" si="3"/>
        <v>4430.04</v>
      </c>
      <c r="U14" s="12">
        <f>SUM(M14:T14)</f>
        <v>82650</v>
      </c>
    </row>
    <row r="15" spans="1:21">
      <c r="A15" s="10" t="s">
        <v>15</v>
      </c>
      <c r="B15" s="11">
        <v>44136</v>
      </c>
      <c r="C15" s="12"/>
      <c r="D15" s="13"/>
      <c r="E15" s="14"/>
      <c r="F15" s="14"/>
      <c r="G15" s="15"/>
      <c r="H15" s="14"/>
      <c r="I15" s="14"/>
      <c r="J15" s="14"/>
      <c r="K15" s="15"/>
      <c r="L15" s="16"/>
      <c r="M15" s="17"/>
      <c r="N15" s="18"/>
      <c r="O15" s="18"/>
      <c r="P15" s="19"/>
      <c r="Q15" s="18"/>
      <c r="R15" s="18"/>
      <c r="S15" s="18"/>
      <c r="T15" s="19"/>
      <c r="U15" s="12"/>
    </row>
    <row r="16" spans="1:21">
      <c r="A16" s="10" t="s">
        <v>15</v>
      </c>
      <c r="B16" s="11">
        <v>44166</v>
      </c>
      <c r="C16" s="12"/>
      <c r="D16" s="13"/>
      <c r="E16" s="14"/>
      <c r="F16" s="14"/>
      <c r="G16" s="15"/>
      <c r="H16" s="14"/>
      <c r="I16" s="14"/>
      <c r="J16" s="14"/>
      <c r="K16" s="15"/>
      <c r="L16" s="16"/>
      <c r="M16" s="17"/>
      <c r="N16" s="18"/>
      <c r="O16" s="18"/>
      <c r="P16" s="19"/>
      <c r="Q16" s="18"/>
      <c r="R16" s="18"/>
      <c r="S16" s="18"/>
      <c r="T16" s="19"/>
      <c r="U16" s="12"/>
    </row>
    <row r="17" spans="1:21">
      <c r="A17" s="10" t="s">
        <v>15</v>
      </c>
      <c r="B17" s="11">
        <v>44197</v>
      </c>
      <c r="C17" s="12">
        <v>84825</v>
      </c>
      <c r="D17" s="20">
        <f>D14</f>
        <v>0.83590000000000009</v>
      </c>
      <c r="E17" s="25">
        <f t="shared" ref="E17:L17" si="4">E14</f>
        <v>8.72E-2</v>
      </c>
      <c r="F17" s="25">
        <f t="shared" si="4"/>
        <v>2E-3</v>
      </c>
      <c r="G17" s="26">
        <f t="shared" si="4"/>
        <v>3.3E-3</v>
      </c>
      <c r="H17" s="25">
        <f t="shared" si="4"/>
        <v>1.47E-2</v>
      </c>
      <c r="I17" s="25">
        <f t="shared" si="4"/>
        <v>1.1999999999999999E-3</v>
      </c>
      <c r="J17" s="25">
        <f t="shared" si="4"/>
        <v>2.0999999999999999E-3</v>
      </c>
      <c r="K17" s="26">
        <f t="shared" si="4"/>
        <v>5.3600000000000002E-2</v>
      </c>
      <c r="L17" s="27">
        <f t="shared" si="4"/>
        <v>1</v>
      </c>
      <c r="M17" s="17">
        <f>$C17*D17</f>
        <v>70905.217500000013</v>
      </c>
      <c r="N17" s="18">
        <f t="shared" ref="N17:T17" si="5">$C17*E17</f>
        <v>7396.74</v>
      </c>
      <c r="O17" s="18">
        <f t="shared" si="5"/>
        <v>169.65</v>
      </c>
      <c r="P17" s="19">
        <f t="shared" si="5"/>
        <v>279.92250000000001</v>
      </c>
      <c r="Q17" s="18">
        <f t="shared" si="5"/>
        <v>1246.9275</v>
      </c>
      <c r="R17" s="18">
        <f t="shared" si="5"/>
        <v>101.78999999999999</v>
      </c>
      <c r="S17" s="18">
        <f t="shared" si="5"/>
        <v>178.13249999999999</v>
      </c>
      <c r="T17" s="19">
        <f t="shared" si="5"/>
        <v>4546.62</v>
      </c>
      <c r="U17" s="12">
        <f>SUM(M17:T17)</f>
        <v>84825.000000000015</v>
      </c>
    </row>
    <row r="18" spans="1:21">
      <c r="A18" s="10" t="s">
        <v>15</v>
      </c>
      <c r="B18" s="11">
        <v>44228</v>
      </c>
      <c r="C18" s="12"/>
      <c r="D18" s="13"/>
      <c r="E18" s="14"/>
      <c r="F18" s="14"/>
      <c r="G18" s="15"/>
      <c r="H18" s="14"/>
      <c r="I18" s="14"/>
      <c r="J18" s="14"/>
      <c r="K18" s="15"/>
      <c r="L18" s="16"/>
      <c r="M18" s="17"/>
      <c r="N18" s="18"/>
      <c r="O18" s="18"/>
      <c r="P18" s="19"/>
      <c r="Q18" s="18"/>
      <c r="R18" s="18"/>
      <c r="S18" s="18"/>
      <c r="T18" s="19"/>
      <c r="U18" s="12"/>
    </row>
    <row r="19" spans="1:21">
      <c r="A19" s="10" t="s">
        <v>15</v>
      </c>
      <c r="B19" s="11">
        <v>44256</v>
      </c>
      <c r="C19" s="12">
        <v>75075</v>
      </c>
      <c r="D19" s="20">
        <f>D17</f>
        <v>0.83590000000000009</v>
      </c>
      <c r="E19" s="25">
        <f t="shared" ref="E19:L19" si="6">E17</f>
        <v>8.72E-2</v>
      </c>
      <c r="F19" s="25">
        <f t="shared" si="6"/>
        <v>2E-3</v>
      </c>
      <c r="G19" s="26">
        <f t="shared" si="6"/>
        <v>3.3E-3</v>
      </c>
      <c r="H19" s="25">
        <f t="shared" si="6"/>
        <v>1.47E-2</v>
      </c>
      <c r="I19" s="25">
        <f t="shared" si="6"/>
        <v>1.1999999999999999E-3</v>
      </c>
      <c r="J19" s="25">
        <f t="shared" si="6"/>
        <v>2.0999999999999999E-3</v>
      </c>
      <c r="K19" s="26">
        <f t="shared" si="6"/>
        <v>5.3600000000000002E-2</v>
      </c>
      <c r="L19" s="27">
        <f t="shared" si="6"/>
        <v>1</v>
      </c>
      <c r="M19" s="17">
        <f t="shared" ref="M19:T24" si="7">$C19*D19</f>
        <v>62755.192500000005</v>
      </c>
      <c r="N19" s="18">
        <f t="shared" si="7"/>
        <v>6546.54</v>
      </c>
      <c r="O19" s="18">
        <f t="shared" si="7"/>
        <v>150.15</v>
      </c>
      <c r="P19" s="19">
        <f t="shared" si="7"/>
        <v>247.7475</v>
      </c>
      <c r="Q19" s="18">
        <f t="shared" si="7"/>
        <v>1103.6025</v>
      </c>
      <c r="R19" s="18">
        <f t="shared" si="7"/>
        <v>90.089999999999989</v>
      </c>
      <c r="S19" s="18">
        <f t="shared" si="7"/>
        <v>157.6575</v>
      </c>
      <c r="T19" s="19">
        <f t="shared" si="7"/>
        <v>4024.02</v>
      </c>
      <c r="U19" s="12">
        <f t="shared" ref="U19:U24" si="8">SUM(M19:T19)</f>
        <v>75074.999999999985</v>
      </c>
    </row>
    <row r="20" spans="1:21">
      <c r="A20" s="10" t="s">
        <v>16</v>
      </c>
      <c r="B20" s="11">
        <v>44287</v>
      </c>
      <c r="C20" s="12">
        <f>SUM(C13:C19)/7</f>
        <v>34650</v>
      </c>
      <c r="D20" s="28">
        <f>D19</f>
        <v>0.83590000000000009</v>
      </c>
      <c r="E20" s="21">
        <f t="shared" ref="E20:L24" si="9">E19</f>
        <v>8.72E-2</v>
      </c>
      <c r="F20" s="21">
        <f t="shared" si="9"/>
        <v>2E-3</v>
      </c>
      <c r="G20" s="22">
        <f t="shared" si="9"/>
        <v>3.3E-3</v>
      </c>
      <c r="H20" s="21">
        <f t="shared" si="9"/>
        <v>1.47E-2</v>
      </c>
      <c r="I20" s="21">
        <f t="shared" si="9"/>
        <v>1.1999999999999999E-3</v>
      </c>
      <c r="J20" s="21">
        <f t="shared" si="9"/>
        <v>2.0999999999999999E-3</v>
      </c>
      <c r="K20" s="22">
        <f t="shared" si="9"/>
        <v>5.3600000000000002E-2</v>
      </c>
      <c r="L20" s="24">
        <f t="shared" si="9"/>
        <v>1</v>
      </c>
      <c r="M20" s="17">
        <f t="shared" si="7"/>
        <v>28963.935000000001</v>
      </c>
      <c r="N20" s="18">
        <f t="shared" si="7"/>
        <v>3021.48</v>
      </c>
      <c r="O20" s="18">
        <f t="shared" si="7"/>
        <v>69.3</v>
      </c>
      <c r="P20" s="19">
        <f t="shared" si="7"/>
        <v>114.345</v>
      </c>
      <c r="Q20" s="18">
        <f t="shared" si="7"/>
        <v>509.35499999999996</v>
      </c>
      <c r="R20" s="18">
        <f t="shared" si="7"/>
        <v>41.58</v>
      </c>
      <c r="S20" s="18">
        <f t="shared" si="7"/>
        <v>72.765000000000001</v>
      </c>
      <c r="T20" s="19">
        <f t="shared" si="7"/>
        <v>1857.24</v>
      </c>
      <c r="U20" s="12">
        <f t="shared" si="8"/>
        <v>34650</v>
      </c>
    </row>
    <row r="21" spans="1:21">
      <c r="A21" s="10" t="s">
        <v>16</v>
      </c>
      <c r="B21" s="11">
        <v>44317</v>
      </c>
      <c r="C21" s="12">
        <f>C20</f>
        <v>34650</v>
      </c>
      <c r="D21" s="28">
        <f t="shared" ref="D21:D24" si="10">D20</f>
        <v>0.83590000000000009</v>
      </c>
      <c r="E21" s="21">
        <f t="shared" si="9"/>
        <v>8.72E-2</v>
      </c>
      <c r="F21" s="21">
        <f t="shared" si="9"/>
        <v>2E-3</v>
      </c>
      <c r="G21" s="22">
        <f t="shared" si="9"/>
        <v>3.3E-3</v>
      </c>
      <c r="H21" s="21">
        <f t="shared" si="9"/>
        <v>1.47E-2</v>
      </c>
      <c r="I21" s="21">
        <f t="shared" si="9"/>
        <v>1.1999999999999999E-3</v>
      </c>
      <c r="J21" s="21">
        <f t="shared" si="9"/>
        <v>2.0999999999999999E-3</v>
      </c>
      <c r="K21" s="22">
        <f t="shared" si="9"/>
        <v>5.3600000000000002E-2</v>
      </c>
      <c r="L21" s="24">
        <f t="shared" si="9"/>
        <v>1</v>
      </c>
      <c r="M21" s="17">
        <f t="shared" si="7"/>
        <v>28963.935000000001</v>
      </c>
      <c r="N21" s="18">
        <f t="shared" si="7"/>
        <v>3021.48</v>
      </c>
      <c r="O21" s="18">
        <f t="shared" si="7"/>
        <v>69.3</v>
      </c>
      <c r="P21" s="19">
        <f t="shared" si="7"/>
        <v>114.345</v>
      </c>
      <c r="Q21" s="18">
        <f t="shared" si="7"/>
        <v>509.35499999999996</v>
      </c>
      <c r="R21" s="18">
        <f t="shared" si="7"/>
        <v>41.58</v>
      </c>
      <c r="S21" s="18">
        <f t="shared" si="7"/>
        <v>72.765000000000001</v>
      </c>
      <c r="T21" s="19">
        <f t="shared" si="7"/>
        <v>1857.24</v>
      </c>
      <c r="U21" s="12">
        <f t="shared" si="8"/>
        <v>34650</v>
      </c>
    </row>
    <row r="22" spans="1:21">
      <c r="A22" s="10" t="s">
        <v>16</v>
      </c>
      <c r="B22" s="11">
        <v>44348</v>
      </c>
      <c r="C22" s="12">
        <f>C21</f>
        <v>34650</v>
      </c>
      <c r="D22" s="28">
        <f t="shared" si="10"/>
        <v>0.83590000000000009</v>
      </c>
      <c r="E22" s="21">
        <f t="shared" si="9"/>
        <v>8.72E-2</v>
      </c>
      <c r="F22" s="21">
        <f t="shared" si="9"/>
        <v>2E-3</v>
      </c>
      <c r="G22" s="22">
        <f t="shared" si="9"/>
        <v>3.3E-3</v>
      </c>
      <c r="H22" s="21">
        <f t="shared" si="9"/>
        <v>1.47E-2</v>
      </c>
      <c r="I22" s="21">
        <f t="shared" si="9"/>
        <v>1.1999999999999999E-3</v>
      </c>
      <c r="J22" s="21">
        <f t="shared" si="9"/>
        <v>2.0999999999999999E-3</v>
      </c>
      <c r="K22" s="22">
        <f t="shared" si="9"/>
        <v>5.3600000000000002E-2</v>
      </c>
      <c r="L22" s="24">
        <f t="shared" si="9"/>
        <v>1</v>
      </c>
      <c r="M22" s="17">
        <f t="shared" si="7"/>
        <v>28963.935000000001</v>
      </c>
      <c r="N22" s="18">
        <f t="shared" si="7"/>
        <v>3021.48</v>
      </c>
      <c r="O22" s="18">
        <f t="shared" si="7"/>
        <v>69.3</v>
      </c>
      <c r="P22" s="19">
        <f t="shared" si="7"/>
        <v>114.345</v>
      </c>
      <c r="Q22" s="18">
        <f t="shared" si="7"/>
        <v>509.35499999999996</v>
      </c>
      <c r="R22" s="18">
        <f t="shared" si="7"/>
        <v>41.58</v>
      </c>
      <c r="S22" s="18">
        <f t="shared" si="7"/>
        <v>72.765000000000001</v>
      </c>
      <c r="T22" s="19">
        <f t="shared" si="7"/>
        <v>1857.24</v>
      </c>
      <c r="U22" s="12">
        <f t="shared" si="8"/>
        <v>34650</v>
      </c>
    </row>
    <row r="23" spans="1:21">
      <c r="A23" s="10" t="s">
        <v>16</v>
      </c>
      <c r="B23" s="11">
        <v>44378</v>
      </c>
      <c r="C23" s="12">
        <f>C22</f>
        <v>34650</v>
      </c>
      <c r="D23" s="28">
        <f t="shared" si="10"/>
        <v>0.83590000000000009</v>
      </c>
      <c r="E23" s="21">
        <f t="shared" si="9"/>
        <v>8.72E-2</v>
      </c>
      <c r="F23" s="21">
        <f t="shared" si="9"/>
        <v>2E-3</v>
      </c>
      <c r="G23" s="22">
        <f t="shared" si="9"/>
        <v>3.3E-3</v>
      </c>
      <c r="H23" s="21">
        <f t="shared" si="9"/>
        <v>1.47E-2</v>
      </c>
      <c r="I23" s="21">
        <f t="shared" si="9"/>
        <v>1.1999999999999999E-3</v>
      </c>
      <c r="J23" s="21">
        <f t="shared" si="9"/>
        <v>2.0999999999999999E-3</v>
      </c>
      <c r="K23" s="22">
        <f t="shared" si="9"/>
        <v>5.3600000000000002E-2</v>
      </c>
      <c r="L23" s="24">
        <f t="shared" si="9"/>
        <v>1</v>
      </c>
      <c r="M23" s="17">
        <f t="shared" si="7"/>
        <v>28963.935000000001</v>
      </c>
      <c r="N23" s="18">
        <f t="shared" si="7"/>
        <v>3021.48</v>
      </c>
      <c r="O23" s="18">
        <f t="shared" si="7"/>
        <v>69.3</v>
      </c>
      <c r="P23" s="19">
        <f t="shared" si="7"/>
        <v>114.345</v>
      </c>
      <c r="Q23" s="18">
        <f t="shared" si="7"/>
        <v>509.35499999999996</v>
      </c>
      <c r="R23" s="18">
        <f t="shared" si="7"/>
        <v>41.58</v>
      </c>
      <c r="S23" s="18">
        <f t="shared" si="7"/>
        <v>72.765000000000001</v>
      </c>
      <c r="T23" s="19">
        <f t="shared" si="7"/>
        <v>1857.24</v>
      </c>
      <c r="U23" s="12">
        <f t="shared" si="8"/>
        <v>34650</v>
      </c>
    </row>
    <row r="24" spans="1:21">
      <c r="A24" s="29" t="s">
        <v>16</v>
      </c>
      <c r="B24" s="30">
        <v>44409</v>
      </c>
      <c r="C24" s="31">
        <f>C23</f>
        <v>34650</v>
      </c>
      <c r="D24" s="32">
        <f t="shared" si="10"/>
        <v>0.83590000000000009</v>
      </c>
      <c r="E24" s="33">
        <f t="shared" si="9"/>
        <v>8.72E-2</v>
      </c>
      <c r="F24" s="33">
        <f t="shared" si="9"/>
        <v>2E-3</v>
      </c>
      <c r="G24" s="34">
        <f t="shared" si="9"/>
        <v>3.3E-3</v>
      </c>
      <c r="H24" s="33">
        <f t="shared" si="9"/>
        <v>1.47E-2</v>
      </c>
      <c r="I24" s="33">
        <f t="shared" si="9"/>
        <v>1.1999999999999999E-3</v>
      </c>
      <c r="J24" s="33">
        <f t="shared" si="9"/>
        <v>2.0999999999999999E-3</v>
      </c>
      <c r="K24" s="34">
        <f t="shared" si="9"/>
        <v>5.3600000000000002E-2</v>
      </c>
      <c r="L24" s="35">
        <f t="shared" si="9"/>
        <v>1</v>
      </c>
      <c r="M24" s="36">
        <f t="shared" si="7"/>
        <v>28963.935000000001</v>
      </c>
      <c r="N24" s="37">
        <f t="shared" si="7"/>
        <v>3021.48</v>
      </c>
      <c r="O24" s="37">
        <f t="shared" si="7"/>
        <v>69.3</v>
      </c>
      <c r="P24" s="38">
        <f t="shared" si="7"/>
        <v>114.345</v>
      </c>
      <c r="Q24" s="37">
        <f t="shared" si="7"/>
        <v>509.35499999999996</v>
      </c>
      <c r="R24" s="37">
        <f t="shared" si="7"/>
        <v>41.58</v>
      </c>
      <c r="S24" s="37">
        <f t="shared" si="7"/>
        <v>72.765000000000001</v>
      </c>
      <c r="T24" s="38">
        <f t="shared" si="7"/>
        <v>1857.24</v>
      </c>
      <c r="U24" s="31">
        <f t="shared" si="8"/>
        <v>34650</v>
      </c>
    </row>
    <row r="25" spans="1:21">
      <c r="C25" s="39"/>
      <c r="M25" s="39"/>
      <c r="N25" s="39"/>
      <c r="O25" s="39"/>
      <c r="P25" s="39"/>
      <c r="Q25" s="39"/>
      <c r="R25" s="39"/>
      <c r="S25" s="39"/>
      <c r="T25" s="39"/>
      <c r="U25" s="39"/>
    </row>
    <row r="26" spans="1:21">
      <c r="A26" s="1" t="s">
        <v>17</v>
      </c>
      <c r="C26" s="39">
        <v>0</v>
      </c>
      <c r="M26" s="39">
        <v>0</v>
      </c>
      <c r="N26" s="39">
        <v>0</v>
      </c>
      <c r="O26" s="39">
        <v>0</v>
      </c>
      <c r="P26" s="40">
        <v>0</v>
      </c>
      <c r="Q26" s="39">
        <v>0</v>
      </c>
      <c r="R26" s="39">
        <v>0</v>
      </c>
      <c r="S26" s="39">
        <v>0</v>
      </c>
      <c r="T26" s="40">
        <v>0</v>
      </c>
      <c r="U26" s="39">
        <f>SUM(M26:T26)</f>
        <v>0</v>
      </c>
    </row>
    <row r="27" spans="1:21">
      <c r="A27" s="1" t="s">
        <v>18</v>
      </c>
      <c r="C27" s="39">
        <f>SUM(C8:C16)</f>
        <v>165300</v>
      </c>
      <c r="M27" s="39">
        <f t="shared" ref="M27:U27" si="11">SUM(M8:M16)</f>
        <v>141480.27000000002</v>
      </c>
      <c r="N27" s="39">
        <f t="shared" si="11"/>
        <v>15124.95</v>
      </c>
      <c r="O27" s="39">
        <f t="shared" si="11"/>
        <v>264.48</v>
      </c>
      <c r="P27" s="41">
        <f t="shared" si="11"/>
        <v>595.08000000000015</v>
      </c>
      <c r="Q27" s="39">
        <f t="shared" si="11"/>
        <v>2471.2350000000001</v>
      </c>
      <c r="R27" s="39">
        <f t="shared" si="11"/>
        <v>247.95</v>
      </c>
      <c r="S27" s="39">
        <f t="shared" si="11"/>
        <v>685.99500000000012</v>
      </c>
      <c r="T27" s="41">
        <f t="shared" si="11"/>
        <v>4430.04</v>
      </c>
      <c r="U27" s="39">
        <f t="shared" si="11"/>
        <v>165300</v>
      </c>
    </row>
    <row r="28" spans="1:21">
      <c r="A28" s="1" t="s">
        <v>19</v>
      </c>
      <c r="C28" s="39">
        <f>SUM(C13:C24)</f>
        <v>415800</v>
      </c>
      <c r="M28" s="39">
        <f t="shared" ref="M28:U28" si="12">SUM(M13:M24)</f>
        <v>347567.22000000003</v>
      </c>
      <c r="N28" s="39">
        <f t="shared" si="12"/>
        <v>36257.760000000002</v>
      </c>
      <c r="O28" s="39">
        <f t="shared" si="12"/>
        <v>831.5999999999998</v>
      </c>
      <c r="P28" s="41">
        <f t="shared" si="12"/>
        <v>1372.14</v>
      </c>
      <c r="Q28" s="39">
        <f t="shared" si="12"/>
        <v>6112.2599999999984</v>
      </c>
      <c r="R28" s="39">
        <f t="shared" si="12"/>
        <v>498.95999999999987</v>
      </c>
      <c r="S28" s="39">
        <f t="shared" si="12"/>
        <v>873.18</v>
      </c>
      <c r="T28" s="41">
        <f t="shared" si="12"/>
        <v>22286.880000000005</v>
      </c>
      <c r="U28" s="39">
        <f t="shared" si="12"/>
        <v>415800</v>
      </c>
    </row>
    <row r="29" spans="1:21">
      <c r="A29" s="1" t="s">
        <v>20</v>
      </c>
      <c r="C29" s="39">
        <f>C28</f>
        <v>415800</v>
      </c>
      <c r="M29" s="39">
        <f>M28</f>
        <v>347567.22000000003</v>
      </c>
      <c r="N29" s="39">
        <f t="shared" ref="N29:U29" si="13">N28</f>
        <v>36257.760000000002</v>
      </c>
      <c r="O29" s="39">
        <f t="shared" si="13"/>
        <v>831.5999999999998</v>
      </c>
      <c r="P29" s="42">
        <f t="shared" si="13"/>
        <v>1372.14</v>
      </c>
      <c r="Q29" s="39">
        <f t="shared" si="13"/>
        <v>6112.2599999999984</v>
      </c>
      <c r="R29" s="39">
        <f t="shared" si="13"/>
        <v>498.95999999999987</v>
      </c>
      <c r="S29" s="39">
        <f t="shared" si="13"/>
        <v>873.18</v>
      </c>
      <c r="T29" s="42">
        <f t="shared" si="13"/>
        <v>22286.880000000005</v>
      </c>
      <c r="U29" s="39">
        <f t="shared" si="13"/>
        <v>415800</v>
      </c>
    </row>
  </sheetData>
  <mergeCells count="2">
    <mergeCell ref="D6:L6"/>
    <mergeCell ref="M6:U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Delta Natural Gas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Schroeder</dc:creator>
  <cp:keywords/>
  <dc:description/>
  <cp:lastModifiedBy>Andrea Schroeder</cp:lastModifiedBy>
  <cp:revision/>
  <dcterms:created xsi:type="dcterms:W3CDTF">2021-08-28T17:41:49Z</dcterms:created>
  <dcterms:modified xsi:type="dcterms:W3CDTF">2021-08-29T02:55:07Z</dcterms:modified>
  <cp:category/>
  <cp:contentStatus/>
</cp:coreProperties>
</file>