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ulatedconsultants.sharepoint.com/sites/RCC_Client_Share-Clients/Shared Documents/Clients/Delta Natural Gas/2021 Rate Case/Data Requests/"/>
    </mc:Choice>
  </mc:AlternateContent>
  <xr:revisionPtr revIDLastSave="19" documentId="8_{2AE841F5-280A-44C3-9F70-C0B52A68D34D}" xr6:coauthVersionLast="47" xr6:coauthVersionMax="47" xr10:uidLastSave="{928D83F4-B0A7-42CC-9C55-CB95977A82D3}"/>
  <bookViews>
    <workbookView xWindow="-110" yWindow="-110" windowWidth="19420" windowHeight="10420" xr2:uid="{4DACDB13-FBDD-451A-BEFD-6F6B0104DFB3}"/>
  </bookViews>
  <sheets>
    <sheet name="Sheet1" sheetId="1" r:id="rId1"/>
  </sheets>
  <definedNames>
    <definedName name="_xlnm.Print_Area" localSheetId="0">Sheet1!$A$1:$D$43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1" l="1"/>
  <c r="C18" i="1"/>
  <c r="C15" i="1"/>
  <c r="C14" i="1"/>
  <c r="C13" i="1"/>
  <c r="C12" i="1"/>
  <c r="C11" i="1"/>
  <c r="C10" i="1"/>
  <c r="C8" i="1"/>
  <c r="C7" i="1"/>
  <c r="B20" i="1"/>
  <c r="B24" i="1" l="1"/>
  <c r="B42" i="1" s="1"/>
  <c r="C20" i="1"/>
  <c r="D20" i="1" s="1"/>
  <c r="C24" i="1" s="1"/>
  <c r="C25" i="1" s="1"/>
  <c r="B30" i="1" l="1"/>
  <c r="C42" i="1"/>
  <c r="C30" i="1" l="1"/>
  <c r="B31" i="1"/>
  <c r="C31" i="1" l="1"/>
  <c r="B32" i="1"/>
  <c r="B33" i="1" l="1"/>
  <c r="C32" i="1"/>
  <c r="B34" i="1" l="1"/>
  <c r="C33" i="1"/>
  <c r="B35" i="1" l="1"/>
  <c r="C34" i="1"/>
  <c r="B36" i="1" l="1"/>
  <c r="C35" i="1"/>
  <c r="B37" i="1" l="1"/>
  <c r="C36" i="1"/>
  <c r="B38" i="1" l="1"/>
  <c r="C37" i="1"/>
  <c r="B39" i="1" l="1"/>
  <c r="C38" i="1"/>
  <c r="B40" i="1" l="1"/>
  <c r="C39" i="1"/>
  <c r="B41" i="1" l="1"/>
  <c r="C40" i="1"/>
  <c r="C41" i="1" l="1"/>
  <c r="B43" i="1"/>
  <c r="B26" i="1" s="1"/>
  <c r="C26" i="1" s="1"/>
  <c r="C43" i="1" l="1"/>
</calcChain>
</file>

<file path=xl/sharedStrings.xml><?xml version="1.0" encoding="utf-8"?>
<sst xmlns="http://schemas.openxmlformats.org/spreadsheetml/2006/main" count="30" uniqueCount="28">
  <si>
    <t xml:space="preserve">1.242.13 DEF INC TAX DEFERRED GAS COST </t>
  </si>
  <si>
    <t xml:space="preserve">1.242.14 DEF INC TAX BAD DEBT RESERVE </t>
  </si>
  <si>
    <t>1.242.16 DEF INC TAX PREPAID INS</t>
  </si>
  <si>
    <t xml:space="preserve">1.242.19 DEF INC TAX PROFESSIONAL FEES </t>
  </si>
  <si>
    <t xml:space="preserve">1242.22 DEF INC TAX ACCRUED VACATION </t>
  </si>
  <si>
    <t xml:space="preserve">1.282.02 DEF INC TAX PENSION PLAN </t>
  </si>
  <si>
    <t>1.282.06 DEF INC TAX ANNUAL LEAVE PLAN</t>
  </si>
  <si>
    <t xml:space="preserve">1.282.07 DEF INC TAX CONSTRUCTION CONTRIBUTIONS </t>
  </si>
  <si>
    <t xml:space="preserve">1.282.10 DEF INC TAX DEBT EXPENSE </t>
  </si>
  <si>
    <t xml:space="preserve">1.282.12 DEF INC TAX STORAGE GAS </t>
  </si>
  <si>
    <t>1.283.03 DEF INC TAX SUPPLEMENT AL RETIREMENT PLAN</t>
  </si>
  <si>
    <t xml:space="preserve">1.242.18 DEF INC TAX MEDICAL RESERVE </t>
  </si>
  <si>
    <t>Unprotected Excess Deferred:</t>
  </si>
  <si>
    <t>Non Rate Base</t>
  </si>
  <si>
    <t xml:space="preserve">Unamortized balance at 12-31-22 </t>
  </si>
  <si>
    <t>13 month average</t>
  </si>
  <si>
    <t>Total Unprotected Excess:</t>
  </si>
  <si>
    <t>Amortized 2018 ($908,511/15 * 3/12)</t>
  </si>
  <si>
    <t>Amortized 2019-2022 ($908,511/15 *4)</t>
  </si>
  <si>
    <t>13 month average for TME 12-31-22:</t>
  </si>
  <si>
    <t>Balance 12-31-21</t>
  </si>
  <si>
    <t xml:space="preserve">13 month average </t>
  </si>
  <si>
    <t>Percentage of Non rate base excess to total</t>
  </si>
  <si>
    <t>DELTA NATURAL GAS COMPANY, INC.</t>
  </si>
  <si>
    <t>Case No. 2021-00185</t>
  </si>
  <si>
    <t xml:space="preserve">AGDR 2-10 Attachment </t>
  </si>
  <si>
    <t>CALCULATION OF NON RATE BASE EXCESS ADIT</t>
  </si>
  <si>
    <t>Amortization Period: 15 yrs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</si>
</sst>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7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9" fontId="0" fillId="0" borderId="0" xfId="2" applyFont="1"/>
    <xf numFmtId="9" fontId="0" fillId="0" borderId="0" xfId="2" applyNumberFormat="1" applyFont="1"/>
    <xf numFmtId="43" fontId="0" fillId="0" borderId="0" xfId="0" applyNumberFormat="1"/>
    <xf numFmtId="14" fontId="0" fillId="0" borderId="0" xfId="0" applyNumberFormat="1"/>
    <xf numFmtId="164" fontId="0" fillId="0" borderId="1" xfId="1" applyNumberFormat="1" applyFont="1" applyBorder="1"/>
    <xf numFmtId="164" fontId="0" fillId="0" borderId="1" xfId="0" applyNumberFormat="1" applyBorder="1"/>
    <xf numFmtId="0" fontId="0" fillId="0" borderId="0" xfId="0" applyAlignment="1">
      <alignment horizontal="center"/>
    </xf>
    <xf numFmtId="164" fontId="0" fillId="0" borderId="0" xfId="1" applyNumberFormat="1" applyFont="1" applyBorder="1"/>
    <xf numFmtId="164" fontId="0" fillId="0" borderId="0" xfId="0" applyNumberFormat="1" applyBorder="1"/>
    <xf numFmtId="0" fontId="0" fillId="0" borderId="0" xfId="0" applyBorder="1"/>
    <xf numFmtId="0" fontId="0" fillId="0" borderId="0" xfId="0" applyBorder="1" applyAlignment="1">
      <alignment horizontal="center"/>
    </xf>
    <xf numFmtId="167" fontId="0" fillId="0" borderId="0" xfId="3" applyNumberFormat="1" applyFont="1" applyBorder="1"/>
    <xf numFmtId="0" fontId="0" fillId="0" borderId="1" xfId="0" applyBorder="1"/>
    <xf numFmtId="0" fontId="2" fillId="0" borderId="0" xfId="0" applyFont="1"/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79582-6EEF-48EE-9B5B-1768A2BA7CD1}">
  <dimension ref="A1:J71"/>
  <sheetViews>
    <sheetView tabSelected="1" workbookViewId="0">
      <selection activeCell="A4" sqref="A4"/>
    </sheetView>
  </sheetViews>
  <sheetFormatPr defaultRowHeight="14.5" x14ac:dyDescent="0.35"/>
  <cols>
    <col min="1" max="1" width="35.90625" customWidth="1"/>
    <col min="2" max="2" width="16.08984375" customWidth="1"/>
    <col min="3" max="3" width="11.81640625" bestFit="1" customWidth="1"/>
    <col min="4" max="4" width="11.08984375" bestFit="1" customWidth="1"/>
    <col min="5" max="5" width="20.453125" bestFit="1" customWidth="1"/>
    <col min="6" max="6" width="12.90625" bestFit="1" customWidth="1"/>
    <col min="7" max="7" width="11" bestFit="1" customWidth="1"/>
    <col min="8" max="8" width="4.81640625" customWidth="1"/>
    <col min="9" max="9" width="10.7265625" bestFit="1" customWidth="1"/>
    <col min="10" max="10" width="11" bestFit="1" customWidth="1"/>
  </cols>
  <sheetData>
    <row r="1" spans="1:3" x14ac:dyDescent="0.35">
      <c r="A1" t="s">
        <v>23</v>
      </c>
    </row>
    <row r="2" spans="1:3" x14ac:dyDescent="0.35">
      <c r="A2" t="s">
        <v>24</v>
      </c>
    </row>
    <row r="3" spans="1:3" x14ac:dyDescent="0.35">
      <c r="A3" t="s">
        <v>25</v>
      </c>
    </row>
    <row r="4" spans="1:3" x14ac:dyDescent="0.35">
      <c r="A4" t="s">
        <v>26</v>
      </c>
      <c r="C4" t="s">
        <v>27</v>
      </c>
    </row>
    <row r="6" spans="1:3" x14ac:dyDescent="0.35">
      <c r="A6" s="16" t="s">
        <v>12</v>
      </c>
      <c r="B6" s="16" t="s">
        <v>16</v>
      </c>
      <c r="C6" s="16" t="s">
        <v>13</v>
      </c>
    </row>
    <row r="7" spans="1:3" x14ac:dyDescent="0.35">
      <c r="A7" t="s">
        <v>0</v>
      </c>
      <c r="B7" s="2">
        <v>-361479.89458917832</v>
      </c>
      <c r="C7" s="2">
        <f>B7</f>
        <v>-361479.89458917832</v>
      </c>
    </row>
    <row r="8" spans="1:3" x14ac:dyDescent="0.35">
      <c r="A8" t="s">
        <v>1</v>
      </c>
      <c r="B8" s="2">
        <v>20312.80761523046</v>
      </c>
      <c r="C8" s="2">
        <f t="shared" ref="C8:C18" si="0">B8</f>
        <v>20312.80761523046</v>
      </c>
    </row>
    <row r="9" spans="1:3" x14ac:dyDescent="0.35">
      <c r="A9" t="s">
        <v>2</v>
      </c>
      <c r="B9" s="2">
        <v>-126819.60280561121</v>
      </c>
      <c r="C9" s="2"/>
    </row>
    <row r="10" spans="1:3" x14ac:dyDescent="0.35">
      <c r="A10" t="s">
        <v>11</v>
      </c>
      <c r="B10" s="2">
        <v>9217.5887775551091</v>
      </c>
      <c r="C10" s="2">
        <f t="shared" si="0"/>
        <v>9217.5887775551091</v>
      </c>
    </row>
    <row r="11" spans="1:3" x14ac:dyDescent="0.35">
      <c r="A11" t="s">
        <v>3</v>
      </c>
      <c r="B11" s="2">
        <v>24510.944288577153</v>
      </c>
      <c r="C11" s="2">
        <f t="shared" si="0"/>
        <v>24510.944288577153</v>
      </c>
    </row>
    <row r="12" spans="1:3" x14ac:dyDescent="0.35">
      <c r="A12" t="s">
        <v>4</v>
      </c>
      <c r="B12" s="2">
        <v>3894.6997995991983</v>
      </c>
      <c r="C12" s="2">
        <f t="shared" si="0"/>
        <v>3894.6997995991983</v>
      </c>
    </row>
    <row r="13" spans="1:3" x14ac:dyDescent="0.35">
      <c r="A13" t="s">
        <v>5</v>
      </c>
      <c r="B13" s="2">
        <v>-433870.74609218433</v>
      </c>
      <c r="C13" s="2">
        <f t="shared" si="0"/>
        <v>-433870.74609218433</v>
      </c>
    </row>
    <row r="14" spans="1:3" x14ac:dyDescent="0.35">
      <c r="A14" t="s">
        <v>6</v>
      </c>
      <c r="B14" s="2">
        <v>87031.946292585155</v>
      </c>
      <c r="C14" s="2">
        <f t="shared" si="0"/>
        <v>87031.946292585155</v>
      </c>
    </row>
    <row r="15" spans="1:3" x14ac:dyDescent="0.35">
      <c r="A15" t="s">
        <v>7</v>
      </c>
      <c r="B15" s="2">
        <v>5771.8513026052096</v>
      </c>
      <c r="C15" s="2">
        <f t="shared" si="0"/>
        <v>5771.8513026052096</v>
      </c>
    </row>
    <row r="16" spans="1:3" x14ac:dyDescent="0.35">
      <c r="A16" t="s">
        <v>8</v>
      </c>
      <c r="B16" s="2">
        <v>-314068.70020040078</v>
      </c>
      <c r="C16" s="2"/>
    </row>
    <row r="17" spans="1:10" x14ac:dyDescent="0.35">
      <c r="A17" t="s">
        <v>9</v>
      </c>
      <c r="B17" s="2">
        <v>13376.052905811623</v>
      </c>
      <c r="C17" s="2"/>
    </row>
    <row r="18" spans="1:10" x14ac:dyDescent="0.35">
      <c r="A18" t="s">
        <v>10</v>
      </c>
      <c r="B18" s="2">
        <v>163611.56993987976</v>
      </c>
      <c r="C18" s="2">
        <f t="shared" si="0"/>
        <v>163611.56993987976</v>
      </c>
    </row>
    <row r="19" spans="1:10" x14ac:dyDescent="0.35">
      <c r="B19" s="15"/>
      <c r="C19" s="15"/>
    </row>
    <row r="20" spans="1:10" x14ac:dyDescent="0.35">
      <c r="B20" s="2">
        <f>SUM(B7:B19)</f>
        <v>-908511.48276553093</v>
      </c>
      <c r="C20" s="2">
        <f>SUM(C7:C19)</f>
        <v>-480999.2326653307</v>
      </c>
      <c r="D20" s="3">
        <f>C20/B20</f>
        <v>0.52943660238740997</v>
      </c>
    </row>
    <row r="21" spans="1:10" x14ac:dyDescent="0.35">
      <c r="A21" t="s">
        <v>17</v>
      </c>
      <c r="B21" s="2">
        <v>-15142</v>
      </c>
      <c r="C21" s="4"/>
    </row>
    <row r="22" spans="1:10" x14ac:dyDescent="0.35">
      <c r="A22" t="s">
        <v>18</v>
      </c>
      <c r="B22" s="2">
        <f>-60567*4-1</f>
        <v>-242269</v>
      </c>
      <c r="C22" s="4"/>
    </row>
    <row r="23" spans="1:10" x14ac:dyDescent="0.35">
      <c r="B23" s="5"/>
      <c r="C23" s="4"/>
    </row>
    <row r="24" spans="1:10" x14ac:dyDescent="0.35">
      <c r="A24" t="s">
        <v>14</v>
      </c>
      <c r="B24" s="1">
        <f>B20-B21-B22</f>
        <v>-651100.48276553093</v>
      </c>
      <c r="C24" s="1">
        <f>B24*D20</f>
        <v>-344716.42740818509</v>
      </c>
      <c r="D24" s="3"/>
    </row>
    <row r="25" spans="1:10" x14ac:dyDescent="0.35">
      <c r="A25" t="s">
        <v>22</v>
      </c>
      <c r="B25" s="1"/>
      <c r="C25" s="3">
        <f>C24/B24</f>
        <v>0.52943660238740997</v>
      </c>
    </row>
    <row r="26" spans="1:10" x14ac:dyDescent="0.35">
      <c r="A26" t="s">
        <v>15</v>
      </c>
      <c r="B26" s="1">
        <f>B43</f>
        <v>-681383.98276553105</v>
      </c>
      <c r="C26" s="1">
        <f>B26*0.53</f>
        <v>-361133.51086573146</v>
      </c>
    </row>
    <row r="27" spans="1:10" x14ac:dyDescent="0.35">
      <c r="C27" s="5"/>
      <c r="E27" s="9"/>
      <c r="J27" s="9"/>
    </row>
    <row r="28" spans="1:10" x14ac:dyDescent="0.35">
      <c r="E28" s="9"/>
      <c r="F28" s="9"/>
      <c r="G28" s="9"/>
      <c r="I28" s="9"/>
      <c r="J28" s="9"/>
    </row>
    <row r="29" spans="1:10" x14ac:dyDescent="0.35">
      <c r="A29" t="s">
        <v>19</v>
      </c>
      <c r="B29" t="s">
        <v>16</v>
      </c>
      <c r="C29" t="s">
        <v>13</v>
      </c>
      <c r="E29" s="9"/>
      <c r="F29" s="9"/>
      <c r="G29" s="9"/>
      <c r="I29" s="9"/>
      <c r="J29" s="9"/>
    </row>
    <row r="30" spans="1:10" x14ac:dyDescent="0.35">
      <c r="A30" t="s">
        <v>20</v>
      </c>
      <c r="B30" s="2">
        <f>B42-60567</f>
        <v>-711667.48276553093</v>
      </c>
      <c r="C30" s="1">
        <f>B30*0.53</f>
        <v>-377183.7658657314</v>
      </c>
      <c r="E30" s="1"/>
      <c r="F30" s="2"/>
      <c r="G30" s="2"/>
      <c r="I30" s="1"/>
      <c r="J30" s="2"/>
    </row>
    <row r="31" spans="1:10" x14ac:dyDescent="0.35">
      <c r="A31" s="6">
        <v>44592</v>
      </c>
      <c r="B31" s="1">
        <f>B30+(60567/12)</f>
        <v>-706620.23276553093</v>
      </c>
      <c r="C31" s="1">
        <f t="shared" ref="C31:C42" si="1">B31*0.53</f>
        <v>-374508.72336573142</v>
      </c>
      <c r="E31" s="1"/>
      <c r="F31" s="2"/>
      <c r="G31" s="2"/>
      <c r="I31" s="1"/>
      <c r="J31" s="2"/>
    </row>
    <row r="32" spans="1:10" x14ac:dyDescent="0.35">
      <c r="A32" s="6">
        <v>44620</v>
      </c>
      <c r="B32" s="1">
        <f t="shared" ref="B32:B41" si="2">B31+(60567/12)</f>
        <v>-701572.98276553093</v>
      </c>
      <c r="C32" s="1">
        <f t="shared" si="1"/>
        <v>-371833.68086573144</v>
      </c>
      <c r="E32" s="1"/>
      <c r="F32" s="2"/>
      <c r="G32" s="2"/>
      <c r="I32" s="1"/>
      <c r="J32" s="2"/>
    </row>
    <row r="33" spans="1:10" x14ac:dyDescent="0.35">
      <c r="A33" s="6">
        <v>44651</v>
      </c>
      <c r="B33" s="1">
        <f t="shared" si="2"/>
        <v>-696525.73276553093</v>
      </c>
      <c r="C33" s="1">
        <f t="shared" si="1"/>
        <v>-369158.6383657314</v>
      </c>
      <c r="E33" s="1"/>
      <c r="F33" s="2"/>
      <c r="G33" s="2"/>
      <c r="I33" s="1"/>
      <c r="J33" s="2"/>
    </row>
    <row r="34" spans="1:10" x14ac:dyDescent="0.35">
      <c r="A34" s="6">
        <v>44681</v>
      </c>
      <c r="B34" s="1">
        <f t="shared" si="2"/>
        <v>-691478.48276553093</v>
      </c>
      <c r="C34" s="1">
        <f t="shared" si="1"/>
        <v>-366483.59586573142</v>
      </c>
      <c r="E34" s="1"/>
      <c r="F34" s="2"/>
      <c r="G34" s="2"/>
      <c r="I34" s="1"/>
      <c r="J34" s="2"/>
    </row>
    <row r="35" spans="1:10" x14ac:dyDescent="0.35">
      <c r="A35" s="6">
        <v>44712</v>
      </c>
      <c r="B35" s="1">
        <f t="shared" si="2"/>
        <v>-686431.23276553093</v>
      </c>
      <c r="C35" s="1">
        <f t="shared" si="1"/>
        <v>-363808.55336573144</v>
      </c>
      <c r="E35" s="1"/>
      <c r="F35" s="2"/>
      <c r="G35" s="2"/>
      <c r="I35" s="1"/>
      <c r="J35" s="2"/>
    </row>
    <row r="36" spans="1:10" x14ac:dyDescent="0.35">
      <c r="A36" s="6">
        <v>409955</v>
      </c>
      <c r="B36" s="1">
        <f t="shared" si="2"/>
        <v>-681383.98276553093</v>
      </c>
      <c r="C36" s="1">
        <f t="shared" si="1"/>
        <v>-361133.5108657314</v>
      </c>
      <c r="E36" s="1"/>
      <c r="F36" s="2"/>
      <c r="G36" s="2"/>
      <c r="I36" s="1"/>
      <c r="J36" s="2"/>
    </row>
    <row r="37" spans="1:10" x14ac:dyDescent="0.35">
      <c r="A37" s="6">
        <v>44773</v>
      </c>
      <c r="B37" s="1">
        <f t="shared" si="2"/>
        <v>-676336.73276553093</v>
      </c>
      <c r="C37" s="1">
        <f t="shared" si="1"/>
        <v>-358458.46836573142</v>
      </c>
      <c r="E37" s="1"/>
      <c r="F37" s="2"/>
      <c r="G37" s="2"/>
      <c r="I37" s="1"/>
      <c r="J37" s="2"/>
    </row>
    <row r="38" spans="1:10" x14ac:dyDescent="0.35">
      <c r="A38" s="6">
        <v>44804</v>
      </c>
      <c r="B38" s="1">
        <f t="shared" si="2"/>
        <v>-671289.48276553093</v>
      </c>
      <c r="C38" s="1">
        <f t="shared" si="1"/>
        <v>-355783.42586573143</v>
      </c>
      <c r="E38" s="1"/>
      <c r="F38" s="2"/>
      <c r="G38" s="2"/>
      <c r="I38" s="1"/>
      <c r="J38" s="2"/>
    </row>
    <row r="39" spans="1:10" x14ac:dyDescent="0.35">
      <c r="A39" s="6">
        <v>44834</v>
      </c>
      <c r="B39" s="1">
        <f t="shared" si="2"/>
        <v>-666242.23276553093</v>
      </c>
      <c r="C39" s="1">
        <f t="shared" si="1"/>
        <v>-353108.3833657314</v>
      </c>
      <c r="E39" s="1"/>
      <c r="F39" s="2"/>
      <c r="G39" s="2"/>
      <c r="I39" s="1"/>
      <c r="J39" s="2"/>
    </row>
    <row r="40" spans="1:10" x14ac:dyDescent="0.35">
      <c r="A40" s="6">
        <v>44865</v>
      </c>
      <c r="B40" s="1">
        <f t="shared" si="2"/>
        <v>-661194.98276553093</v>
      </c>
      <c r="C40" s="1">
        <f t="shared" si="1"/>
        <v>-350433.34086573141</v>
      </c>
      <c r="E40" s="1"/>
      <c r="F40" s="2"/>
      <c r="G40" s="2"/>
      <c r="I40" s="1"/>
      <c r="J40" s="2"/>
    </row>
    <row r="41" spans="1:10" x14ac:dyDescent="0.35">
      <c r="A41" s="6">
        <v>44895</v>
      </c>
      <c r="B41" s="1">
        <f t="shared" si="2"/>
        <v>-656147.73276553093</v>
      </c>
      <c r="C41" s="1">
        <f t="shared" si="1"/>
        <v>-347758.29836573143</v>
      </c>
      <c r="E41" s="1"/>
      <c r="F41" s="2"/>
      <c r="G41" s="2"/>
      <c r="I41" s="1"/>
      <c r="J41" s="2"/>
    </row>
    <row r="42" spans="1:10" x14ac:dyDescent="0.35">
      <c r="A42" s="6">
        <v>44926</v>
      </c>
      <c r="B42" s="8">
        <f>B24</f>
        <v>-651100.48276553093</v>
      </c>
      <c r="C42" s="7">
        <f t="shared" si="1"/>
        <v>-345083.25586573139</v>
      </c>
      <c r="E42" s="10"/>
      <c r="F42" s="11"/>
      <c r="G42" s="11"/>
      <c r="H42" s="12"/>
      <c r="I42" s="10"/>
      <c r="J42" s="11"/>
    </row>
    <row r="43" spans="1:10" x14ac:dyDescent="0.35">
      <c r="A43" t="s">
        <v>21</v>
      </c>
      <c r="B43" s="2">
        <f>AVERAGE(B30:B42)</f>
        <v>-681383.98276553105</v>
      </c>
      <c r="C43" s="2">
        <f>AVERAGE(C30:C42)</f>
        <v>-361133.5108657314</v>
      </c>
      <c r="E43" s="11"/>
      <c r="F43" s="11"/>
      <c r="G43" s="11"/>
      <c r="H43" s="12"/>
      <c r="I43" s="11"/>
      <c r="J43" s="11"/>
    </row>
    <row r="44" spans="1:10" x14ac:dyDescent="0.35">
      <c r="E44" s="12"/>
      <c r="F44" s="12"/>
      <c r="G44" s="12"/>
      <c r="H44" s="12"/>
      <c r="I44" s="12"/>
      <c r="J44" s="12"/>
    </row>
    <row r="45" spans="1:10" x14ac:dyDescent="0.35">
      <c r="E45" s="13"/>
      <c r="F45" s="12"/>
      <c r="G45" s="12"/>
      <c r="H45" s="12"/>
      <c r="I45" s="12"/>
      <c r="J45" s="12"/>
    </row>
    <row r="46" spans="1:10" x14ac:dyDescent="0.35">
      <c r="E46" s="13"/>
      <c r="F46" s="12"/>
      <c r="G46" s="12"/>
      <c r="H46" s="12"/>
      <c r="I46" s="12"/>
      <c r="J46" s="12"/>
    </row>
    <row r="47" spans="1:10" x14ac:dyDescent="0.35">
      <c r="E47" s="9"/>
    </row>
    <row r="48" spans="1:10" x14ac:dyDescent="0.35">
      <c r="E48" s="9"/>
    </row>
    <row r="49" spans="2:5" s="12" customFormat="1" x14ac:dyDescent="0.35">
      <c r="B49" s="13"/>
      <c r="E49" s="13"/>
    </row>
    <row r="50" spans="2:5" s="12" customFormat="1" x14ac:dyDescent="0.35"/>
    <row r="51" spans="2:5" s="12" customFormat="1" x14ac:dyDescent="0.35">
      <c r="B51" s="14"/>
    </row>
    <row r="52" spans="2:5" s="12" customFormat="1" x14ac:dyDescent="0.35">
      <c r="B52" s="10"/>
    </row>
    <row r="53" spans="2:5" s="12" customFormat="1" x14ac:dyDescent="0.35">
      <c r="B53" s="10"/>
    </row>
    <row r="54" spans="2:5" s="12" customFormat="1" x14ac:dyDescent="0.35">
      <c r="B54" s="10"/>
    </row>
    <row r="55" spans="2:5" s="12" customFormat="1" x14ac:dyDescent="0.35">
      <c r="B55" s="10"/>
    </row>
    <row r="56" spans="2:5" s="12" customFormat="1" x14ac:dyDescent="0.35">
      <c r="B56" s="10"/>
    </row>
    <row r="57" spans="2:5" s="12" customFormat="1" x14ac:dyDescent="0.35">
      <c r="B57" s="14"/>
    </row>
    <row r="58" spans="2:5" s="12" customFormat="1" x14ac:dyDescent="0.35"/>
    <row r="59" spans="2:5" s="12" customFormat="1" x14ac:dyDescent="0.35"/>
    <row r="60" spans="2:5" s="12" customFormat="1" x14ac:dyDescent="0.35">
      <c r="C60" s="13"/>
    </row>
    <row r="61" spans="2:5" s="12" customFormat="1" x14ac:dyDescent="0.35">
      <c r="B61" s="13"/>
      <c r="C61" s="13"/>
      <c r="D61" s="13"/>
    </row>
    <row r="62" spans="2:5" s="12" customFormat="1" x14ac:dyDescent="0.35">
      <c r="B62" s="10"/>
      <c r="C62" s="10"/>
      <c r="D62" s="10"/>
    </row>
    <row r="63" spans="2:5" s="12" customFormat="1" x14ac:dyDescent="0.35">
      <c r="B63" s="10"/>
      <c r="C63" s="10"/>
      <c r="D63" s="10"/>
    </row>
    <row r="64" spans="2:5" s="12" customFormat="1" x14ac:dyDescent="0.35">
      <c r="B64" s="10"/>
      <c r="C64" s="10"/>
      <c r="D64" s="10"/>
      <c r="E64" s="11"/>
    </row>
    <row r="65" spans="2:4" s="12" customFormat="1" x14ac:dyDescent="0.35">
      <c r="B65" s="10"/>
      <c r="C65" s="10"/>
      <c r="D65" s="10"/>
    </row>
    <row r="66" spans="2:4" s="12" customFormat="1" x14ac:dyDescent="0.35">
      <c r="B66" s="10"/>
      <c r="C66" s="10"/>
      <c r="D66" s="10"/>
    </row>
    <row r="67" spans="2:4" s="12" customFormat="1" x14ac:dyDescent="0.35">
      <c r="B67" s="10"/>
      <c r="C67" s="10"/>
      <c r="D67" s="10"/>
    </row>
    <row r="68" spans="2:4" s="12" customFormat="1" x14ac:dyDescent="0.35">
      <c r="B68" s="10"/>
      <c r="C68" s="10"/>
      <c r="D68" s="10"/>
    </row>
    <row r="69" spans="2:4" s="12" customFormat="1" x14ac:dyDescent="0.35"/>
    <row r="70" spans="2:4" s="12" customFormat="1" x14ac:dyDescent="0.35"/>
    <row r="71" spans="2:4" s="12" customFormat="1" x14ac:dyDescent="0.35"/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68528136648D4D8968E5872081A263" ma:contentTypeVersion="12" ma:contentTypeDescription="Create a new document." ma:contentTypeScope="" ma:versionID="3effcf09d92653f4b14d9bb14a592efd">
  <xsd:schema xmlns:xsd="http://www.w3.org/2001/XMLSchema" xmlns:xs="http://www.w3.org/2001/XMLSchema" xmlns:p="http://schemas.microsoft.com/office/2006/metadata/properties" xmlns:ns2="28d7d2f3-27e7-4f6a-8ecf-2b38431ddf24" xmlns:ns3="60286e02-0208-42e7-a153-a32c68c2dac1" targetNamespace="http://schemas.microsoft.com/office/2006/metadata/properties" ma:root="true" ma:fieldsID="35f3e98e9f75a3b3fa8893d608c3f6bb" ns2:_="" ns3:_="">
    <xsd:import namespace="28d7d2f3-27e7-4f6a-8ecf-2b38431ddf24"/>
    <xsd:import namespace="60286e02-0208-42e7-a153-a32c68c2da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d7d2f3-27e7-4f6a-8ecf-2b38431ddf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286e02-0208-42e7-a153-a32c68c2dac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D9B067-08D9-4DCA-A255-51611FBA635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44F0A4-7FDB-470D-84A3-F625F706955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C8BD03C-9C39-4DAB-A586-2F7A8C0963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d7d2f3-27e7-4f6a-8ecf-2b38431ddf24"/>
    <ds:schemaRef ds:uri="60286e02-0208-42e7-a153-a32c68c2da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Panpilas Fischer</dc:creator>
  <cp:lastModifiedBy>Panpilas Fischer</cp:lastModifiedBy>
  <dcterms:created xsi:type="dcterms:W3CDTF">2021-07-22T17:00:11Z</dcterms:created>
  <dcterms:modified xsi:type="dcterms:W3CDTF">2021-08-30T20:46:50Z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0x0101002168528136648D4D8968E5872081A263</vt:lpwstr>
  </property>
</Properties>
</file>