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Finshare\GENACCT\Income Review\2021\A - January\PNG COMPANIES\"/>
    </mc:Choice>
  </mc:AlternateContent>
  <bookViews>
    <workbookView xWindow="0" yWindow="0" windowWidth="20490" windowHeight="6900"/>
  </bookViews>
  <sheets>
    <sheet name="CALCULATION-2021" sheetId="18" r:id="rId1"/>
    <sheet name="JANUARY 2021" sheetId="33" r:id="rId2"/>
  </sheets>
  <calcPr calcId="162913"/>
</workbook>
</file>

<file path=xl/calcChain.xml><?xml version="1.0" encoding="utf-8"?>
<calcChain xmlns="http://schemas.openxmlformats.org/spreadsheetml/2006/main">
  <c r="J57" i="33" l="1"/>
  <c r="I57" i="33"/>
  <c r="G57" i="33"/>
  <c r="K78" i="18"/>
  <c r="F30" i="18"/>
  <c r="F47" i="18" s="1"/>
  <c r="F9" i="18"/>
  <c r="G49" i="33"/>
  <c r="G44" i="33"/>
  <c r="G48" i="33" s="1"/>
  <c r="G50" i="33" s="1"/>
  <c r="J23" i="18" l="1"/>
  <c r="Q15" i="18"/>
  <c r="P15" i="18"/>
  <c r="O15" i="18"/>
  <c r="N15" i="18"/>
  <c r="L15" i="18"/>
  <c r="K15" i="18"/>
  <c r="J15" i="18"/>
  <c r="I15" i="18"/>
  <c r="H15" i="18"/>
  <c r="G15" i="18"/>
  <c r="F15" i="18"/>
  <c r="Q14" i="18"/>
  <c r="P14" i="18"/>
  <c r="O14" i="18"/>
  <c r="N14" i="18"/>
  <c r="L14" i="18"/>
  <c r="K14" i="18"/>
  <c r="J14" i="18"/>
  <c r="I14" i="18"/>
  <c r="H14" i="18"/>
  <c r="G14" i="18"/>
  <c r="F14" i="18"/>
  <c r="Q13" i="18"/>
  <c r="P13" i="18"/>
  <c r="O13" i="18"/>
  <c r="N13" i="18"/>
  <c r="L13" i="18"/>
  <c r="K13" i="18"/>
  <c r="J13" i="18"/>
  <c r="I13" i="18"/>
  <c r="H13" i="18"/>
  <c r="G13" i="18"/>
  <c r="F13" i="18"/>
  <c r="Q12" i="18"/>
  <c r="P12" i="18"/>
  <c r="O12" i="18"/>
  <c r="N12" i="18"/>
  <c r="L12" i="18"/>
  <c r="K12" i="18"/>
  <c r="J12" i="18"/>
  <c r="I12" i="18"/>
  <c r="H12" i="18"/>
  <c r="G12" i="18"/>
  <c r="F12" i="18"/>
  <c r="Q11" i="18"/>
  <c r="P11" i="18"/>
  <c r="O11" i="18"/>
  <c r="N11" i="18"/>
  <c r="L11" i="18"/>
  <c r="K11" i="18"/>
  <c r="J11" i="18"/>
  <c r="I11" i="18"/>
  <c r="H11" i="18"/>
  <c r="G11" i="18"/>
  <c r="F11" i="18"/>
  <c r="M23" i="18" l="1"/>
  <c r="L23" i="18" l="1"/>
  <c r="L25" i="18" s="1"/>
  <c r="L10" i="18"/>
  <c r="L48" i="18" l="1"/>
  <c r="L60" i="18" s="1"/>
  <c r="Q48" i="18" l="1"/>
  <c r="Q60" i="18" s="1"/>
  <c r="P48" i="18"/>
  <c r="P60" i="18" s="1"/>
  <c r="O48" i="18"/>
  <c r="O60" i="18" s="1"/>
  <c r="N48" i="18"/>
  <c r="N60" i="18" s="1"/>
  <c r="M48" i="18"/>
  <c r="M60" i="18" s="1"/>
  <c r="K48" i="18"/>
  <c r="K60" i="18" s="1"/>
  <c r="Q23" i="18"/>
  <c r="P23" i="18"/>
  <c r="O23" i="18"/>
  <c r="N23" i="18"/>
  <c r="K23" i="18"/>
  <c r="H70" i="18" l="1"/>
  <c r="I70" i="18"/>
  <c r="J70" i="18"/>
  <c r="K70" i="18"/>
  <c r="L70" i="18"/>
  <c r="M70" i="18"/>
  <c r="N70" i="18"/>
  <c r="O70" i="18"/>
  <c r="P70" i="18"/>
  <c r="Q70" i="18"/>
  <c r="J48" i="18" l="1"/>
  <c r="J60" i="18" s="1"/>
  <c r="D18" i="18" l="1"/>
  <c r="Q22" i="18"/>
  <c r="Q39" i="18" s="1"/>
  <c r="P22" i="18"/>
  <c r="P39" i="18" s="1"/>
  <c r="O22" i="18"/>
  <c r="O39" i="18" s="1"/>
  <c r="N22" i="18"/>
  <c r="N39" i="18" s="1"/>
  <c r="M22" i="18"/>
  <c r="M39" i="18" s="1"/>
  <c r="L22" i="18"/>
  <c r="L39" i="18" s="1"/>
  <c r="K22" i="18"/>
  <c r="K39" i="18" s="1"/>
  <c r="J22" i="18"/>
  <c r="J39" i="18" s="1"/>
  <c r="I22" i="18"/>
  <c r="I39" i="18" s="1"/>
  <c r="H22" i="18"/>
  <c r="H39" i="18" s="1"/>
  <c r="G22" i="18"/>
  <c r="G39" i="18" s="1"/>
  <c r="F22" i="18"/>
  <c r="F39" i="18" s="1"/>
  <c r="F23" i="18"/>
  <c r="I47" i="18"/>
  <c r="N47" i="18"/>
  <c r="J47" i="18"/>
  <c r="E18" i="18"/>
  <c r="Q47" i="18"/>
  <c r="I23" i="18"/>
  <c r="J26" i="18" l="1"/>
  <c r="J43" i="18" s="1"/>
  <c r="J56" i="18" s="1"/>
  <c r="J29" i="18"/>
  <c r="J46" i="18" s="1"/>
  <c r="J59" i="18" s="1"/>
  <c r="J27" i="18"/>
  <c r="J44" i="18" s="1"/>
  <c r="J57" i="18" s="1"/>
  <c r="J28" i="18"/>
  <c r="J45" i="18" s="1"/>
  <c r="J58" i="18" s="1"/>
  <c r="J24" i="18"/>
  <c r="J25" i="18"/>
  <c r="F29" i="18"/>
  <c r="F46" i="18" s="1"/>
  <c r="H57" i="33" s="1"/>
  <c r="H59" i="33" s="1"/>
  <c r="F25" i="18"/>
  <c r="F42" i="18" s="1"/>
  <c r="F24" i="18"/>
  <c r="F26" i="18"/>
  <c r="F43" i="18" s="1"/>
  <c r="F27" i="18"/>
  <c r="F44" i="18" s="1"/>
  <c r="F28" i="18"/>
  <c r="F45" i="18" s="1"/>
  <c r="G10" i="18"/>
  <c r="H23" i="18"/>
  <c r="H10" i="18"/>
  <c r="P10" i="18"/>
  <c r="K47" i="18"/>
  <c r="O47" i="18"/>
  <c r="M47" i="18"/>
  <c r="O29" i="18"/>
  <c r="O46" i="18" s="1"/>
  <c r="O28" i="18"/>
  <c r="O45" i="18" s="1"/>
  <c r="O58" i="18" s="1"/>
  <c r="O27" i="18"/>
  <c r="O44" i="18" s="1"/>
  <c r="O57" i="18" s="1"/>
  <c r="O26" i="18"/>
  <c r="O43" i="18" s="1"/>
  <c r="O56" i="18" s="1"/>
  <c r="O25" i="18"/>
  <c r="O24" i="18"/>
  <c r="O10" i="18"/>
  <c r="M29" i="18"/>
  <c r="M46" i="18" s="1"/>
  <c r="M28" i="18"/>
  <c r="M45" i="18" s="1"/>
  <c r="M58" i="18" s="1"/>
  <c r="M27" i="18"/>
  <c r="M44" i="18" s="1"/>
  <c r="M57" i="18" s="1"/>
  <c r="M26" i="18"/>
  <c r="M43" i="18" s="1"/>
  <c r="M56" i="18" s="1"/>
  <c r="M25" i="18"/>
  <c r="M24" i="18"/>
  <c r="H47" i="18"/>
  <c r="L47" i="18"/>
  <c r="P47" i="18"/>
  <c r="G47" i="18"/>
  <c r="G23" i="18"/>
  <c r="K10" i="18"/>
  <c r="I29" i="18"/>
  <c r="I46" i="18" s="1"/>
  <c r="I59" i="18" s="1"/>
  <c r="I28" i="18"/>
  <c r="I45" i="18" s="1"/>
  <c r="I58" i="18" s="1"/>
  <c r="I27" i="18"/>
  <c r="I44" i="18" s="1"/>
  <c r="I57" i="18" s="1"/>
  <c r="I26" i="18"/>
  <c r="I43" i="18" s="1"/>
  <c r="I56" i="18" s="1"/>
  <c r="I25" i="18"/>
  <c r="I24" i="18"/>
  <c r="I10" i="18"/>
  <c r="Q10" i="18"/>
  <c r="F10" i="18"/>
  <c r="J10" i="18"/>
  <c r="N10" i="18"/>
  <c r="F58" i="18" l="1"/>
  <c r="F67" i="18" s="1"/>
  <c r="G56" i="33"/>
  <c r="H56" i="33" s="1"/>
  <c r="F56" i="18"/>
  <c r="F65" i="18" s="1"/>
  <c r="G54" i="33"/>
  <c r="H54" i="33" s="1"/>
  <c r="F55" i="18"/>
  <c r="F64" i="18" s="1"/>
  <c r="G53" i="33"/>
  <c r="H53" i="33" s="1"/>
  <c r="F57" i="18"/>
  <c r="F66" i="18" s="1"/>
  <c r="G55" i="33"/>
  <c r="H55" i="33" s="1"/>
  <c r="F59" i="18"/>
  <c r="M42" i="18"/>
  <c r="M55" i="18" s="1"/>
  <c r="M35" i="18"/>
  <c r="J42" i="18"/>
  <c r="J55" i="18" s="1"/>
  <c r="J35" i="18"/>
  <c r="O42" i="18"/>
  <c r="O55" i="18" s="1"/>
  <c r="O35" i="18"/>
  <c r="O59" i="18"/>
  <c r="M59" i="18"/>
  <c r="I42" i="18"/>
  <c r="I55" i="18" s="1"/>
  <c r="I16" i="18"/>
  <c r="I18" i="18" s="1"/>
  <c r="Q16" i="18"/>
  <c r="Q18" i="18" s="1"/>
  <c r="O16" i="18"/>
  <c r="M16" i="18"/>
  <c r="M18" i="18" s="1"/>
  <c r="Q29" i="18"/>
  <c r="Q46" i="18" s="1"/>
  <c r="Q28" i="18"/>
  <c r="Q45" i="18" s="1"/>
  <c r="Q58" i="18" s="1"/>
  <c r="Q27" i="18"/>
  <c r="Q44" i="18" s="1"/>
  <c r="Q57" i="18" s="1"/>
  <c r="Q26" i="18"/>
  <c r="Q43" i="18" s="1"/>
  <c r="Q56" i="18" s="1"/>
  <c r="Q25" i="18"/>
  <c r="Q24" i="18"/>
  <c r="G29" i="18"/>
  <c r="G46" i="18" s="1"/>
  <c r="G59" i="18" s="1"/>
  <c r="G68" i="18" s="1"/>
  <c r="G28" i="18"/>
  <c r="G45" i="18" s="1"/>
  <c r="G58" i="18" s="1"/>
  <c r="G67" i="18" s="1"/>
  <c r="G27" i="18"/>
  <c r="G44" i="18" s="1"/>
  <c r="G57" i="18" s="1"/>
  <c r="G66" i="18" s="1"/>
  <c r="G26" i="18"/>
  <c r="G43" i="18" s="1"/>
  <c r="G56" i="18" s="1"/>
  <c r="G65" i="18" s="1"/>
  <c r="G25" i="18"/>
  <c r="G42" i="18" s="1"/>
  <c r="G55" i="18" s="1"/>
  <c r="G64" i="18" s="1"/>
  <c r="G24" i="18"/>
  <c r="O32" i="18"/>
  <c r="O41" i="18"/>
  <c r="P29" i="18"/>
  <c r="P46" i="18" s="1"/>
  <c r="P28" i="18"/>
  <c r="P45" i="18" s="1"/>
  <c r="P58" i="18" s="1"/>
  <c r="P27" i="18"/>
  <c r="P44" i="18" s="1"/>
  <c r="P57" i="18" s="1"/>
  <c r="P26" i="18"/>
  <c r="P43" i="18" s="1"/>
  <c r="P56" i="18" s="1"/>
  <c r="P25" i="18"/>
  <c r="P24" i="18"/>
  <c r="F32" i="18"/>
  <c r="F34" i="18" s="1"/>
  <c r="F41" i="18"/>
  <c r="F49" i="18" s="1"/>
  <c r="I32" i="18"/>
  <c r="I34" i="18" s="1"/>
  <c r="I41" i="18"/>
  <c r="M32" i="18"/>
  <c r="M34" i="18" s="1"/>
  <c r="M41" i="18"/>
  <c r="H29" i="18"/>
  <c r="H46" i="18" s="1"/>
  <c r="H59" i="18" s="1"/>
  <c r="H28" i="18"/>
  <c r="H45" i="18" s="1"/>
  <c r="H58" i="18" s="1"/>
  <c r="H27" i="18"/>
  <c r="H44" i="18" s="1"/>
  <c r="H57" i="18" s="1"/>
  <c r="H26" i="18"/>
  <c r="H43" i="18" s="1"/>
  <c r="H56" i="18" s="1"/>
  <c r="H25" i="18"/>
  <c r="H42" i="18" s="1"/>
  <c r="H55" i="18" s="1"/>
  <c r="H24" i="18"/>
  <c r="H41" i="18" s="1"/>
  <c r="J32" i="18"/>
  <c r="J34" i="18" s="1"/>
  <c r="J41" i="18"/>
  <c r="J49" i="18" s="1"/>
  <c r="N27" i="18"/>
  <c r="N44" i="18" s="1"/>
  <c r="N57" i="18" s="1"/>
  <c r="N26" i="18"/>
  <c r="N43" i="18" s="1"/>
  <c r="N56" i="18" s="1"/>
  <c r="N28" i="18"/>
  <c r="N45" i="18" s="1"/>
  <c r="N58" i="18" s="1"/>
  <c r="N24" i="18"/>
  <c r="N29" i="18"/>
  <c r="N46" i="18" s="1"/>
  <c r="N59" i="18" s="1"/>
  <c r="N25" i="18"/>
  <c r="J16" i="18"/>
  <c r="J18" i="18" s="1"/>
  <c r="L16" i="18"/>
  <c r="L18" i="18" s="1"/>
  <c r="K29" i="18"/>
  <c r="K46" i="18" s="1"/>
  <c r="K59" i="18" s="1"/>
  <c r="K28" i="18"/>
  <c r="K45" i="18" s="1"/>
  <c r="K58" i="18" s="1"/>
  <c r="K27" i="18"/>
  <c r="K44" i="18" s="1"/>
  <c r="K57" i="18" s="1"/>
  <c r="K26" i="18"/>
  <c r="K43" i="18" s="1"/>
  <c r="K56" i="18" s="1"/>
  <c r="K25" i="18"/>
  <c r="K24" i="18"/>
  <c r="F16" i="18"/>
  <c r="F18" i="18" s="1"/>
  <c r="H16" i="18"/>
  <c r="H18" i="18" s="1"/>
  <c r="N16" i="18"/>
  <c r="N18" i="18" s="1"/>
  <c r="K16" i="18"/>
  <c r="K18" i="18" s="1"/>
  <c r="P16" i="18"/>
  <c r="P18" i="18" s="1"/>
  <c r="L29" i="18"/>
  <c r="L46" i="18" s="1"/>
  <c r="L59" i="18" s="1"/>
  <c r="L28" i="18"/>
  <c r="L45" i="18" s="1"/>
  <c r="L58" i="18" s="1"/>
  <c r="L27" i="18"/>
  <c r="L44" i="18" s="1"/>
  <c r="L57" i="18" s="1"/>
  <c r="L26" i="18"/>
  <c r="L42" i="18"/>
  <c r="L24" i="18"/>
  <c r="G16" i="18"/>
  <c r="G18" i="18" s="1"/>
  <c r="F68" i="18"/>
  <c r="F70" i="18" s="1"/>
  <c r="O49" i="18" l="1"/>
  <c r="Q42" i="18"/>
  <c r="Q55" i="18" s="1"/>
  <c r="Q35" i="18"/>
  <c r="P42" i="18"/>
  <c r="P55" i="18" s="1"/>
  <c r="P35" i="18"/>
  <c r="P59" i="18"/>
  <c r="Q59" i="18"/>
  <c r="K55" i="18"/>
  <c r="K35" i="18"/>
  <c r="K42" i="18"/>
  <c r="M49" i="18"/>
  <c r="M54" i="18"/>
  <c r="M61" i="18" s="1"/>
  <c r="N42" i="18"/>
  <c r="N55" i="18" s="1"/>
  <c r="N35" i="18"/>
  <c r="L43" i="18"/>
  <c r="L56" i="18" s="1"/>
  <c r="L55" i="18"/>
  <c r="L35" i="18"/>
  <c r="G70" i="18"/>
  <c r="H49" i="18"/>
  <c r="I49" i="18"/>
  <c r="I51" i="18" s="1"/>
  <c r="N32" i="18"/>
  <c r="N34" i="18" s="1"/>
  <c r="N41" i="18"/>
  <c r="H32" i="18"/>
  <c r="H34" i="18" s="1"/>
  <c r="O54" i="18"/>
  <c r="O61" i="18" s="1"/>
  <c r="O51" i="18"/>
  <c r="K32" i="18"/>
  <c r="K34" i="18" s="1"/>
  <c r="K41" i="18"/>
  <c r="J54" i="18"/>
  <c r="J61" i="18" s="1"/>
  <c r="J51" i="18"/>
  <c r="I61" i="18"/>
  <c r="P41" i="18"/>
  <c r="P49" i="18" s="1"/>
  <c r="P32" i="18"/>
  <c r="P34" i="18" s="1"/>
  <c r="L41" i="18"/>
  <c r="L32" i="18"/>
  <c r="L34" i="18" s="1"/>
  <c r="G32" i="18"/>
  <c r="G34" i="18" s="1"/>
  <c r="G41" i="18"/>
  <c r="G49" i="18" s="1"/>
  <c r="Q32" i="18"/>
  <c r="Q34" i="18" s="1"/>
  <c r="Q41" i="18"/>
  <c r="Q49" i="18" s="1"/>
  <c r="M51" i="18"/>
  <c r="F54" i="18"/>
  <c r="F61" i="18" s="1"/>
  <c r="F51" i="18"/>
  <c r="L49" i="18" l="1"/>
  <c r="K49" i="18"/>
  <c r="K51" i="18" s="1"/>
  <c r="K54" i="18"/>
  <c r="K61" i="18" s="1"/>
  <c r="N49" i="18"/>
  <c r="N51" i="18" s="1"/>
  <c r="Q54" i="18"/>
  <c r="Q61" i="18" s="1"/>
  <c r="Q51" i="18"/>
  <c r="L54" i="18"/>
  <c r="L61" i="18" s="1"/>
  <c r="L51" i="18"/>
  <c r="H54" i="18"/>
  <c r="H61" i="18" s="1"/>
  <c r="H51" i="18"/>
  <c r="G54" i="18"/>
  <c r="G61" i="18" s="1"/>
  <c r="G51" i="18"/>
  <c r="N54" i="18"/>
  <c r="N61" i="18" s="1"/>
  <c r="P61" i="18"/>
  <c r="P51" i="18"/>
</calcChain>
</file>

<file path=xl/sharedStrings.xml><?xml version="1.0" encoding="utf-8"?>
<sst xmlns="http://schemas.openxmlformats.org/spreadsheetml/2006/main" count="138" uniqueCount="50">
  <si>
    <t>CTR</t>
  </si>
  <si>
    <t>BILL3100</t>
  </si>
  <si>
    <t>PCOM - 3100 PGC PTWP</t>
  </si>
  <si>
    <t>BILL1300</t>
  </si>
  <si>
    <t>PCOM - 1300 PGKY</t>
  </si>
  <si>
    <t>BILL1200</t>
  </si>
  <si>
    <t>PCOM - 1200 PGWV</t>
  </si>
  <si>
    <t xml:space="preserve">CTR </t>
  </si>
  <si>
    <t>BILL1600</t>
  </si>
  <si>
    <t>LESS</t>
  </si>
  <si>
    <t>DEBIT</t>
  </si>
  <si>
    <t>PCOM - 1600 DELT</t>
  </si>
  <si>
    <t>Subtotal (5- 10)</t>
  </si>
  <si>
    <t>Remaining Split  Dollars</t>
  </si>
  <si>
    <t>DELTA.CAP  (2200 LABOR ONLY)</t>
  </si>
  <si>
    <t>New Split Percentage</t>
  </si>
  <si>
    <t>Subtotal (35-41)</t>
  </si>
  <si>
    <t>Difference (34-42)</t>
  </si>
  <si>
    <t>DELTA.CAP -LABOR ONLY</t>
  </si>
  <si>
    <t xml:space="preserve">FILL IN ORANGE </t>
  </si>
  <si>
    <t>AANSUR MUST BE DONE</t>
  </si>
  <si>
    <t>BILL1000</t>
  </si>
  <si>
    <t>PCOM -1000 PNG BILL</t>
  </si>
  <si>
    <t>Difference (8-13)</t>
  </si>
  <si>
    <t>Subtotal (22- 27)</t>
  </si>
  <si>
    <t>Difference (21-29)</t>
  </si>
  <si>
    <t>BILLESSN</t>
  </si>
  <si>
    <t>PCOM - ESSN BILL</t>
  </si>
  <si>
    <t>RSU/PSU MUST BE RECORDED</t>
  </si>
  <si>
    <t>PCOM - 1000 PNG BILL</t>
  </si>
  <si>
    <t>COMBINE BILL1600 + DELTA.CAP</t>
  </si>
  <si>
    <t xml:space="preserve">INCLUDES NATURAL + SECONDARY CHARGES </t>
  </si>
  <si>
    <t>REMOVE WBS LABOR</t>
  </si>
  <si>
    <t>ACTUAL COST CENTER CHARGES FOR THE MONTH</t>
  </si>
  <si>
    <t>DELTA.CAP AND SAP.WORKFORCE.5104 NEED EXCLUDED FROM THE NORMAL ALLOCATION - 100% OF THESE NEED TO GO TO DELTA AND ESSENTIAL</t>
  </si>
  <si>
    <t>100% TO DELTA</t>
  </si>
  <si>
    <t>AMOUNT TO ALLOCATE IN NORMAL ALLOCATION</t>
  </si>
  <si>
    <t>EXCLUDE SECONDARY</t>
  </si>
  <si>
    <t>TO GET TO SUM OF NATURAL</t>
  </si>
  <si>
    <t>Original Percentage</t>
  </si>
  <si>
    <t>CHECK %</t>
  </si>
  <si>
    <t>no impact on new rate calculation</t>
  </si>
  <si>
    <t>TOTAL DEBITS</t>
  </si>
  <si>
    <t>BILL.ALLOC2</t>
  </si>
  <si>
    <t>222780-Billing Svcs Support to COs</t>
  </si>
  <si>
    <t>DELTA.CAP.2780</t>
  </si>
  <si>
    <t>REMOVE DELTA.CAP.2780 LABOR IMPACT IN "CALCULATION" WORKSHEET</t>
  </si>
  <si>
    <t>AMOUNT TO ALLOCATE WITH REGULAR PERCENTAGES</t>
  </si>
  <si>
    <t>TOTAL 222780 EXCLUDING DELTA.CAP.2780 LABOR</t>
  </si>
  <si>
    <t>DELTA.CAP.2780 100% TO BILL1600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</si>
</sst>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mm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43" fontId="0" fillId="0" borderId="0" xfId="1" applyFont="1"/>
    <xf numFmtId="43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43" fontId="0" fillId="0" borderId="3" xfId="0" applyNumberFormat="1" applyBorder="1"/>
    <xf numFmtId="43" fontId="0" fillId="0" borderId="4" xfId="0" applyNumberFormat="1" applyBorder="1"/>
    <xf numFmtId="0" fontId="0" fillId="0" borderId="0" xfId="0" applyFill="1"/>
    <xf numFmtId="43" fontId="0" fillId="0" borderId="0" xfId="0" applyNumberFormat="1" applyFill="1"/>
    <xf numFmtId="0" fontId="3" fillId="4" borderId="6" xfId="0" applyFont="1" applyFill="1" applyBorder="1"/>
    <xf numFmtId="165" fontId="2" fillId="2" borderId="1" xfId="0" applyNumberFormat="1" applyFont="1" applyFill="1" applyBorder="1"/>
    <xf numFmtId="165" fontId="2" fillId="2" borderId="9" xfId="0" applyNumberFormat="1" applyFont="1" applyFill="1" applyBorder="1"/>
    <xf numFmtId="165" fontId="2" fillId="2" borderId="2" xfId="0" applyNumberFormat="1" applyFont="1" applyFill="1" applyBorder="1"/>
    <xf numFmtId="43" fontId="0" fillId="5" borderId="10" xfId="1" applyFont="1" applyFill="1" applyBorder="1"/>
    <xf numFmtId="43" fontId="0" fillId="5" borderId="0" xfId="1" applyFont="1" applyFill="1" applyBorder="1"/>
    <xf numFmtId="43" fontId="0" fillId="5" borderId="11" xfId="1" applyFont="1" applyFill="1" applyBorder="1"/>
    <xf numFmtId="43" fontId="0" fillId="0" borderId="10" xfId="0" applyNumberFormat="1" applyBorder="1"/>
    <xf numFmtId="43" fontId="0" fillId="0" borderId="0" xfId="0" applyNumberFormat="1" applyBorder="1"/>
    <xf numFmtId="43" fontId="0" fillId="0" borderId="11" xfId="0" applyNumberFormat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43" fontId="0" fillId="0" borderId="5" xfId="0" applyNumberFormat="1" applyBorder="1"/>
    <xf numFmtId="43" fontId="0" fillId="0" borderId="10" xfId="1" applyFont="1" applyBorder="1"/>
    <xf numFmtId="43" fontId="0" fillId="0" borderId="0" xfId="1" applyFont="1" applyBorder="1"/>
    <xf numFmtId="43" fontId="0" fillId="0" borderId="11" xfId="1" applyFont="1" applyBorder="1"/>
    <xf numFmtId="43" fontId="0" fillId="3" borderId="0" xfId="1" applyFont="1" applyFill="1" applyBorder="1"/>
    <xf numFmtId="43" fontId="0" fillId="6" borderId="10" xfId="1" applyFont="1" applyFill="1" applyBorder="1"/>
    <xf numFmtId="0" fontId="2" fillId="0" borderId="0" xfId="0" applyFont="1"/>
    <xf numFmtId="4" fontId="0" fillId="0" borderId="0" xfId="0" applyNumberFormat="1"/>
    <xf numFmtId="0" fontId="3" fillId="0" borderId="0" xfId="0" applyFont="1" applyFill="1" applyBorder="1" applyAlignment="1">
      <alignment horizontal="left"/>
    </xf>
    <xf numFmtId="43" fontId="0" fillId="0" borderId="5" xfId="1" applyFont="1" applyBorder="1"/>
    <xf numFmtId="0" fontId="0" fillId="0" borderId="5" xfId="0" applyBorder="1"/>
    <xf numFmtId="43" fontId="0" fillId="7" borderId="0" xfId="0" applyNumberFormat="1" applyFill="1"/>
    <xf numFmtId="43" fontId="0" fillId="0" borderId="16" xfId="1" applyFont="1" applyBorder="1"/>
    <xf numFmtId="0" fontId="5" fillId="0" borderId="0" xfId="0" applyFont="1"/>
    <xf numFmtId="0" fontId="0" fillId="3" borderId="0" xfId="0" applyFill="1"/>
    <xf numFmtId="43" fontId="0" fillId="3" borderId="0" xfId="1" applyFont="1" applyFill="1"/>
    <xf numFmtId="43" fontId="0" fillId="3" borderId="10" xfId="1" applyFont="1" applyFill="1" applyBorder="1"/>
    <xf numFmtId="0" fontId="0" fillId="0" borderId="9" xfId="0" applyBorder="1"/>
    <xf numFmtId="43" fontId="0" fillId="7" borderId="0" xfId="1" applyFont="1" applyFill="1" applyBorder="1"/>
    <xf numFmtId="0" fontId="6" fillId="6" borderId="0" xfId="0" applyFont="1" applyFill="1"/>
    <xf numFmtId="43" fontId="0" fillId="0" borderId="1" xfId="1" applyFont="1" applyBorder="1"/>
    <xf numFmtId="43" fontId="0" fillId="0" borderId="9" xfId="1" applyFont="1" applyBorder="1"/>
    <xf numFmtId="43" fontId="0" fillId="0" borderId="2" xfId="1" applyFont="1" applyBorder="1"/>
    <xf numFmtId="0" fontId="5" fillId="3" borderId="0" xfId="0" applyFont="1" applyFill="1"/>
    <xf numFmtId="43" fontId="0" fillId="0" borderId="15" xfId="1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3" xfId="0" applyFont="1" applyBorder="1"/>
    <xf numFmtId="0" fontId="6" fillId="8" borderId="0" xfId="0" applyFont="1" applyFill="1"/>
    <xf numFmtId="43" fontId="0" fillId="0" borderId="9" xfId="0" applyNumberFormat="1" applyBorder="1"/>
    <xf numFmtId="43" fontId="0" fillId="0" borderId="2" xfId="0" applyNumberFormat="1" applyBorder="1"/>
    <xf numFmtId="43" fontId="0" fillId="5" borderId="3" xfId="1" applyFont="1" applyFill="1" applyBorder="1"/>
    <xf numFmtId="43" fontId="0" fillId="5" borderId="5" xfId="1" applyFont="1" applyFill="1" applyBorder="1"/>
    <xf numFmtId="43" fontId="0" fillId="5" borderId="4" xfId="1" applyFont="1" applyFill="1" applyBorder="1"/>
    <xf numFmtId="0" fontId="4" fillId="2" borderId="5" xfId="0" applyFont="1" applyFill="1" applyBorder="1"/>
    <xf numFmtId="43" fontId="0" fillId="8" borderId="10" xfId="1" applyFont="1" applyFill="1" applyBorder="1"/>
    <xf numFmtId="43" fontId="0" fillId="8" borderId="0" xfId="1" applyFont="1" applyFill="1" applyBorder="1"/>
    <xf numFmtId="43" fontId="0" fillId="8" borderId="11" xfId="1" applyFont="1" applyFill="1" applyBorder="1"/>
    <xf numFmtId="0" fontId="0" fillId="0" borderId="0" xfId="0" applyFill="1" applyBorder="1"/>
    <xf numFmtId="0" fontId="4" fillId="0" borderId="0" xfId="0" applyFont="1" applyFill="1" applyBorder="1"/>
    <xf numFmtId="43" fontId="0" fillId="8" borderId="5" xfId="1" applyFont="1" applyFill="1" applyBorder="1"/>
    <xf numFmtId="0" fontId="0" fillId="5" borderId="1" xfId="0" applyFill="1" applyBorder="1"/>
    <xf numFmtId="0" fontId="4" fillId="5" borderId="9" xfId="0" applyFont="1" applyFill="1" applyBorder="1"/>
    <xf numFmtId="0" fontId="0" fillId="5" borderId="9" xfId="0" applyFill="1" applyBorder="1"/>
    <xf numFmtId="43" fontId="0" fillId="5" borderId="1" xfId="1" applyFont="1" applyFill="1" applyBorder="1"/>
    <xf numFmtId="43" fontId="0" fillId="5" borderId="9" xfId="1" applyFont="1" applyFill="1" applyBorder="1"/>
    <xf numFmtId="43" fontId="0" fillId="5" borderId="2" xfId="1" applyFont="1" applyFill="1" applyBorder="1"/>
    <xf numFmtId="0" fontId="0" fillId="5" borderId="3" xfId="0" applyFill="1" applyBorder="1"/>
    <xf numFmtId="0" fontId="4" fillId="5" borderId="5" xfId="0" applyFont="1" applyFill="1" applyBorder="1"/>
    <xf numFmtId="0" fontId="4" fillId="5" borderId="4" xfId="0" applyFont="1" applyFill="1" applyBorder="1"/>
    <xf numFmtId="43" fontId="0" fillId="5" borderId="5" xfId="0" applyNumberFormat="1" applyFill="1" applyBorder="1"/>
    <xf numFmtId="0" fontId="0" fillId="5" borderId="0" xfId="0" applyFill="1"/>
    <xf numFmtId="0" fontId="4" fillId="5" borderId="12" xfId="0" applyFont="1" applyFill="1" applyBorder="1"/>
    <xf numFmtId="0" fontId="4" fillId="5" borderId="13" xfId="0" applyFont="1" applyFill="1" applyBorder="1"/>
    <xf numFmtId="43" fontId="0" fillId="5" borderId="14" xfId="0" applyNumberFormat="1" applyFill="1" applyBorder="1"/>
    <xf numFmtId="43" fontId="0" fillId="5" borderId="0" xfId="0" applyNumberFormat="1" applyFill="1"/>
    <xf numFmtId="43" fontId="0" fillId="8" borderId="0" xfId="0" applyNumberFormat="1" applyFill="1" applyBorder="1"/>
    <xf numFmtId="43" fontId="0" fillId="8" borderId="3" xfId="1" applyFont="1" applyFill="1" applyBorder="1"/>
    <xf numFmtId="0" fontId="0" fillId="8" borderId="0" xfId="0" applyFill="1"/>
    <xf numFmtId="43" fontId="0" fillId="8" borderId="0" xfId="0" applyNumberFormat="1" applyFill="1"/>
    <xf numFmtId="43" fontId="0" fillId="8" borderId="5" xfId="0" applyNumberFormat="1" applyFill="1" applyBorder="1"/>
    <xf numFmtId="0" fontId="0" fillId="8" borderId="5" xfId="0" applyFill="1" applyBorder="1"/>
    <xf numFmtId="43" fontId="0" fillId="5" borderId="0" xfId="0" applyNumberFormat="1" applyFill="1" applyBorder="1"/>
    <xf numFmtId="0" fontId="0" fillId="5" borderId="0" xfId="0" applyFill="1" applyBorder="1"/>
    <xf numFmtId="0" fontId="3" fillId="4" borderId="7" xfId="0" applyFont="1" applyFill="1" applyBorder="1" applyAlignment="1"/>
    <xf numFmtId="0" fontId="3" fillId="4" borderId="4" xfId="0" applyFont="1" applyFill="1" applyBorder="1" applyAlignment="1"/>
    <xf numFmtId="0" fontId="3" fillId="0" borderId="0" xfId="0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" fontId="0" fillId="0" borderId="0" xfId="0" applyNumberFormat="1"/>
    <xf numFmtId="0" fontId="3" fillId="0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9</xdr:col>
      <xdr:colOff>380379</xdr:colOff>
      <xdr:row>29</xdr:row>
      <xdr:rowOff>151738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81000"/>
          <a:ext cx="4971429" cy="52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19</xdr:col>
      <xdr:colOff>350957</xdr:colOff>
      <xdr:row>84</xdr:row>
      <xdr:rowOff>75667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4554200"/>
          <a:ext cx="11742857" cy="42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15"/>
  <sheetViews>
    <sheetView tabSelected="1" workbookViewId="0">
      <selection activeCell="C3" sqref="C3"/>
    </sheetView>
  </sheetViews>
  <sheetFormatPr defaultRowHeight="15" x14ac:dyDescent="0.25"/>
  <cols>
    <col min="3" max="3" width="29" bestFit="1" customWidth="1"/>
    <col min="4" max="4" width="19.28515625" customWidth="1"/>
    <col min="5" max="5" width="31.28515625" customWidth="1"/>
    <col min="6" max="6" width="12" customWidth="1"/>
    <col min="7" max="7" width="16" customWidth="1"/>
    <col min="8" max="11" width="11.5703125" customWidth="1"/>
    <col min="12" max="12" width="16.42578125" customWidth="1"/>
    <col min="13" max="13" width="11.5703125" customWidth="1"/>
    <col min="14" max="15" width="13.42578125" customWidth="1"/>
    <col min="16" max="16" width="12.7109375" customWidth="1"/>
    <col min="17" max="17" width="11.7109375" customWidth="1"/>
  </cols>
  <sheetData>
    <row r="2" spans="1:17" x14ac:dyDescent="0.25">
      <c r="B2" s="28"/>
    </row>
    <row r="3" spans="1:17" ht="33.75" x14ac:dyDescent="0.5">
      <c r="H3" s="45" t="s">
        <v>20</v>
      </c>
      <c r="I3" s="45"/>
      <c r="J3" s="36"/>
      <c r="K3" s="36"/>
      <c r="L3" s="36"/>
      <c r="M3" s="36"/>
    </row>
    <row r="4" spans="1:17" ht="33.75" x14ac:dyDescent="0.5">
      <c r="B4">
        <v>222780</v>
      </c>
      <c r="C4" t="s">
        <v>43</v>
      </c>
      <c r="D4" t="s">
        <v>43</v>
      </c>
      <c r="E4" t="s">
        <v>44</v>
      </c>
      <c r="H4" s="45" t="s">
        <v>28</v>
      </c>
      <c r="I4" s="45"/>
      <c r="J4" s="36"/>
      <c r="K4" s="36"/>
      <c r="L4" s="36"/>
      <c r="M4" s="36"/>
    </row>
    <row r="5" spans="1:17" ht="34.5" thickBot="1" x14ac:dyDescent="0.55000000000000004">
      <c r="C5" s="88"/>
      <c r="H5" s="35"/>
      <c r="I5" s="35"/>
    </row>
    <row r="6" spans="1:17" ht="15.75" thickBot="1" x14ac:dyDescent="0.3">
      <c r="A6" s="9"/>
      <c r="B6" s="86"/>
      <c r="C6" s="87"/>
      <c r="F6" s="14" t="s">
        <v>19</v>
      </c>
      <c r="G6" s="14"/>
      <c r="H6" t="s">
        <v>33</v>
      </c>
    </row>
    <row r="7" spans="1:17" ht="15.75" thickBot="1" x14ac:dyDescent="0.3">
      <c r="F7" s="89" t="s">
        <v>39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1:17" x14ac:dyDescent="0.25">
      <c r="F8" s="10">
        <v>44197</v>
      </c>
      <c r="G8" s="11">
        <v>44228</v>
      </c>
      <c r="H8" s="11">
        <v>44256</v>
      </c>
      <c r="I8" s="11">
        <v>44287</v>
      </c>
      <c r="J8" s="11">
        <v>44317</v>
      </c>
      <c r="K8" s="11">
        <v>44348</v>
      </c>
      <c r="L8" s="11">
        <v>44378</v>
      </c>
      <c r="M8" s="11">
        <v>44409</v>
      </c>
      <c r="N8" s="11">
        <v>44440</v>
      </c>
      <c r="O8" s="11">
        <v>44470</v>
      </c>
      <c r="P8" s="11">
        <v>44501</v>
      </c>
      <c r="Q8" s="12">
        <v>44531</v>
      </c>
    </row>
    <row r="9" spans="1:17" x14ac:dyDescent="0.25">
      <c r="D9" s="92">
        <v>44075</v>
      </c>
      <c r="E9" s="7"/>
      <c r="F9" s="13">
        <f>+'JANUARY 2021'!G44</f>
        <v>123744.02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1:17" x14ac:dyDescent="0.25">
      <c r="B10" s="7"/>
      <c r="C10" s="7"/>
      <c r="D10" s="20"/>
      <c r="E10" s="60"/>
      <c r="F10" s="16">
        <f>$F$9*$D10/100</f>
        <v>0</v>
      </c>
      <c r="G10" s="17">
        <f>$G$9*$D10/100</f>
        <v>0</v>
      </c>
      <c r="H10" s="17">
        <f>$H$9*$D10/100</f>
        <v>0</v>
      </c>
      <c r="I10" s="17">
        <f>$I$9*$D10/100</f>
        <v>0</v>
      </c>
      <c r="J10" s="17">
        <f>$J$9*$D10/100</f>
        <v>0</v>
      </c>
      <c r="K10" s="17">
        <f>$K$9*$D10/100</f>
        <v>0</v>
      </c>
      <c r="L10" s="17">
        <f>$L$9*$E10/100</f>
        <v>0</v>
      </c>
      <c r="M10" s="17"/>
      <c r="N10" s="17">
        <f>$N$9*$E10/100</f>
        <v>0</v>
      </c>
      <c r="O10" s="17">
        <f>$O$9*$E10/100</f>
        <v>0</v>
      </c>
      <c r="P10" s="17">
        <f>$P$9*$E10/100</f>
        <v>0</v>
      </c>
      <c r="Q10" s="18">
        <f>$Q$9*$E10/100</f>
        <v>0</v>
      </c>
    </row>
    <row r="11" spans="1:17" x14ac:dyDescent="0.25">
      <c r="A11" t="s">
        <v>0</v>
      </c>
      <c r="B11" t="s">
        <v>21</v>
      </c>
      <c r="C11" t="s">
        <v>22</v>
      </c>
      <c r="D11" s="20">
        <v>88.96</v>
      </c>
      <c r="E11" s="60"/>
      <c r="F11" s="16">
        <f t="shared" ref="F11:F15" si="0">$F$9*$D11/100</f>
        <v>110082.68019199999</v>
      </c>
      <c r="G11" s="17">
        <f t="shared" ref="G11:G15" si="1">$G$9*$D11/100</f>
        <v>0</v>
      </c>
      <c r="H11" s="17">
        <f t="shared" ref="H11:H15" si="2">$H$9*$D11/100</f>
        <v>0</v>
      </c>
      <c r="I11" s="17">
        <f t="shared" ref="I11:I15" si="3">$I$9*$D11/100</f>
        <v>0</v>
      </c>
      <c r="J11" s="17">
        <f t="shared" ref="J11:J15" si="4">$J$9*$D11/100</f>
        <v>0</v>
      </c>
      <c r="K11" s="17">
        <f t="shared" ref="K11:K15" si="5">$K$9*$D11/100</f>
        <v>0</v>
      </c>
      <c r="L11" s="17">
        <f t="shared" ref="L11:L15" si="6">$L$9*$E11/100</f>
        <v>0</v>
      </c>
      <c r="M11" s="17"/>
      <c r="N11" s="17">
        <f t="shared" ref="N11:N15" si="7">$N$9*$E11/100</f>
        <v>0</v>
      </c>
      <c r="O11" s="17">
        <f t="shared" ref="O11:O15" si="8">$O$9*$E11/100</f>
        <v>0</v>
      </c>
      <c r="P11" s="17">
        <f t="shared" ref="P11:P15" si="9">$P$9*$E11/100</f>
        <v>0</v>
      </c>
      <c r="Q11" s="18">
        <f t="shared" ref="Q11:Q15" si="10">$Q$9*$E11/100</f>
        <v>0</v>
      </c>
    </row>
    <row r="12" spans="1:17" x14ac:dyDescent="0.25">
      <c r="A12" t="s">
        <v>0</v>
      </c>
      <c r="B12" t="s">
        <v>1</v>
      </c>
      <c r="C12" t="s">
        <v>2</v>
      </c>
      <c r="D12">
        <v>8.82</v>
      </c>
      <c r="E12" s="7"/>
      <c r="F12" s="16">
        <f t="shared" si="0"/>
        <v>10914.222564000002</v>
      </c>
      <c r="G12" s="17">
        <f t="shared" si="1"/>
        <v>0</v>
      </c>
      <c r="H12" s="17">
        <f t="shared" si="2"/>
        <v>0</v>
      </c>
      <c r="I12" s="17">
        <f t="shared" si="3"/>
        <v>0</v>
      </c>
      <c r="J12" s="17">
        <f t="shared" si="4"/>
        <v>0</v>
      </c>
      <c r="K12" s="17">
        <f t="shared" si="5"/>
        <v>0</v>
      </c>
      <c r="L12" s="17">
        <f t="shared" si="6"/>
        <v>0</v>
      </c>
      <c r="M12" s="17"/>
      <c r="N12" s="17">
        <f t="shared" si="7"/>
        <v>0</v>
      </c>
      <c r="O12" s="17">
        <f t="shared" si="8"/>
        <v>0</v>
      </c>
      <c r="P12" s="17">
        <f t="shared" si="9"/>
        <v>0</v>
      </c>
      <c r="Q12" s="18">
        <f t="shared" si="10"/>
        <v>0</v>
      </c>
    </row>
    <row r="13" spans="1:17" x14ac:dyDescent="0.25">
      <c r="A13" t="s">
        <v>0</v>
      </c>
      <c r="B13" t="s">
        <v>3</v>
      </c>
      <c r="C13" t="s">
        <v>4</v>
      </c>
      <c r="D13">
        <v>0.41</v>
      </c>
      <c r="E13" s="7"/>
      <c r="F13" s="16">
        <f t="shared" si="0"/>
        <v>507.350482</v>
      </c>
      <c r="G13" s="17">
        <f t="shared" si="1"/>
        <v>0</v>
      </c>
      <c r="H13" s="17">
        <f t="shared" si="2"/>
        <v>0</v>
      </c>
      <c r="I13" s="17">
        <f t="shared" si="3"/>
        <v>0</v>
      </c>
      <c r="J13" s="17">
        <f t="shared" si="4"/>
        <v>0</v>
      </c>
      <c r="K13" s="17">
        <f t="shared" si="5"/>
        <v>0</v>
      </c>
      <c r="L13" s="17">
        <f t="shared" si="6"/>
        <v>0</v>
      </c>
      <c r="M13" s="17"/>
      <c r="N13" s="17">
        <f t="shared" si="7"/>
        <v>0</v>
      </c>
      <c r="O13" s="17">
        <f t="shared" si="8"/>
        <v>0</v>
      </c>
      <c r="P13" s="17">
        <f t="shared" si="9"/>
        <v>0</v>
      </c>
      <c r="Q13" s="18">
        <f t="shared" si="10"/>
        <v>0</v>
      </c>
    </row>
    <row r="14" spans="1:17" x14ac:dyDescent="0.25">
      <c r="A14" t="s">
        <v>0</v>
      </c>
      <c r="B14" t="s">
        <v>5</v>
      </c>
      <c r="C14" t="s">
        <v>6</v>
      </c>
      <c r="D14">
        <v>1.81</v>
      </c>
      <c r="E14" s="7"/>
      <c r="F14" s="16">
        <f t="shared" si="0"/>
        <v>2239.7667620000002</v>
      </c>
      <c r="G14" s="17">
        <f t="shared" si="1"/>
        <v>0</v>
      </c>
      <c r="H14" s="17">
        <f t="shared" si="2"/>
        <v>0</v>
      </c>
      <c r="I14" s="17">
        <f t="shared" si="3"/>
        <v>0</v>
      </c>
      <c r="J14" s="17">
        <f t="shared" si="4"/>
        <v>0</v>
      </c>
      <c r="K14" s="17">
        <f t="shared" si="5"/>
        <v>0</v>
      </c>
      <c r="L14" s="17">
        <f t="shared" si="6"/>
        <v>0</v>
      </c>
      <c r="M14" s="17"/>
      <c r="N14" s="17">
        <f t="shared" si="7"/>
        <v>0</v>
      </c>
      <c r="O14" s="17">
        <f t="shared" si="8"/>
        <v>0</v>
      </c>
      <c r="P14" s="17">
        <f t="shared" si="9"/>
        <v>0</v>
      </c>
      <c r="Q14" s="18">
        <f t="shared" si="10"/>
        <v>0</v>
      </c>
    </row>
    <row r="15" spans="1:17" x14ac:dyDescent="0.25">
      <c r="A15" t="s">
        <v>7</v>
      </c>
      <c r="B15" t="s">
        <v>8</v>
      </c>
      <c r="C15" t="s">
        <v>11</v>
      </c>
      <c r="E15" s="7"/>
      <c r="F15" s="16">
        <f t="shared" si="0"/>
        <v>0</v>
      </c>
      <c r="G15" s="17">
        <f t="shared" si="1"/>
        <v>0</v>
      </c>
      <c r="H15" s="17">
        <f t="shared" si="2"/>
        <v>0</v>
      </c>
      <c r="I15" s="17">
        <f t="shared" si="3"/>
        <v>0</v>
      </c>
      <c r="J15" s="17">
        <f t="shared" si="4"/>
        <v>0</v>
      </c>
      <c r="K15" s="17">
        <f t="shared" si="5"/>
        <v>0</v>
      </c>
      <c r="L15" s="17">
        <f t="shared" si="6"/>
        <v>0</v>
      </c>
      <c r="M15" s="17"/>
      <c r="N15" s="17">
        <f t="shared" si="7"/>
        <v>0</v>
      </c>
      <c r="O15" s="17">
        <f t="shared" si="8"/>
        <v>0</v>
      </c>
      <c r="P15" s="17">
        <f t="shared" si="9"/>
        <v>0</v>
      </c>
      <c r="Q15" s="18">
        <f t="shared" si="10"/>
        <v>0</v>
      </c>
    </row>
    <row r="16" spans="1:17" x14ac:dyDescent="0.25">
      <c r="C16" t="s">
        <v>12</v>
      </c>
      <c r="E16" s="7"/>
      <c r="F16" s="16">
        <f t="shared" ref="F16:Q16" si="11">SUM(F10:F15)</f>
        <v>123744.01999999997</v>
      </c>
      <c r="G16" s="17">
        <f t="shared" si="11"/>
        <v>0</v>
      </c>
      <c r="H16" s="17">
        <f t="shared" si="11"/>
        <v>0</v>
      </c>
      <c r="I16" s="17">
        <f t="shared" si="11"/>
        <v>0</v>
      </c>
      <c r="J16" s="17">
        <f t="shared" si="11"/>
        <v>0</v>
      </c>
      <c r="K16" s="17">
        <f t="shared" si="11"/>
        <v>0</v>
      </c>
      <c r="L16" s="17">
        <f t="shared" si="11"/>
        <v>0</v>
      </c>
      <c r="M16" s="17">
        <f t="shared" si="11"/>
        <v>0</v>
      </c>
      <c r="N16" s="17">
        <f t="shared" si="11"/>
        <v>0</v>
      </c>
      <c r="O16" s="17">
        <f t="shared" ref="O16" si="12">SUM(O10:O15)</f>
        <v>0</v>
      </c>
      <c r="P16" s="17">
        <f t="shared" si="11"/>
        <v>0</v>
      </c>
      <c r="Q16" s="18">
        <f t="shared" si="11"/>
        <v>0</v>
      </c>
    </row>
    <row r="17" spans="1:18" x14ac:dyDescent="0.25">
      <c r="F17" s="19"/>
      <c r="G17" s="20"/>
      <c r="H17" s="17"/>
      <c r="I17" s="20"/>
      <c r="J17" s="20"/>
      <c r="K17" s="20"/>
      <c r="L17" s="20"/>
      <c r="M17" s="20"/>
      <c r="N17" s="20"/>
      <c r="O17" s="20"/>
      <c r="P17" s="20"/>
      <c r="Q17" s="21"/>
    </row>
    <row r="18" spans="1:18" ht="15.75" thickBot="1" x14ac:dyDescent="0.3">
      <c r="C18" t="s">
        <v>23</v>
      </c>
      <c r="D18" s="3">
        <f>SUM(D10:D17)</f>
        <v>100</v>
      </c>
      <c r="E18" s="3">
        <f>SUM(E10:E17)</f>
        <v>0</v>
      </c>
      <c r="F18" s="5">
        <f t="shared" ref="F18:G18" si="13">F9-F16</f>
        <v>0</v>
      </c>
      <c r="G18" s="22">
        <f t="shared" si="13"/>
        <v>0</v>
      </c>
      <c r="H18" s="22">
        <f>H9-H16</f>
        <v>0</v>
      </c>
      <c r="I18" s="22">
        <f>I9-I16</f>
        <v>0</v>
      </c>
      <c r="J18" s="22">
        <f>J9-J16</f>
        <v>0</v>
      </c>
      <c r="K18" s="22">
        <f>K9-K16</f>
        <v>0</v>
      </c>
      <c r="L18" s="22">
        <f>L9-L16</f>
        <v>0</v>
      </c>
      <c r="M18" s="22">
        <f t="shared" ref="M18:Q18" si="14">M9-M16</f>
        <v>0</v>
      </c>
      <c r="N18" s="22">
        <f t="shared" si="14"/>
        <v>0</v>
      </c>
      <c r="O18" s="22"/>
      <c r="P18" s="22">
        <f t="shared" si="14"/>
        <v>0</v>
      </c>
      <c r="Q18" s="6">
        <f t="shared" si="14"/>
        <v>0</v>
      </c>
    </row>
    <row r="19" spans="1:18" x14ac:dyDescent="0.25">
      <c r="F19" s="4"/>
      <c r="L19" t="s">
        <v>41</v>
      </c>
    </row>
    <row r="20" spans="1:18" ht="15.75" thickBot="1" x14ac:dyDescent="0.3"/>
    <row r="21" spans="1:18" ht="15.75" thickBot="1" x14ac:dyDescent="0.3">
      <c r="F21" s="89" t="s">
        <v>13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</row>
    <row r="22" spans="1:18" x14ac:dyDescent="0.25">
      <c r="C22" s="36"/>
      <c r="D22" s="36"/>
      <c r="E22" s="36"/>
      <c r="F22" s="10">
        <f>+F8</f>
        <v>44197</v>
      </c>
      <c r="G22" s="11">
        <f t="shared" ref="G22:Q22" si="15">+G8</f>
        <v>44228</v>
      </c>
      <c r="H22" s="11">
        <f t="shared" si="15"/>
        <v>44256</v>
      </c>
      <c r="I22" s="11">
        <f t="shared" si="15"/>
        <v>44287</v>
      </c>
      <c r="J22" s="11">
        <f t="shared" si="15"/>
        <v>44317</v>
      </c>
      <c r="K22" s="11">
        <f t="shared" si="15"/>
        <v>44348</v>
      </c>
      <c r="L22" s="11">
        <f t="shared" si="15"/>
        <v>44378</v>
      </c>
      <c r="M22" s="11">
        <f t="shared" si="15"/>
        <v>44409</v>
      </c>
      <c r="N22" s="11">
        <f t="shared" si="15"/>
        <v>44440</v>
      </c>
      <c r="O22" s="11">
        <f t="shared" si="15"/>
        <v>44470</v>
      </c>
      <c r="P22" s="11">
        <f t="shared" si="15"/>
        <v>44501</v>
      </c>
      <c r="Q22" s="12">
        <f t="shared" si="15"/>
        <v>44531</v>
      </c>
    </row>
    <row r="23" spans="1:18" x14ac:dyDescent="0.25">
      <c r="C23" s="36" t="s">
        <v>48</v>
      </c>
      <c r="D23" s="36"/>
      <c r="E23" s="36"/>
      <c r="F23" s="38">
        <f>F9-F30</f>
        <v>108228.66</v>
      </c>
      <c r="G23" s="26">
        <f t="shared" ref="G23:I23" si="16">G9-G30</f>
        <v>0</v>
      </c>
      <c r="H23" s="26">
        <f t="shared" si="16"/>
        <v>0</v>
      </c>
      <c r="I23" s="26">
        <f t="shared" si="16"/>
        <v>0</v>
      </c>
      <c r="J23" s="26">
        <f>J9-J30-J31</f>
        <v>0</v>
      </c>
      <c r="K23" s="26">
        <f t="shared" ref="K23:Q23" si="17">K9-K30-K31</f>
        <v>0</v>
      </c>
      <c r="L23" s="26">
        <f>L9-L30-L31</f>
        <v>0</v>
      </c>
      <c r="M23" s="26">
        <f>M9-M30-M31</f>
        <v>0</v>
      </c>
      <c r="N23" s="26">
        <f t="shared" si="17"/>
        <v>0</v>
      </c>
      <c r="O23" s="26">
        <f t="shared" si="17"/>
        <v>0</v>
      </c>
      <c r="P23" s="26">
        <f t="shared" si="17"/>
        <v>0</v>
      </c>
      <c r="Q23" s="26">
        <f t="shared" si="17"/>
        <v>0</v>
      </c>
    </row>
    <row r="24" spans="1:18" x14ac:dyDescent="0.25">
      <c r="A24" s="7"/>
      <c r="B24" s="7"/>
      <c r="C24" s="7"/>
      <c r="F24" s="23">
        <f>F$23*D10/100</f>
        <v>0</v>
      </c>
      <c r="G24" s="24">
        <f t="shared" ref="G24:Q29" si="18">G$23*$D10/100</f>
        <v>0</v>
      </c>
      <c r="H24" s="17">
        <f t="shared" si="18"/>
        <v>0</v>
      </c>
      <c r="I24" s="17">
        <f t="shared" si="18"/>
        <v>0</v>
      </c>
      <c r="J24" s="17">
        <f t="shared" si="18"/>
        <v>0</v>
      </c>
      <c r="K24" s="17">
        <f t="shared" si="18"/>
        <v>0</v>
      </c>
      <c r="L24" s="17">
        <f t="shared" si="18"/>
        <v>0</v>
      </c>
      <c r="M24" s="17">
        <f t="shared" si="18"/>
        <v>0</v>
      </c>
      <c r="N24" s="17">
        <f>N$23*$D10/100</f>
        <v>0</v>
      </c>
      <c r="O24" s="17">
        <f>O$23*$D10/100</f>
        <v>0</v>
      </c>
      <c r="P24" s="17">
        <f>P$23*$D10/100</f>
        <v>0</v>
      </c>
      <c r="Q24" s="18">
        <f>Q$23*$D10/100</f>
        <v>0</v>
      </c>
    </row>
    <row r="25" spans="1:18" x14ac:dyDescent="0.25">
      <c r="A25" t="s">
        <v>0</v>
      </c>
      <c r="B25" t="s">
        <v>21</v>
      </c>
      <c r="C25" t="s">
        <v>29</v>
      </c>
      <c r="F25" s="23">
        <f t="shared" ref="F25:F29" si="19">F$23*D11/100</f>
        <v>96280.215935999993</v>
      </c>
      <c r="G25" s="24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>L$23*$D11/100</f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8">
        <f t="shared" si="18"/>
        <v>0</v>
      </c>
    </row>
    <row r="26" spans="1:18" x14ac:dyDescent="0.25">
      <c r="A26" t="s">
        <v>0</v>
      </c>
      <c r="B26" t="s">
        <v>1</v>
      </c>
      <c r="C26" t="s">
        <v>2</v>
      </c>
      <c r="F26" s="23">
        <f t="shared" si="19"/>
        <v>9545.767812</v>
      </c>
      <c r="G26" s="24">
        <f t="shared" si="18"/>
        <v>0</v>
      </c>
      <c r="H26" s="17">
        <f t="shared" si="18"/>
        <v>0</v>
      </c>
      <c r="I26" s="17">
        <f t="shared" si="18"/>
        <v>0</v>
      </c>
      <c r="J26" s="17">
        <f t="shared" si="18"/>
        <v>0</v>
      </c>
      <c r="K26" s="17">
        <f t="shared" si="18"/>
        <v>0</v>
      </c>
      <c r="L26" s="17">
        <f t="shared" si="18"/>
        <v>0</v>
      </c>
      <c r="M26" s="17">
        <f t="shared" si="18"/>
        <v>0</v>
      </c>
      <c r="N26" s="17">
        <f t="shared" si="18"/>
        <v>0</v>
      </c>
      <c r="O26" s="17">
        <f t="shared" si="18"/>
        <v>0</v>
      </c>
      <c r="P26" s="17">
        <f t="shared" si="18"/>
        <v>0</v>
      </c>
      <c r="Q26" s="18">
        <f t="shared" si="18"/>
        <v>0</v>
      </c>
    </row>
    <row r="27" spans="1:18" x14ac:dyDescent="0.25">
      <c r="A27" t="s">
        <v>0</v>
      </c>
      <c r="B27" t="s">
        <v>3</v>
      </c>
      <c r="C27" t="s">
        <v>4</v>
      </c>
      <c r="F27" s="23">
        <f t="shared" si="19"/>
        <v>443.737506</v>
      </c>
      <c r="G27" s="24">
        <f t="shared" si="18"/>
        <v>0</v>
      </c>
      <c r="H27" s="17">
        <f t="shared" si="18"/>
        <v>0</v>
      </c>
      <c r="I27" s="17">
        <f t="shared" si="18"/>
        <v>0</v>
      </c>
      <c r="J27" s="17">
        <f t="shared" si="18"/>
        <v>0</v>
      </c>
      <c r="K27" s="17">
        <f t="shared" si="18"/>
        <v>0</v>
      </c>
      <c r="L27" s="17">
        <f t="shared" si="18"/>
        <v>0</v>
      </c>
      <c r="M27" s="17">
        <f t="shared" si="18"/>
        <v>0</v>
      </c>
      <c r="N27" s="17">
        <f t="shared" si="18"/>
        <v>0</v>
      </c>
      <c r="O27" s="17">
        <f t="shared" si="18"/>
        <v>0</v>
      </c>
      <c r="P27" s="17">
        <f t="shared" si="18"/>
        <v>0</v>
      </c>
      <c r="Q27" s="18">
        <f t="shared" si="18"/>
        <v>0</v>
      </c>
    </row>
    <row r="28" spans="1:18" ht="15.75" thickBot="1" x14ac:dyDescent="0.3">
      <c r="A28" t="s">
        <v>0</v>
      </c>
      <c r="B28" t="s">
        <v>5</v>
      </c>
      <c r="C28" t="s">
        <v>6</v>
      </c>
      <c r="F28" s="23">
        <f t="shared" si="19"/>
        <v>1958.938746</v>
      </c>
      <c r="G28" s="24">
        <f t="shared" si="18"/>
        <v>0</v>
      </c>
      <c r="H28" s="17">
        <f t="shared" si="18"/>
        <v>0</v>
      </c>
      <c r="I28" s="17">
        <f t="shared" si="18"/>
        <v>0</v>
      </c>
      <c r="J28" s="17">
        <f t="shared" si="18"/>
        <v>0</v>
      </c>
      <c r="K28" s="17">
        <f t="shared" si="18"/>
        <v>0</v>
      </c>
      <c r="L28" s="17">
        <f t="shared" si="18"/>
        <v>0</v>
      </c>
      <c r="M28" s="17">
        <f t="shared" si="18"/>
        <v>0</v>
      </c>
      <c r="N28" s="17">
        <f t="shared" si="18"/>
        <v>0</v>
      </c>
      <c r="O28" s="17">
        <f t="shared" si="18"/>
        <v>0</v>
      </c>
      <c r="P28" s="17">
        <f t="shared" si="18"/>
        <v>0</v>
      </c>
      <c r="Q28" s="18">
        <f t="shared" si="18"/>
        <v>0</v>
      </c>
    </row>
    <row r="29" spans="1:18" x14ac:dyDescent="0.25">
      <c r="A29" t="s">
        <v>7</v>
      </c>
      <c r="B29" s="48" t="s">
        <v>8</v>
      </c>
      <c r="C29" s="47"/>
      <c r="D29" s="39"/>
      <c r="E29" s="39"/>
      <c r="F29" s="42">
        <f t="shared" si="19"/>
        <v>0</v>
      </c>
      <c r="G29" s="43">
        <f t="shared" si="18"/>
        <v>0</v>
      </c>
      <c r="H29" s="51">
        <f t="shared" si="18"/>
        <v>0</v>
      </c>
      <c r="I29" s="51">
        <f t="shared" si="18"/>
        <v>0</v>
      </c>
      <c r="J29" s="51">
        <f t="shared" si="18"/>
        <v>0</v>
      </c>
      <c r="K29" s="51">
        <f t="shared" si="18"/>
        <v>0</v>
      </c>
      <c r="L29" s="51">
        <f t="shared" si="18"/>
        <v>0</v>
      </c>
      <c r="M29" s="51">
        <f t="shared" si="18"/>
        <v>0</v>
      </c>
      <c r="N29" s="51">
        <f t="shared" si="18"/>
        <v>0</v>
      </c>
      <c r="O29" s="51">
        <f t="shared" si="18"/>
        <v>0</v>
      </c>
      <c r="P29" s="51">
        <f t="shared" si="18"/>
        <v>0</v>
      </c>
      <c r="Q29" s="52">
        <f t="shared" si="18"/>
        <v>0</v>
      </c>
    </row>
    <row r="30" spans="1:18" ht="15.75" thickBot="1" x14ac:dyDescent="0.3">
      <c r="A30" t="s">
        <v>7</v>
      </c>
      <c r="B30" s="49" t="s">
        <v>8</v>
      </c>
      <c r="C30" s="56" t="s">
        <v>14</v>
      </c>
      <c r="D30" s="56" t="s">
        <v>45</v>
      </c>
      <c r="E30" s="32" t="s">
        <v>49</v>
      </c>
      <c r="F30" s="53">
        <f>+'JANUARY 2021'!G46</f>
        <v>15515.36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8" x14ac:dyDescent="0.25">
      <c r="A31" s="50" t="s">
        <v>0</v>
      </c>
      <c r="B31" s="50"/>
      <c r="C31" s="50"/>
      <c r="D31" s="50"/>
      <c r="E31" s="50"/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/>
    </row>
    <row r="32" spans="1:18" x14ac:dyDescent="0.25">
      <c r="C32" t="s">
        <v>24</v>
      </c>
      <c r="F32" s="16">
        <f>SUM(F24:F29)</f>
        <v>108228.66</v>
      </c>
      <c r="G32" s="17">
        <f t="shared" ref="G32:Q32" si="20">SUM(G24:G29)</f>
        <v>0</v>
      </c>
      <c r="H32" s="17">
        <f t="shared" si="20"/>
        <v>0</v>
      </c>
      <c r="I32" s="17">
        <f t="shared" si="20"/>
        <v>0</v>
      </c>
      <c r="J32" s="17">
        <f t="shared" si="20"/>
        <v>0</v>
      </c>
      <c r="K32" s="17">
        <f t="shared" si="20"/>
        <v>0</v>
      </c>
      <c r="L32" s="17">
        <f t="shared" si="20"/>
        <v>0</v>
      </c>
      <c r="M32" s="17">
        <f t="shared" si="20"/>
        <v>0</v>
      </c>
      <c r="N32" s="17">
        <f t="shared" si="20"/>
        <v>0</v>
      </c>
      <c r="O32" s="17">
        <f t="shared" si="20"/>
        <v>0</v>
      </c>
      <c r="P32" s="17">
        <f t="shared" si="20"/>
        <v>0</v>
      </c>
      <c r="Q32" s="18">
        <f t="shared" si="20"/>
        <v>0</v>
      </c>
      <c r="R32" t="s">
        <v>36</v>
      </c>
    </row>
    <row r="33" spans="1:17" x14ac:dyDescent="0.25">
      <c r="F33" s="19"/>
      <c r="G33" s="20"/>
      <c r="H33" s="17"/>
      <c r="I33" s="20"/>
      <c r="J33" s="20"/>
      <c r="K33" s="20"/>
      <c r="L33" s="20"/>
      <c r="M33" s="20"/>
      <c r="N33" s="20"/>
      <c r="O33" s="20"/>
      <c r="P33" s="20"/>
      <c r="Q33" s="21"/>
    </row>
    <row r="34" spans="1:17" ht="15.75" thickBot="1" x14ac:dyDescent="0.3">
      <c r="C34" t="s">
        <v>25</v>
      </c>
      <c r="F34" s="5">
        <f t="shared" ref="F34:G34" si="21">F23-F32</f>
        <v>0</v>
      </c>
      <c r="G34" s="22">
        <f t="shared" si="21"/>
        <v>0</v>
      </c>
      <c r="H34" s="22">
        <f>H23-H32</f>
        <v>0</v>
      </c>
      <c r="I34" s="22">
        <f>I23-I32</f>
        <v>0</v>
      </c>
      <c r="J34" s="22">
        <f>J23-J32</f>
        <v>0</v>
      </c>
      <c r="K34" s="22">
        <f>K23-K32</f>
        <v>0</v>
      </c>
      <c r="L34" s="22">
        <f>L23-L32</f>
        <v>0</v>
      </c>
      <c r="M34" s="22">
        <f t="shared" ref="M34:Q34" si="22">M23-M32</f>
        <v>0</v>
      </c>
      <c r="N34" s="22">
        <f t="shared" si="22"/>
        <v>0</v>
      </c>
      <c r="O34" s="22"/>
      <c r="P34" s="22">
        <f t="shared" si="22"/>
        <v>0</v>
      </c>
      <c r="Q34" s="6">
        <f t="shared" si="22"/>
        <v>0</v>
      </c>
    </row>
    <row r="35" spans="1:17" x14ac:dyDescent="0.25">
      <c r="J35" s="2">
        <f t="shared" ref="J35:K35" si="23">SUM(J25:J31)</f>
        <v>0</v>
      </c>
      <c r="K35" s="2">
        <f t="shared" si="23"/>
        <v>0</v>
      </c>
      <c r="L35" s="2">
        <f t="shared" ref="L35:Q35" si="24">SUM(L25:L31)</f>
        <v>0</v>
      </c>
      <c r="M35" s="2">
        <f t="shared" si="24"/>
        <v>0</v>
      </c>
      <c r="N35" s="2">
        <f t="shared" si="24"/>
        <v>0</v>
      </c>
      <c r="O35" s="2">
        <f t="shared" si="24"/>
        <v>0</v>
      </c>
      <c r="P35" s="2">
        <f t="shared" si="24"/>
        <v>0</v>
      </c>
      <c r="Q35" s="2">
        <f t="shared" si="24"/>
        <v>0</v>
      </c>
    </row>
    <row r="36" spans="1:17" x14ac:dyDescent="0.25">
      <c r="C36" s="27" t="s">
        <v>18</v>
      </c>
    </row>
    <row r="37" spans="1:17" ht="15.75" thickBot="1" x14ac:dyDescent="0.3"/>
    <row r="38" spans="1:17" ht="15.75" thickBot="1" x14ac:dyDescent="0.3">
      <c r="F38" s="89" t="s">
        <v>15</v>
      </c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1"/>
    </row>
    <row r="39" spans="1:17" x14ac:dyDescent="0.25">
      <c r="F39" s="10">
        <f>+F22</f>
        <v>44197</v>
      </c>
      <c r="G39" s="11">
        <f t="shared" ref="G39:Q39" si="25">+G22</f>
        <v>44228</v>
      </c>
      <c r="H39" s="11">
        <f t="shared" si="25"/>
        <v>44256</v>
      </c>
      <c r="I39" s="11">
        <f t="shared" si="25"/>
        <v>44287</v>
      </c>
      <c r="J39" s="11">
        <f t="shared" si="25"/>
        <v>44317</v>
      </c>
      <c r="K39" s="11">
        <f t="shared" si="25"/>
        <v>44348</v>
      </c>
      <c r="L39" s="11">
        <f t="shared" si="25"/>
        <v>44378</v>
      </c>
      <c r="M39" s="11">
        <f t="shared" si="25"/>
        <v>44409</v>
      </c>
      <c r="N39" s="11">
        <f t="shared" si="25"/>
        <v>44440</v>
      </c>
      <c r="O39" s="11">
        <f t="shared" si="25"/>
        <v>44470</v>
      </c>
      <c r="P39" s="11">
        <f t="shared" si="25"/>
        <v>44501</v>
      </c>
      <c r="Q39" s="12">
        <f t="shared" si="25"/>
        <v>44531</v>
      </c>
    </row>
    <row r="40" spans="1:17" x14ac:dyDescent="0.25">
      <c r="F40" s="23">
        <v>100</v>
      </c>
      <c r="G40" s="24">
        <v>100</v>
      </c>
      <c r="H40" s="24">
        <v>100</v>
      </c>
      <c r="I40" s="24">
        <v>100</v>
      </c>
      <c r="J40" s="24">
        <v>100</v>
      </c>
      <c r="K40" s="24">
        <v>100</v>
      </c>
      <c r="L40" s="24">
        <v>100</v>
      </c>
      <c r="M40" s="24">
        <v>100</v>
      </c>
      <c r="N40" s="24">
        <v>100</v>
      </c>
      <c r="O40" s="24">
        <v>100</v>
      </c>
      <c r="P40" s="24">
        <v>100</v>
      </c>
      <c r="Q40" s="25">
        <v>100</v>
      </c>
    </row>
    <row r="41" spans="1:17" x14ac:dyDescent="0.25">
      <c r="A41" s="7"/>
      <c r="B41" s="7"/>
      <c r="C41" s="7"/>
      <c r="F41" s="23">
        <f>ROUND($F24/$F9,4)*100</f>
        <v>0</v>
      </c>
      <c r="G41" s="24" t="e">
        <f>ROUND($G24/$G9,4)*100</f>
        <v>#DIV/0!</v>
      </c>
      <c r="H41" s="24" t="e">
        <f>ROUND($H24/$H9,4)*100</f>
        <v>#DIV/0!</v>
      </c>
      <c r="I41" s="24" t="e">
        <f>ROUND($I24/$I9,4)*100</f>
        <v>#DIV/0!</v>
      </c>
      <c r="J41" s="24" t="e">
        <f t="shared" ref="J41:J46" si="26">ROUND($J24/$J$9,4)*100</f>
        <v>#DIV/0!</v>
      </c>
      <c r="K41" s="24" t="e">
        <f t="shared" ref="K41:K46" si="27">ROUND($K24/$K$9,4)*100</f>
        <v>#DIV/0!</v>
      </c>
      <c r="L41" s="24" t="e">
        <f t="shared" ref="L41:L46" si="28">ROUND($L24/$L$9,4)*100</f>
        <v>#DIV/0!</v>
      </c>
      <c r="M41" s="24" t="e">
        <f t="shared" ref="M41:M46" si="29">ROUND($M24/$M$9,4)*100</f>
        <v>#DIV/0!</v>
      </c>
      <c r="N41" s="24" t="e">
        <f t="shared" ref="N41:N46" si="30">ROUND($N24/$N$9,4)*100</f>
        <v>#DIV/0!</v>
      </c>
      <c r="O41" s="24" t="e">
        <f t="shared" ref="O41:O46" si="31">ROUND($O24/$O$9,4)*100</f>
        <v>#DIV/0!</v>
      </c>
      <c r="P41" s="24" t="e">
        <f t="shared" ref="P41:P46" si="32">ROUND($P24/$P$9,4)*100</f>
        <v>#DIV/0!</v>
      </c>
      <c r="Q41" s="25" t="e">
        <f t="shared" ref="Q41:Q46" si="33">ROUND($Q24/$Q$9,4)*100</f>
        <v>#DIV/0!</v>
      </c>
    </row>
    <row r="42" spans="1:17" x14ac:dyDescent="0.25">
      <c r="A42" t="s">
        <v>0</v>
      </c>
      <c r="B42" t="s">
        <v>21</v>
      </c>
      <c r="C42" t="s">
        <v>29</v>
      </c>
      <c r="F42" s="23">
        <f>ROUND($F25/$F$9,4)*100</f>
        <v>77.81</v>
      </c>
      <c r="G42" s="24" t="e">
        <f>ROUND($G25/$G9,4)*100</f>
        <v>#DIV/0!</v>
      </c>
      <c r="H42" s="24" t="e">
        <f>ROUND($H25/$H9,4)*100</f>
        <v>#DIV/0!</v>
      </c>
      <c r="I42" s="40" t="e">
        <f>ROUND($I25/$I9,4)*100-0.01</f>
        <v>#DIV/0!</v>
      </c>
      <c r="J42" s="24" t="e">
        <f t="shared" si="26"/>
        <v>#DIV/0!</v>
      </c>
      <c r="K42" s="40" t="e">
        <f>ROUND($K25/$K$9,4)*100-0.01</f>
        <v>#DIV/0!</v>
      </c>
      <c r="L42" s="24" t="e">
        <f t="shared" si="28"/>
        <v>#DIV/0!</v>
      </c>
      <c r="M42" s="24" t="e">
        <f t="shared" si="29"/>
        <v>#DIV/0!</v>
      </c>
      <c r="N42" s="24" t="e">
        <f t="shared" si="30"/>
        <v>#DIV/0!</v>
      </c>
      <c r="O42" s="24" t="e">
        <f t="shared" si="31"/>
        <v>#DIV/0!</v>
      </c>
      <c r="P42" s="24" t="e">
        <f t="shared" si="32"/>
        <v>#DIV/0!</v>
      </c>
      <c r="Q42" s="25" t="e">
        <f t="shared" si="33"/>
        <v>#DIV/0!</v>
      </c>
    </row>
    <row r="43" spans="1:17" x14ac:dyDescent="0.25">
      <c r="A43" t="s">
        <v>0</v>
      </c>
      <c r="B43" t="s">
        <v>1</v>
      </c>
      <c r="C43" t="s">
        <v>2</v>
      </c>
      <c r="F43" s="23">
        <f>ROUND($F26/$F9,4)*100</f>
        <v>7.71</v>
      </c>
      <c r="G43" s="24" t="e">
        <f>ROUND($G26/$G9,4)*100</f>
        <v>#DIV/0!</v>
      </c>
      <c r="H43" s="24" t="e">
        <f>ROUND($H26/$H9,4)*100</f>
        <v>#DIV/0!</v>
      </c>
      <c r="I43" s="24" t="e">
        <f>ROUND($I26/$I9,4)*100</f>
        <v>#DIV/0!</v>
      </c>
      <c r="J43" s="24" t="e">
        <f t="shared" si="26"/>
        <v>#DIV/0!</v>
      </c>
      <c r="K43" s="24" t="e">
        <f t="shared" si="27"/>
        <v>#DIV/0!</v>
      </c>
      <c r="L43" s="24" t="e">
        <f t="shared" si="28"/>
        <v>#DIV/0!</v>
      </c>
      <c r="M43" s="24" t="e">
        <f t="shared" si="29"/>
        <v>#DIV/0!</v>
      </c>
      <c r="N43" s="24" t="e">
        <f t="shared" si="30"/>
        <v>#DIV/0!</v>
      </c>
      <c r="O43" s="24" t="e">
        <f t="shared" si="31"/>
        <v>#DIV/0!</v>
      </c>
      <c r="P43" s="24" t="e">
        <f t="shared" si="32"/>
        <v>#DIV/0!</v>
      </c>
      <c r="Q43" s="25" t="e">
        <f t="shared" si="33"/>
        <v>#DIV/0!</v>
      </c>
    </row>
    <row r="44" spans="1:17" x14ac:dyDescent="0.25">
      <c r="A44" t="s">
        <v>0</v>
      </c>
      <c r="B44" t="s">
        <v>3</v>
      </c>
      <c r="C44" t="s">
        <v>4</v>
      </c>
      <c r="F44" s="23">
        <f>ROUND($F27/$F9,4)*100</f>
        <v>0.36</v>
      </c>
      <c r="G44" s="24" t="e">
        <f>ROUND($G27/$G9,4)*100</f>
        <v>#DIV/0!</v>
      </c>
      <c r="H44" s="24" t="e">
        <f>ROUND($H27/$H9,4)*100</f>
        <v>#DIV/0!</v>
      </c>
      <c r="I44" s="24" t="e">
        <f>ROUND($I27/$I9,4)*100</f>
        <v>#DIV/0!</v>
      </c>
      <c r="J44" s="24" t="e">
        <f t="shared" si="26"/>
        <v>#DIV/0!</v>
      </c>
      <c r="K44" s="24" t="e">
        <f t="shared" si="27"/>
        <v>#DIV/0!</v>
      </c>
      <c r="L44" s="24" t="e">
        <f t="shared" si="28"/>
        <v>#DIV/0!</v>
      </c>
      <c r="M44" s="24" t="e">
        <f t="shared" si="29"/>
        <v>#DIV/0!</v>
      </c>
      <c r="N44" s="24" t="e">
        <f t="shared" si="30"/>
        <v>#DIV/0!</v>
      </c>
      <c r="O44" s="24" t="e">
        <f t="shared" si="31"/>
        <v>#DIV/0!</v>
      </c>
      <c r="P44" s="24" t="e">
        <f t="shared" si="32"/>
        <v>#DIV/0!</v>
      </c>
      <c r="Q44" s="25" t="e">
        <f t="shared" si="33"/>
        <v>#DIV/0!</v>
      </c>
    </row>
    <row r="45" spans="1:17" ht="15.75" thickBot="1" x14ac:dyDescent="0.3">
      <c r="A45" t="s">
        <v>0</v>
      </c>
      <c r="B45" t="s">
        <v>5</v>
      </c>
      <c r="C45" t="s">
        <v>6</v>
      </c>
      <c r="F45" s="23">
        <f>ROUND($F28/$F9,4)*100</f>
        <v>1.58</v>
      </c>
      <c r="G45" s="24" t="e">
        <f>ROUND($G28/$G9,4)*100</f>
        <v>#DIV/0!</v>
      </c>
      <c r="H45" s="24" t="e">
        <f>ROUND($H28/$H9,4)*100</f>
        <v>#DIV/0!</v>
      </c>
      <c r="I45" s="24" t="e">
        <f>ROUND($I28/$I9,4)*100</f>
        <v>#DIV/0!</v>
      </c>
      <c r="J45" s="24" t="e">
        <f t="shared" si="26"/>
        <v>#DIV/0!</v>
      </c>
      <c r="K45" s="24" t="e">
        <f t="shared" si="27"/>
        <v>#DIV/0!</v>
      </c>
      <c r="L45" s="24" t="e">
        <f t="shared" si="28"/>
        <v>#DIV/0!</v>
      </c>
      <c r="M45" s="24" t="e">
        <f t="shared" si="29"/>
        <v>#DIV/0!</v>
      </c>
      <c r="N45" s="24" t="e">
        <f t="shared" si="30"/>
        <v>#DIV/0!</v>
      </c>
      <c r="O45" s="24" t="e">
        <f t="shared" si="31"/>
        <v>#DIV/0!</v>
      </c>
      <c r="P45" s="24" t="e">
        <f t="shared" si="32"/>
        <v>#DIV/0!</v>
      </c>
      <c r="Q45" s="25" t="e">
        <f t="shared" si="33"/>
        <v>#DIV/0!</v>
      </c>
    </row>
    <row r="46" spans="1:17" x14ac:dyDescent="0.25">
      <c r="A46" s="63" t="s">
        <v>7</v>
      </c>
      <c r="B46" s="64" t="s">
        <v>8</v>
      </c>
      <c r="C46" s="64" t="s">
        <v>11</v>
      </c>
      <c r="D46" s="65"/>
      <c r="E46" s="65"/>
      <c r="F46" s="66">
        <f>ROUND($F29/$F9,4)*100</f>
        <v>0</v>
      </c>
      <c r="G46" s="67" t="e">
        <f>ROUND($G29/$G9,4)*100</f>
        <v>#DIV/0!</v>
      </c>
      <c r="H46" s="67" t="e">
        <f>ROUND($H29/$H9,4)*100</f>
        <v>#DIV/0!</v>
      </c>
      <c r="I46" s="67" t="e">
        <f>ROUND($I29/$I9,4)*100</f>
        <v>#DIV/0!</v>
      </c>
      <c r="J46" s="67" t="e">
        <f t="shared" si="26"/>
        <v>#DIV/0!</v>
      </c>
      <c r="K46" s="67" t="e">
        <f t="shared" si="27"/>
        <v>#DIV/0!</v>
      </c>
      <c r="L46" s="67" t="e">
        <f t="shared" si="28"/>
        <v>#DIV/0!</v>
      </c>
      <c r="M46" s="67" t="e">
        <f t="shared" si="29"/>
        <v>#DIV/0!</v>
      </c>
      <c r="N46" s="67" t="e">
        <f t="shared" si="30"/>
        <v>#DIV/0!</v>
      </c>
      <c r="O46" s="67" t="e">
        <f t="shared" si="31"/>
        <v>#DIV/0!</v>
      </c>
      <c r="P46" s="67" t="e">
        <f t="shared" si="32"/>
        <v>#DIV/0!</v>
      </c>
      <c r="Q46" s="68" t="e">
        <f t="shared" si="33"/>
        <v>#DIV/0!</v>
      </c>
    </row>
    <row r="47" spans="1:17" ht="15.75" thickBot="1" x14ac:dyDescent="0.3">
      <c r="A47" s="69" t="s">
        <v>7</v>
      </c>
      <c r="B47" s="70" t="s">
        <v>8</v>
      </c>
      <c r="C47" s="70" t="s">
        <v>11</v>
      </c>
      <c r="D47" s="71"/>
      <c r="E47" s="72"/>
      <c r="F47" s="53">
        <f>ROUND(F30/F9,4)*100</f>
        <v>12.540000000000001</v>
      </c>
      <c r="G47" s="54" t="e">
        <f>ROUND(G30/G9,4)*100</f>
        <v>#DIV/0!</v>
      </c>
      <c r="H47" s="54" t="e">
        <f>ROUND(H30/H9,4)*100</f>
        <v>#DIV/0!</v>
      </c>
      <c r="I47" s="54" t="e">
        <f t="shared" ref="I47:Q47" si="34">ROUND(I30/I9,4)*100</f>
        <v>#DIV/0!</v>
      </c>
      <c r="J47" s="54" t="e">
        <f t="shared" si="34"/>
        <v>#DIV/0!</v>
      </c>
      <c r="K47" s="54" t="e">
        <f t="shared" si="34"/>
        <v>#DIV/0!</v>
      </c>
      <c r="L47" s="54" t="e">
        <f t="shared" si="34"/>
        <v>#DIV/0!</v>
      </c>
      <c r="M47" s="54" t="e">
        <f t="shared" si="34"/>
        <v>#DIV/0!</v>
      </c>
      <c r="N47" s="54" t="e">
        <f t="shared" si="34"/>
        <v>#DIV/0!</v>
      </c>
      <c r="O47" s="54" t="e">
        <f t="shared" si="34"/>
        <v>#DIV/0!</v>
      </c>
      <c r="P47" s="54" t="e">
        <f t="shared" si="34"/>
        <v>#DIV/0!</v>
      </c>
      <c r="Q47" s="55" t="e">
        <f t="shared" si="34"/>
        <v>#DIV/0!</v>
      </c>
    </row>
    <row r="48" spans="1:17" ht="15.75" thickBot="1" x14ac:dyDescent="0.3">
      <c r="A48" s="50" t="s">
        <v>0</v>
      </c>
      <c r="B48" s="50" t="s">
        <v>26</v>
      </c>
      <c r="C48" s="50" t="s">
        <v>27</v>
      </c>
      <c r="D48" s="50"/>
      <c r="E48" s="78"/>
      <c r="F48" s="79"/>
      <c r="G48" s="62"/>
      <c r="H48" s="62"/>
      <c r="I48" s="62"/>
      <c r="J48" s="58" t="e">
        <f>ROUND(J31/J9,4)*100</f>
        <v>#DIV/0!</v>
      </c>
      <c r="K48" s="58" t="e">
        <f t="shared" ref="K48:Q48" si="35">ROUND(K31/K9,4)*100</f>
        <v>#DIV/0!</v>
      </c>
      <c r="L48" s="58" t="e">
        <f t="shared" si="35"/>
        <v>#DIV/0!</v>
      </c>
      <c r="M48" s="58" t="e">
        <f t="shared" si="35"/>
        <v>#DIV/0!</v>
      </c>
      <c r="N48" s="58" t="e">
        <f t="shared" si="35"/>
        <v>#DIV/0!</v>
      </c>
      <c r="O48" s="58" t="e">
        <f t="shared" si="35"/>
        <v>#DIV/0!</v>
      </c>
      <c r="P48" s="58" t="e">
        <f t="shared" si="35"/>
        <v>#DIV/0!</v>
      </c>
      <c r="Q48" s="58" t="e">
        <f t="shared" si="35"/>
        <v>#DIV/0!</v>
      </c>
    </row>
    <row r="49" spans="1:17" x14ac:dyDescent="0.25">
      <c r="C49" t="s">
        <v>16</v>
      </c>
      <c r="F49" s="42">
        <f>SUM(F41:F48)</f>
        <v>100</v>
      </c>
      <c r="G49" s="43" t="e">
        <f t="shared" ref="G49:K49" si="36">SUM(G41:G48)</f>
        <v>#DIV/0!</v>
      </c>
      <c r="H49" s="43" t="e">
        <f t="shared" si="36"/>
        <v>#DIV/0!</v>
      </c>
      <c r="I49" s="43" t="e">
        <f t="shared" si="36"/>
        <v>#DIV/0!</v>
      </c>
      <c r="J49" s="43" t="e">
        <f t="shared" si="36"/>
        <v>#DIV/0!</v>
      </c>
      <c r="K49" s="43" t="e">
        <f t="shared" si="36"/>
        <v>#DIV/0!</v>
      </c>
      <c r="L49" s="43" t="e">
        <f t="shared" ref="L49" si="37">SUM(L41:L48)</f>
        <v>#DIV/0!</v>
      </c>
      <c r="M49" s="43" t="e">
        <f t="shared" ref="M49" si="38">SUM(M41:M48)</f>
        <v>#DIV/0!</v>
      </c>
      <c r="N49" s="43" t="e">
        <f t="shared" ref="N49" si="39">SUM(N41:N48)</f>
        <v>#DIV/0!</v>
      </c>
      <c r="O49" s="43" t="e">
        <f t="shared" ref="O49:P49" si="40">SUM(O41:O48)</f>
        <v>#DIV/0!</v>
      </c>
      <c r="P49" s="43" t="e">
        <f t="shared" si="40"/>
        <v>#DIV/0!</v>
      </c>
      <c r="Q49" s="44" t="e">
        <f t="shared" ref="Q49" si="41">SUM(Q41:Q48)</f>
        <v>#DIV/0!</v>
      </c>
    </row>
    <row r="50" spans="1:17" x14ac:dyDescent="0.25">
      <c r="F50" s="19"/>
      <c r="G50" s="20"/>
      <c r="H50" s="17"/>
      <c r="I50" s="20"/>
      <c r="J50" s="20"/>
      <c r="K50" s="20"/>
      <c r="L50" s="20"/>
      <c r="M50" s="20"/>
      <c r="N50" s="20"/>
      <c r="O50" s="20"/>
      <c r="P50" s="20"/>
      <c r="Q50" s="21"/>
    </row>
    <row r="51" spans="1:17" ht="15.75" thickBot="1" x14ac:dyDescent="0.3">
      <c r="C51" t="s">
        <v>17</v>
      </c>
      <c r="F51" s="5">
        <f>F40-F49</f>
        <v>0</v>
      </c>
      <c r="G51" s="22" t="e">
        <f t="shared" ref="G51:Q51" si="42">G40-G49</f>
        <v>#DIV/0!</v>
      </c>
      <c r="H51" s="22" t="e">
        <f t="shared" si="42"/>
        <v>#DIV/0!</v>
      </c>
      <c r="I51" s="22" t="e">
        <f>I40-I49</f>
        <v>#DIV/0!</v>
      </c>
      <c r="J51" s="22" t="e">
        <f t="shared" si="42"/>
        <v>#DIV/0!</v>
      </c>
      <c r="K51" s="22" t="e">
        <f t="shared" si="42"/>
        <v>#DIV/0!</v>
      </c>
      <c r="L51" s="22" t="e">
        <f t="shared" si="42"/>
        <v>#DIV/0!</v>
      </c>
      <c r="M51" s="22" t="e">
        <f t="shared" si="42"/>
        <v>#DIV/0!</v>
      </c>
      <c r="N51" s="22" t="e">
        <f t="shared" si="42"/>
        <v>#DIV/0!</v>
      </c>
      <c r="O51" s="22" t="e">
        <f t="shared" si="42"/>
        <v>#DIV/0!</v>
      </c>
      <c r="P51" s="22" t="e">
        <f t="shared" si="42"/>
        <v>#DIV/0!</v>
      </c>
      <c r="Q51" s="6" t="e">
        <f t="shared" si="42"/>
        <v>#DIV/0!</v>
      </c>
    </row>
    <row r="53" spans="1:17" x14ac:dyDescent="0.25">
      <c r="C53" s="93"/>
      <c r="D53" s="93"/>
      <c r="E53" s="30"/>
    </row>
    <row r="54" spans="1:17" x14ac:dyDescent="0.25">
      <c r="B54" s="7"/>
      <c r="C54" s="7"/>
      <c r="F54" s="2">
        <f t="shared" ref="F54:H58" si="43">F41</f>
        <v>0</v>
      </c>
      <c r="G54" s="2" t="e">
        <f t="shared" si="43"/>
        <v>#DIV/0!</v>
      </c>
      <c r="H54" s="2" t="e">
        <f t="shared" si="43"/>
        <v>#DIV/0!</v>
      </c>
      <c r="I54" s="2"/>
      <c r="J54" s="2" t="e">
        <f t="shared" ref="J54:M58" si="44">J41</f>
        <v>#DIV/0!</v>
      </c>
      <c r="K54" s="2" t="e">
        <f t="shared" si="44"/>
        <v>#DIV/0!</v>
      </c>
      <c r="L54" s="2" t="e">
        <f t="shared" si="44"/>
        <v>#DIV/0!</v>
      </c>
      <c r="M54" s="2" t="e">
        <f t="shared" si="44"/>
        <v>#DIV/0!</v>
      </c>
      <c r="N54" s="2" t="e">
        <f t="shared" ref="N54:O58" si="45">N41</f>
        <v>#DIV/0!</v>
      </c>
      <c r="O54" s="2" t="e">
        <f t="shared" si="45"/>
        <v>#DIV/0!</v>
      </c>
      <c r="P54" s="8"/>
      <c r="Q54" s="2" t="e">
        <f>Q41</f>
        <v>#DIV/0!</v>
      </c>
    </row>
    <row r="55" spans="1:17" x14ac:dyDescent="0.25">
      <c r="A55" t="s">
        <v>0</v>
      </c>
      <c r="B55" t="s">
        <v>21</v>
      </c>
      <c r="C55" t="s">
        <v>29</v>
      </c>
      <c r="F55" s="2">
        <f t="shared" si="43"/>
        <v>77.81</v>
      </c>
      <c r="G55" s="2" t="e">
        <f t="shared" si="43"/>
        <v>#DIV/0!</v>
      </c>
      <c r="H55" s="2" t="e">
        <f t="shared" si="43"/>
        <v>#DIV/0!</v>
      </c>
      <c r="I55" s="2" t="e">
        <f>I42</f>
        <v>#DIV/0!</v>
      </c>
      <c r="J55" s="2" t="e">
        <f t="shared" si="44"/>
        <v>#DIV/0!</v>
      </c>
      <c r="K55" s="2" t="e">
        <f t="shared" si="44"/>
        <v>#DIV/0!</v>
      </c>
      <c r="L55" s="2" t="e">
        <f>L42+0.01</f>
        <v>#DIV/0!</v>
      </c>
      <c r="M55" s="2" t="e">
        <f>M42+0.01</f>
        <v>#DIV/0!</v>
      </c>
      <c r="N55" s="2" t="e">
        <f t="shared" si="45"/>
        <v>#DIV/0!</v>
      </c>
      <c r="O55" s="2" t="e">
        <f t="shared" si="45"/>
        <v>#DIV/0!</v>
      </c>
      <c r="P55" s="33" t="e">
        <f>P42-0.01</f>
        <v>#DIV/0!</v>
      </c>
      <c r="Q55" s="2" t="e">
        <f>Q42</f>
        <v>#DIV/0!</v>
      </c>
    </row>
    <row r="56" spans="1:17" x14ac:dyDescent="0.25">
      <c r="A56" t="s">
        <v>0</v>
      </c>
      <c r="B56" t="s">
        <v>1</v>
      </c>
      <c r="C56" t="s">
        <v>2</v>
      </c>
      <c r="F56" s="2">
        <f t="shared" si="43"/>
        <v>7.71</v>
      </c>
      <c r="G56" s="2" t="e">
        <f t="shared" si="43"/>
        <v>#DIV/0!</v>
      </c>
      <c r="H56" s="2" t="e">
        <f t="shared" si="43"/>
        <v>#DIV/0!</v>
      </c>
      <c r="I56" s="2" t="e">
        <f>I43</f>
        <v>#DIV/0!</v>
      </c>
      <c r="J56" s="2" t="e">
        <f t="shared" si="44"/>
        <v>#DIV/0!</v>
      </c>
      <c r="K56" s="2" t="e">
        <f t="shared" si="44"/>
        <v>#DIV/0!</v>
      </c>
      <c r="L56" s="2" t="e">
        <f t="shared" si="44"/>
        <v>#DIV/0!</v>
      </c>
      <c r="M56" s="2" t="e">
        <f>M43</f>
        <v>#DIV/0!</v>
      </c>
      <c r="N56" s="2" t="e">
        <f t="shared" si="45"/>
        <v>#DIV/0!</v>
      </c>
      <c r="O56" s="2" t="e">
        <f t="shared" si="45"/>
        <v>#DIV/0!</v>
      </c>
      <c r="P56" s="2" t="e">
        <f>P43</f>
        <v>#DIV/0!</v>
      </c>
      <c r="Q56" s="2" t="e">
        <f>Q43</f>
        <v>#DIV/0!</v>
      </c>
    </row>
    <row r="57" spans="1:17" x14ac:dyDescent="0.25">
      <c r="A57" t="s">
        <v>0</v>
      </c>
      <c r="B57" t="s">
        <v>3</v>
      </c>
      <c r="C57" t="s">
        <v>4</v>
      </c>
      <c r="F57" s="2">
        <f t="shared" si="43"/>
        <v>0.36</v>
      </c>
      <c r="G57" s="2" t="e">
        <f t="shared" si="43"/>
        <v>#DIV/0!</v>
      </c>
      <c r="H57" s="2" t="e">
        <f t="shared" si="43"/>
        <v>#DIV/0!</v>
      </c>
      <c r="I57" s="2" t="e">
        <f>I44</f>
        <v>#DIV/0!</v>
      </c>
      <c r="J57" s="2" t="e">
        <f t="shared" si="44"/>
        <v>#DIV/0!</v>
      </c>
      <c r="K57" s="2" t="e">
        <f t="shared" si="44"/>
        <v>#DIV/0!</v>
      </c>
      <c r="L57" s="2" t="e">
        <f t="shared" si="44"/>
        <v>#DIV/0!</v>
      </c>
      <c r="M57" s="2" t="e">
        <f>M44</f>
        <v>#DIV/0!</v>
      </c>
      <c r="N57" s="2" t="e">
        <f t="shared" si="45"/>
        <v>#DIV/0!</v>
      </c>
      <c r="O57" s="2" t="e">
        <f t="shared" si="45"/>
        <v>#DIV/0!</v>
      </c>
      <c r="P57" s="2" t="e">
        <f>P44</f>
        <v>#DIV/0!</v>
      </c>
      <c r="Q57" s="2" t="e">
        <f>Q44</f>
        <v>#DIV/0!</v>
      </c>
    </row>
    <row r="58" spans="1:17" ht="15.75" thickBot="1" x14ac:dyDescent="0.3">
      <c r="A58" t="s">
        <v>0</v>
      </c>
      <c r="B58" t="s">
        <v>5</v>
      </c>
      <c r="C58" t="s">
        <v>6</v>
      </c>
      <c r="F58" s="2">
        <f t="shared" si="43"/>
        <v>1.58</v>
      </c>
      <c r="G58" s="2" t="e">
        <f t="shared" si="43"/>
        <v>#DIV/0!</v>
      </c>
      <c r="H58" s="2" t="e">
        <f t="shared" si="43"/>
        <v>#DIV/0!</v>
      </c>
      <c r="I58" s="2" t="e">
        <f>I45</f>
        <v>#DIV/0!</v>
      </c>
      <c r="J58" s="2" t="e">
        <f t="shared" si="44"/>
        <v>#DIV/0!</v>
      </c>
      <c r="K58" s="2" t="e">
        <f t="shared" si="44"/>
        <v>#DIV/0!</v>
      </c>
      <c r="L58" s="2" t="e">
        <f t="shared" si="44"/>
        <v>#DIV/0!</v>
      </c>
      <c r="M58" s="2" t="e">
        <f>M45</f>
        <v>#DIV/0!</v>
      </c>
      <c r="N58" s="2" t="e">
        <f t="shared" si="45"/>
        <v>#DIV/0!</v>
      </c>
      <c r="O58" s="2" t="e">
        <f t="shared" si="45"/>
        <v>#DIV/0!</v>
      </c>
      <c r="P58" s="2" t="e">
        <f>P45</f>
        <v>#DIV/0!</v>
      </c>
      <c r="Q58" s="2" t="e">
        <f>Q45</f>
        <v>#DIV/0!</v>
      </c>
    </row>
    <row r="59" spans="1:17" ht="16.5" thickTop="1" thickBot="1" x14ac:dyDescent="0.3">
      <c r="A59" s="73" t="s">
        <v>7</v>
      </c>
      <c r="B59" s="74" t="s">
        <v>8</v>
      </c>
      <c r="C59" s="75" t="s">
        <v>11</v>
      </c>
      <c r="D59" s="73" t="s">
        <v>30</v>
      </c>
      <c r="E59" s="73"/>
      <c r="F59" s="76">
        <f>F46+F47</f>
        <v>12.540000000000001</v>
      </c>
      <c r="G59" s="77" t="e">
        <f t="shared" ref="G59:J59" si="46">G46+G47</f>
        <v>#DIV/0!</v>
      </c>
      <c r="H59" s="77" t="e">
        <f t="shared" si="46"/>
        <v>#DIV/0!</v>
      </c>
      <c r="I59" s="77" t="e">
        <f>I46+I47</f>
        <v>#DIV/0!</v>
      </c>
      <c r="J59" s="77" t="e">
        <f t="shared" si="46"/>
        <v>#DIV/0!</v>
      </c>
      <c r="K59" s="77" t="e">
        <f t="shared" ref="K59:Q59" si="47">K46+K47</f>
        <v>#DIV/0!</v>
      </c>
      <c r="L59" s="77" t="e">
        <f t="shared" si="47"/>
        <v>#DIV/0!</v>
      </c>
      <c r="M59" s="77" t="e">
        <f t="shared" si="47"/>
        <v>#DIV/0!</v>
      </c>
      <c r="N59" s="77" t="e">
        <f t="shared" si="47"/>
        <v>#DIV/0!</v>
      </c>
      <c r="O59" s="77" t="e">
        <f t="shared" si="47"/>
        <v>#DIV/0!</v>
      </c>
      <c r="P59" s="77" t="e">
        <f t="shared" si="47"/>
        <v>#DIV/0!</v>
      </c>
      <c r="Q59" s="77" t="e">
        <f t="shared" si="47"/>
        <v>#DIV/0!</v>
      </c>
    </row>
    <row r="60" spans="1:17" ht="15.75" thickTop="1" x14ac:dyDescent="0.25">
      <c r="A60" s="50" t="s">
        <v>0</v>
      </c>
      <c r="B60" s="50"/>
      <c r="C60" s="50"/>
      <c r="D60" s="50"/>
      <c r="E60" s="80"/>
      <c r="F60" s="80"/>
      <c r="G60" s="80"/>
      <c r="H60" s="80"/>
      <c r="I60" s="80"/>
      <c r="J60" s="81" t="e">
        <f>+J48</f>
        <v>#DIV/0!</v>
      </c>
      <c r="K60" s="81" t="e">
        <f t="shared" ref="K60:Q60" si="48">+K48</f>
        <v>#DIV/0!</v>
      </c>
      <c r="L60" s="81" t="e">
        <f t="shared" si="48"/>
        <v>#DIV/0!</v>
      </c>
      <c r="M60" s="81" t="e">
        <f t="shared" si="48"/>
        <v>#DIV/0!</v>
      </c>
      <c r="N60" s="81" t="e">
        <f t="shared" si="48"/>
        <v>#DIV/0!</v>
      </c>
      <c r="O60" s="81" t="e">
        <f t="shared" si="48"/>
        <v>#DIV/0!</v>
      </c>
      <c r="P60" s="81" t="e">
        <f t="shared" si="48"/>
        <v>#DIV/0!</v>
      </c>
      <c r="Q60" s="81" t="e">
        <f t="shared" si="48"/>
        <v>#DIV/0!</v>
      </c>
    </row>
    <row r="61" spans="1:17" x14ac:dyDescent="0.25">
      <c r="F61" s="2">
        <f>SUM(F54:F60)</f>
        <v>100</v>
      </c>
      <c r="G61" s="2" t="e">
        <f t="shared" ref="G61:Q61" si="49">SUM(G54:G60)</f>
        <v>#DIV/0!</v>
      </c>
      <c r="H61" s="2" t="e">
        <f t="shared" si="49"/>
        <v>#DIV/0!</v>
      </c>
      <c r="I61" s="2" t="e">
        <f t="shared" si="49"/>
        <v>#DIV/0!</v>
      </c>
      <c r="J61" s="2" t="e">
        <f t="shared" si="49"/>
        <v>#DIV/0!</v>
      </c>
      <c r="K61" s="2" t="e">
        <f t="shared" si="49"/>
        <v>#DIV/0!</v>
      </c>
      <c r="L61" s="2" t="e">
        <f t="shared" si="49"/>
        <v>#DIV/0!</v>
      </c>
      <c r="M61" s="2" t="e">
        <f t="shared" si="49"/>
        <v>#DIV/0!</v>
      </c>
      <c r="N61" s="2" t="e">
        <f t="shared" si="49"/>
        <v>#DIV/0!</v>
      </c>
      <c r="O61" s="2" t="e">
        <f t="shared" si="49"/>
        <v>#DIV/0!</v>
      </c>
      <c r="P61" s="2" t="e">
        <f t="shared" si="49"/>
        <v>#DIV/0!</v>
      </c>
      <c r="Q61" s="2" t="e">
        <f t="shared" si="49"/>
        <v>#DIV/0!</v>
      </c>
    </row>
    <row r="63" spans="1:17" x14ac:dyDescent="0.25">
      <c r="O63" s="2"/>
      <c r="Q63" s="7"/>
    </row>
    <row r="64" spans="1:17" x14ac:dyDescent="0.25">
      <c r="C64" t="s">
        <v>0</v>
      </c>
      <c r="D64" t="s">
        <v>21</v>
      </c>
      <c r="E64">
        <v>8</v>
      </c>
      <c r="F64" s="2">
        <f>+F55</f>
        <v>77.81</v>
      </c>
      <c r="G64" s="2" t="e">
        <f>+G55</f>
        <v>#DIV/0!</v>
      </c>
      <c r="H64">
        <v>79.31</v>
      </c>
      <c r="I64">
        <v>76.83</v>
      </c>
      <c r="J64" s="2">
        <v>77.61</v>
      </c>
      <c r="K64">
        <v>69.669999999999987</v>
      </c>
      <c r="L64">
        <v>73.100000000000009</v>
      </c>
      <c r="M64">
        <v>72.95</v>
      </c>
      <c r="N64" s="2">
        <v>70.77</v>
      </c>
      <c r="O64" s="2">
        <v>76.319999999999993</v>
      </c>
      <c r="P64">
        <v>77.919999999999987</v>
      </c>
      <c r="Q64" s="36">
        <v>76.429999999999993</v>
      </c>
    </row>
    <row r="65" spans="2:17" x14ac:dyDescent="0.25">
      <c r="C65" t="s">
        <v>0</v>
      </c>
      <c r="D65" t="s">
        <v>1</v>
      </c>
      <c r="F65" s="2">
        <f t="shared" ref="F65:G68" si="50">+F56</f>
        <v>7.71</v>
      </c>
      <c r="G65" s="2" t="e">
        <f t="shared" si="50"/>
        <v>#DIV/0!</v>
      </c>
      <c r="H65">
        <v>8.68</v>
      </c>
      <c r="I65">
        <v>8.41</v>
      </c>
      <c r="J65" s="2">
        <v>8.49</v>
      </c>
      <c r="K65">
        <v>7.6300000000000008</v>
      </c>
      <c r="L65">
        <v>8</v>
      </c>
      <c r="M65">
        <v>7.9799999999999995</v>
      </c>
      <c r="N65">
        <v>7.75</v>
      </c>
      <c r="O65" s="2">
        <v>8.35</v>
      </c>
      <c r="P65">
        <v>8.5299999999999994</v>
      </c>
      <c r="Q65" s="36">
        <v>8.3699999999999992</v>
      </c>
    </row>
    <row r="66" spans="2:17" x14ac:dyDescent="0.25">
      <c r="C66" t="s">
        <v>0</v>
      </c>
      <c r="D66" t="s">
        <v>3</v>
      </c>
      <c r="F66" s="2">
        <f t="shared" si="50"/>
        <v>0.36</v>
      </c>
      <c r="G66" s="2" t="e">
        <f t="shared" si="50"/>
        <v>#DIV/0!</v>
      </c>
      <c r="H66">
        <v>0.54999999999999993</v>
      </c>
      <c r="I66">
        <v>0.54</v>
      </c>
      <c r="J66" s="2">
        <v>0.54</v>
      </c>
      <c r="K66">
        <v>0.49</v>
      </c>
      <c r="L66">
        <v>0.51</v>
      </c>
      <c r="M66">
        <v>0.51</v>
      </c>
      <c r="N66">
        <v>0.49</v>
      </c>
      <c r="O66" s="2">
        <v>0.53</v>
      </c>
      <c r="P66">
        <v>0.54</v>
      </c>
      <c r="Q66" s="36">
        <v>0.53</v>
      </c>
    </row>
    <row r="67" spans="2:17" ht="15.75" thickBot="1" x14ac:dyDescent="0.3">
      <c r="C67" t="s">
        <v>0</v>
      </c>
      <c r="D67" t="s">
        <v>5</v>
      </c>
      <c r="F67" s="2">
        <f t="shared" si="50"/>
        <v>1.58</v>
      </c>
      <c r="G67" s="2" t="e">
        <f t="shared" si="50"/>
        <v>#DIV/0!</v>
      </c>
      <c r="H67">
        <v>1.79</v>
      </c>
      <c r="I67">
        <v>1.73</v>
      </c>
      <c r="J67" s="2">
        <v>1.7500000000000002</v>
      </c>
      <c r="K67">
        <v>1.5699999999999998</v>
      </c>
      <c r="L67">
        <v>1.6500000000000001</v>
      </c>
      <c r="M67">
        <v>1.6400000000000001</v>
      </c>
      <c r="N67">
        <v>1.59</v>
      </c>
      <c r="O67" s="2">
        <v>1.72</v>
      </c>
      <c r="P67">
        <v>1.76</v>
      </c>
      <c r="Q67" s="36">
        <v>1.72</v>
      </c>
    </row>
    <row r="68" spans="2:17" ht="16.5" thickTop="1" thickBot="1" x14ac:dyDescent="0.3">
      <c r="C68" s="73" t="s">
        <v>0</v>
      </c>
      <c r="D68" s="74" t="s">
        <v>8</v>
      </c>
      <c r="E68" s="73"/>
      <c r="F68" s="84">
        <f t="shared" si="50"/>
        <v>12.540000000000001</v>
      </c>
      <c r="G68" s="84" t="e">
        <f t="shared" si="50"/>
        <v>#DIV/0!</v>
      </c>
      <c r="H68" s="85">
        <v>9.67</v>
      </c>
      <c r="I68" s="85">
        <v>12.49</v>
      </c>
      <c r="J68" s="77">
        <v>11.219999999999999</v>
      </c>
      <c r="K68" s="73">
        <v>19.02</v>
      </c>
      <c r="L68" s="73">
        <v>15.96</v>
      </c>
      <c r="M68" s="73">
        <v>15.84</v>
      </c>
      <c r="N68" s="73">
        <v>11.67</v>
      </c>
      <c r="O68" s="77">
        <v>8.5399999999999991</v>
      </c>
      <c r="P68" s="73">
        <v>7.05</v>
      </c>
      <c r="Q68" s="73">
        <v>8.19</v>
      </c>
    </row>
    <row r="69" spans="2:17" ht="16.5" thickTop="1" thickBot="1" x14ac:dyDescent="0.3">
      <c r="C69" s="80" t="s">
        <v>0</v>
      </c>
      <c r="D69" s="50" t="s">
        <v>26</v>
      </c>
      <c r="E69" s="80"/>
      <c r="F69" s="82"/>
      <c r="G69" s="82"/>
      <c r="H69" s="83"/>
      <c r="I69" s="83"/>
      <c r="J69" s="83">
        <v>0.38999999999999996</v>
      </c>
      <c r="K69" s="83">
        <v>1.6199999999999999</v>
      </c>
      <c r="L69" s="83">
        <v>0.77999999999999992</v>
      </c>
      <c r="M69" s="83">
        <v>1.08</v>
      </c>
      <c r="N69" s="83">
        <v>7.7299999999999995</v>
      </c>
      <c r="O69" s="82">
        <v>4.54</v>
      </c>
      <c r="P69" s="83">
        <v>4.2</v>
      </c>
      <c r="Q69" s="83">
        <v>4.7600000000000007</v>
      </c>
    </row>
    <row r="70" spans="2:17" x14ac:dyDescent="0.25">
      <c r="F70">
        <f>SUM(F63:F69)</f>
        <v>100</v>
      </c>
      <c r="G70" t="e">
        <f t="shared" ref="G70:Q70" si="51">SUM(G63:G69)</f>
        <v>#DIV/0!</v>
      </c>
      <c r="H70">
        <f t="shared" si="51"/>
        <v>100.00000000000001</v>
      </c>
      <c r="I70">
        <f t="shared" si="51"/>
        <v>100</v>
      </c>
      <c r="J70">
        <f t="shared" si="51"/>
        <v>100</v>
      </c>
      <c r="K70">
        <f t="shared" si="51"/>
        <v>99.999999999999972</v>
      </c>
      <c r="L70">
        <f t="shared" si="51"/>
        <v>100.00000000000003</v>
      </c>
      <c r="M70">
        <f t="shared" si="51"/>
        <v>100.00000000000001</v>
      </c>
      <c r="N70">
        <f t="shared" si="51"/>
        <v>100</v>
      </c>
      <c r="O70">
        <f t="shared" si="51"/>
        <v>99.999999999999986</v>
      </c>
      <c r="P70">
        <f t="shared" si="51"/>
        <v>100</v>
      </c>
      <c r="Q70">
        <f t="shared" si="51"/>
        <v>100</v>
      </c>
    </row>
    <row r="72" spans="2:17" x14ac:dyDescent="0.25">
      <c r="B72" t="s">
        <v>0</v>
      </c>
      <c r="C72" t="s">
        <v>21</v>
      </c>
      <c r="D72">
        <v>1</v>
      </c>
      <c r="E72">
        <v>2021</v>
      </c>
      <c r="F72">
        <v>1</v>
      </c>
      <c r="G72">
        <v>2021</v>
      </c>
      <c r="K72" s="36">
        <v>77.81</v>
      </c>
    </row>
    <row r="73" spans="2:17" x14ac:dyDescent="0.25">
      <c r="B73" t="s">
        <v>0</v>
      </c>
      <c r="C73" t="s">
        <v>1</v>
      </c>
      <c r="D73">
        <v>1</v>
      </c>
      <c r="E73">
        <v>2021</v>
      </c>
      <c r="F73">
        <v>1</v>
      </c>
      <c r="G73">
        <v>2021</v>
      </c>
      <c r="K73" s="36">
        <v>7.71</v>
      </c>
    </row>
    <row r="74" spans="2:17" x14ac:dyDescent="0.25">
      <c r="B74" t="s">
        <v>0</v>
      </c>
      <c r="C74" t="s">
        <v>3</v>
      </c>
      <c r="D74">
        <v>1</v>
      </c>
      <c r="E74">
        <v>2021</v>
      </c>
      <c r="F74">
        <v>1</v>
      </c>
      <c r="G74">
        <v>2021</v>
      </c>
      <c r="K74" s="36">
        <v>0.36</v>
      </c>
    </row>
    <row r="75" spans="2:17" ht="15.75" thickBot="1" x14ac:dyDescent="0.3">
      <c r="B75" t="s">
        <v>0</v>
      </c>
      <c r="C75" t="s">
        <v>5</v>
      </c>
      <c r="D75">
        <v>1</v>
      </c>
      <c r="E75">
        <v>2021</v>
      </c>
      <c r="F75">
        <v>1</v>
      </c>
      <c r="G75">
        <v>2021</v>
      </c>
      <c r="K75" s="36">
        <v>1.58</v>
      </c>
    </row>
    <row r="76" spans="2:17" ht="16.5" thickTop="1" thickBot="1" x14ac:dyDescent="0.3">
      <c r="B76" s="73" t="s">
        <v>0</v>
      </c>
      <c r="C76" s="74" t="s">
        <v>8</v>
      </c>
      <c r="D76">
        <v>1</v>
      </c>
      <c r="E76">
        <v>2021</v>
      </c>
      <c r="F76">
        <v>1</v>
      </c>
      <c r="G76">
        <v>2021</v>
      </c>
      <c r="K76" s="73">
        <v>12.540000000000001</v>
      </c>
    </row>
    <row r="77" spans="2:17" ht="16.5" thickTop="1" thickBot="1" x14ac:dyDescent="0.3">
      <c r="B77" s="80" t="s">
        <v>0</v>
      </c>
      <c r="C77" s="50" t="s">
        <v>26</v>
      </c>
      <c r="D77">
        <v>1</v>
      </c>
      <c r="E77">
        <v>2021</v>
      </c>
      <c r="F77">
        <v>1</v>
      </c>
      <c r="G77">
        <v>2021</v>
      </c>
      <c r="K77" s="83"/>
    </row>
    <row r="78" spans="2:17" x14ac:dyDescent="0.25">
      <c r="K78">
        <f>SUM(K72:K77)</f>
        <v>100</v>
      </c>
    </row>
    <row r="81" spans="2:28" x14ac:dyDescent="0.25">
      <c r="D81">
        <v>12</v>
      </c>
      <c r="E81">
        <v>2020</v>
      </c>
    </row>
    <row r="82" spans="2:28" x14ac:dyDescent="0.25">
      <c r="D82">
        <v>12</v>
      </c>
      <c r="E82">
        <v>2020</v>
      </c>
    </row>
    <row r="83" spans="2:28" x14ac:dyDescent="0.25">
      <c r="B83" s="7"/>
      <c r="C83" s="7"/>
      <c r="D83">
        <v>12</v>
      </c>
      <c r="E83">
        <v>2020</v>
      </c>
      <c r="F83" s="7"/>
      <c r="G83" s="7"/>
      <c r="H83" s="7"/>
    </row>
    <row r="84" spans="2:28" x14ac:dyDescent="0.25">
      <c r="B84" s="7"/>
      <c r="C84" s="7"/>
      <c r="D84">
        <v>12</v>
      </c>
      <c r="E84">
        <v>2020</v>
      </c>
      <c r="F84" s="7"/>
      <c r="G84" s="7"/>
      <c r="H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2:28" x14ac:dyDescent="0.25">
      <c r="B85" s="7"/>
      <c r="C85" s="7"/>
      <c r="D85">
        <v>12</v>
      </c>
      <c r="E85">
        <v>2020</v>
      </c>
      <c r="F85" s="7"/>
      <c r="G85" s="7"/>
      <c r="H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2:28" x14ac:dyDescent="0.25">
      <c r="B86" s="7"/>
      <c r="C86" s="7"/>
      <c r="D86" s="7"/>
      <c r="E86" s="7"/>
      <c r="F86" s="7"/>
      <c r="G86" s="7"/>
      <c r="H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2:28" x14ac:dyDescent="0.25">
      <c r="B87" s="7"/>
      <c r="C87" s="7"/>
      <c r="D87" s="7"/>
      <c r="E87" s="7"/>
      <c r="F87" s="7"/>
      <c r="G87" s="7"/>
      <c r="H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2:28" x14ac:dyDescent="0.25">
      <c r="B88" s="7"/>
      <c r="C88" s="7"/>
      <c r="D88" s="7"/>
      <c r="E88" s="7"/>
      <c r="F88" s="7"/>
      <c r="G88" s="7"/>
      <c r="H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2:28" x14ac:dyDescent="0.25">
      <c r="B89" s="7"/>
      <c r="C89" s="7"/>
      <c r="D89" s="7"/>
      <c r="E89" s="7"/>
      <c r="F89" s="7"/>
      <c r="G89" s="7"/>
      <c r="H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2:28" x14ac:dyDescent="0.25">
      <c r="B90" s="7"/>
      <c r="C90" s="7"/>
      <c r="D90" s="7"/>
      <c r="E90" s="7"/>
      <c r="F90" s="7"/>
      <c r="G90" s="7"/>
      <c r="H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2:28" x14ac:dyDescent="0.25">
      <c r="B91" s="7"/>
      <c r="C91" s="7"/>
      <c r="D91" s="7"/>
      <c r="E91" s="7"/>
      <c r="F91" s="7"/>
      <c r="G91" s="7"/>
      <c r="H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2:28" x14ac:dyDescent="0.25">
      <c r="B92" s="7"/>
      <c r="C92" s="7"/>
      <c r="D92" s="7"/>
      <c r="E92" s="7"/>
      <c r="F92" s="7"/>
      <c r="G92" s="7"/>
      <c r="H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2:28" x14ac:dyDescent="0.25">
      <c r="B93" s="7"/>
      <c r="C93" s="7"/>
      <c r="D93" s="7"/>
      <c r="E93" s="7"/>
      <c r="F93" s="7"/>
      <c r="G93" s="7"/>
      <c r="H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2:28" x14ac:dyDescent="0.25">
      <c r="B94" s="7"/>
      <c r="C94" s="7"/>
      <c r="D94" s="7"/>
      <c r="E94" s="7"/>
      <c r="F94" s="7"/>
      <c r="G94" s="7"/>
      <c r="H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2:28" x14ac:dyDescent="0.25">
      <c r="B95" s="7"/>
      <c r="C95" s="7"/>
      <c r="D95" s="7"/>
      <c r="E95" s="7"/>
      <c r="F95" s="7"/>
      <c r="G95" s="7"/>
      <c r="H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2:28" x14ac:dyDescent="0.25">
      <c r="B96" s="60"/>
      <c r="C96" s="7"/>
      <c r="D96" s="7"/>
      <c r="E96" s="7"/>
      <c r="F96" s="7"/>
      <c r="G96" s="7"/>
      <c r="H96" s="60"/>
      <c r="I96" s="20"/>
      <c r="J96" s="60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2:28" x14ac:dyDescent="0.25">
      <c r="B97" s="60"/>
      <c r="C97" s="7"/>
      <c r="D97" s="7"/>
      <c r="E97" s="7"/>
      <c r="F97" s="7"/>
      <c r="G97" s="7"/>
      <c r="H97" s="60"/>
      <c r="I97" s="20"/>
      <c r="J97" s="60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2:28" x14ac:dyDescent="0.25">
      <c r="B98" s="60"/>
      <c r="C98" s="7"/>
      <c r="D98" s="7"/>
      <c r="E98" s="7"/>
      <c r="F98" s="7"/>
      <c r="G98" s="7"/>
      <c r="H98" s="60"/>
      <c r="I98" s="20"/>
      <c r="J98" s="60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2:28" x14ac:dyDescent="0.25">
      <c r="B99" s="60"/>
      <c r="C99" s="7"/>
      <c r="D99" s="7"/>
      <c r="E99" s="7"/>
      <c r="F99" s="7"/>
      <c r="G99" s="7"/>
      <c r="H99" s="60"/>
      <c r="I99" s="20"/>
      <c r="J99" s="60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2:28" x14ac:dyDescent="0.25">
      <c r="B100" s="60"/>
      <c r="C100" s="7"/>
      <c r="D100" s="7"/>
      <c r="E100" s="7"/>
      <c r="F100" s="7"/>
      <c r="G100" s="7"/>
      <c r="H100" s="60"/>
      <c r="I100" s="20"/>
      <c r="J100" s="60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2:28" x14ac:dyDescent="0.25">
      <c r="B101" s="60"/>
      <c r="C101" s="7"/>
      <c r="D101" s="7"/>
      <c r="E101" s="7"/>
      <c r="F101" s="7"/>
      <c r="G101" s="7"/>
      <c r="H101" s="60"/>
      <c r="I101" s="20"/>
      <c r="J101" s="60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2:28" x14ac:dyDescent="0.25">
      <c r="B102" s="60"/>
      <c r="C102" s="8"/>
      <c r="D102" s="7"/>
      <c r="E102" s="7"/>
      <c r="F102" s="7"/>
      <c r="G102" s="7"/>
      <c r="H102" s="60"/>
      <c r="I102" s="20"/>
      <c r="J102" s="61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2:28" x14ac:dyDescent="0.25">
      <c r="B103" s="60"/>
      <c r="C103" s="8"/>
      <c r="D103" s="7"/>
      <c r="E103" s="7"/>
      <c r="F103" s="7"/>
      <c r="G103" s="7"/>
      <c r="H103" s="60"/>
      <c r="I103" s="20"/>
      <c r="J103" s="60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2:28" x14ac:dyDescent="0.25">
      <c r="B104" s="60"/>
      <c r="C104" s="8"/>
      <c r="D104" s="7"/>
      <c r="E104" s="7"/>
      <c r="F104" s="7"/>
      <c r="G104" s="7"/>
      <c r="H104" s="60"/>
      <c r="I104" s="20"/>
      <c r="J104" s="60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2:28" x14ac:dyDescent="0.25">
      <c r="B105" s="60"/>
      <c r="C105" s="8"/>
      <c r="D105" s="7"/>
      <c r="E105" s="7"/>
      <c r="F105" s="7"/>
      <c r="G105" s="7"/>
      <c r="H105" s="60"/>
      <c r="I105" s="20"/>
      <c r="J105" s="60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2:28" x14ac:dyDescent="0.25">
      <c r="B106" s="60"/>
      <c r="C106" s="8"/>
      <c r="D106" s="7"/>
      <c r="E106" s="7"/>
      <c r="F106" s="7"/>
      <c r="G106" s="7"/>
      <c r="H106" s="60"/>
      <c r="I106" s="20"/>
      <c r="J106" s="60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2:28" x14ac:dyDescent="0.25">
      <c r="B107" s="60"/>
      <c r="C107" s="8"/>
      <c r="D107" s="7"/>
      <c r="E107" s="7"/>
      <c r="F107" s="7"/>
      <c r="G107" s="7"/>
      <c r="H107" s="60"/>
      <c r="I107" s="20"/>
      <c r="J107" s="60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2:28" x14ac:dyDescent="0.25">
      <c r="B108" s="60"/>
      <c r="C108" s="7"/>
      <c r="D108" s="7"/>
      <c r="E108" s="7"/>
      <c r="F108" s="7"/>
      <c r="G108" s="7"/>
      <c r="H108" s="60"/>
      <c r="I108" s="20"/>
      <c r="J108" s="60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2:28" x14ac:dyDescent="0.25">
      <c r="B109" s="7"/>
      <c r="C109" s="7"/>
      <c r="D109" s="7"/>
      <c r="E109" s="7"/>
      <c r="F109" s="7"/>
      <c r="G109" s="7"/>
      <c r="H109" s="60"/>
      <c r="I109" s="20"/>
      <c r="J109" s="60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2:28" x14ac:dyDescent="0.25">
      <c r="B110" s="7"/>
      <c r="C110" s="7"/>
      <c r="D110" s="7"/>
      <c r="E110" s="7"/>
      <c r="F110" s="7"/>
      <c r="G110" s="7"/>
      <c r="H110" s="60"/>
      <c r="I110" s="20"/>
      <c r="J110" s="60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2:28" x14ac:dyDescent="0.25">
      <c r="B111" s="7"/>
      <c r="C111" s="7"/>
      <c r="D111" s="7"/>
      <c r="E111" s="7"/>
      <c r="F111" s="7"/>
      <c r="G111" s="7"/>
      <c r="H111" s="60"/>
      <c r="I111" s="20"/>
      <c r="J111" s="60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2:28" x14ac:dyDescent="0.25">
      <c r="B112" s="7"/>
      <c r="C112" s="7"/>
      <c r="D112" s="7"/>
      <c r="E112" s="7"/>
      <c r="F112" s="7"/>
      <c r="G112" s="7"/>
      <c r="H112" s="60"/>
      <c r="I112" s="20"/>
      <c r="J112" s="60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2:28" x14ac:dyDescent="0.25">
      <c r="B113" s="7"/>
      <c r="C113" s="7"/>
      <c r="D113" s="7"/>
      <c r="E113" s="7"/>
      <c r="F113" s="7"/>
      <c r="G113" s="7"/>
      <c r="H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2:28" x14ac:dyDescent="0.25">
      <c r="B114" s="7"/>
      <c r="C114" s="7"/>
      <c r="D114" s="7"/>
      <c r="E114" s="7"/>
      <c r="F114" s="7"/>
      <c r="G114" s="7"/>
      <c r="H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2:28" x14ac:dyDescent="0.25">
      <c r="B115" s="7"/>
      <c r="C115" s="7"/>
      <c r="D115" s="7"/>
      <c r="E115" s="7"/>
      <c r="F115" s="7"/>
      <c r="G115" s="7"/>
      <c r="H115" s="7"/>
    </row>
  </sheetData>
  <mergeCells count="4">
    <mergeCell ref="F7:Q7"/>
    <mergeCell ref="F21:Q21"/>
    <mergeCell ref="F38:Q38"/>
    <mergeCell ref="C53:D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7:P60"/>
  <sheetViews>
    <sheetView topLeftCell="A40" workbookViewId="0">
      <selection activeCell="C50" sqref="C50"/>
    </sheetView>
  </sheetViews>
  <sheetFormatPr defaultRowHeight="15" x14ac:dyDescent="0.25"/>
  <cols>
    <col min="7" max="8" width="11.5703125" bestFit="1" customWidth="1"/>
    <col min="10" max="10" width="10.5703125" bestFit="1" customWidth="1"/>
  </cols>
  <sheetData>
    <row r="37" spans="2:16" x14ac:dyDescent="0.25">
      <c r="C37" t="s">
        <v>45</v>
      </c>
    </row>
    <row r="39" spans="2:16" x14ac:dyDescent="0.25">
      <c r="E39" s="28" t="s">
        <v>46</v>
      </c>
      <c r="K39" s="20"/>
      <c r="L39" s="20"/>
      <c r="M39" s="20"/>
      <c r="N39" s="24"/>
      <c r="O39" s="24"/>
      <c r="P39" s="17"/>
    </row>
    <row r="40" spans="2:16" x14ac:dyDescent="0.25">
      <c r="E40" s="41"/>
      <c r="K40" s="20"/>
      <c r="L40" s="20"/>
      <c r="M40" s="20"/>
      <c r="N40" s="24"/>
      <c r="O40" s="24"/>
      <c r="P40" s="17"/>
    </row>
    <row r="41" spans="2:16" x14ac:dyDescent="0.25">
      <c r="B41" t="s">
        <v>37</v>
      </c>
      <c r="E41" t="s">
        <v>42</v>
      </c>
      <c r="G41" s="1">
        <v>139259.38</v>
      </c>
      <c r="H41" t="s">
        <v>31</v>
      </c>
      <c r="K41" s="20"/>
      <c r="L41" s="20"/>
      <c r="M41" s="20"/>
      <c r="N41" s="24"/>
      <c r="O41" s="17"/>
      <c r="P41" s="20"/>
    </row>
    <row r="42" spans="2:16" x14ac:dyDescent="0.25">
      <c r="B42" t="s">
        <v>38</v>
      </c>
      <c r="D42" t="s">
        <v>9</v>
      </c>
      <c r="E42">
        <v>8204010</v>
      </c>
      <c r="F42" t="s">
        <v>10</v>
      </c>
      <c r="G42" s="1">
        <v>15515.36</v>
      </c>
      <c r="H42" t="s">
        <v>32</v>
      </c>
      <c r="N42" s="1"/>
    </row>
    <row r="43" spans="2:16" ht="15.75" thickBot="1" x14ac:dyDescent="0.3">
      <c r="E43">
        <v>8204016</v>
      </c>
      <c r="F43" t="s">
        <v>10</v>
      </c>
      <c r="G43" s="34"/>
      <c r="N43" s="1"/>
    </row>
    <row r="44" spans="2:16" ht="15.75" thickTop="1" x14ac:dyDescent="0.25">
      <c r="G44" s="37">
        <f>+G41-G42-G43</f>
        <v>123744.02</v>
      </c>
      <c r="H44" s="36" t="s">
        <v>33</v>
      </c>
      <c r="I44" s="36"/>
      <c r="J44" s="36"/>
      <c r="K44" s="36"/>
      <c r="L44" s="36"/>
    </row>
    <row r="45" spans="2:16" x14ac:dyDescent="0.25">
      <c r="G45" s="1"/>
      <c r="H45" t="s">
        <v>34</v>
      </c>
    </row>
    <row r="46" spans="2:16" x14ac:dyDescent="0.25">
      <c r="G46" s="14">
        <v>15515.36</v>
      </c>
      <c r="H46" t="s">
        <v>35</v>
      </c>
    </row>
    <row r="47" spans="2:16" ht="15.75" thickBot="1" x14ac:dyDescent="0.3">
      <c r="G47" s="62"/>
    </row>
    <row r="48" spans="2:16" x14ac:dyDescent="0.25">
      <c r="G48" s="2">
        <f>+G44-G46-G47</f>
        <v>108228.66</v>
      </c>
      <c r="H48" t="s">
        <v>36</v>
      </c>
      <c r="I48" s="2"/>
    </row>
    <row r="49" spans="6:12" x14ac:dyDescent="0.25">
      <c r="G49" s="46">
        <f>+G35</f>
        <v>0</v>
      </c>
    </row>
    <row r="50" spans="6:12" x14ac:dyDescent="0.25">
      <c r="G50" s="2">
        <f>+G48-G49</f>
        <v>108228.66</v>
      </c>
      <c r="H50" t="s">
        <v>47</v>
      </c>
    </row>
    <row r="52" spans="6:12" x14ac:dyDescent="0.25">
      <c r="H52" t="s">
        <v>40</v>
      </c>
    </row>
    <row r="53" spans="6:12" x14ac:dyDescent="0.25">
      <c r="F53" t="s">
        <v>21</v>
      </c>
      <c r="G53" s="2">
        <f>+'CALCULATION-2021'!F42</f>
        <v>77.81</v>
      </c>
      <c r="H53" s="1">
        <f>ROUND(ROUND(G53*$G$44,2)/100,2)</f>
        <v>96285.22</v>
      </c>
    </row>
    <row r="54" spans="6:12" x14ac:dyDescent="0.25">
      <c r="F54" t="s">
        <v>1</v>
      </c>
      <c r="G54" s="2">
        <f>+'CALCULATION-2021'!F43</f>
        <v>7.71</v>
      </c>
      <c r="H54" s="1">
        <f t="shared" ref="H54:H58" si="0">ROUND(ROUND(G54*$G$44,2)/100,2)</f>
        <v>9540.66</v>
      </c>
    </row>
    <row r="55" spans="6:12" x14ac:dyDescent="0.25">
      <c r="F55" t="s">
        <v>3</v>
      </c>
      <c r="G55" s="2">
        <f>+'CALCULATION-2021'!F44</f>
        <v>0.36</v>
      </c>
      <c r="H55" s="1">
        <f t="shared" si="0"/>
        <v>445.48</v>
      </c>
    </row>
    <row r="56" spans="6:12" ht="15.75" thickBot="1" x14ac:dyDescent="0.3">
      <c r="F56" t="s">
        <v>5</v>
      </c>
      <c r="G56" s="2">
        <f>+'CALCULATION-2021'!F45</f>
        <v>1.58</v>
      </c>
      <c r="H56" s="1">
        <f t="shared" si="0"/>
        <v>1955.16</v>
      </c>
    </row>
    <row r="57" spans="6:12" ht="16.5" thickTop="1" thickBot="1" x14ac:dyDescent="0.3">
      <c r="F57" s="74" t="s">
        <v>8</v>
      </c>
      <c r="G57" s="2">
        <f>+'CALCULATION-2021'!F47</f>
        <v>12.540000000000001</v>
      </c>
      <c r="H57" s="1">
        <f t="shared" si="0"/>
        <v>15517.5</v>
      </c>
      <c r="I57" s="29">
        <f>+G46</f>
        <v>15515.36</v>
      </c>
      <c r="J57" s="1">
        <f>+H57-I57</f>
        <v>2.1399999999994179</v>
      </c>
    </row>
    <row r="58" spans="6:12" ht="16.5" thickTop="1" thickBot="1" x14ac:dyDescent="0.3">
      <c r="F58" s="50"/>
      <c r="G58" s="2"/>
      <c r="H58" s="31"/>
      <c r="I58" s="29"/>
      <c r="J58" s="1"/>
      <c r="K58" s="2"/>
      <c r="L58" s="2"/>
    </row>
    <row r="59" spans="6:12" x14ac:dyDescent="0.25">
      <c r="F59" s="20"/>
      <c r="G59" s="20"/>
      <c r="H59" s="2">
        <f>SUM(H53:H58)</f>
        <v>123744.02</v>
      </c>
    </row>
    <row r="60" spans="6:12" x14ac:dyDescent="0.25">
      <c r="F60" s="20"/>
      <c r="G60" s="2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CALCULATION-2021</vt:lpstr>
      <vt:lpstr>JANUARY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2018-11-07T18:37:24Z</dcterms:created>
  <dcterms:modified xsi:type="dcterms:W3CDTF">2021-02-08T21:10:24Z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APPS PERCENTAGE-AUGUST 2020.xlsx</vt:lpwstr>
  </property>
</Properties>
</file>