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rown\Box\2021 Kentucky Rate Case\PSC DR2 - AG DR1\AGDR1 Responses\AG DR1 Attachments\"/>
    </mc:Choice>
  </mc:AlternateContent>
  <bookViews>
    <workbookView xWindow="0" yWindow="0" windowWidth="28800" windowHeight="12225"/>
  </bookViews>
  <sheets>
    <sheet name="Forecasted Test Period" sheetId="1" r:id="rId1"/>
  </sheets>
  <externalReferences>
    <externalReference r:id="rId2"/>
  </externalReferences>
  <definedNames>
    <definedName name="_xlnm._FilterDatabase" localSheetId="0" hidden="1">'Forecasted Test Period'!$A$10:$O$37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/>
  <c r="G36" i="1"/>
  <c r="H34" i="1"/>
  <c r="H32" i="1"/>
  <c r="H30" i="1"/>
  <c r="H28" i="1"/>
  <c r="H26" i="1"/>
  <c r="H24" i="1"/>
  <c r="H22" i="1"/>
  <c r="H20" i="1"/>
  <c r="H18" i="1"/>
  <c r="H16" i="1"/>
  <c r="H14" i="1"/>
  <c r="G34" i="1"/>
  <c r="G32" i="1"/>
  <c r="G30" i="1"/>
  <c r="G28" i="1"/>
  <c r="G26" i="1"/>
  <c r="G24" i="1"/>
  <c r="G22" i="1"/>
  <c r="G20" i="1"/>
  <c r="G18" i="1"/>
  <c r="G16" i="1"/>
  <c r="G14" i="1"/>
  <c r="H12" i="1"/>
  <c r="G12" i="1"/>
  <c r="I12" i="1" s="1"/>
  <c r="I35" i="1"/>
  <c r="I34" i="1"/>
  <c r="C34" i="1"/>
  <c r="I33" i="1"/>
  <c r="C32" i="1"/>
  <c r="I31" i="1"/>
  <c r="I30" i="1"/>
  <c r="C30" i="1"/>
  <c r="I29" i="1"/>
  <c r="C28" i="1"/>
  <c r="I27" i="1"/>
  <c r="I26" i="1"/>
  <c r="C26" i="1"/>
  <c r="I25" i="1"/>
  <c r="I24" i="1"/>
  <c r="C24" i="1"/>
  <c r="I23" i="1"/>
  <c r="I22" i="1"/>
  <c r="C22" i="1"/>
  <c r="I21" i="1"/>
  <c r="I20" i="1"/>
  <c r="C20" i="1"/>
  <c r="I19" i="1"/>
  <c r="I18" i="1"/>
  <c r="C18" i="1"/>
  <c r="I17" i="1"/>
  <c r="C16" i="1"/>
  <c r="I15" i="1"/>
  <c r="I14" i="1"/>
  <c r="C14" i="1"/>
  <c r="I13" i="1"/>
  <c r="A13" i="1"/>
  <c r="C12" i="1"/>
  <c r="I16" i="1" l="1"/>
  <c r="I32" i="1"/>
  <c r="I28" i="1"/>
</calcChain>
</file>

<file path=xl/sharedStrings.xml><?xml version="1.0" encoding="utf-8"?>
<sst xmlns="http://schemas.openxmlformats.org/spreadsheetml/2006/main" count="52" uniqueCount="22">
  <si>
    <t>Schedule J</t>
  </si>
  <si>
    <t>Delta Natural Gas Company, Inc.</t>
  </si>
  <si>
    <t>Case No. 2021-00185</t>
  </si>
  <si>
    <t>Forecasted Test Period</t>
  </si>
  <si>
    <t>As of December 31,2022</t>
  </si>
  <si>
    <t>Workpaper Reference No.(s):</t>
  </si>
  <si>
    <t>Month</t>
  </si>
  <si>
    <t>Employee Group</t>
  </si>
  <si>
    <t>Number of Full-Time Employees</t>
  </si>
  <si>
    <t xml:space="preserve">Number of Part-Time Employees </t>
  </si>
  <si>
    <t>Monthly Budget</t>
  </si>
  <si>
    <t xml:space="preserve">Monthly Actual </t>
  </si>
  <si>
    <t>Variance Percent</t>
  </si>
  <si>
    <t>Budgeted</t>
  </si>
  <si>
    <t>Actual</t>
  </si>
  <si>
    <t>Reg.</t>
  </si>
  <si>
    <t>OT</t>
  </si>
  <si>
    <t xml:space="preserve"> Total</t>
  </si>
  <si>
    <t xml:space="preserve">Salary </t>
  </si>
  <si>
    <t>Hourly</t>
  </si>
  <si>
    <t xml:space="preserve">Note: </t>
  </si>
  <si>
    <t>Overtime is a function of unexpected emergencies/projects and is difficult to accurately predict.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</si>
</sst>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quotePrefix="1" applyNumberFormat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17" fontId="0" fillId="0" borderId="0" xfId="0" applyNumberFormat="1" applyAlignment="1">
      <alignment horizontal="left"/>
    </xf>
    <xf numFmtId="0" fontId="3" fillId="0" borderId="0" xfId="0" applyFont="1"/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0" fontId="0" fillId="0" borderId="12" xfId="0" applyBorder="1"/>
    <xf numFmtId="164" fontId="0" fillId="0" borderId="12" xfId="1" applyNumberFormat="1" applyFont="1" applyBorder="1"/>
    <xf numFmtId="164" fontId="0" fillId="0" borderId="12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7" fontId="0" fillId="0" borderId="0" xfId="0" quotePrefix="1" applyNumberFormat="1"/>
    <xf numFmtId="1" fontId="0" fillId="0" borderId="0" xfId="0" applyNumberFormat="1"/>
    <xf numFmtId="43" fontId="0" fillId="0" borderId="0" xfId="0" applyNumberForma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4010/AppData/Local/Microsoft/Windows/INetCache/Content.Outlook/SC2HH8XO/Delta%20Rate%20Case%20Schedule%20J%20-%20Payroll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2020"/>
      <sheetName val="Base Period ended 083121"/>
      <sheetName val="Forecasted Test Period"/>
      <sheetName val="Supporting Docs &gt;&gt;&gt;"/>
      <sheetName val="2017-18 Budget"/>
      <sheetName val="Budget info 07012018 "/>
      <sheetName val="2019 Budgeted HC"/>
      <sheetName val="2018 Total Labor"/>
      <sheetName val="2019 Total Labor"/>
      <sheetName val="2020 Total Labor"/>
      <sheetName val="2018 Actual HC"/>
      <sheetName val="2019 Actual HC"/>
      <sheetName val="2020 Actual HC"/>
      <sheetName val="2021 Actual HC"/>
      <sheetName val="Base Period Data 2021 (3+9)"/>
      <sheetName val="Based Period HC (Plan)"/>
      <sheetName val="2020 Budgeted HC"/>
      <sheetName val="Forecasted Headcount"/>
      <sheetName val="Forcasted inf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O4">
            <v>162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8" workbookViewId="0">
      <selection activeCell="N18" sqref="N18"/>
    </sheetView>
  </sheetViews>
  <sheetFormatPr defaultRowHeight="15" x14ac:dyDescent="0.25"/>
  <cols>
    <col min="1" max="1" width="9.140625" style="23"/>
    <col min="2" max="2" width="15.85546875" bestFit="1" customWidth="1"/>
    <col min="3" max="6" width="11.85546875" customWidth="1"/>
    <col min="7" max="7" width="13.28515625" bestFit="1" customWidth="1"/>
    <col min="8" max="8" width="10.5703125" bestFit="1" customWidth="1"/>
    <col min="9" max="10" width="13.28515625" bestFit="1" customWidth="1"/>
    <col min="11" max="11" width="11.5703125" bestFit="1" customWidth="1"/>
    <col min="12" max="12" width="13.28515625" bestFit="1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32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2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5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x14ac:dyDescent="0.25">
      <c r="A8" s="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45" customHeight="1" x14ac:dyDescent="0.25">
      <c r="A10" s="35" t="s">
        <v>6</v>
      </c>
      <c r="B10" s="30" t="s">
        <v>7</v>
      </c>
      <c r="C10" s="38" t="s">
        <v>8</v>
      </c>
      <c r="D10" s="38"/>
      <c r="E10" s="38" t="s">
        <v>9</v>
      </c>
      <c r="F10" s="38"/>
      <c r="G10" s="30" t="s">
        <v>10</v>
      </c>
      <c r="H10" s="30"/>
      <c r="I10" s="30"/>
      <c r="J10" s="30" t="s">
        <v>11</v>
      </c>
      <c r="K10" s="30"/>
      <c r="L10" s="30"/>
      <c r="M10" s="30" t="s">
        <v>12</v>
      </c>
      <c r="N10" s="30"/>
      <c r="O10" s="31"/>
    </row>
    <row r="11" spans="1:15" ht="15.75" thickBot="1" x14ac:dyDescent="0.3">
      <c r="A11" s="36"/>
      <c r="B11" s="37"/>
      <c r="C11" s="9" t="s">
        <v>13</v>
      </c>
      <c r="D11" s="9" t="s">
        <v>14</v>
      </c>
      <c r="E11" s="9" t="s">
        <v>13</v>
      </c>
      <c r="F11" s="9" t="s">
        <v>14</v>
      </c>
      <c r="G11" s="9" t="s">
        <v>15</v>
      </c>
      <c r="H11" s="9" t="s">
        <v>16</v>
      </c>
      <c r="I11" s="9" t="s">
        <v>17</v>
      </c>
      <c r="J11" s="9" t="s">
        <v>15</v>
      </c>
      <c r="K11" s="9" t="s">
        <v>16</v>
      </c>
      <c r="L11" s="9" t="s">
        <v>17</v>
      </c>
      <c r="M11" s="9" t="s">
        <v>15</v>
      </c>
      <c r="N11" s="9" t="s">
        <v>16</v>
      </c>
      <c r="O11" s="10" t="s">
        <v>17</v>
      </c>
    </row>
    <row r="12" spans="1:15" x14ac:dyDescent="0.25">
      <c r="A12" s="11">
        <v>44562</v>
      </c>
      <c r="B12" t="s">
        <v>18</v>
      </c>
      <c r="C12">
        <f>'[1]Forecasted Headcount'!$O$4</f>
        <v>162</v>
      </c>
      <c r="G12" s="12">
        <f>9813284/12</f>
        <v>817773.66666666663</v>
      </c>
      <c r="H12" s="12">
        <f>324731/12</f>
        <v>27060.916666666668</v>
      </c>
      <c r="I12" s="13">
        <f>G12+H12</f>
        <v>844834.58333333326</v>
      </c>
      <c r="J12" s="12"/>
      <c r="K12" s="12"/>
      <c r="L12" s="12"/>
      <c r="M12" s="14"/>
      <c r="N12" s="14"/>
      <c r="O12" s="14"/>
    </row>
    <row r="13" spans="1:15" x14ac:dyDescent="0.25">
      <c r="A13" s="11">
        <f>A12</f>
        <v>44562</v>
      </c>
      <c r="B13" t="s">
        <v>19</v>
      </c>
      <c r="E13">
        <v>0</v>
      </c>
      <c r="G13" s="12"/>
      <c r="H13" s="12"/>
      <c r="I13" s="13">
        <f t="shared" ref="I13:I35" si="0">G13+H13</f>
        <v>0</v>
      </c>
      <c r="J13" s="12"/>
      <c r="K13" s="12"/>
      <c r="L13" s="12"/>
      <c r="M13" s="14"/>
      <c r="N13" s="14"/>
      <c r="O13" s="14"/>
    </row>
    <row r="14" spans="1:15" x14ac:dyDescent="0.25">
      <c r="A14" s="15">
        <v>44593</v>
      </c>
      <c r="B14" t="s">
        <v>18</v>
      </c>
      <c r="C14">
        <f>'[1]Forecasted Headcount'!$O$4</f>
        <v>162</v>
      </c>
      <c r="G14" s="12">
        <f>9813284/12</f>
        <v>817773.66666666663</v>
      </c>
      <c r="H14" s="12">
        <f>324731/12</f>
        <v>27060.916666666668</v>
      </c>
      <c r="I14" s="13">
        <f t="shared" si="0"/>
        <v>844834.58333333326</v>
      </c>
      <c r="J14" s="12"/>
      <c r="K14" s="12"/>
      <c r="L14" s="12"/>
      <c r="M14" s="14"/>
      <c r="N14" s="14"/>
      <c r="O14" s="14"/>
    </row>
    <row r="15" spans="1:15" x14ac:dyDescent="0.25">
      <c r="A15" s="15">
        <v>44593</v>
      </c>
      <c r="B15" t="s">
        <v>19</v>
      </c>
      <c r="E15">
        <v>0</v>
      </c>
      <c r="G15" s="12"/>
      <c r="H15" s="12"/>
      <c r="I15" s="13">
        <f t="shared" si="0"/>
        <v>0</v>
      </c>
      <c r="J15" s="12"/>
      <c r="K15" s="12"/>
      <c r="L15" s="12"/>
      <c r="M15" s="14"/>
      <c r="N15" s="14"/>
      <c r="O15" s="14"/>
    </row>
    <row r="16" spans="1:15" x14ac:dyDescent="0.25">
      <c r="A16" s="11">
        <v>44621</v>
      </c>
      <c r="B16" t="s">
        <v>18</v>
      </c>
      <c r="C16">
        <f>'[1]Forecasted Headcount'!$O$4</f>
        <v>162</v>
      </c>
      <c r="G16" s="12">
        <f>9813284/12</f>
        <v>817773.66666666663</v>
      </c>
      <c r="H16" s="12">
        <f>324731/12</f>
        <v>27060.916666666668</v>
      </c>
      <c r="I16" s="13">
        <f t="shared" si="0"/>
        <v>844834.58333333326</v>
      </c>
      <c r="J16" s="12"/>
      <c r="K16" s="12"/>
      <c r="L16" s="12"/>
      <c r="M16" s="14"/>
      <c r="N16" s="14"/>
      <c r="O16" s="14"/>
    </row>
    <row r="17" spans="1:15" x14ac:dyDescent="0.25">
      <c r="A17" s="11">
        <v>44621</v>
      </c>
      <c r="B17" t="s">
        <v>19</v>
      </c>
      <c r="E17">
        <v>0</v>
      </c>
      <c r="G17" s="12"/>
      <c r="H17" s="12"/>
      <c r="I17" s="13">
        <f t="shared" si="0"/>
        <v>0</v>
      </c>
      <c r="J17" s="12"/>
      <c r="K17" s="12"/>
      <c r="L17" s="12"/>
      <c r="M17" s="14"/>
      <c r="N17" s="14"/>
      <c r="O17" s="14"/>
    </row>
    <row r="18" spans="1:15" x14ac:dyDescent="0.25">
      <c r="A18" s="15">
        <v>44652</v>
      </c>
      <c r="B18" t="s">
        <v>18</v>
      </c>
      <c r="C18">
        <f>'[1]Forecasted Headcount'!$O$4</f>
        <v>162</v>
      </c>
      <c r="G18" s="12">
        <f>9813284/12</f>
        <v>817773.66666666663</v>
      </c>
      <c r="H18" s="12">
        <f>324731/12</f>
        <v>27060.916666666668</v>
      </c>
      <c r="I18" s="13">
        <f t="shared" si="0"/>
        <v>844834.58333333326</v>
      </c>
      <c r="J18" s="12"/>
      <c r="K18" s="12"/>
      <c r="L18" s="12"/>
      <c r="M18" s="14"/>
      <c r="N18" s="14"/>
      <c r="O18" s="14"/>
    </row>
    <row r="19" spans="1:15" x14ac:dyDescent="0.25">
      <c r="A19" s="15">
        <v>44652</v>
      </c>
      <c r="B19" t="s">
        <v>19</v>
      </c>
      <c r="E19">
        <v>0</v>
      </c>
      <c r="G19" s="12"/>
      <c r="H19" s="12"/>
      <c r="I19" s="13">
        <f t="shared" si="0"/>
        <v>0</v>
      </c>
      <c r="J19" s="12"/>
      <c r="K19" s="12"/>
      <c r="L19" s="12"/>
      <c r="M19" s="14"/>
      <c r="N19" s="14"/>
      <c r="O19" s="14"/>
    </row>
    <row r="20" spans="1:15" x14ac:dyDescent="0.25">
      <c r="A20" s="11">
        <v>44682</v>
      </c>
      <c r="B20" t="s">
        <v>18</v>
      </c>
      <c r="C20">
        <f>'[1]Forecasted Headcount'!$O$4</f>
        <v>162</v>
      </c>
      <c r="G20" s="12">
        <f>9813284/12</f>
        <v>817773.66666666663</v>
      </c>
      <c r="H20" s="12">
        <f>324731/12</f>
        <v>27060.916666666668</v>
      </c>
      <c r="I20" s="13">
        <f t="shared" si="0"/>
        <v>844834.58333333326</v>
      </c>
      <c r="J20" s="12"/>
      <c r="K20" s="12"/>
      <c r="L20" s="12"/>
      <c r="M20" s="14"/>
      <c r="N20" s="14"/>
      <c r="O20" s="14"/>
    </row>
    <row r="21" spans="1:15" x14ac:dyDescent="0.25">
      <c r="A21" s="11">
        <v>44682</v>
      </c>
      <c r="B21" t="s">
        <v>19</v>
      </c>
      <c r="E21">
        <v>0</v>
      </c>
      <c r="G21" s="12"/>
      <c r="H21" s="12"/>
      <c r="I21" s="13">
        <f t="shared" si="0"/>
        <v>0</v>
      </c>
      <c r="J21" s="12"/>
      <c r="K21" s="12"/>
      <c r="L21" s="12"/>
      <c r="M21" s="14"/>
      <c r="N21" s="14"/>
      <c r="O21" s="14"/>
    </row>
    <row r="22" spans="1:15" x14ac:dyDescent="0.25">
      <c r="A22" s="15">
        <v>44713</v>
      </c>
      <c r="B22" t="s">
        <v>18</v>
      </c>
      <c r="C22">
        <f>'[1]Forecasted Headcount'!$O$4</f>
        <v>162</v>
      </c>
      <c r="G22" s="12">
        <f>9813284/12</f>
        <v>817773.66666666663</v>
      </c>
      <c r="H22" s="12">
        <f>324731/12</f>
        <v>27060.916666666668</v>
      </c>
      <c r="I22" s="13">
        <f t="shared" si="0"/>
        <v>844834.58333333326</v>
      </c>
      <c r="J22" s="12"/>
      <c r="K22" s="12"/>
      <c r="L22" s="12"/>
      <c r="M22" s="14"/>
      <c r="N22" s="14"/>
      <c r="O22" s="14"/>
    </row>
    <row r="23" spans="1:15" x14ac:dyDescent="0.25">
      <c r="A23" s="15">
        <v>44713</v>
      </c>
      <c r="B23" t="s">
        <v>19</v>
      </c>
      <c r="E23">
        <v>0</v>
      </c>
      <c r="G23" s="12"/>
      <c r="H23" s="12"/>
      <c r="I23" s="13">
        <f t="shared" si="0"/>
        <v>0</v>
      </c>
      <c r="J23" s="12"/>
      <c r="K23" s="12"/>
      <c r="L23" s="12"/>
      <c r="M23" s="14"/>
      <c r="N23" s="14"/>
      <c r="O23" s="14"/>
    </row>
    <row r="24" spans="1:15" x14ac:dyDescent="0.25">
      <c r="A24" s="11">
        <v>44743</v>
      </c>
      <c r="B24" t="s">
        <v>18</v>
      </c>
      <c r="C24">
        <f>'[1]Forecasted Headcount'!$O$4</f>
        <v>162</v>
      </c>
      <c r="G24" s="12">
        <f>9813284/12</f>
        <v>817773.66666666663</v>
      </c>
      <c r="H24" s="12">
        <f>324731/12</f>
        <v>27060.916666666668</v>
      </c>
      <c r="I24" s="13">
        <f t="shared" si="0"/>
        <v>844834.58333333326</v>
      </c>
      <c r="J24" s="12"/>
      <c r="K24" s="12"/>
      <c r="L24" s="12"/>
      <c r="M24" s="14"/>
      <c r="N24" s="14"/>
      <c r="O24" s="14"/>
    </row>
    <row r="25" spans="1:15" x14ac:dyDescent="0.25">
      <c r="A25" s="11">
        <v>44743</v>
      </c>
      <c r="B25" t="s">
        <v>19</v>
      </c>
      <c r="E25">
        <v>0</v>
      </c>
      <c r="G25" s="12"/>
      <c r="H25" s="12"/>
      <c r="I25" s="13">
        <f t="shared" si="0"/>
        <v>0</v>
      </c>
      <c r="J25" s="12"/>
      <c r="K25" s="12"/>
      <c r="L25" s="12"/>
      <c r="M25" s="14"/>
      <c r="N25" s="14"/>
      <c r="O25" s="14"/>
    </row>
    <row r="26" spans="1:15" x14ac:dyDescent="0.25">
      <c r="A26" s="15">
        <v>44774</v>
      </c>
      <c r="B26" t="s">
        <v>18</v>
      </c>
      <c r="C26">
        <f>'[1]Forecasted Headcount'!$O$4</f>
        <v>162</v>
      </c>
      <c r="E26" s="16"/>
      <c r="G26" s="12">
        <f>9813284/12</f>
        <v>817773.66666666663</v>
      </c>
      <c r="H26" s="12">
        <f>324731/12</f>
        <v>27060.916666666668</v>
      </c>
      <c r="I26" s="13">
        <f t="shared" si="0"/>
        <v>844834.58333333326</v>
      </c>
      <c r="J26" s="12"/>
      <c r="K26" s="12"/>
      <c r="L26" s="12"/>
      <c r="M26" s="14"/>
      <c r="N26" s="14"/>
      <c r="O26" s="14"/>
    </row>
    <row r="27" spans="1:15" s="17" customFormat="1" x14ac:dyDescent="0.25">
      <c r="A27" s="15">
        <v>44774</v>
      </c>
      <c r="B27" t="s">
        <v>19</v>
      </c>
      <c r="E27" s="16">
        <v>0</v>
      </c>
      <c r="G27" s="18"/>
      <c r="H27" s="18"/>
      <c r="I27" s="13">
        <f t="shared" si="0"/>
        <v>0</v>
      </c>
      <c r="J27" s="18"/>
      <c r="K27" s="18"/>
      <c r="L27" s="18"/>
      <c r="M27" s="19"/>
      <c r="N27" s="19"/>
      <c r="O27" s="19"/>
    </row>
    <row r="28" spans="1:15" x14ac:dyDescent="0.25">
      <c r="A28" s="11">
        <v>44805</v>
      </c>
      <c r="B28" t="s">
        <v>18</v>
      </c>
      <c r="C28">
        <f>'[1]Forecasted Headcount'!$O$4</f>
        <v>162</v>
      </c>
      <c r="E28" s="16"/>
      <c r="G28" s="12">
        <f>9813284/12</f>
        <v>817773.66666666663</v>
      </c>
      <c r="H28" s="12">
        <f>324731/12</f>
        <v>27060.916666666668</v>
      </c>
      <c r="I28" s="13">
        <f t="shared" si="0"/>
        <v>844834.58333333326</v>
      </c>
      <c r="J28" s="12"/>
      <c r="K28" s="12"/>
      <c r="L28" s="12"/>
      <c r="M28" s="14"/>
      <c r="N28" s="14"/>
      <c r="O28" s="14"/>
    </row>
    <row r="29" spans="1:15" x14ac:dyDescent="0.25">
      <c r="A29" s="11">
        <v>44805</v>
      </c>
      <c r="B29" t="s">
        <v>19</v>
      </c>
      <c r="E29" s="16">
        <v>0</v>
      </c>
      <c r="G29" s="12"/>
      <c r="H29" s="12"/>
      <c r="I29" s="13">
        <f t="shared" si="0"/>
        <v>0</v>
      </c>
      <c r="J29" s="12"/>
      <c r="K29" s="12"/>
      <c r="L29" s="12"/>
      <c r="M29" s="14"/>
      <c r="N29" s="14"/>
      <c r="O29" s="14"/>
    </row>
    <row r="30" spans="1:15" x14ac:dyDescent="0.25">
      <c r="A30" s="15">
        <v>44835</v>
      </c>
      <c r="B30" t="s">
        <v>18</v>
      </c>
      <c r="C30">
        <f>'[1]Forecasted Headcount'!$O$4</f>
        <v>162</v>
      </c>
      <c r="E30" s="16"/>
      <c r="G30" s="12">
        <f>9813284/12</f>
        <v>817773.66666666663</v>
      </c>
      <c r="H30" s="12">
        <f>324731/12</f>
        <v>27060.916666666668</v>
      </c>
      <c r="I30" s="13">
        <f t="shared" si="0"/>
        <v>844834.58333333326</v>
      </c>
      <c r="J30" s="12"/>
      <c r="K30" s="12"/>
      <c r="L30" s="12"/>
      <c r="M30" s="14"/>
      <c r="N30" s="14"/>
      <c r="O30" s="14"/>
    </row>
    <row r="31" spans="1:15" x14ac:dyDescent="0.25">
      <c r="A31" s="15">
        <v>44835</v>
      </c>
      <c r="B31" t="s">
        <v>19</v>
      </c>
      <c r="E31">
        <v>0</v>
      </c>
      <c r="G31" s="12"/>
      <c r="H31" s="12"/>
      <c r="I31" s="13">
        <f t="shared" si="0"/>
        <v>0</v>
      </c>
      <c r="J31" s="12"/>
      <c r="K31" s="12"/>
      <c r="L31" s="12"/>
      <c r="M31" s="14"/>
      <c r="N31" s="14"/>
      <c r="O31" s="14"/>
    </row>
    <row r="32" spans="1:15" x14ac:dyDescent="0.25">
      <c r="A32" s="11">
        <v>44866</v>
      </c>
      <c r="B32" t="s">
        <v>18</v>
      </c>
      <c r="C32">
        <f>'[1]Forecasted Headcount'!$O$4</f>
        <v>162</v>
      </c>
      <c r="G32" s="12">
        <f>9813284/12</f>
        <v>817773.66666666663</v>
      </c>
      <c r="H32" s="12">
        <f>324731/12</f>
        <v>27060.916666666668</v>
      </c>
      <c r="I32" s="13">
        <f t="shared" si="0"/>
        <v>844834.58333333326</v>
      </c>
      <c r="J32" s="12"/>
      <c r="K32" s="12"/>
      <c r="L32" s="12"/>
      <c r="M32" s="14"/>
      <c r="N32" s="14"/>
      <c r="O32" s="14"/>
    </row>
    <row r="33" spans="1:15" x14ac:dyDescent="0.25">
      <c r="A33" s="11">
        <v>44866</v>
      </c>
      <c r="B33" t="s">
        <v>19</v>
      </c>
      <c r="E33">
        <v>0</v>
      </c>
      <c r="G33" s="12"/>
      <c r="H33" s="12"/>
      <c r="I33" s="13">
        <f t="shared" si="0"/>
        <v>0</v>
      </c>
      <c r="J33" s="12"/>
      <c r="K33" s="12"/>
      <c r="L33" s="12"/>
      <c r="M33" s="14"/>
      <c r="N33" s="14"/>
      <c r="O33" s="14"/>
    </row>
    <row r="34" spans="1:15" x14ac:dyDescent="0.25">
      <c r="A34" s="15">
        <v>44896</v>
      </c>
      <c r="B34" t="s">
        <v>18</v>
      </c>
      <c r="C34">
        <f>'[1]Forecasted Headcount'!$O$4</f>
        <v>162</v>
      </c>
      <c r="G34" s="12">
        <f>9813284/12</f>
        <v>817773.66666666663</v>
      </c>
      <c r="H34" s="12">
        <f>324731/12</f>
        <v>27060.916666666668</v>
      </c>
      <c r="I34" s="13">
        <f t="shared" si="0"/>
        <v>844834.58333333326</v>
      </c>
      <c r="J34" s="12"/>
      <c r="K34" s="12"/>
      <c r="L34" s="12"/>
      <c r="M34" s="14"/>
      <c r="N34" s="14"/>
      <c r="O34" s="14"/>
    </row>
    <row r="35" spans="1:15" x14ac:dyDescent="0.25">
      <c r="A35" s="15">
        <v>44896</v>
      </c>
      <c r="B35" t="s">
        <v>19</v>
      </c>
      <c r="D35" s="20"/>
      <c r="E35" s="20">
        <v>0</v>
      </c>
      <c r="F35" s="20"/>
      <c r="G35" s="21"/>
      <c r="H35" s="21"/>
      <c r="I35" s="22">
        <f t="shared" si="0"/>
        <v>0</v>
      </c>
      <c r="J35" s="21"/>
      <c r="K35" s="21"/>
      <c r="L35" s="21"/>
      <c r="M35" s="14"/>
      <c r="N35" s="14"/>
      <c r="O35" s="14"/>
    </row>
    <row r="36" spans="1:15" x14ac:dyDescent="0.25">
      <c r="C36" s="24"/>
      <c r="D36" s="25"/>
      <c r="E36" s="25"/>
      <c r="F36" s="25"/>
      <c r="G36" s="26">
        <f>SUM(G12:G35)</f>
        <v>9813284</v>
      </c>
      <c r="H36" s="26">
        <f t="shared" ref="H36:I36" si="1">SUM(H12:H35)</f>
        <v>324731</v>
      </c>
      <c r="I36" s="26">
        <f t="shared" si="1"/>
        <v>10138015</v>
      </c>
      <c r="J36" s="26"/>
      <c r="K36" s="26"/>
      <c r="L36" s="26"/>
      <c r="M36" s="14"/>
      <c r="N36" s="14"/>
      <c r="O36" s="14"/>
    </row>
    <row r="37" spans="1:15" x14ac:dyDescent="0.25">
      <c r="A37" s="11"/>
      <c r="B37" s="27"/>
      <c r="C37" s="24"/>
      <c r="D37" s="28"/>
      <c r="E37" s="28"/>
      <c r="F37" s="28"/>
      <c r="G37" s="13"/>
      <c r="H37" s="13"/>
      <c r="I37" s="13"/>
      <c r="J37" s="12"/>
      <c r="K37" s="12"/>
      <c r="L37" s="12"/>
    </row>
    <row r="38" spans="1:15" x14ac:dyDescent="0.25">
      <c r="A38" s="11"/>
      <c r="B38" s="27"/>
      <c r="C38" s="24"/>
      <c r="D38" s="28"/>
      <c r="E38" s="28"/>
      <c r="F38" s="28"/>
      <c r="G38" s="13"/>
      <c r="H38" s="13"/>
      <c r="I38" s="13"/>
      <c r="J38" s="12"/>
      <c r="K38" s="12"/>
      <c r="L38" s="12"/>
    </row>
    <row r="39" spans="1:15" x14ac:dyDescent="0.25">
      <c r="A39" s="23" t="s">
        <v>20</v>
      </c>
      <c r="B39" t="s">
        <v>21</v>
      </c>
      <c r="G39" s="29"/>
      <c r="H39" s="29"/>
    </row>
  </sheetData>
  <autoFilter ref="A10:O37">
    <filterColumn colId="2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</autoFilter>
  <mergeCells count="11">
    <mergeCell ref="M10:O10"/>
    <mergeCell ref="A2:O2"/>
    <mergeCell ref="A3:O3"/>
    <mergeCell ref="A5:O5"/>
    <mergeCell ref="A6:O6"/>
    <mergeCell ref="A10:A11"/>
    <mergeCell ref="B10:B11"/>
    <mergeCell ref="C10:D10"/>
    <mergeCell ref="E10:F10"/>
    <mergeCell ref="G10:I10"/>
    <mergeCell ref="J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Forecasted Test Period</vt:lpstr>
    </vt:vector>
  </TitlesOfParts>
  <Company>Peoples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 Brown</cp:lastModifiedBy>
  <dcterms:created xsi:type="dcterms:W3CDTF">2021-07-20T12:22:00Z</dcterms:created>
  <dcterms:modified xsi:type="dcterms:W3CDTF">2021-07-20T14:26:27Z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