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rinterSettings/printerSettings1.bin" ContentType="application/vnd.openxmlformats-officedocument.spreadsheetml.printerSettings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pivotTables/pivotTable5.xml" ContentType="application/vnd.openxmlformats-officedocument.spreadsheetml.pivotTable+xml"/>
  <Override PartName="/xl/printerSettings/printerSettings3.bin" ContentType="application/vnd.openxmlformats-officedocument.spreadsheetml.printerSettings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Request List\Tab 6\"/>
    </mc:Choice>
  </mc:AlternateContent>
  <bookViews>
    <workbookView xWindow="0" yWindow="0" windowWidth="21855" windowHeight="14940" tabRatio="886" firstSheet="6" activeTab="6"/>
  </bookViews>
  <sheets>
    <sheet name="_com.sap.ip.bi.xl.hiddensheet" sheetId="6" state="veryHidden" r:id="rId1"/>
    <sheet name="Base Analysis Summary" sheetId="14" state="hidden" r:id="rId2"/>
    <sheet name="Base Analysis Detail" sheetId="15" state="hidden" r:id="rId3"/>
    <sheet name="BW Query Base" sheetId="13" state="hidden" r:id="rId4"/>
    <sheet name="Base Period IS" sheetId="10" state="hidden" r:id="rId5"/>
    <sheet name="Base Period SAP" sheetId="11" state="hidden" r:id="rId6"/>
    <sheet name="12 Month Prior Analysis Summary" sheetId="8" r:id="rId7"/>
    <sheet name="12 Month Prior Analysis Detail" sheetId="9" r:id="rId8"/>
    <sheet name="BW Query 12 Mo" sheetId="5" r:id="rId9"/>
    <sheet name="12 Month Prior IS" sheetId="1" r:id="rId10"/>
    <sheet name="SAP 12 Mo Prior" sheetId="2" r:id="rId11"/>
    <sheet name="Base Period Nat IS" sheetId="12" state="hidden" r:id="rId12"/>
    <sheet name="Base Period Advert Analysis" sheetId="18" state="hidden" r:id="rId13"/>
    <sheet name="Base Period Advertising" sheetId="16" state="hidden" r:id="rId14"/>
    <sheet name="12 Month Prior Advert Analysis" sheetId="20" state="hidden" r:id="rId15"/>
    <sheet name="12 Month Prior Advertising" sheetId="17" state="hidden" r:id="rId16"/>
  </sheets>
  <definedNames>
    <definedName name="_xlnm._FilterDatabase" localSheetId="9" hidden="1">'12 Month Prior IS'!$A$1:$H$130</definedName>
    <definedName name="_xlnm._FilterDatabase" localSheetId="4" hidden="1">'Base Period IS'!$A$2:$H$128</definedName>
    <definedName name="_xlnm._FilterDatabase" localSheetId="8" hidden="1">'BW Query 12 Mo'!$A$8:$V$815</definedName>
    <definedName name="SAPCrosstab1">'BW Query 12 Mo'!$A$8:$P$815</definedName>
    <definedName name="SAPCrosstab2">'BW Query Base'!$A$8:$P$577</definedName>
    <definedName name="SAPCrosstab3">'Base Period Advertising'!$A$8:$P$28</definedName>
    <definedName name="SAPCrosstab4">'12 Month Prior Advertising'!$A$8:$P$38</definedName>
  </definedNames>
  <calcPr calcId="162913"/>
  <pivotCaches>
    <pivotCache cacheId="60" r:id="rId17"/>
    <pivotCache cacheId="61" r:id="rId18"/>
    <pivotCache cacheId="62" r:id="rId19"/>
    <pivotCache cacheId="63" r:id="rId20"/>
  </pivotCaches>
</workbook>
</file>

<file path=xl/calcChain.xml><?xml version="1.0" encoding="utf-8"?>
<calcChain xmlns="http://schemas.openxmlformats.org/spreadsheetml/2006/main">
  <c r="A1" i="17" l="1"/>
  <c r="B1" i="17"/>
  <c r="A2" i="17"/>
  <c r="B2" i="17"/>
  <c r="A3" i="17"/>
  <c r="B3" i="17"/>
  <c r="A4" i="17"/>
  <c r="B4" i="17"/>
  <c r="A5" i="17"/>
  <c r="B5" i="17"/>
  <c r="A6" i="17"/>
  <c r="B6" i="17"/>
  <c r="A1" i="16"/>
  <c r="B1" i="16"/>
  <c r="A2" i="16"/>
  <c r="B2" i="16"/>
  <c r="A3" i="16"/>
  <c r="B3" i="16"/>
  <c r="A4" i="16"/>
  <c r="B4" i="16"/>
  <c r="A5" i="16"/>
  <c r="B5" i="16"/>
  <c r="A6" i="16"/>
  <c r="B6" i="16"/>
  <c r="A1" i="5"/>
  <c r="B1" i="5"/>
  <c r="A2" i="5"/>
  <c r="B2" i="5"/>
  <c r="A3" i="5"/>
  <c r="B3" i="5"/>
  <c r="A4" i="5"/>
  <c r="B4" i="5"/>
  <c r="A5" i="5"/>
  <c r="B5" i="5"/>
  <c r="A6" i="5"/>
  <c r="B6" i="5"/>
  <c r="A1" i="13"/>
  <c r="B1" i="13"/>
  <c r="A2" i="13"/>
  <c r="B2" i="13"/>
  <c r="A3" i="13"/>
  <c r="B3" i="13"/>
  <c r="A4" i="13"/>
  <c r="B4" i="13"/>
  <c r="A5" i="13"/>
  <c r="B5" i="13"/>
  <c r="A6" i="13"/>
  <c r="B6" i="13"/>
  <c r="U578" i="13"/>
  <c r="T578" i="13"/>
  <c r="S578" i="13"/>
  <c r="P578" i="13"/>
  <c r="P579" i="13"/>
  <c r="F8" i="17"/>
  <c r="D8" i="17"/>
  <c r="B8" i="17"/>
  <c r="F8" i="16"/>
  <c r="D8" i="16"/>
  <c r="B8" i="16"/>
  <c r="F8" i="13"/>
  <c r="D8" i="13"/>
  <c r="B8" i="13"/>
  <c r="V10" i="13"/>
  <c r="S10" i="13"/>
  <c r="V11" i="13"/>
  <c r="V12" i="13"/>
  <c r="S12" i="13"/>
  <c r="V13" i="13"/>
  <c r="S14" i="13"/>
  <c r="U15" i="13"/>
  <c r="S16" i="13"/>
  <c r="S18" i="13"/>
  <c r="S20" i="13"/>
  <c r="S22" i="13"/>
  <c r="U23" i="13"/>
  <c r="S24" i="13"/>
  <c r="S26" i="13"/>
  <c r="S28" i="13"/>
  <c r="S30" i="13"/>
  <c r="U31" i="13"/>
  <c r="S32" i="13"/>
  <c r="S34" i="13"/>
  <c r="U35" i="13"/>
  <c r="S36" i="13"/>
  <c r="S38" i="13"/>
  <c r="U39" i="13"/>
  <c r="S40" i="13"/>
  <c r="U41" i="13"/>
  <c r="S42" i="13"/>
  <c r="V43" i="13"/>
  <c r="V44" i="13"/>
  <c r="S44" i="13"/>
  <c r="V45" i="13"/>
  <c r="V46" i="13"/>
  <c r="S46" i="13"/>
  <c r="V47" i="13"/>
  <c r="U47" i="13"/>
  <c r="V48" i="13"/>
  <c r="S48" i="13"/>
  <c r="V49" i="13"/>
  <c r="V50" i="13"/>
  <c r="S50" i="13"/>
  <c r="V51" i="13"/>
  <c r="U51" i="13"/>
  <c r="V52" i="13"/>
  <c r="S52" i="13"/>
  <c r="V53" i="13"/>
  <c r="V54" i="13"/>
  <c r="S54" i="13"/>
  <c r="V55" i="13"/>
  <c r="U55" i="13"/>
  <c r="V56" i="13"/>
  <c r="S56" i="13"/>
  <c r="V57" i="13"/>
  <c r="V58" i="13"/>
  <c r="S58" i="13"/>
  <c r="V59" i="13"/>
  <c r="V60" i="13"/>
  <c r="S60" i="13"/>
  <c r="V61" i="13"/>
  <c r="V62" i="13"/>
  <c r="S62" i="13"/>
  <c r="V63" i="13"/>
  <c r="U63" i="13"/>
  <c r="V64" i="13"/>
  <c r="S64" i="13"/>
  <c r="V65" i="13"/>
  <c r="V66" i="13"/>
  <c r="S66" i="13"/>
  <c r="V67" i="13"/>
  <c r="U67" i="13"/>
  <c r="V68" i="13"/>
  <c r="V69" i="13"/>
  <c r="V70" i="13"/>
  <c r="V71" i="13"/>
  <c r="U71" i="13"/>
  <c r="V72" i="13"/>
  <c r="V73" i="13"/>
  <c r="V74" i="13"/>
  <c r="V75" i="13"/>
  <c r="V76" i="13"/>
  <c r="V77" i="13"/>
  <c r="U79" i="13"/>
  <c r="U83" i="13"/>
  <c r="U87" i="13"/>
  <c r="V89" i="13"/>
  <c r="U89" i="13"/>
  <c r="V90" i="13"/>
  <c r="V91" i="13"/>
  <c r="V92" i="13"/>
  <c r="V93" i="13"/>
  <c r="V94" i="13"/>
  <c r="V95" i="13"/>
  <c r="U95" i="13"/>
  <c r="V96" i="13"/>
  <c r="V97" i="13"/>
  <c r="V98" i="13"/>
  <c r="V99" i="13"/>
  <c r="U99" i="13"/>
  <c r="V100" i="13"/>
  <c r="V101" i="13"/>
  <c r="V102" i="13"/>
  <c r="V103" i="13"/>
  <c r="U103" i="13"/>
  <c r="V104" i="13"/>
  <c r="V105" i="13"/>
  <c r="V106" i="13"/>
  <c r="V107" i="13"/>
  <c r="V108" i="13"/>
  <c r="V109" i="13"/>
  <c r="V110" i="13"/>
  <c r="V111" i="13"/>
  <c r="U111" i="13"/>
  <c r="V112" i="13"/>
  <c r="V113" i="13"/>
  <c r="V114" i="13"/>
  <c r="V115" i="13"/>
  <c r="U115" i="13"/>
  <c r="V116" i="13"/>
  <c r="V117" i="13"/>
  <c r="V118" i="13"/>
  <c r="V119" i="13"/>
  <c r="U119" i="13"/>
  <c r="V120" i="13"/>
  <c r="V121" i="13"/>
  <c r="V122" i="13"/>
  <c r="V123" i="13"/>
  <c r="V124" i="13"/>
  <c r="V125" i="13"/>
  <c r="V126" i="13"/>
  <c r="V127" i="13"/>
  <c r="U127" i="13"/>
  <c r="V128" i="13"/>
  <c r="V129" i="13"/>
  <c r="V130" i="13"/>
  <c r="V131" i="13"/>
  <c r="U131" i="13"/>
  <c r="V132" i="13"/>
  <c r="V133" i="13"/>
  <c r="V134" i="13"/>
  <c r="V135" i="13"/>
  <c r="U135" i="13"/>
  <c r="V136" i="13"/>
  <c r="V137" i="13"/>
  <c r="V138" i="13"/>
  <c r="V139" i="13"/>
  <c r="V140" i="13"/>
  <c r="V141" i="13"/>
  <c r="V142" i="13"/>
  <c r="V143" i="13"/>
  <c r="U143" i="13"/>
  <c r="V144" i="13"/>
  <c r="V145" i="13"/>
  <c r="V146" i="13"/>
  <c r="V147" i="13"/>
  <c r="U147" i="13"/>
  <c r="V148" i="13"/>
  <c r="V149" i="13"/>
  <c r="V150" i="13"/>
  <c r="V151" i="13"/>
  <c r="U151" i="13"/>
  <c r="V152" i="13"/>
  <c r="V153" i="13"/>
  <c r="V154" i="13"/>
  <c r="V155" i="13"/>
  <c r="V156" i="13"/>
  <c r="V157" i="13"/>
  <c r="V158" i="13"/>
  <c r="V159" i="13"/>
  <c r="U159" i="13"/>
  <c r="V160" i="13"/>
  <c r="V161" i="13"/>
  <c r="V162" i="13"/>
  <c r="V163" i="13"/>
  <c r="V164" i="13"/>
  <c r="V165" i="13"/>
  <c r="V166" i="13"/>
  <c r="V167" i="13"/>
  <c r="U167" i="13"/>
  <c r="V168" i="13"/>
  <c r="V169" i="13"/>
  <c r="V170" i="13"/>
  <c r="V171" i="13"/>
  <c r="V172" i="13"/>
  <c r="V173" i="13"/>
  <c r="V174" i="13"/>
  <c r="V175" i="13"/>
  <c r="U175" i="13"/>
  <c r="V176" i="13"/>
  <c r="V177" i="13"/>
  <c r="V178" i="13"/>
  <c r="V179" i="13"/>
  <c r="S179" i="13"/>
  <c r="T179" i="13"/>
  <c r="U179" i="13"/>
  <c r="V180" i="13"/>
  <c r="S180" i="13"/>
  <c r="T180" i="13"/>
  <c r="U180" i="13"/>
  <c r="V181" i="13"/>
  <c r="S181" i="13"/>
  <c r="T181" i="13"/>
  <c r="U181" i="13"/>
  <c r="V182" i="13"/>
  <c r="S182" i="13"/>
  <c r="T182" i="13"/>
  <c r="U182" i="13"/>
  <c r="V183" i="13"/>
  <c r="S183" i="13"/>
  <c r="T183" i="13"/>
  <c r="U183" i="13"/>
  <c r="V184" i="13"/>
  <c r="S184" i="13"/>
  <c r="T184" i="13"/>
  <c r="U184" i="13"/>
  <c r="V185" i="13"/>
  <c r="S185" i="13"/>
  <c r="T185" i="13"/>
  <c r="U185" i="13"/>
  <c r="S186" i="13"/>
  <c r="T186" i="13"/>
  <c r="U186" i="13"/>
  <c r="S187" i="13"/>
  <c r="T187" i="13"/>
  <c r="U187" i="13"/>
  <c r="S188" i="13"/>
  <c r="T188" i="13"/>
  <c r="U188" i="13"/>
  <c r="S189" i="13"/>
  <c r="T189" i="13"/>
  <c r="U189" i="13"/>
  <c r="S190" i="13"/>
  <c r="T190" i="13"/>
  <c r="U190" i="13"/>
  <c r="S191" i="13"/>
  <c r="T191" i="13"/>
  <c r="U191" i="13"/>
  <c r="S192" i="13"/>
  <c r="T192" i="13"/>
  <c r="U192" i="13"/>
  <c r="S193" i="13"/>
  <c r="T193" i="13"/>
  <c r="U193" i="13"/>
  <c r="S194" i="13"/>
  <c r="T194" i="13"/>
  <c r="U194" i="13"/>
  <c r="S195" i="13"/>
  <c r="T195" i="13"/>
  <c r="U195" i="13"/>
  <c r="S196" i="13"/>
  <c r="T196" i="13"/>
  <c r="U196" i="13"/>
  <c r="S197" i="13"/>
  <c r="T197" i="13"/>
  <c r="U197" i="13"/>
  <c r="S198" i="13"/>
  <c r="T198" i="13"/>
  <c r="U198" i="13"/>
  <c r="S199" i="13"/>
  <c r="T199" i="13"/>
  <c r="U199" i="13"/>
  <c r="S200" i="13"/>
  <c r="T200" i="13"/>
  <c r="U200" i="13"/>
  <c r="S201" i="13"/>
  <c r="T201" i="13"/>
  <c r="U201" i="13"/>
  <c r="S202" i="13"/>
  <c r="T202" i="13"/>
  <c r="U202" i="13"/>
  <c r="S203" i="13"/>
  <c r="T203" i="13"/>
  <c r="U203" i="13"/>
  <c r="S204" i="13"/>
  <c r="T204" i="13"/>
  <c r="U204" i="13"/>
  <c r="S205" i="13"/>
  <c r="T205" i="13"/>
  <c r="U205" i="13"/>
  <c r="S206" i="13"/>
  <c r="T206" i="13"/>
  <c r="U206" i="13"/>
  <c r="S207" i="13"/>
  <c r="T207" i="13"/>
  <c r="U207" i="13"/>
  <c r="S208" i="13"/>
  <c r="T208" i="13"/>
  <c r="U208" i="13"/>
  <c r="S209" i="13"/>
  <c r="T209" i="13"/>
  <c r="U209" i="13"/>
  <c r="S210" i="13"/>
  <c r="T210" i="13"/>
  <c r="U210" i="13"/>
  <c r="S211" i="13"/>
  <c r="T211" i="13"/>
  <c r="U211" i="13"/>
  <c r="S212" i="13"/>
  <c r="T212" i="13"/>
  <c r="U212" i="13"/>
  <c r="S213" i="13"/>
  <c r="T213" i="13"/>
  <c r="U213" i="13"/>
  <c r="S214" i="13"/>
  <c r="T214" i="13"/>
  <c r="U214" i="13"/>
  <c r="S215" i="13"/>
  <c r="T215" i="13"/>
  <c r="U215" i="13"/>
  <c r="S216" i="13"/>
  <c r="T216" i="13"/>
  <c r="U216" i="13"/>
  <c r="S217" i="13"/>
  <c r="T217" i="13"/>
  <c r="U217" i="13"/>
  <c r="S218" i="13"/>
  <c r="T218" i="13"/>
  <c r="U218" i="13"/>
  <c r="S219" i="13"/>
  <c r="T219" i="13"/>
  <c r="U219" i="13"/>
  <c r="S220" i="13"/>
  <c r="T220" i="13"/>
  <c r="U220" i="13"/>
  <c r="S221" i="13"/>
  <c r="T221" i="13"/>
  <c r="U221" i="13"/>
  <c r="S222" i="13"/>
  <c r="T222" i="13"/>
  <c r="U222" i="13"/>
  <c r="S223" i="13"/>
  <c r="T223" i="13"/>
  <c r="U223" i="13"/>
  <c r="S224" i="13"/>
  <c r="T224" i="13"/>
  <c r="U224" i="13"/>
  <c r="S225" i="13"/>
  <c r="T225" i="13"/>
  <c r="U225" i="13"/>
  <c r="S226" i="13"/>
  <c r="T226" i="13"/>
  <c r="U226" i="13"/>
  <c r="S227" i="13"/>
  <c r="T227" i="13"/>
  <c r="U227" i="13"/>
  <c r="S228" i="13"/>
  <c r="T228" i="13"/>
  <c r="U228" i="13"/>
  <c r="S229" i="13"/>
  <c r="T229" i="13"/>
  <c r="U229" i="13"/>
  <c r="S230" i="13"/>
  <c r="T230" i="13"/>
  <c r="U230" i="13"/>
  <c r="S231" i="13"/>
  <c r="T231" i="13"/>
  <c r="U231" i="13"/>
  <c r="S232" i="13"/>
  <c r="T232" i="13"/>
  <c r="U232" i="13"/>
  <c r="S233" i="13"/>
  <c r="T233" i="13"/>
  <c r="U233" i="13"/>
  <c r="S234" i="13"/>
  <c r="T234" i="13"/>
  <c r="U234" i="13"/>
  <c r="S235" i="13"/>
  <c r="T235" i="13"/>
  <c r="U235" i="13"/>
  <c r="S236" i="13"/>
  <c r="T236" i="13"/>
  <c r="U236" i="13"/>
  <c r="S237" i="13"/>
  <c r="T237" i="13"/>
  <c r="U237" i="13"/>
  <c r="S238" i="13"/>
  <c r="T238" i="13"/>
  <c r="U238" i="13"/>
  <c r="S239" i="13"/>
  <c r="T239" i="13"/>
  <c r="U239" i="13"/>
  <c r="S240" i="13"/>
  <c r="T240" i="13"/>
  <c r="U240" i="13"/>
  <c r="S241" i="13"/>
  <c r="T241" i="13"/>
  <c r="U241" i="13"/>
  <c r="S242" i="13"/>
  <c r="T242" i="13"/>
  <c r="U242" i="13"/>
  <c r="S243" i="13"/>
  <c r="T243" i="13"/>
  <c r="U243" i="13"/>
  <c r="S244" i="13"/>
  <c r="T244" i="13"/>
  <c r="U244" i="13"/>
  <c r="S245" i="13"/>
  <c r="T245" i="13"/>
  <c r="U245" i="13"/>
  <c r="S246" i="13"/>
  <c r="T246" i="13"/>
  <c r="U246" i="13"/>
  <c r="S247" i="13"/>
  <c r="T247" i="13"/>
  <c r="U247" i="13"/>
  <c r="S248" i="13"/>
  <c r="T248" i="13"/>
  <c r="U248" i="13"/>
  <c r="S249" i="13"/>
  <c r="T249" i="13"/>
  <c r="U249" i="13"/>
  <c r="S250" i="13"/>
  <c r="T250" i="13"/>
  <c r="U250" i="13"/>
  <c r="S251" i="13"/>
  <c r="T251" i="13"/>
  <c r="U251" i="13"/>
  <c r="S252" i="13"/>
  <c r="T252" i="13"/>
  <c r="U252" i="13"/>
  <c r="S253" i="13"/>
  <c r="T253" i="13"/>
  <c r="U253" i="13"/>
  <c r="S254" i="13"/>
  <c r="T254" i="13"/>
  <c r="U254" i="13"/>
  <c r="S255" i="13"/>
  <c r="T255" i="13"/>
  <c r="U255" i="13"/>
  <c r="S256" i="13"/>
  <c r="T256" i="13"/>
  <c r="U256" i="13"/>
  <c r="S257" i="13"/>
  <c r="T257" i="13"/>
  <c r="U257" i="13"/>
  <c r="S258" i="13"/>
  <c r="T258" i="13"/>
  <c r="U258" i="13"/>
  <c r="S259" i="13"/>
  <c r="T259" i="13"/>
  <c r="U259" i="13"/>
  <c r="S260" i="13"/>
  <c r="T260" i="13"/>
  <c r="U260" i="13"/>
  <c r="S261" i="13"/>
  <c r="T261" i="13"/>
  <c r="U261" i="13"/>
  <c r="S262" i="13"/>
  <c r="T262" i="13"/>
  <c r="U262" i="13"/>
  <c r="S263" i="13"/>
  <c r="T263" i="13"/>
  <c r="U263" i="13"/>
  <c r="S264" i="13"/>
  <c r="T264" i="13"/>
  <c r="U264" i="13"/>
  <c r="S265" i="13"/>
  <c r="T265" i="13"/>
  <c r="U265" i="13"/>
  <c r="S266" i="13"/>
  <c r="T266" i="13"/>
  <c r="U266" i="13"/>
  <c r="S267" i="13"/>
  <c r="T267" i="13"/>
  <c r="U267" i="13"/>
  <c r="S268" i="13"/>
  <c r="T268" i="13"/>
  <c r="U268" i="13"/>
  <c r="S269" i="13"/>
  <c r="T269" i="13"/>
  <c r="U269" i="13"/>
  <c r="S270" i="13"/>
  <c r="T270" i="13"/>
  <c r="U270" i="13"/>
  <c r="S271" i="13"/>
  <c r="T271" i="13"/>
  <c r="U271" i="13"/>
  <c r="S272" i="13"/>
  <c r="T272" i="13"/>
  <c r="U272" i="13"/>
  <c r="S273" i="13"/>
  <c r="T273" i="13"/>
  <c r="U273" i="13"/>
  <c r="S274" i="13"/>
  <c r="T274" i="13"/>
  <c r="U274" i="13"/>
  <c r="S275" i="13"/>
  <c r="T275" i="13"/>
  <c r="U275" i="13"/>
  <c r="S276" i="13"/>
  <c r="T276" i="13"/>
  <c r="U276" i="13"/>
  <c r="S277" i="13"/>
  <c r="T277" i="13"/>
  <c r="U277" i="13"/>
  <c r="S278" i="13"/>
  <c r="T278" i="13"/>
  <c r="U278" i="13"/>
  <c r="S279" i="13"/>
  <c r="T279" i="13"/>
  <c r="U279" i="13"/>
  <c r="S280" i="13"/>
  <c r="T280" i="13"/>
  <c r="U280" i="13"/>
  <c r="S281" i="13"/>
  <c r="T281" i="13"/>
  <c r="U281" i="13"/>
  <c r="S282" i="13"/>
  <c r="T282" i="13"/>
  <c r="U282" i="13"/>
  <c r="V283" i="13"/>
  <c r="S283" i="13"/>
  <c r="T283" i="13"/>
  <c r="U283" i="13"/>
  <c r="V284" i="13"/>
  <c r="S284" i="13"/>
  <c r="T284" i="13"/>
  <c r="U284" i="13"/>
  <c r="S285" i="13"/>
  <c r="T285" i="13"/>
  <c r="U285" i="13"/>
  <c r="S286" i="13"/>
  <c r="T286" i="13"/>
  <c r="U286" i="13"/>
  <c r="V287" i="13"/>
  <c r="S287" i="13"/>
  <c r="T287" i="13"/>
  <c r="U287" i="13"/>
  <c r="V288" i="13"/>
  <c r="S288" i="13"/>
  <c r="T288" i="13"/>
  <c r="U288" i="13"/>
  <c r="V289" i="13"/>
  <c r="S289" i="13"/>
  <c r="T289" i="13"/>
  <c r="U289" i="13"/>
  <c r="V290" i="13"/>
  <c r="S290" i="13"/>
  <c r="T290" i="13"/>
  <c r="U290" i="13"/>
  <c r="V291" i="13"/>
  <c r="S291" i="13"/>
  <c r="T291" i="13"/>
  <c r="U291" i="13"/>
  <c r="V292" i="13"/>
  <c r="S292" i="13"/>
  <c r="T292" i="13"/>
  <c r="U292" i="13"/>
  <c r="V293" i="13"/>
  <c r="S293" i="13"/>
  <c r="T293" i="13"/>
  <c r="U293" i="13"/>
  <c r="V294" i="13"/>
  <c r="S294" i="13"/>
  <c r="T294" i="13"/>
  <c r="U294" i="13"/>
  <c r="V295" i="13"/>
  <c r="S295" i="13"/>
  <c r="T295" i="13"/>
  <c r="U295" i="13"/>
  <c r="V296" i="13"/>
  <c r="S296" i="13"/>
  <c r="T296" i="13"/>
  <c r="U296" i="13"/>
  <c r="V297" i="13"/>
  <c r="S297" i="13"/>
  <c r="T297" i="13"/>
  <c r="U297" i="13"/>
  <c r="V298" i="13"/>
  <c r="S298" i="13"/>
  <c r="T298" i="13"/>
  <c r="U298" i="13"/>
  <c r="V299" i="13"/>
  <c r="S299" i="13"/>
  <c r="T299" i="13"/>
  <c r="U299" i="13"/>
  <c r="V300" i="13"/>
  <c r="S300" i="13"/>
  <c r="T300" i="13"/>
  <c r="U300" i="13"/>
  <c r="V301" i="13"/>
  <c r="S301" i="13"/>
  <c r="T301" i="13"/>
  <c r="U301" i="13"/>
  <c r="V302" i="13"/>
  <c r="S302" i="13"/>
  <c r="T302" i="13"/>
  <c r="U302" i="13"/>
  <c r="V303" i="13"/>
  <c r="S303" i="13"/>
  <c r="T303" i="13"/>
  <c r="U303" i="13"/>
  <c r="V304" i="13"/>
  <c r="S304" i="13"/>
  <c r="T304" i="13"/>
  <c r="U304" i="13"/>
  <c r="V305" i="13"/>
  <c r="S305" i="13"/>
  <c r="T305" i="13"/>
  <c r="U305" i="13"/>
  <c r="V306" i="13"/>
  <c r="S306" i="13"/>
  <c r="T306" i="13"/>
  <c r="U306" i="13"/>
  <c r="V307" i="13"/>
  <c r="S307" i="13"/>
  <c r="T307" i="13"/>
  <c r="U307" i="13"/>
  <c r="V308" i="13"/>
  <c r="S308" i="13"/>
  <c r="T308" i="13"/>
  <c r="U308" i="13"/>
  <c r="V309" i="13"/>
  <c r="S309" i="13"/>
  <c r="T309" i="13"/>
  <c r="U309" i="13"/>
  <c r="V310" i="13"/>
  <c r="S310" i="13"/>
  <c r="T310" i="13"/>
  <c r="U310" i="13"/>
  <c r="V311" i="13"/>
  <c r="S311" i="13"/>
  <c r="T311" i="13"/>
  <c r="U311" i="13"/>
  <c r="V312" i="13"/>
  <c r="S312" i="13"/>
  <c r="T312" i="13"/>
  <c r="U312" i="13"/>
  <c r="V313" i="13"/>
  <c r="S313" i="13"/>
  <c r="T313" i="13"/>
  <c r="U313" i="13"/>
  <c r="V314" i="13"/>
  <c r="S314" i="13"/>
  <c r="T314" i="13"/>
  <c r="U314" i="13"/>
  <c r="V315" i="13"/>
  <c r="S315" i="13"/>
  <c r="T315" i="13"/>
  <c r="U315" i="13"/>
  <c r="V316" i="13"/>
  <c r="S316" i="13"/>
  <c r="T316" i="13"/>
  <c r="U316" i="13"/>
  <c r="V317" i="13"/>
  <c r="S317" i="13"/>
  <c r="T317" i="13"/>
  <c r="U317" i="13"/>
  <c r="V318" i="13"/>
  <c r="S318" i="13"/>
  <c r="T318" i="13"/>
  <c r="U318" i="13"/>
  <c r="V319" i="13"/>
  <c r="S319" i="13"/>
  <c r="T319" i="13"/>
  <c r="U319" i="13"/>
  <c r="V320" i="13"/>
  <c r="S320" i="13"/>
  <c r="T320" i="13"/>
  <c r="U320" i="13"/>
  <c r="V321" i="13"/>
  <c r="S321" i="13"/>
  <c r="T321" i="13"/>
  <c r="U321" i="13"/>
  <c r="V322" i="13"/>
  <c r="S322" i="13"/>
  <c r="T322" i="13"/>
  <c r="U322" i="13"/>
  <c r="V323" i="13"/>
  <c r="S323" i="13"/>
  <c r="T323" i="13"/>
  <c r="U323" i="13"/>
  <c r="V324" i="13"/>
  <c r="S324" i="13"/>
  <c r="T324" i="13"/>
  <c r="U324" i="13"/>
  <c r="V325" i="13"/>
  <c r="S325" i="13"/>
  <c r="T325" i="13"/>
  <c r="U325" i="13"/>
  <c r="V326" i="13"/>
  <c r="S326" i="13"/>
  <c r="T326" i="13"/>
  <c r="U326" i="13"/>
  <c r="V327" i="13"/>
  <c r="S327" i="13"/>
  <c r="T327" i="13"/>
  <c r="U327" i="13"/>
  <c r="V328" i="13"/>
  <c r="S328" i="13"/>
  <c r="T328" i="13"/>
  <c r="U328" i="13"/>
  <c r="V329" i="13"/>
  <c r="S329" i="13"/>
  <c r="T329" i="13"/>
  <c r="U329" i="13"/>
  <c r="V330" i="13"/>
  <c r="S330" i="13"/>
  <c r="T330" i="13"/>
  <c r="U330" i="13"/>
  <c r="V331" i="13"/>
  <c r="S331" i="13"/>
  <c r="T331" i="13"/>
  <c r="U331" i="13"/>
  <c r="V332" i="13"/>
  <c r="S332" i="13"/>
  <c r="T332" i="13"/>
  <c r="U332" i="13"/>
  <c r="V333" i="13"/>
  <c r="S333" i="13"/>
  <c r="T333" i="13"/>
  <c r="U333" i="13"/>
  <c r="V334" i="13"/>
  <c r="S334" i="13"/>
  <c r="T334" i="13"/>
  <c r="U334" i="13"/>
  <c r="V335" i="13"/>
  <c r="S335" i="13"/>
  <c r="T335" i="13"/>
  <c r="U335" i="13"/>
  <c r="V336" i="13"/>
  <c r="S336" i="13"/>
  <c r="T336" i="13"/>
  <c r="U336" i="13"/>
  <c r="V337" i="13"/>
  <c r="S337" i="13"/>
  <c r="T337" i="13"/>
  <c r="U337" i="13"/>
  <c r="V338" i="13"/>
  <c r="S338" i="13"/>
  <c r="T338" i="13"/>
  <c r="U338" i="13"/>
  <c r="V339" i="13"/>
  <c r="S339" i="13"/>
  <c r="T339" i="13"/>
  <c r="U339" i="13"/>
  <c r="V340" i="13"/>
  <c r="S340" i="13"/>
  <c r="T340" i="13"/>
  <c r="U340" i="13"/>
  <c r="V341" i="13"/>
  <c r="S341" i="13"/>
  <c r="T341" i="13"/>
  <c r="U341" i="13"/>
  <c r="V342" i="13"/>
  <c r="S342" i="13"/>
  <c r="T342" i="13"/>
  <c r="U342" i="13"/>
  <c r="V343" i="13"/>
  <c r="S343" i="13"/>
  <c r="T343" i="13"/>
  <c r="U343" i="13"/>
  <c r="V344" i="13"/>
  <c r="S344" i="13"/>
  <c r="T344" i="13"/>
  <c r="U344" i="13"/>
  <c r="V345" i="13"/>
  <c r="S345" i="13"/>
  <c r="T345" i="13"/>
  <c r="U345" i="13"/>
  <c r="V346" i="13"/>
  <c r="S346" i="13"/>
  <c r="T346" i="13"/>
  <c r="U346" i="13"/>
  <c r="V347" i="13"/>
  <c r="S347" i="13"/>
  <c r="T347" i="13"/>
  <c r="U347" i="13"/>
  <c r="V348" i="13"/>
  <c r="S348" i="13"/>
  <c r="T348" i="13"/>
  <c r="U348" i="13"/>
  <c r="V349" i="13"/>
  <c r="S349" i="13"/>
  <c r="T349" i="13"/>
  <c r="U349" i="13"/>
  <c r="V350" i="13"/>
  <c r="S350" i="13"/>
  <c r="T350" i="13"/>
  <c r="U350" i="13"/>
  <c r="V351" i="13"/>
  <c r="S351" i="13"/>
  <c r="T351" i="13"/>
  <c r="U351" i="13"/>
  <c r="V352" i="13"/>
  <c r="S352" i="13"/>
  <c r="T352" i="13"/>
  <c r="U352" i="13"/>
  <c r="V353" i="13"/>
  <c r="S353" i="13"/>
  <c r="T353" i="13"/>
  <c r="U353" i="13"/>
  <c r="V354" i="13"/>
  <c r="S354" i="13"/>
  <c r="T354" i="13"/>
  <c r="U354" i="13"/>
  <c r="V355" i="13"/>
  <c r="S355" i="13"/>
  <c r="T355" i="13"/>
  <c r="U355" i="13"/>
  <c r="V356" i="13"/>
  <c r="S356" i="13"/>
  <c r="T356" i="13"/>
  <c r="U356" i="13"/>
  <c r="S357" i="13"/>
  <c r="T357" i="13"/>
  <c r="U357" i="13"/>
  <c r="S358" i="13"/>
  <c r="T358" i="13"/>
  <c r="U358" i="13"/>
  <c r="S359" i="13"/>
  <c r="T359" i="13"/>
  <c r="U359" i="13"/>
  <c r="S360" i="13"/>
  <c r="T360" i="13"/>
  <c r="U360" i="13"/>
  <c r="S361" i="13"/>
  <c r="T361" i="13"/>
  <c r="U361" i="13"/>
  <c r="S362" i="13"/>
  <c r="T362" i="13"/>
  <c r="U362" i="13"/>
  <c r="S363" i="13"/>
  <c r="T363" i="13"/>
  <c r="U363" i="13"/>
  <c r="S364" i="13"/>
  <c r="T364" i="13"/>
  <c r="U364" i="13"/>
  <c r="S365" i="13"/>
  <c r="T365" i="13"/>
  <c r="U365" i="13"/>
  <c r="S366" i="13"/>
  <c r="T366" i="13"/>
  <c r="U366" i="13"/>
  <c r="S367" i="13"/>
  <c r="T367" i="13"/>
  <c r="U367" i="13"/>
  <c r="S368" i="13"/>
  <c r="T368" i="13"/>
  <c r="U368" i="13"/>
  <c r="S369" i="13"/>
  <c r="T369" i="13"/>
  <c r="U369" i="13"/>
  <c r="S370" i="13"/>
  <c r="T370" i="13"/>
  <c r="U370" i="13"/>
  <c r="S371" i="13"/>
  <c r="T371" i="13"/>
  <c r="U371" i="13"/>
  <c r="S372" i="13"/>
  <c r="T372" i="13"/>
  <c r="U372" i="13"/>
  <c r="S373" i="13"/>
  <c r="T373" i="13"/>
  <c r="U373" i="13"/>
  <c r="S374" i="13"/>
  <c r="T374" i="13"/>
  <c r="U374" i="13"/>
  <c r="S375" i="13"/>
  <c r="T375" i="13"/>
  <c r="U375" i="13"/>
  <c r="S376" i="13"/>
  <c r="T376" i="13"/>
  <c r="U376" i="13"/>
  <c r="S377" i="13"/>
  <c r="T377" i="13"/>
  <c r="U377" i="13"/>
  <c r="S378" i="13"/>
  <c r="T378" i="13"/>
  <c r="U378" i="13"/>
  <c r="S379" i="13"/>
  <c r="T379" i="13"/>
  <c r="U379" i="13"/>
  <c r="S380" i="13"/>
  <c r="T380" i="13"/>
  <c r="U380" i="13"/>
  <c r="S381" i="13"/>
  <c r="T381" i="13"/>
  <c r="U381" i="13"/>
  <c r="S382" i="13"/>
  <c r="T382" i="13"/>
  <c r="U382" i="13"/>
  <c r="S383" i="13"/>
  <c r="T383" i="13"/>
  <c r="U383" i="13"/>
  <c r="S384" i="13"/>
  <c r="T384" i="13"/>
  <c r="U384" i="13"/>
  <c r="S385" i="13"/>
  <c r="T385" i="13"/>
  <c r="U385" i="13"/>
  <c r="S386" i="13"/>
  <c r="T386" i="13"/>
  <c r="U386" i="13"/>
  <c r="S387" i="13"/>
  <c r="T387" i="13"/>
  <c r="U387" i="13"/>
  <c r="S388" i="13"/>
  <c r="T388" i="13"/>
  <c r="U388" i="13"/>
  <c r="S389" i="13"/>
  <c r="T389" i="13"/>
  <c r="U389" i="13"/>
  <c r="S390" i="13"/>
  <c r="T390" i="13"/>
  <c r="U390" i="13"/>
  <c r="S391" i="13"/>
  <c r="T391" i="13"/>
  <c r="U391" i="13"/>
  <c r="S392" i="13"/>
  <c r="T392" i="13"/>
  <c r="U392" i="13"/>
  <c r="S393" i="13"/>
  <c r="T393" i="13"/>
  <c r="U393" i="13"/>
  <c r="S394" i="13"/>
  <c r="T394" i="13"/>
  <c r="U394" i="13"/>
  <c r="S395" i="13"/>
  <c r="T395" i="13"/>
  <c r="U395" i="13"/>
  <c r="S396" i="13"/>
  <c r="T396" i="13"/>
  <c r="U396" i="13"/>
  <c r="S397" i="13"/>
  <c r="T397" i="13"/>
  <c r="U397" i="13"/>
  <c r="S398" i="13"/>
  <c r="T398" i="13"/>
  <c r="U398" i="13"/>
  <c r="S399" i="13"/>
  <c r="T399" i="13"/>
  <c r="U399" i="13"/>
  <c r="S400" i="13"/>
  <c r="T400" i="13"/>
  <c r="U400" i="13"/>
  <c r="S401" i="13"/>
  <c r="T401" i="13"/>
  <c r="U401" i="13"/>
  <c r="S402" i="13"/>
  <c r="T402" i="13"/>
  <c r="U402" i="13"/>
  <c r="S403" i="13"/>
  <c r="T403" i="13"/>
  <c r="U403" i="13"/>
  <c r="S404" i="13"/>
  <c r="T404" i="13"/>
  <c r="U404" i="13"/>
  <c r="S405" i="13"/>
  <c r="T405" i="13"/>
  <c r="U405" i="13"/>
  <c r="S406" i="13"/>
  <c r="T406" i="13"/>
  <c r="U406" i="13"/>
  <c r="S407" i="13"/>
  <c r="T407" i="13"/>
  <c r="U407" i="13"/>
  <c r="S408" i="13"/>
  <c r="T408" i="13"/>
  <c r="U408" i="13"/>
  <c r="S409" i="13"/>
  <c r="T409" i="13"/>
  <c r="U409" i="13"/>
  <c r="S410" i="13"/>
  <c r="T410" i="13"/>
  <c r="U410" i="13"/>
  <c r="S411" i="13"/>
  <c r="T411" i="13"/>
  <c r="U411" i="13"/>
  <c r="S412" i="13"/>
  <c r="T412" i="13"/>
  <c r="U412" i="13"/>
  <c r="S413" i="13"/>
  <c r="T413" i="13"/>
  <c r="U413" i="13"/>
  <c r="S414" i="13"/>
  <c r="T414" i="13"/>
  <c r="U414" i="13"/>
  <c r="S415" i="13"/>
  <c r="T415" i="13"/>
  <c r="U415" i="13"/>
  <c r="S416" i="13"/>
  <c r="T416" i="13"/>
  <c r="U416" i="13"/>
  <c r="S417" i="13"/>
  <c r="T417" i="13"/>
  <c r="U417" i="13"/>
  <c r="S418" i="13"/>
  <c r="T418" i="13"/>
  <c r="U418" i="13"/>
  <c r="S419" i="13"/>
  <c r="T419" i="13"/>
  <c r="U419" i="13"/>
  <c r="S420" i="13"/>
  <c r="T420" i="13"/>
  <c r="U420" i="13"/>
  <c r="S421" i="13"/>
  <c r="T421" i="13"/>
  <c r="U421" i="13"/>
  <c r="S422" i="13"/>
  <c r="T422" i="13"/>
  <c r="U422" i="13"/>
  <c r="S423" i="13"/>
  <c r="T423" i="13"/>
  <c r="U423" i="13"/>
  <c r="S424" i="13"/>
  <c r="T424" i="13"/>
  <c r="U424" i="13"/>
  <c r="S425" i="13"/>
  <c r="T425" i="13"/>
  <c r="U425" i="13"/>
  <c r="S426" i="13"/>
  <c r="T426" i="13"/>
  <c r="U426" i="13"/>
  <c r="S427" i="13"/>
  <c r="T427" i="13"/>
  <c r="U427" i="13"/>
  <c r="S428" i="13"/>
  <c r="T428" i="13"/>
  <c r="U428" i="13"/>
  <c r="S429" i="13"/>
  <c r="T429" i="13"/>
  <c r="U429" i="13"/>
  <c r="S430" i="13"/>
  <c r="T430" i="13"/>
  <c r="U430" i="13"/>
  <c r="S431" i="13"/>
  <c r="T431" i="13"/>
  <c r="U431" i="13"/>
  <c r="S432" i="13"/>
  <c r="T432" i="13"/>
  <c r="U432" i="13"/>
  <c r="S433" i="13"/>
  <c r="T433" i="13"/>
  <c r="U433" i="13"/>
  <c r="S434" i="13"/>
  <c r="T434" i="13"/>
  <c r="U434" i="13"/>
  <c r="S435" i="13"/>
  <c r="T435" i="13"/>
  <c r="U435" i="13"/>
  <c r="S436" i="13"/>
  <c r="T436" i="13"/>
  <c r="U436" i="13"/>
  <c r="S437" i="13"/>
  <c r="T437" i="13"/>
  <c r="U437" i="13"/>
  <c r="S438" i="13"/>
  <c r="T438" i="13"/>
  <c r="U438" i="13"/>
  <c r="S439" i="13"/>
  <c r="T439" i="13"/>
  <c r="U439" i="13"/>
  <c r="S440" i="13"/>
  <c r="T440" i="13"/>
  <c r="U440" i="13"/>
  <c r="S441" i="13"/>
  <c r="T441" i="13"/>
  <c r="U441" i="13"/>
  <c r="S442" i="13"/>
  <c r="T442" i="13"/>
  <c r="U442" i="13"/>
  <c r="S443" i="13"/>
  <c r="T443" i="13"/>
  <c r="U443" i="13"/>
  <c r="S444" i="13"/>
  <c r="T444" i="13"/>
  <c r="U444" i="13"/>
  <c r="S445" i="13"/>
  <c r="T445" i="13"/>
  <c r="U445" i="13"/>
  <c r="S446" i="13"/>
  <c r="T446" i="13"/>
  <c r="U446" i="13"/>
  <c r="S447" i="13"/>
  <c r="T447" i="13"/>
  <c r="U447" i="13"/>
  <c r="S448" i="13"/>
  <c r="T448" i="13"/>
  <c r="U448" i="13"/>
  <c r="S449" i="13"/>
  <c r="T449" i="13"/>
  <c r="U449" i="13"/>
  <c r="S450" i="13"/>
  <c r="T450" i="13"/>
  <c r="U450" i="13"/>
  <c r="S451" i="13"/>
  <c r="T451" i="13"/>
  <c r="U451" i="13"/>
  <c r="S452" i="13"/>
  <c r="T452" i="13"/>
  <c r="U452" i="13"/>
  <c r="S453" i="13"/>
  <c r="T453" i="13"/>
  <c r="U453" i="13"/>
  <c r="S454" i="13"/>
  <c r="T454" i="13"/>
  <c r="U454" i="13"/>
  <c r="S455" i="13"/>
  <c r="T455" i="13"/>
  <c r="U455" i="13"/>
  <c r="S456" i="13"/>
  <c r="T456" i="13"/>
  <c r="U456" i="13"/>
  <c r="S457" i="13"/>
  <c r="T457" i="13"/>
  <c r="U457" i="13"/>
  <c r="S458" i="13"/>
  <c r="T458" i="13"/>
  <c r="U458" i="13"/>
  <c r="S459" i="13"/>
  <c r="T459" i="13"/>
  <c r="U459" i="13"/>
  <c r="S460" i="13"/>
  <c r="T460" i="13"/>
  <c r="U460" i="13"/>
  <c r="S461" i="13"/>
  <c r="T461" i="13"/>
  <c r="U461" i="13"/>
  <c r="S462" i="13"/>
  <c r="T462" i="13"/>
  <c r="U462" i="13"/>
  <c r="S463" i="13"/>
  <c r="T463" i="13"/>
  <c r="U463" i="13"/>
  <c r="S464" i="13"/>
  <c r="T464" i="13"/>
  <c r="U464" i="13"/>
  <c r="S465" i="13"/>
  <c r="T465" i="13"/>
  <c r="U465" i="13"/>
  <c r="S466" i="13"/>
  <c r="T466" i="13"/>
  <c r="U466" i="13"/>
  <c r="S467" i="13"/>
  <c r="T467" i="13"/>
  <c r="U467" i="13"/>
  <c r="S468" i="13"/>
  <c r="T468" i="13"/>
  <c r="U468" i="13"/>
  <c r="S469" i="13"/>
  <c r="T469" i="13"/>
  <c r="U469" i="13"/>
  <c r="S470" i="13"/>
  <c r="T470" i="13"/>
  <c r="U470" i="13"/>
  <c r="S471" i="13"/>
  <c r="T471" i="13"/>
  <c r="U471" i="13"/>
  <c r="S472" i="13"/>
  <c r="T472" i="13"/>
  <c r="U472" i="13"/>
  <c r="S473" i="13"/>
  <c r="T473" i="13"/>
  <c r="U473" i="13"/>
  <c r="S474" i="13"/>
  <c r="T474" i="13"/>
  <c r="U474" i="13"/>
  <c r="S475" i="13"/>
  <c r="T475" i="13"/>
  <c r="U475" i="13"/>
  <c r="S476" i="13"/>
  <c r="T476" i="13"/>
  <c r="U476" i="13"/>
  <c r="S477" i="13"/>
  <c r="T477" i="13"/>
  <c r="U477" i="13"/>
  <c r="S478" i="13"/>
  <c r="T478" i="13"/>
  <c r="U478" i="13"/>
  <c r="S479" i="13"/>
  <c r="T479" i="13"/>
  <c r="U479" i="13"/>
  <c r="S480" i="13"/>
  <c r="T480" i="13"/>
  <c r="U480" i="13"/>
  <c r="S481" i="13"/>
  <c r="T481" i="13"/>
  <c r="U481" i="13"/>
  <c r="S482" i="13"/>
  <c r="T482" i="13"/>
  <c r="U482" i="13"/>
  <c r="S483" i="13"/>
  <c r="T483" i="13"/>
  <c r="U483" i="13"/>
  <c r="S484" i="13"/>
  <c r="T484" i="13"/>
  <c r="U484" i="13"/>
  <c r="S485" i="13"/>
  <c r="T485" i="13"/>
  <c r="U485" i="13"/>
  <c r="S486" i="13"/>
  <c r="T486" i="13"/>
  <c r="U486" i="13"/>
  <c r="S487" i="13"/>
  <c r="T487" i="13"/>
  <c r="U487" i="13"/>
  <c r="S488" i="13"/>
  <c r="T488" i="13"/>
  <c r="U488" i="13"/>
  <c r="S489" i="13"/>
  <c r="T489" i="13"/>
  <c r="U489" i="13"/>
  <c r="S490" i="13"/>
  <c r="T490" i="13"/>
  <c r="U490" i="13"/>
  <c r="S491" i="13"/>
  <c r="T491" i="13"/>
  <c r="U491" i="13"/>
  <c r="S492" i="13"/>
  <c r="T492" i="13"/>
  <c r="U492" i="13"/>
  <c r="S493" i="13"/>
  <c r="T493" i="13"/>
  <c r="U493" i="13"/>
  <c r="S494" i="13"/>
  <c r="T494" i="13"/>
  <c r="U494" i="13"/>
  <c r="S495" i="13"/>
  <c r="T495" i="13"/>
  <c r="U495" i="13"/>
  <c r="S496" i="13"/>
  <c r="T496" i="13"/>
  <c r="U496" i="13"/>
  <c r="S497" i="13"/>
  <c r="T497" i="13"/>
  <c r="U497" i="13"/>
  <c r="S498" i="13"/>
  <c r="T498" i="13"/>
  <c r="U498" i="13"/>
  <c r="S499" i="13"/>
  <c r="T499" i="13"/>
  <c r="U499" i="13"/>
  <c r="S500" i="13"/>
  <c r="T500" i="13"/>
  <c r="U500" i="13"/>
  <c r="S501" i="13"/>
  <c r="T501" i="13"/>
  <c r="U501" i="13"/>
  <c r="S502" i="13"/>
  <c r="T502" i="13"/>
  <c r="U502" i="13"/>
  <c r="S503" i="13"/>
  <c r="T503" i="13"/>
  <c r="U503" i="13"/>
  <c r="S504" i="13"/>
  <c r="T504" i="13"/>
  <c r="U504" i="13"/>
  <c r="S505" i="13"/>
  <c r="T505" i="13"/>
  <c r="U505" i="13"/>
  <c r="S506" i="13"/>
  <c r="T506" i="13"/>
  <c r="U506" i="13"/>
  <c r="S507" i="13"/>
  <c r="T507" i="13"/>
  <c r="U507" i="13"/>
  <c r="S508" i="13"/>
  <c r="T508" i="13"/>
  <c r="U508" i="13"/>
  <c r="S509" i="13"/>
  <c r="T509" i="13"/>
  <c r="U509" i="13"/>
  <c r="S510" i="13"/>
  <c r="T510" i="13"/>
  <c r="U510" i="13"/>
  <c r="S511" i="13"/>
  <c r="T511" i="13"/>
  <c r="U511" i="13"/>
  <c r="S512" i="13"/>
  <c r="T512" i="13"/>
  <c r="U512" i="13"/>
  <c r="S513" i="13"/>
  <c r="T513" i="13"/>
  <c r="U513" i="13"/>
  <c r="S514" i="13"/>
  <c r="T514" i="13"/>
  <c r="U514" i="13"/>
  <c r="S515" i="13"/>
  <c r="T515" i="13"/>
  <c r="U515" i="13"/>
  <c r="S516" i="13"/>
  <c r="T516" i="13"/>
  <c r="U516" i="13"/>
  <c r="S517" i="13"/>
  <c r="T517" i="13"/>
  <c r="U517" i="13"/>
  <c r="S518" i="13"/>
  <c r="T518" i="13"/>
  <c r="U518" i="13"/>
  <c r="S519" i="13"/>
  <c r="T519" i="13"/>
  <c r="U519" i="13"/>
  <c r="S520" i="13"/>
  <c r="T520" i="13"/>
  <c r="U520" i="13"/>
  <c r="S521" i="13"/>
  <c r="T521" i="13"/>
  <c r="U521" i="13"/>
  <c r="S522" i="13"/>
  <c r="T522" i="13"/>
  <c r="U522" i="13"/>
  <c r="S523" i="13"/>
  <c r="T523" i="13"/>
  <c r="U523" i="13"/>
  <c r="S524" i="13"/>
  <c r="T524" i="13"/>
  <c r="U524" i="13"/>
  <c r="S525" i="13"/>
  <c r="T525" i="13"/>
  <c r="U525" i="13"/>
  <c r="S526" i="13"/>
  <c r="T526" i="13"/>
  <c r="U526" i="13"/>
  <c r="S527" i="13"/>
  <c r="T527" i="13"/>
  <c r="U527" i="13"/>
  <c r="S528" i="13"/>
  <c r="T528" i="13"/>
  <c r="U528" i="13"/>
  <c r="S529" i="13"/>
  <c r="T529" i="13"/>
  <c r="U529" i="13"/>
  <c r="S530" i="13"/>
  <c r="T530" i="13"/>
  <c r="U530" i="13"/>
  <c r="S531" i="13"/>
  <c r="T531" i="13"/>
  <c r="U531" i="13"/>
  <c r="S532" i="13"/>
  <c r="T532" i="13"/>
  <c r="U532" i="13"/>
  <c r="S533" i="13"/>
  <c r="T533" i="13"/>
  <c r="U533" i="13"/>
  <c r="S534" i="13"/>
  <c r="T534" i="13"/>
  <c r="U534" i="13"/>
  <c r="S535" i="13"/>
  <c r="T535" i="13"/>
  <c r="U535" i="13"/>
  <c r="S536" i="13"/>
  <c r="T536" i="13"/>
  <c r="U536" i="13"/>
  <c r="S537" i="13"/>
  <c r="T537" i="13"/>
  <c r="U537" i="13"/>
  <c r="S538" i="13"/>
  <c r="T538" i="13"/>
  <c r="U538" i="13"/>
  <c r="S539" i="13"/>
  <c r="T539" i="13"/>
  <c r="U539" i="13"/>
  <c r="S540" i="13"/>
  <c r="T540" i="13"/>
  <c r="U540" i="13"/>
  <c r="S541" i="13"/>
  <c r="T541" i="13"/>
  <c r="U541" i="13"/>
  <c r="S542" i="13"/>
  <c r="T542" i="13"/>
  <c r="U542" i="13"/>
  <c r="S543" i="13"/>
  <c r="T543" i="13"/>
  <c r="U543" i="13"/>
  <c r="S544" i="13"/>
  <c r="T544" i="13"/>
  <c r="U544" i="13"/>
  <c r="S545" i="13"/>
  <c r="T545" i="13"/>
  <c r="U545" i="13"/>
  <c r="S546" i="13"/>
  <c r="T546" i="13"/>
  <c r="U546" i="13"/>
  <c r="S547" i="13"/>
  <c r="T547" i="13"/>
  <c r="U547" i="13"/>
  <c r="S548" i="13"/>
  <c r="T548" i="13"/>
  <c r="U548" i="13"/>
  <c r="S549" i="13"/>
  <c r="T549" i="13"/>
  <c r="U549" i="13"/>
  <c r="S550" i="13"/>
  <c r="T550" i="13"/>
  <c r="U550" i="13"/>
  <c r="S551" i="13"/>
  <c r="T551" i="13"/>
  <c r="U551" i="13"/>
  <c r="S552" i="13"/>
  <c r="T552" i="13"/>
  <c r="U552" i="13"/>
  <c r="S553" i="13"/>
  <c r="T553" i="13"/>
  <c r="U553" i="13"/>
  <c r="S554" i="13"/>
  <c r="T554" i="13"/>
  <c r="U554" i="13"/>
  <c r="S555" i="13"/>
  <c r="T555" i="13"/>
  <c r="U555" i="13"/>
  <c r="S556" i="13"/>
  <c r="T556" i="13"/>
  <c r="U556" i="13"/>
  <c r="S557" i="13"/>
  <c r="T557" i="13"/>
  <c r="U557" i="13"/>
  <c r="S558" i="13"/>
  <c r="T558" i="13"/>
  <c r="U558" i="13"/>
  <c r="S559" i="13"/>
  <c r="T559" i="13"/>
  <c r="U559" i="13"/>
  <c r="S560" i="13"/>
  <c r="T560" i="13"/>
  <c r="U560" i="13"/>
  <c r="S561" i="13"/>
  <c r="T561" i="13"/>
  <c r="U561" i="13"/>
  <c r="S562" i="13"/>
  <c r="T562" i="13"/>
  <c r="U562" i="13"/>
  <c r="S563" i="13"/>
  <c r="T563" i="13"/>
  <c r="U563" i="13"/>
  <c r="S564" i="13"/>
  <c r="T564" i="13"/>
  <c r="U564" i="13"/>
  <c r="S565" i="13"/>
  <c r="T565" i="13"/>
  <c r="U565" i="13"/>
  <c r="S566" i="13"/>
  <c r="T566" i="13"/>
  <c r="U566" i="13"/>
  <c r="S567" i="13"/>
  <c r="T567" i="13"/>
  <c r="U567" i="13"/>
  <c r="S568" i="13"/>
  <c r="T568" i="13"/>
  <c r="U568" i="13"/>
  <c r="S569" i="13"/>
  <c r="T569" i="13"/>
  <c r="U569" i="13"/>
  <c r="S570" i="13"/>
  <c r="T570" i="13"/>
  <c r="U570" i="13"/>
  <c r="S571" i="13"/>
  <c r="T571" i="13"/>
  <c r="U571" i="13"/>
  <c r="S572" i="13"/>
  <c r="T572" i="13"/>
  <c r="U572" i="13"/>
  <c r="S573" i="13"/>
  <c r="T573" i="13"/>
  <c r="U573" i="13"/>
  <c r="S574" i="13"/>
  <c r="T574" i="13"/>
  <c r="U574" i="13"/>
  <c r="S575" i="13"/>
  <c r="T575" i="13"/>
  <c r="U575" i="13"/>
  <c r="S576" i="13"/>
  <c r="T576" i="13"/>
  <c r="U576" i="13"/>
  <c r="V9" i="13"/>
  <c r="T9" i="13"/>
  <c r="U9" i="13"/>
  <c r="S9" i="13"/>
  <c r="I113" i="10"/>
  <c r="I112" i="10"/>
  <c r="I111" i="10"/>
  <c r="I110" i="10"/>
  <c r="I109" i="10"/>
  <c r="I57" i="10"/>
  <c r="I56" i="10"/>
  <c r="I51" i="10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139" i="5"/>
  <c r="U140" i="5"/>
  <c r="U141" i="5"/>
  <c r="U142" i="5"/>
  <c r="U143" i="5"/>
  <c r="U144" i="5"/>
  <c r="U145" i="5"/>
  <c r="U357" i="5"/>
  <c r="U358" i="5"/>
  <c r="U359" i="5"/>
  <c r="U360" i="5"/>
  <c r="U361" i="5"/>
  <c r="U362" i="5"/>
  <c r="U363" i="5"/>
  <c r="U364" i="5"/>
  <c r="U365" i="5"/>
  <c r="U366" i="5"/>
  <c r="U367" i="5"/>
  <c r="U368" i="5"/>
  <c r="U369" i="5"/>
  <c r="U370" i="5"/>
  <c r="U371" i="5"/>
  <c r="U372" i="5"/>
  <c r="U373" i="5"/>
  <c r="U374" i="5"/>
  <c r="U375" i="5"/>
  <c r="U376" i="5"/>
  <c r="U377" i="5"/>
  <c r="U378" i="5"/>
  <c r="U379" i="5"/>
  <c r="U380" i="5"/>
  <c r="U381" i="5"/>
  <c r="U382" i="5"/>
  <c r="U383" i="5"/>
  <c r="U384" i="5"/>
  <c r="U385" i="5"/>
  <c r="U386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U406" i="5"/>
  <c r="U407" i="5"/>
  <c r="U408" i="5"/>
  <c r="U409" i="5"/>
  <c r="U410" i="5"/>
  <c r="U411" i="5"/>
  <c r="U412" i="5"/>
  <c r="U413" i="5"/>
  <c r="U414" i="5"/>
  <c r="U415" i="5"/>
  <c r="U416" i="5"/>
  <c r="U417" i="5"/>
  <c r="U418" i="5"/>
  <c r="U419" i="5"/>
  <c r="U420" i="5"/>
  <c r="U421" i="5"/>
  <c r="U422" i="5"/>
  <c r="U423" i="5"/>
  <c r="U424" i="5"/>
  <c r="U425" i="5"/>
  <c r="U426" i="5"/>
  <c r="U427" i="5"/>
  <c r="U428" i="5"/>
  <c r="U429" i="5"/>
  <c r="U430" i="5"/>
  <c r="U431" i="5"/>
  <c r="U432" i="5"/>
  <c r="U433" i="5"/>
  <c r="U434" i="5"/>
  <c r="U435" i="5"/>
  <c r="U436" i="5"/>
  <c r="U437" i="5"/>
  <c r="U438" i="5"/>
  <c r="U439" i="5"/>
  <c r="U440" i="5"/>
  <c r="U441" i="5"/>
  <c r="U442" i="5"/>
  <c r="U443" i="5"/>
  <c r="U444" i="5"/>
  <c r="U445" i="5"/>
  <c r="U446" i="5"/>
  <c r="U447" i="5"/>
  <c r="U448" i="5"/>
  <c r="U449" i="5"/>
  <c r="U450" i="5"/>
  <c r="U451" i="5"/>
  <c r="U452" i="5"/>
  <c r="U453" i="5"/>
  <c r="U454" i="5"/>
  <c r="U455" i="5"/>
  <c r="U456" i="5"/>
  <c r="U457" i="5"/>
  <c r="U458" i="5"/>
  <c r="U459" i="5"/>
  <c r="U460" i="5"/>
  <c r="U461" i="5"/>
  <c r="U462" i="5"/>
  <c r="U463" i="5"/>
  <c r="U464" i="5"/>
  <c r="U465" i="5"/>
  <c r="U466" i="5"/>
  <c r="U467" i="5"/>
  <c r="U468" i="5"/>
  <c r="U469" i="5"/>
  <c r="U470" i="5"/>
  <c r="U471" i="5"/>
  <c r="U472" i="5"/>
  <c r="U473" i="5"/>
  <c r="U474" i="5"/>
  <c r="U475" i="5"/>
  <c r="U476" i="5"/>
  <c r="U477" i="5"/>
  <c r="U478" i="5"/>
  <c r="U479" i="5"/>
  <c r="U480" i="5"/>
  <c r="U481" i="5"/>
  <c r="U482" i="5"/>
  <c r="U483" i="5"/>
  <c r="U484" i="5"/>
  <c r="U485" i="5"/>
  <c r="U486" i="5"/>
  <c r="U487" i="5"/>
  <c r="U488" i="5"/>
  <c r="U489" i="5"/>
  <c r="U490" i="5"/>
  <c r="U491" i="5"/>
  <c r="U492" i="5"/>
  <c r="U493" i="5"/>
  <c r="U494" i="5"/>
  <c r="U495" i="5"/>
  <c r="U496" i="5"/>
  <c r="U497" i="5"/>
  <c r="U498" i="5"/>
  <c r="U499" i="5"/>
  <c r="U500" i="5"/>
  <c r="U501" i="5"/>
  <c r="U502" i="5"/>
  <c r="U503" i="5"/>
  <c r="U504" i="5"/>
  <c r="U505" i="5"/>
  <c r="U506" i="5"/>
  <c r="U507" i="5"/>
  <c r="U508" i="5"/>
  <c r="U509" i="5"/>
  <c r="U510" i="5"/>
  <c r="U511" i="5"/>
  <c r="U512" i="5"/>
  <c r="U513" i="5"/>
  <c r="U514" i="5"/>
  <c r="U515" i="5"/>
  <c r="U516" i="5"/>
  <c r="U517" i="5"/>
  <c r="U518" i="5"/>
  <c r="U519" i="5"/>
  <c r="U520" i="5"/>
  <c r="U521" i="5"/>
  <c r="U522" i="5"/>
  <c r="U523" i="5"/>
  <c r="U524" i="5"/>
  <c r="U525" i="5"/>
  <c r="U526" i="5"/>
  <c r="U531" i="5"/>
  <c r="U532" i="5"/>
  <c r="U533" i="5"/>
  <c r="U534" i="5"/>
  <c r="U535" i="5"/>
  <c r="U536" i="5"/>
  <c r="U537" i="5"/>
  <c r="U538" i="5"/>
  <c r="U539" i="5"/>
  <c r="U540" i="5"/>
  <c r="U541" i="5"/>
  <c r="U542" i="5"/>
  <c r="U543" i="5"/>
  <c r="U544" i="5"/>
  <c r="U545" i="5"/>
  <c r="U546" i="5"/>
  <c r="U547" i="5"/>
  <c r="U548" i="5"/>
  <c r="U709" i="5"/>
  <c r="U710" i="5"/>
  <c r="U711" i="5"/>
  <c r="U712" i="5"/>
  <c r="U713" i="5"/>
  <c r="U714" i="5"/>
  <c r="U715" i="5"/>
  <c r="U716" i="5"/>
  <c r="U717" i="5"/>
  <c r="U718" i="5"/>
  <c r="U719" i="5"/>
  <c r="U720" i="5"/>
  <c r="U721" i="5"/>
  <c r="U722" i="5"/>
  <c r="U723" i="5"/>
  <c r="U724" i="5"/>
  <c r="U725" i="5"/>
  <c r="U726" i="5"/>
  <c r="U727" i="5"/>
  <c r="U728" i="5"/>
  <c r="U729" i="5"/>
  <c r="U730" i="5"/>
  <c r="U731" i="5"/>
  <c r="U732" i="5"/>
  <c r="U733" i="5"/>
  <c r="U734" i="5"/>
  <c r="U735" i="5"/>
  <c r="U736" i="5"/>
  <c r="U737" i="5"/>
  <c r="U738" i="5"/>
  <c r="U739" i="5"/>
  <c r="U740" i="5"/>
  <c r="U741" i="5"/>
  <c r="U742" i="5"/>
  <c r="U743" i="5"/>
  <c r="U744" i="5"/>
  <c r="U745" i="5"/>
  <c r="U746" i="5"/>
  <c r="U747" i="5"/>
  <c r="U748" i="5"/>
  <c r="U749" i="5"/>
  <c r="U750" i="5"/>
  <c r="U751" i="5"/>
  <c r="U752" i="5"/>
  <c r="U753" i="5"/>
  <c r="U754" i="5"/>
  <c r="U755" i="5"/>
  <c r="U756" i="5"/>
  <c r="U757" i="5"/>
  <c r="U758" i="5"/>
  <c r="U759" i="5"/>
  <c r="U760" i="5"/>
  <c r="U761" i="5"/>
  <c r="U762" i="5"/>
  <c r="U763" i="5"/>
  <c r="U764" i="5"/>
  <c r="U765" i="5"/>
  <c r="U766" i="5"/>
  <c r="U767" i="5"/>
  <c r="U768" i="5"/>
  <c r="U769" i="5"/>
  <c r="U770" i="5"/>
  <c r="U771" i="5"/>
  <c r="U772" i="5"/>
  <c r="U773" i="5"/>
  <c r="U774" i="5"/>
  <c r="U775" i="5"/>
  <c r="U776" i="5"/>
  <c r="U777" i="5"/>
  <c r="U778" i="5"/>
  <c r="U779" i="5"/>
  <c r="U780" i="5"/>
  <c r="U781" i="5"/>
  <c r="U782" i="5"/>
  <c r="U783" i="5"/>
  <c r="U784" i="5"/>
  <c r="U785" i="5"/>
  <c r="U786" i="5"/>
  <c r="U787" i="5"/>
  <c r="U788" i="5"/>
  <c r="U789" i="5"/>
  <c r="U790" i="5"/>
  <c r="U791" i="5"/>
  <c r="U792" i="5"/>
  <c r="U793" i="5"/>
  <c r="U794" i="5"/>
  <c r="U795" i="5"/>
  <c r="U796" i="5"/>
  <c r="U797" i="5"/>
  <c r="U798" i="5"/>
  <c r="U799" i="5"/>
  <c r="U800" i="5"/>
  <c r="U801" i="5"/>
  <c r="U802" i="5"/>
  <c r="U803" i="5"/>
  <c r="U804" i="5"/>
  <c r="U805" i="5"/>
  <c r="U806" i="5"/>
  <c r="U807" i="5"/>
  <c r="U808" i="5"/>
  <c r="U809" i="5"/>
  <c r="U810" i="5"/>
  <c r="U811" i="5"/>
  <c r="U812" i="5"/>
  <c r="U813" i="5"/>
  <c r="U814" i="5"/>
  <c r="D8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139" i="5"/>
  <c r="S140" i="5"/>
  <c r="S141" i="5"/>
  <c r="S142" i="5"/>
  <c r="S143" i="5"/>
  <c r="S144" i="5"/>
  <c r="S145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  <c r="S547" i="5"/>
  <c r="S54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765" i="5"/>
  <c r="S766" i="5"/>
  <c r="S767" i="5"/>
  <c r="S768" i="5"/>
  <c r="S769" i="5"/>
  <c r="S770" i="5"/>
  <c r="S771" i="5"/>
  <c r="S772" i="5"/>
  <c r="S773" i="5"/>
  <c r="S774" i="5"/>
  <c r="S775" i="5"/>
  <c r="S776" i="5"/>
  <c r="S777" i="5"/>
  <c r="S778" i="5"/>
  <c r="S779" i="5"/>
  <c r="S780" i="5"/>
  <c r="S781" i="5"/>
  <c r="S782" i="5"/>
  <c r="S783" i="5"/>
  <c r="S784" i="5"/>
  <c r="S785" i="5"/>
  <c r="S786" i="5"/>
  <c r="S787" i="5"/>
  <c r="S788" i="5"/>
  <c r="S789" i="5"/>
  <c r="S790" i="5"/>
  <c r="S791" i="5"/>
  <c r="S792" i="5"/>
  <c r="S793" i="5"/>
  <c r="S794" i="5"/>
  <c r="S795" i="5"/>
  <c r="S796" i="5"/>
  <c r="S797" i="5"/>
  <c r="S798" i="5"/>
  <c r="S799" i="5"/>
  <c r="S800" i="5"/>
  <c r="S801" i="5"/>
  <c r="S802" i="5"/>
  <c r="S803" i="5"/>
  <c r="S804" i="5"/>
  <c r="S805" i="5"/>
  <c r="S806" i="5"/>
  <c r="S807" i="5"/>
  <c r="S808" i="5"/>
  <c r="S809" i="5"/>
  <c r="S810" i="5"/>
  <c r="S811" i="5"/>
  <c r="S812" i="5"/>
  <c r="S813" i="5"/>
  <c r="S814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139" i="5"/>
  <c r="T140" i="5"/>
  <c r="T141" i="5"/>
  <c r="T142" i="5"/>
  <c r="T143" i="5"/>
  <c r="T144" i="5"/>
  <c r="T145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T784" i="5"/>
  <c r="T785" i="5"/>
  <c r="T786" i="5"/>
  <c r="T787" i="5"/>
  <c r="T788" i="5"/>
  <c r="T789" i="5"/>
  <c r="T790" i="5"/>
  <c r="T791" i="5"/>
  <c r="T792" i="5"/>
  <c r="T793" i="5"/>
  <c r="T794" i="5"/>
  <c r="T795" i="5"/>
  <c r="T796" i="5"/>
  <c r="T797" i="5"/>
  <c r="T798" i="5"/>
  <c r="T799" i="5"/>
  <c r="T800" i="5"/>
  <c r="T801" i="5"/>
  <c r="T802" i="5"/>
  <c r="T803" i="5"/>
  <c r="T804" i="5"/>
  <c r="T805" i="5"/>
  <c r="T806" i="5"/>
  <c r="T807" i="5"/>
  <c r="T808" i="5"/>
  <c r="T809" i="5"/>
  <c r="T810" i="5"/>
  <c r="T811" i="5"/>
  <c r="T812" i="5"/>
  <c r="T813" i="5"/>
  <c r="T814" i="5"/>
  <c r="F8" i="5"/>
  <c r="B8" i="5"/>
  <c r="V10" i="5"/>
  <c r="U10" i="5"/>
  <c r="V11" i="5"/>
  <c r="U11" i="5"/>
  <c r="V12" i="5"/>
  <c r="U12" i="5"/>
  <c r="V13" i="5"/>
  <c r="V14" i="5"/>
  <c r="V15" i="5"/>
  <c r="V16" i="5"/>
  <c r="V17" i="5"/>
  <c r="V18" i="5"/>
  <c r="S18" i="5"/>
  <c r="V19" i="5"/>
  <c r="T19" i="5"/>
  <c r="V20" i="5"/>
  <c r="U20" i="5"/>
  <c r="V21" i="5"/>
  <c r="V22" i="5"/>
  <c r="V23" i="5"/>
  <c r="V24" i="5"/>
  <c r="V25" i="5"/>
  <c r="V26" i="5"/>
  <c r="U26" i="5"/>
  <c r="V27" i="5"/>
  <c r="U27" i="5"/>
  <c r="V28" i="5"/>
  <c r="T28" i="5"/>
  <c r="V29" i="5"/>
  <c r="V30" i="5"/>
  <c r="V31" i="5"/>
  <c r="V32" i="5"/>
  <c r="V33" i="5"/>
  <c r="V34" i="5"/>
  <c r="U34" i="5"/>
  <c r="V86" i="5"/>
  <c r="U86" i="5"/>
  <c r="V87" i="5"/>
  <c r="S87" i="5"/>
  <c r="V88" i="5"/>
  <c r="V89" i="5"/>
  <c r="V90" i="5"/>
  <c r="V91" i="5"/>
  <c r="V92" i="5"/>
  <c r="V93" i="5"/>
  <c r="U93" i="5"/>
  <c r="V94" i="5"/>
  <c r="S94" i="5"/>
  <c r="V95" i="5"/>
  <c r="U95" i="5"/>
  <c r="V96" i="5"/>
  <c r="V97" i="5"/>
  <c r="V98" i="5"/>
  <c r="V99" i="5"/>
  <c r="V100" i="5"/>
  <c r="V101" i="5"/>
  <c r="S101" i="5"/>
  <c r="V102" i="5"/>
  <c r="T102" i="5"/>
  <c r="V103" i="5"/>
  <c r="T103" i="5"/>
  <c r="V104" i="5"/>
  <c r="V105" i="5"/>
  <c r="V106" i="5"/>
  <c r="V107" i="5"/>
  <c r="V108" i="5"/>
  <c r="V109" i="5"/>
  <c r="T109" i="5"/>
  <c r="V110" i="5"/>
  <c r="T110" i="5"/>
  <c r="V111" i="5"/>
  <c r="T111" i="5"/>
  <c r="V112" i="5"/>
  <c r="V113" i="5"/>
  <c r="V114" i="5"/>
  <c r="V115" i="5"/>
  <c r="V116" i="5"/>
  <c r="V117" i="5"/>
  <c r="T117" i="5"/>
  <c r="V118" i="5"/>
  <c r="U118" i="5"/>
  <c r="V119" i="5"/>
  <c r="U119" i="5"/>
  <c r="V120" i="5"/>
  <c r="V121" i="5"/>
  <c r="V122" i="5"/>
  <c r="V123" i="5"/>
  <c r="V124" i="5"/>
  <c r="V125" i="5"/>
  <c r="U125" i="5"/>
  <c r="V126" i="5"/>
  <c r="U126" i="5"/>
  <c r="V127" i="5"/>
  <c r="U127" i="5"/>
  <c r="V128" i="5"/>
  <c r="V129" i="5"/>
  <c r="V130" i="5"/>
  <c r="V131" i="5"/>
  <c r="V132" i="5"/>
  <c r="V133" i="5"/>
  <c r="T133" i="5"/>
  <c r="V134" i="5"/>
  <c r="U134" i="5"/>
  <c r="V135" i="5"/>
  <c r="U135" i="5"/>
  <c r="V136" i="5"/>
  <c r="V137" i="5"/>
  <c r="V138" i="5"/>
  <c r="V146" i="5"/>
  <c r="V147" i="5"/>
  <c r="V148" i="5"/>
  <c r="U148" i="5"/>
  <c r="V149" i="5"/>
  <c r="U149" i="5"/>
  <c r="V150" i="5"/>
  <c r="S150" i="5"/>
  <c r="V151" i="5"/>
  <c r="V152" i="5"/>
  <c r="V153" i="5"/>
  <c r="V154" i="5"/>
  <c r="V155" i="5"/>
  <c r="V156" i="5"/>
  <c r="U156" i="5"/>
  <c r="V157" i="5"/>
  <c r="U157" i="5"/>
  <c r="V158" i="5"/>
  <c r="S158" i="5"/>
  <c r="V159" i="5"/>
  <c r="V160" i="5"/>
  <c r="V161" i="5"/>
  <c r="V162" i="5"/>
  <c r="V163" i="5"/>
  <c r="V164" i="5"/>
  <c r="U164" i="5"/>
  <c r="V165" i="5"/>
  <c r="S165" i="5"/>
  <c r="V166" i="5"/>
  <c r="U166" i="5"/>
  <c r="V167" i="5"/>
  <c r="V168" i="5"/>
  <c r="V169" i="5"/>
  <c r="V170" i="5"/>
  <c r="V171" i="5"/>
  <c r="V172" i="5"/>
  <c r="U172" i="5"/>
  <c r="V173" i="5"/>
  <c r="U173" i="5"/>
  <c r="V174" i="5"/>
  <c r="U174" i="5"/>
  <c r="V175" i="5"/>
  <c r="V176" i="5"/>
  <c r="V177" i="5"/>
  <c r="V178" i="5"/>
  <c r="V179" i="5"/>
  <c r="V180" i="5"/>
  <c r="U180" i="5"/>
  <c r="V181" i="5"/>
  <c r="U181" i="5"/>
  <c r="V182" i="5"/>
  <c r="T182" i="5"/>
  <c r="V183" i="5"/>
  <c r="V184" i="5"/>
  <c r="V185" i="5"/>
  <c r="V186" i="5"/>
  <c r="V187" i="5"/>
  <c r="V188" i="5"/>
  <c r="S188" i="5"/>
  <c r="V189" i="5"/>
  <c r="U189" i="5"/>
  <c r="V190" i="5"/>
  <c r="U190" i="5"/>
  <c r="V191" i="5"/>
  <c r="V192" i="5"/>
  <c r="V193" i="5"/>
  <c r="V194" i="5"/>
  <c r="V195" i="5"/>
  <c r="V196" i="5"/>
  <c r="T196" i="5"/>
  <c r="V197" i="5"/>
  <c r="U197" i="5"/>
  <c r="V198" i="5"/>
  <c r="U198" i="5"/>
  <c r="V199" i="5"/>
  <c r="V200" i="5"/>
  <c r="V201" i="5"/>
  <c r="V202" i="5"/>
  <c r="V203" i="5"/>
  <c r="V204" i="5"/>
  <c r="U204" i="5"/>
  <c r="V205" i="5"/>
  <c r="U205" i="5"/>
  <c r="V206" i="5"/>
  <c r="U206" i="5"/>
  <c r="V207" i="5"/>
  <c r="V208" i="5"/>
  <c r="V209" i="5"/>
  <c r="V210" i="5"/>
  <c r="V211" i="5"/>
  <c r="V212" i="5"/>
  <c r="T212" i="5"/>
  <c r="V213" i="5"/>
  <c r="U213" i="5"/>
  <c r="V214" i="5"/>
  <c r="U214" i="5"/>
  <c r="V215" i="5"/>
  <c r="V216" i="5"/>
  <c r="V217" i="5"/>
  <c r="V218" i="5"/>
  <c r="V219" i="5"/>
  <c r="V220" i="5"/>
  <c r="U220" i="5"/>
  <c r="V221" i="5"/>
  <c r="U221" i="5"/>
  <c r="V222" i="5"/>
  <c r="S222" i="5"/>
  <c r="V223" i="5"/>
  <c r="V224" i="5"/>
  <c r="V225" i="5"/>
  <c r="V226" i="5"/>
  <c r="V227" i="5"/>
  <c r="V228" i="5"/>
  <c r="U228" i="5"/>
  <c r="V229" i="5"/>
  <c r="U229" i="5"/>
  <c r="V230" i="5"/>
  <c r="U230" i="5"/>
  <c r="V231" i="5"/>
  <c r="V232" i="5"/>
  <c r="V233" i="5"/>
  <c r="V234" i="5"/>
  <c r="V235" i="5"/>
  <c r="V236" i="5"/>
  <c r="U236" i="5"/>
  <c r="V237" i="5"/>
  <c r="T237" i="5"/>
  <c r="V238" i="5"/>
  <c r="U238" i="5"/>
  <c r="V239" i="5"/>
  <c r="V240" i="5"/>
  <c r="V241" i="5"/>
  <c r="V242" i="5"/>
  <c r="V243" i="5"/>
  <c r="V244" i="5"/>
  <c r="S244" i="5"/>
  <c r="V245" i="5"/>
  <c r="U245" i="5"/>
  <c r="V246" i="5"/>
  <c r="T246" i="5"/>
  <c r="V247" i="5"/>
  <c r="V248" i="5"/>
  <c r="V249" i="5"/>
  <c r="V250" i="5"/>
  <c r="V251" i="5"/>
  <c r="V252" i="5"/>
  <c r="T252" i="5"/>
  <c r="V253" i="5"/>
  <c r="U253" i="5"/>
  <c r="V254" i="5"/>
  <c r="U254" i="5"/>
  <c r="V255" i="5"/>
  <c r="V256" i="5"/>
  <c r="V257" i="5"/>
  <c r="V258" i="5"/>
  <c r="V259" i="5"/>
  <c r="V260" i="5"/>
  <c r="U260" i="5"/>
  <c r="V261" i="5"/>
  <c r="U261" i="5"/>
  <c r="V262" i="5"/>
  <c r="U262" i="5"/>
  <c r="V263" i="5"/>
  <c r="V264" i="5"/>
  <c r="V265" i="5"/>
  <c r="V266" i="5"/>
  <c r="V267" i="5"/>
  <c r="V268" i="5"/>
  <c r="U268" i="5"/>
  <c r="V269" i="5"/>
  <c r="T269" i="5"/>
  <c r="V270" i="5"/>
  <c r="U270" i="5"/>
  <c r="V271" i="5"/>
  <c r="V272" i="5"/>
  <c r="V273" i="5"/>
  <c r="V274" i="5"/>
  <c r="V275" i="5"/>
  <c r="V276" i="5"/>
  <c r="U276" i="5"/>
  <c r="V277" i="5"/>
  <c r="U277" i="5"/>
  <c r="V278" i="5"/>
  <c r="U278" i="5"/>
  <c r="V279" i="5"/>
  <c r="V280" i="5"/>
  <c r="V281" i="5"/>
  <c r="V282" i="5"/>
  <c r="V283" i="5"/>
  <c r="V284" i="5"/>
  <c r="U284" i="5"/>
  <c r="V285" i="5"/>
  <c r="S285" i="5"/>
  <c r="V286" i="5"/>
  <c r="S286" i="5"/>
  <c r="V287" i="5"/>
  <c r="V288" i="5"/>
  <c r="V289" i="5"/>
  <c r="V290" i="5"/>
  <c r="V291" i="5"/>
  <c r="V292" i="5"/>
  <c r="U292" i="5"/>
  <c r="V293" i="5"/>
  <c r="S293" i="5"/>
  <c r="V294" i="5"/>
  <c r="U294" i="5"/>
  <c r="V295" i="5"/>
  <c r="V296" i="5"/>
  <c r="V297" i="5"/>
  <c r="V298" i="5"/>
  <c r="V299" i="5"/>
  <c r="V300" i="5"/>
  <c r="T300" i="5"/>
  <c r="V301" i="5"/>
  <c r="U301" i="5"/>
  <c r="V302" i="5"/>
  <c r="U302" i="5"/>
  <c r="V303" i="5"/>
  <c r="V304" i="5"/>
  <c r="V305" i="5"/>
  <c r="V306" i="5"/>
  <c r="V307" i="5"/>
  <c r="V308" i="5"/>
  <c r="T308" i="5"/>
  <c r="V309" i="5"/>
  <c r="T309" i="5"/>
  <c r="V310" i="5"/>
  <c r="T310" i="5"/>
  <c r="V311" i="5"/>
  <c r="V312" i="5"/>
  <c r="V313" i="5"/>
  <c r="V314" i="5"/>
  <c r="V315" i="5"/>
  <c r="V316" i="5"/>
  <c r="U316" i="5"/>
  <c r="V317" i="5"/>
  <c r="U317" i="5"/>
  <c r="V318" i="5"/>
  <c r="U318" i="5"/>
  <c r="V319" i="5"/>
  <c r="V320" i="5"/>
  <c r="V321" i="5"/>
  <c r="V322" i="5"/>
  <c r="V323" i="5"/>
  <c r="V324" i="5"/>
  <c r="U324" i="5"/>
  <c r="V325" i="5"/>
  <c r="S325" i="5"/>
  <c r="V326" i="5"/>
  <c r="U326" i="5"/>
  <c r="V327" i="5"/>
  <c r="V328" i="5"/>
  <c r="V329" i="5"/>
  <c r="V330" i="5"/>
  <c r="V331" i="5"/>
  <c r="V332" i="5"/>
  <c r="U332" i="5"/>
  <c r="V333" i="5"/>
  <c r="S333" i="5"/>
  <c r="V334" i="5"/>
  <c r="U334" i="5"/>
  <c r="V335" i="5"/>
  <c r="V336" i="5"/>
  <c r="V337" i="5"/>
  <c r="V338" i="5"/>
  <c r="V339" i="5"/>
  <c r="V340" i="5"/>
  <c r="U340" i="5"/>
  <c r="V341" i="5"/>
  <c r="U341" i="5"/>
  <c r="V342" i="5"/>
  <c r="S342" i="5"/>
  <c r="V343" i="5"/>
  <c r="V344" i="5"/>
  <c r="V345" i="5"/>
  <c r="V346" i="5"/>
  <c r="V347" i="5"/>
  <c r="V348" i="5"/>
  <c r="S348" i="5"/>
  <c r="V349" i="5"/>
  <c r="S349" i="5"/>
  <c r="V350" i="5"/>
  <c r="S350" i="5"/>
  <c r="V351" i="5"/>
  <c r="V352" i="5"/>
  <c r="V353" i="5"/>
  <c r="V354" i="5"/>
  <c r="V355" i="5"/>
  <c r="V356" i="5"/>
  <c r="T356" i="5"/>
  <c r="V527" i="5"/>
  <c r="U527" i="5"/>
  <c r="V528" i="5"/>
  <c r="U528" i="5"/>
  <c r="V529" i="5"/>
  <c r="V530" i="5"/>
  <c r="V549" i="5"/>
  <c r="V550" i="5"/>
  <c r="V551" i="5"/>
  <c r="V552" i="5"/>
  <c r="U552" i="5"/>
  <c r="V553" i="5"/>
  <c r="S553" i="5"/>
  <c r="V554" i="5"/>
  <c r="U554" i="5"/>
  <c r="V555" i="5"/>
  <c r="V556" i="5"/>
  <c r="V557" i="5"/>
  <c r="V558" i="5"/>
  <c r="V559" i="5"/>
  <c r="V560" i="5"/>
  <c r="U560" i="5"/>
  <c r="V561" i="5"/>
  <c r="U561" i="5"/>
  <c r="V562" i="5"/>
  <c r="T562" i="5"/>
  <c r="V563" i="5"/>
  <c r="V564" i="5"/>
  <c r="V565" i="5"/>
  <c r="V566" i="5"/>
  <c r="V567" i="5"/>
  <c r="V568" i="5"/>
  <c r="U568" i="5"/>
  <c r="V569" i="5"/>
  <c r="S569" i="5"/>
  <c r="V570" i="5"/>
  <c r="U570" i="5"/>
  <c r="V571" i="5"/>
  <c r="V572" i="5"/>
  <c r="V573" i="5"/>
  <c r="V574" i="5"/>
  <c r="V575" i="5"/>
  <c r="V576" i="5"/>
  <c r="U576" i="5"/>
  <c r="V577" i="5"/>
  <c r="T577" i="5"/>
  <c r="V578" i="5"/>
  <c r="U578" i="5"/>
  <c r="V579" i="5"/>
  <c r="V580" i="5"/>
  <c r="V581" i="5"/>
  <c r="V582" i="5"/>
  <c r="V583" i="5"/>
  <c r="V584" i="5"/>
  <c r="S584" i="5"/>
  <c r="V585" i="5"/>
  <c r="S585" i="5"/>
  <c r="V586" i="5"/>
  <c r="U586" i="5"/>
  <c r="V587" i="5"/>
  <c r="V588" i="5"/>
  <c r="V589" i="5"/>
  <c r="V590" i="5"/>
  <c r="V591" i="5"/>
  <c r="V592" i="5"/>
  <c r="T592" i="5"/>
  <c r="V593" i="5"/>
  <c r="U593" i="5"/>
  <c r="V594" i="5"/>
  <c r="S594" i="5"/>
  <c r="V595" i="5"/>
  <c r="V596" i="5"/>
  <c r="V597" i="5"/>
  <c r="V598" i="5"/>
  <c r="V599" i="5"/>
  <c r="V600" i="5"/>
  <c r="S600" i="5"/>
  <c r="V601" i="5"/>
  <c r="S601" i="5"/>
  <c r="V602" i="5"/>
  <c r="S602" i="5"/>
  <c r="V603" i="5"/>
  <c r="V604" i="5"/>
  <c r="V605" i="5"/>
  <c r="V606" i="5"/>
  <c r="V607" i="5"/>
  <c r="V608" i="5"/>
  <c r="U608" i="5"/>
  <c r="V609" i="5"/>
  <c r="S609" i="5"/>
  <c r="V610" i="5"/>
  <c r="U610" i="5"/>
  <c r="V611" i="5"/>
  <c r="V612" i="5"/>
  <c r="V613" i="5"/>
  <c r="V614" i="5"/>
  <c r="V615" i="5"/>
  <c r="V616" i="5"/>
  <c r="S616" i="5"/>
  <c r="V617" i="5"/>
  <c r="T617" i="5"/>
  <c r="V618" i="5"/>
  <c r="U618" i="5"/>
  <c r="V619" i="5"/>
  <c r="V620" i="5"/>
  <c r="V621" i="5"/>
  <c r="V622" i="5"/>
  <c r="V623" i="5"/>
  <c r="V624" i="5"/>
  <c r="U624" i="5"/>
  <c r="V625" i="5"/>
  <c r="U625" i="5"/>
  <c r="V626" i="5"/>
  <c r="T626" i="5"/>
  <c r="V627" i="5"/>
  <c r="V628" i="5"/>
  <c r="V629" i="5"/>
  <c r="V630" i="5"/>
  <c r="V631" i="5"/>
  <c r="V632" i="5"/>
  <c r="S632" i="5"/>
  <c r="V633" i="5"/>
  <c r="T633" i="5"/>
  <c r="V634" i="5"/>
  <c r="U634" i="5"/>
  <c r="V635" i="5"/>
  <c r="V636" i="5"/>
  <c r="V637" i="5"/>
  <c r="V638" i="5"/>
  <c r="V639" i="5"/>
  <c r="V640" i="5"/>
  <c r="U640" i="5"/>
  <c r="V641" i="5"/>
  <c r="U641" i="5"/>
  <c r="V642" i="5"/>
  <c r="U642" i="5"/>
  <c r="V643" i="5"/>
  <c r="V644" i="5"/>
  <c r="V645" i="5"/>
  <c r="V646" i="5"/>
  <c r="V647" i="5"/>
  <c r="V648" i="5"/>
  <c r="T648" i="5"/>
  <c r="V649" i="5"/>
  <c r="T649" i="5"/>
  <c r="V650" i="5"/>
  <c r="U650" i="5"/>
  <c r="V651" i="5"/>
  <c r="V652" i="5"/>
  <c r="V653" i="5"/>
  <c r="V654" i="5"/>
  <c r="V655" i="5"/>
  <c r="V656" i="5"/>
  <c r="T656" i="5"/>
  <c r="V657" i="5"/>
  <c r="U657" i="5"/>
  <c r="V658" i="5"/>
  <c r="S658" i="5"/>
  <c r="V659" i="5"/>
  <c r="V660" i="5"/>
  <c r="V661" i="5"/>
  <c r="V662" i="5"/>
  <c r="V663" i="5"/>
  <c r="V664" i="5"/>
  <c r="T664" i="5"/>
  <c r="V665" i="5"/>
  <c r="S665" i="5"/>
  <c r="V666" i="5"/>
  <c r="S666" i="5"/>
  <c r="V667" i="5"/>
  <c r="V668" i="5"/>
  <c r="V669" i="5"/>
  <c r="V670" i="5"/>
  <c r="V671" i="5"/>
  <c r="V672" i="5"/>
  <c r="S672" i="5"/>
  <c r="V673" i="5"/>
  <c r="U673" i="5"/>
  <c r="V674" i="5"/>
  <c r="U674" i="5"/>
  <c r="V675" i="5"/>
  <c r="V676" i="5"/>
  <c r="V677" i="5"/>
  <c r="V678" i="5"/>
  <c r="V679" i="5"/>
  <c r="V680" i="5"/>
  <c r="S680" i="5"/>
  <c r="V681" i="5"/>
  <c r="S681" i="5"/>
  <c r="V682" i="5"/>
  <c r="T682" i="5"/>
  <c r="V683" i="5"/>
  <c r="V684" i="5"/>
  <c r="V685" i="5"/>
  <c r="V686" i="5"/>
  <c r="V687" i="5"/>
  <c r="V688" i="5"/>
  <c r="T688" i="5"/>
  <c r="V689" i="5"/>
  <c r="U689" i="5"/>
  <c r="V690" i="5"/>
  <c r="T690" i="5"/>
  <c r="V691" i="5"/>
  <c r="V692" i="5"/>
  <c r="V693" i="5"/>
  <c r="V694" i="5"/>
  <c r="V695" i="5"/>
  <c r="V696" i="5"/>
  <c r="S696" i="5"/>
  <c r="V697" i="5"/>
  <c r="S697" i="5"/>
  <c r="V698" i="5"/>
  <c r="U698" i="5"/>
  <c r="V699" i="5"/>
  <c r="V700" i="5"/>
  <c r="V701" i="5"/>
  <c r="V702" i="5"/>
  <c r="V703" i="5"/>
  <c r="V704" i="5"/>
  <c r="U704" i="5"/>
  <c r="V705" i="5"/>
  <c r="U705" i="5"/>
  <c r="V706" i="5"/>
  <c r="U706" i="5"/>
  <c r="V707" i="5"/>
  <c r="V708" i="5"/>
  <c r="V9" i="5"/>
  <c r="I116" i="1"/>
  <c r="I115" i="1"/>
  <c r="I114" i="1"/>
  <c r="I113" i="1"/>
  <c r="I112" i="1"/>
  <c r="I57" i="1"/>
  <c r="I56" i="1"/>
  <c r="I51" i="1"/>
  <c r="U293" i="5"/>
  <c r="U656" i="5"/>
  <c r="S576" i="5"/>
  <c r="T576" i="5"/>
  <c r="U252" i="5"/>
  <c r="S252" i="5"/>
  <c r="T164" i="5"/>
  <c r="U36" i="5"/>
  <c r="S36" i="5"/>
  <c r="T36" i="5"/>
  <c r="U679" i="5"/>
  <c r="S679" i="5"/>
  <c r="T679" i="5"/>
  <c r="U663" i="5"/>
  <c r="S663" i="5"/>
  <c r="T663" i="5"/>
  <c r="U639" i="5"/>
  <c r="S639" i="5"/>
  <c r="T639" i="5"/>
  <c r="U615" i="5"/>
  <c r="S615" i="5"/>
  <c r="T615" i="5"/>
  <c r="U599" i="5"/>
  <c r="S599" i="5"/>
  <c r="T599" i="5"/>
  <c r="U583" i="5"/>
  <c r="S583" i="5"/>
  <c r="T583" i="5"/>
  <c r="U575" i="5"/>
  <c r="S575" i="5"/>
  <c r="T575" i="5"/>
  <c r="U551" i="5"/>
  <c r="S551" i="5"/>
  <c r="T551" i="5"/>
  <c r="U347" i="5"/>
  <c r="T347" i="5"/>
  <c r="S347" i="5"/>
  <c r="U315" i="5"/>
  <c r="T315" i="5"/>
  <c r="S315" i="5"/>
  <c r="U275" i="5"/>
  <c r="S275" i="5"/>
  <c r="T275" i="5"/>
  <c r="U243" i="5"/>
  <c r="S243" i="5"/>
  <c r="T243" i="5"/>
  <c r="U203" i="5"/>
  <c r="S203" i="5"/>
  <c r="T203" i="5"/>
  <c r="U132" i="5"/>
  <c r="S132" i="5"/>
  <c r="T132" i="5"/>
  <c r="T527" i="5"/>
  <c r="U680" i="5"/>
  <c r="S648" i="5"/>
  <c r="U584" i="5"/>
  <c r="T584" i="5"/>
  <c r="U308" i="5"/>
  <c r="S308" i="5"/>
  <c r="S228" i="5"/>
  <c r="U196" i="5"/>
  <c r="S125" i="5"/>
  <c r="T125" i="5"/>
  <c r="T12" i="5"/>
  <c r="U703" i="5"/>
  <c r="S703" i="5"/>
  <c r="T703" i="5"/>
  <c r="U695" i="5"/>
  <c r="S695" i="5"/>
  <c r="T695" i="5"/>
  <c r="U687" i="5"/>
  <c r="S687" i="5"/>
  <c r="T687" i="5"/>
  <c r="U671" i="5"/>
  <c r="S671" i="5"/>
  <c r="T671" i="5"/>
  <c r="U655" i="5"/>
  <c r="S655" i="5"/>
  <c r="T655" i="5"/>
  <c r="U647" i="5"/>
  <c r="S647" i="5"/>
  <c r="T647" i="5"/>
  <c r="U631" i="5"/>
  <c r="S631" i="5"/>
  <c r="T631" i="5"/>
  <c r="U623" i="5"/>
  <c r="S623" i="5"/>
  <c r="T623" i="5"/>
  <c r="U607" i="5"/>
  <c r="S607" i="5"/>
  <c r="T607" i="5"/>
  <c r="U591" i="5"/>
  <c r="S591" i="5"/>
  <c r="T591" i="5"/>
  <c r="U567" i="5"/>
  <c r="S567" i="5"/>
  <c r="T567" i="5"/>
  <c r="U559" i="5"/>
  <c r="S559" i="5"/>
  <c r="T559" i="5"/>
  <c r="U355" i="5"/>
  <c r="T355" i="5"/>
  <c r="S355" i="5"/>
  <c r="U339" i="5"/>
  <c r="T339" i="5"/>
  <c r="S339" i="5"/>
  <c r="U323" i="5"/>
  <c r="T323" i="5"/>
  <c r="S323" i="5"/>
  <c r="U307" i="5"/>
  <c r="T307" i="5"/>
  <c r="S307" i="5"/>
  <c r="U291" i="5"/>
  <c r="T291" i="5"/>
  <c r="S291" i="5"/>
  <c r="U267" i="5"/>
  <c r="S267" i="5"/>
  <c r="T267" i="5"/>
  <c r="U251" i="5"/>
  <c r="S251" i="5"/>
  <c r="T251" i="5"/>
  <c r="U235" i="5"/>
  <c r="S235" i="5"/>
  <c r="T235" i="5"/>
  <c r="U219" i="5"/>
  <c r="S219" i="5"/>
  <c r="T219" i="5"/>
  <c r="U195" i="5"/>
  <c r="S195" i="5"/>
  <c r="T195" i="5"/>
  <c r="U179" i="5"/>
  <c r="S179" i="5"/>
  <c r="T179" i="5"/>
  <c r="U147" i="5"/>
  <c r="S147" i="5"/>
  <c r="T147" i="5"/>
  <c r="U124" i="5"/>
  <c r="S124" i="5"/>
  <c r="T124" i="5"/>
  <c r="U108" i="5"/>
  <c r="S108" i="5"/>
  <c r="T108" i="5"/>
  <c r="U100" i="5"/>
  <c r="S100" i="5"/>
  <c r="T100" i="5"/>
  <c r="U35" i="5"/>
  <c r="S35" i="5"/>
  <c r="T35" i="5"/>
  <c r="U702" i="5"/>
  <c r="S702" i="5"/>
  <c r="T702" i="5"/>
  <c r="U694" i="5"/>
  <c r="S694" i="5"/>
  <c r="T694" i="5"/>
  <c r="U686" i="5"/>
  <c r="S686" i="5"/>
  <c r="T686" i="5"/>
  <c r="U678" i="5"/>
  <c r="S678" i="5"/>
  <c r="T678" i="5"/>
  <c r="U670" i="5"/>
  <c r="S670" i="5"/>
  <c r="T670" i="5"/>
  <c r="U662" i="5"/>
  <c r="S662" i="5"/>
  <c r="T662" i="5"/>
  <c r="U654" i="5"/>
  <c r="S654" i="5"/>
  <c r="T654" i="5"/>
  <c r="U646" i="5"/>
  <c r="S646" i="5"/>
  <c r="T646" i="5"/>
  <c r="U638" i="5"/>
  <c r="S638" i="5"/>
  <c r="T638" i="5"/>
  <c r="U630" i="5"/>
  <c r="S630" i="5"/>
  <c r="T630" i="5"/>
  <c r="U622" i="5"/>
  <c r="S622" i="5"/>
  <c r="T622" i="5"/>
  <c r="U614" i="5"/>
  <c r="S614" i="5"/>
  <c r="T614" i="5"/>
  <c r="U606" i="5"/>
  <c r="S606" i="5"/>
  <c r="T606" i="5"/>
  <c r="U598" i="5"/>
  <c r="S598" i="5"/>
  <c r="T598" i="5"/>
  <c r="U590" i="5"/>
  <c r="S590" i="5"/>
  <c r="T590" i="5"/>
  <c r="U582" i="5"/>
  <c r="S582" i="5"/>
  <c r="T582" i="5"/>
  <c r="U574" i="5"/>
  <c r="S574" i="5"/>
  <c r="T574" i="5"/>
  <c r="U566" i="5"/>
  <c r="S566" i="5"/>
  <c r="T566" i="5"/>
  <c r="U558" i="5"/>
  <c r="S558" i="5"/>
  <c r="T558" i="5"/>
  <c r="U550" i="5"/>
  <c r="S550" i="5"/>
  <c r="T550" i="5"/>
  <c r="U354" i="5"/>
  <c r="S354" i="5"/>
  <c r="T354" i="5"/>
  <c r="U346" i="5"/>
  <c r="S346" i="5"/>
  <c r="T346" i="5"/>
  <c r="T338" i="5"/>
  <c r="U338" i="5"/>
  <c r="S338" i="5"/>
  <c r="U330" i="5"/>
  <c r="S330" i="5"/>
  <c r="T330" i="5"/>
  <c r="U322" i="5"/>
  <c r="S322" i="5"/>
  <c r="T322" i="5"/>
  <c r="U314" i="5"/>
  <c r="T314" i="5"/>
  <c r="S314" i="5"/>
  <c r="U306" i="5"/>
  <c r="T306" i="5"/>
  <c r="S306" i="5"/>
  <c r="U298" i="5"/>
  <c r="S298" i="5"/>
  <c r="T298" i="5"/>
  <c r="U290" i="5"/>
  <c r="S290" i="5"/>
  <c r="T290" i="5"/>
  <c r="U282" i="5"/>
  <c r="S282" i="5"/>
  <c r="T282" i="5"/>
  <c r="U274" i="5"/>
  <c r="S274" i="5"/>
  <c r="T274" i="5"/>
  <c r="U266" i="5"/>
  <c r="S266" i="5"/>
  <c r="T266" i="5"/>
  <c r="U258" i="5"/>
  <c r="T258" i="5"/>
  <c r="S258" i="5"/>
  <c r="U250" i="5"/>
  <c r="S250" i="5"/>
  <c r="T250" i="5"/>
  <c r="U242" i="5"/>
  <c r="S242" i="5"/>
  <c r="T242" i="5"/>
  <c r="U234" i="5"/>
  <c r="S234" i="5"/>
  <c r="T234" i="5"/>
  <c r="U226" i="5"/>
  <c r="T226" i="5"/>
  <c r="S226" i="5"/>
  <c r="U218" i="5"/>
  <c r="S218" i="5"/>
  <c r="T218" i="5"/>
  <c r="U210" i="5"/>
  <c r="S210" i="5"/>
  <c r="T210" i="5"/>
  <c r="U202" i="5"/>
  <c r="S202" i="5"/>
  <c r="T202" i="5"/>
  <c r="U194" i="5"/>
  <c r="S194" i="5"/>
  <c r="T194" i="5"/>
  <c r="U186" i="5"/>
  <c r="S186" i="5"/>
  <c r="T186" i="5"/>
  <c r="U178" i="5"/>
  <c r="S178" i="5"/>
  <c r="T178" i="5"/>
  <c r="U170" i="5"/>
  <c r="S170" i="5"/>
  <c r="T170" i="5"/>
  <c r="U162" i="5"/>
  <c r="S162" i="5"/>
  <c r="T162" i="5"/>
  <c r="U154" i="5"/>
  <c r="S154" i="5"/>
  <c r="T154" i="5"/>
  <c r="U146" i="5"/>
  <c r="S146" i="5"/>
  <c r="T146" i="5"/>
  <c r="U131" i="5"/>
  <c r="S131" i="5"/>
  <c r="T131" i="5"/>
  <c r="U123" i="5"/>
  <c r="S123" i="5"/>
  <c r="T123" i="5"/>
  <c r="U115" i="5"/>
  <c r="S115" i="5"/>
  <c r="T115" i="5"/>
  <c r="U107" i="5"/>
  <c r="S107" i="5"/>
  <c r="T107" i="5"/>
  <c r="U99" i="5"/>
  <c r="S99" i="5"/>
  <c r="T99" i="5"/>
  <c r="U91" i="5"/>
  <c r="S91" i="5"/>
  <c r="T91" i="5"/>
  <c r="T26" i="5"/>
  <c r="U18" i="5"/>
  <c r="S301" i="5"/>
  <c r="U13" i="5"/>
  <c r="S13" i="5"/>
  <c r="T13" i="5"/>
  <c r="U331" i="5"/>
  <c r="T331" i="5"/>
  <c r="S331" i="5"/>
  <c r="U299" i="5"/>
  <c r="T299" i="5"/>
  <c r="S299" i="5"/>
  <c r="U283" i="5"/>
  <c r="S283" i="5"/>
  <c r="T283" i="5"/>
  <c r="U259" i="5"/>
  <c r="S259" i="5"/>
  <c r="T259" i="5"/>
  <c r="U227" i="5"/>
  <c r="S227" i="5"/>
  <c r="T227" i="5"/>
  <c r="U211" i="5"/>
  <c r="S211" i="5"/>
  <c r="T211" i="5"/>
  <c r="U187" i="5"/>
  <c r="S187" i="5"/>
  <c r="T187" i="5"/>
  <c r="U171" i="5"/>
  <c r="S171" i="5"/>
  <c r="T171" i="5"/>
  <c r="U163" i="5"/>
  <c r="S163" i="5"/>
  <c r="T163" i="5"/>
  <c r="U155" i="5"/>
  <c r="S155" i="5"/>
  <c r="T155" i="5"/>
  <c r="U116" i="5"/>
  <c r="S116" i="5"/>
  <c r="T116" i="5"/>
  <c r="U92" i="5"/>
  <c r="S92" i="5"/>
  <c r="T92" i="5"/>
  <c r="U9" i="5"/>
  <c r="S9" i="5"/>
  <c r="T9" i="5"/>
  <c r="U701" i="5"/>
  <c r="S701" i="5"/>
  <c r="T701" i="5"/>
  <c r="S693" i="5"/>
  <c r="U693" i="5"/>
  <c r="T693" i="5"/>
  <c r="U685" i="5"/>
  <c r="S685" i="5"/>
  <c r="T685" i="5"/>
  <c r="S677" i="5"/>
  <c r="U677" i="5"/>
  <c r="T677" i="5"/>
  <c r="U669" i="5"/>
  <c r="S669" i="5"/>
  <c r="T669" i="5"/>
  <c r="S661" i="5"/>
  <c r="U661" i="5"/>
  <c r="T661" i="5"/>
  <c r="U653" i="5"/>
  <c r="S653" i="5"/>
  <c r="T653" i="5"/>
  <c r="S645" i="5"/>
  <c r="U645" i="5"/>
  <c r="T645" i="5"/>
  <c r="U637" i="5"/>
  <c r="S637" i="5"/>
  <c r="T637" i="5"/>
  <c r="S629" i="5"/>
  <c r="U629" i="5"/>
  <c r="T629" i="5"/>
  <c r="U621" i="5"/>
  <c r="S621" i="5"/>
  <c r="T621" i="5"/>
  <c r="S613" i="5"/>
  <c r="U613" i="5"/>
  <c r="T613" i="5"/>
  <c r="U605" i="5"/>
  <c r="S605" i="5"/>
  <c r="T605" i="5"/>
  <c r="S597" i="5"/>
  <c r="U597" i="5"/>
  <c r="T597" i="5"/>
  <c r="U589" i="5"/>
  <c r="S589" i="5"/>
  <c r="T589" i="5"/>
  <c r="S581" i="5"/>
  <c r="U581" i="5"/>
  <c r="T581" i="5"/>
  <c r="U573" i="5"/>
  <c r="S573" i="5"/>
  <c r="T573" i="5"/>
  <c r="S565" i="5"/>
  <c r="U565" i="5"/>
  <c r="T565" i="5"/>
  <c r="U557" i="5"/>
  <c r="S557" i="5"/>
  <c r="T557" i="5"/>
  <c r="S549" i="5"/>
  <c r="U549" i="5"/>
  <c r="T549" i="5"/>
  <c r="U353" i="5"/>
  <c r="S353" i="5"/>
  <c r="T353" i="5"/>
  <c r="U345" i="5"/>
  <c r="S345" i="5"/>
  <c r="T345" i="5"/>
  <c r="U337" i="5"/>
  <c r="S337" i="5"/>
  <c r="T337" i="5"/>
  <c r="U329" i="5"/>
  <c r="S329" i="5"/>
  <c r="T329" i="5"/>
  <c r="U321" i="5"/>
  <c r="S321" i="5"/>
  <c r="T321" i="5"/>
  <c r="U313" i="5"/>
  <c r="S313" i="5"/>
  <c r="T313" i="5"/>
  <c r="U305" i="5"/>
  <c r="S305" i="5"/>
  <c r="T305" i="5"/>
  <c r="U297" i="5"/>
  <c r="S297" i="5"/>
  <c r="T297" i="5"/>
  <c r="U289" i="5"/>
  <c r="S289" i="5"/>
  <c r="T289" i="5"/>
  <c r="U281" i="5"/>
  <c r="S281" i="5"/>
  <c r="T281" i="5"/>
  <c r="U273" i="5"/>
  <c r="S273" i="5"/>
  <c r="T273" i="5"/>
  <c r="U265" i="5"/>
  <c r="S265" i="5"/>
  <c r="T265" i="5"/>
  <c r="U257" i="5"/>
  <c r="S257" i="5"/>
  <c r="T257" i="5"/>
  <c r="U249" i="5"/>
  <c r="S249" i="5"/>
  <c r="T249" i="5"/>
  <c r="U241" i="5"/>
  <c r="S241" i="5"/>
  <c r="T241" i="5"/>
  <c r="U233" i="5"/>
  <c r="S233" i="5"/>
  <c r="T233" i="5"/>
  <c r="U225" i="5"/>
  <c r="S225" i="5"/>
  <c r="T225" i="5"/>
  <c r="U217" i="5"/>
  <c r="T217" i="5"/>
  <c r="S217" i="5"/>
  <c r="U209" i="5"/>
  <c r="S209" i="5"/>
  <c r="T209" i="5"/>
  <c r="U201" i="5"/>
  <c r="S201" i="5"/>
  <c r="T201" i="5"/>
  <c r="U193" i="5"/>
  <c r="S193" i="5"/>
  <c r="T193" i="5"/>
  <c r="U185" i="5"/>
  <c r="S185" i="5"/>
  <c r="T185" i="5"/>
  <c r="U177" i="5"/>
  <c r="S177" i="5"/>
  <c r="T177" i="5"/>
  <c r="U169" i="5"/>
  <c r="S169" i="5"/>
  <c r="T169" i="5"/>
  <c r="U161" i="5"/>
  <c r="S161" i="5"/>
  <c r="T161" i="5"/>
  <c r="U153" i="5"/>
  <c r="S153" i="5"/>
  <c r="T153" i="5"/>
  <c r="U138" i="5"/>
  <c r="S138" i="5"/>
  <c r="T138" i="5"/>
  <c r="U130" i="5"/>
  <c r="S130" i="5"/>
  <c r="T130" i="5"/>
  <c r="U122" i="5"/>
  <c r="S122" i="5"/>
  <c r="T122" i="5"/>
  <c r="U114" i="5"/>
  <c r="S114" i="5"/>
  <c r="T114" i="5"/>
  <c r="U106" i="5"/>
  <c r="S106" i="5"/>
  <c r="T106" i="5"/>
  <c r="U98" i="5"/>
  <c r="S98" i="5"/>
  <c r="T98" i="5"/>
  <c r="U90" i="5"/>
  <c r="S90" i="5"/>
  <c r="T90" i="5"/>
  <c r="U33" i="5"/>
  <c r="T33" i="5"/>
  <c r="S33" i="5"/>
  <c r="U25" i="5"/>
  <c r="S25" i="5"/>
  <c r="T25" i="5"/>
  <c r="U17" i="5"/>
  <c r="T17" i="5"/>
  <c r="S17" i="5"/>
  <c r="T333" i="5"/>
  <c r="U21" i="5"/>
  <c r="T21" i="5"/>
  <c r="S21" i="5"/>
  <c r="U688" i="5"/>
  <c r="S688" i="5"/>
  <c r="U600" i="5"/>
  <c r="S552" i="5"/>
  <c r="S284" i="5"/>
  <c r="T284" i="5"/>
  <c r="U133" i="5"/>
  <c r="S133" i="5"/>
  <c r="U28" i="5"/>
  <c r="S28" i="5"/>
  <c r="U692" i="5"/>
  <c r="S692" i="5"/>
  <c r="T692" i="5"/>
  <c r="U668" i="5"/>
  <c r="S668" i="5"/>
  <c r="T668" i="5"/>
  <c r="U628" i="5"/>
  <c r="S628" i="5"/>
  <c r="T628" i="5"/>
  <c r="U604" i="5"/>
  <c r="S604" i="5"/>
  <c r="T604" i="5"/>
  <c r="U556" i="5"/>
  <c r="S556" i="5"/>
  <c r="T556" i="5"/>
  <c r="U328" i="5"/>
  <c r="S328" i="5"/>
  <c r="T328" i="5"/>
  <c r="S304" i="5"/>
  <c r="U304" i="5"/>
  <c r="T304" i="5"/>
  <c r="S272" i="5"/>
  <c r="U272" i="5"/>
  <c r="T272" i="5"/>
  <c r="S240" i="5"/>
  <c r="U240" i="5"/>
  <c r="T240" i="5"/>
  <c r="S208" i="5"/>
  <c r="U208" i="5"/>
  <c r="T208" i="5"/>
  <c r="U152" i="5"/>
  <c r="S152" i="5"/>
  <c r="T152" i="5"/>
  <c r="U16" i="5"/>
  <c r="T16" i="5"/>
  <c r="S16" i="5"/>
  <c r="S673" i="5"/>
  <c r="S704" i="5"/>
  <c r="T704" i="5"/>
  <c r="U356" i="5"/>
  <c r="S356" i="5"/>
  <c r="T268" i="5"/>
  <c r="U212" i="5"/>
  <c r="S148" i="5"/>
  <c r="T148" i="5"/>
  <c r="U708" i="5"/>
  <c r="S708" i="5"/>
  <c r="T708" i="5"/>
  <c r="U684" i="5"/>
  <c r="S684" i="5"/>
  <c r="T684" i="5"/>
  <c r="U660" i="5"/>
  <c r="S660" i="5"/>
  <c r="T660" i="5"/>
  <c r="U644" i="5"/>
  <c r="S644" i="5"/>
  <c r="T644" i="5"/>
  <c r="U620" i="5"/>
  <c r="S620" i="5"/>
  <c r="T620" i="5"/>
  <c r="U596" i="5"/>
  <c r="S596" i="5"/>
  <c r="T596" i="5"/>
  <c r="U580" i="5"/>
  <c r="T580" i="5"/>
  <c r="S580" i="5"/>
  <c r="U530" i="5"/>
  <c r="T530" i="5"/>
  <c r="S530" i="5"/>
  <c r="U344" i="5"/>
  <c r="S344" i="5"/>
  <c r="T344" i="5"/>
  <c r="U320" i="5"/>
  <c r="S320" i="5"/>
  <c r="T320" i="5"/>
  <c r="U296" i="5"/>
  <c r="S296" i="5"/>
  <c r="T296" i="5"/>
  <c r="U264" i="5"/>
  <c r="S264" i="5"/>
  <c r="T264" i="5"/>
  <c r="S248" i="5"/>
  <c r="T248" i="5"/>
  <c r="U248" i="5"/>
  <c r="U224" i="5"/>
  <c r="S224" i="5"/>
  <c r="T224" i="5"/>
  <c r="S192" i="5"/>
  <c r="U192" i="5"/>
  <c r="T192" i="5"/>
  <c r="S176" i="5"/>
  <c r="U176" i="5"/>
  <c r="T176" i="5"/>
  <c r="S160" i="5"/>
  <c r="U160" i="5"/>
  <c r="T160" i="5"/>
  <c r="U137" i="5"/>
  <c r="S137" i="5"/>
  <c r="T137" i="5"/>
  <c r="U121" i="5"/>
  <c r="T121" i="5"/>
  <c r="S121" i="5"/>
  <c r="U105" i="5"/>
  <c r="T105" i="5"/>
  <c r="S105" i="5"/>
  <c r="U32" i="5"/>
  <c r="T32" i="5"/>
  <c r="S32" i="5"/>
  <c r="U707" i="5"/>
  <c r="S707" i="5"/>
  <c r="T707" i="5"/>
  <c r="U699" i="5"/>
  <c r="S699" i="5"/>
  <c r="T699" i="5"/>
  <c r="U691" i="5"/>
  <c r="S691" i="5"/>
  <c r="T691" i="5"/>
  <c r="U683" i="5"/>
  <c r="S683" i="5"/>
  <c r="T683" i="5"/>
  <c r="U675" i="5"/>
  <c r="S675" i="5"/>
  <c r="T675" i="5"/>
  <c r="U667" i="5"/>
  <c r="S667" i="5"/>
  <c r="T667" i="5"/>
  <c r="U659" i="5"/>
  <c r="S659" i="5"/>
  <c r="T659" i="5"/>
  <c r="U651" i="5"/>
  <c r="S651" i="5"/>
  <c r="T651" i="5"/>
  <c r="U643" i="5"/>
  <c r="S643" i="5"/>
  <c r="T643" i="5"/>
  <c r="U635" i="5"/>
  <c r="S635" i="5"/>
  <c r="T635" i="5"/>
  <c r="U627" i="5"/>
  <c r="S627" i="5"/>
  <c r="T627" i="5"/>
  <c r="U619" i="5"/>
  <c r="S619" i="5"/>
  <c r="T619" i="5"/>
  <c r="U611" i="5"/>
  <c r="S611" i="5"/>
  <c r="T611" i="5"/>
  <c r="U603" i="5"/>
  <c r="S603" i="5"/>
  <c r="T603" i="5"/>
  <c r="U595" i="5"/>
  <c r="S595" i="5"/>
  <c r="T595" i="5"/>
  <c r="U587" i="5"/>
  <c r="S587" i="5"/>
  <c r="T587" i="5"/>
  <c r="U579" i="5"/>
  <c r="S579" i="5"/>
  <c r="T579" i="5"/>
  <c r="U571" i="5"/>
  <c r="S571" i="5"/>
  <c r="T571" i="5"/>
  <c r="U563" i="5"/>
  <c r="S563" i="5"/>
  <c r="T563" i="5"/>
  <c r="U555" i="5"/>
  <c r="S555" i="5"/>
  <c r="T555" i="5"/>
  <c r="U529" i="5"/>
  <c r="S529" i="5"/>
  <c r="T529" i="5"/>
  <c r="U351" i="5"/>
  <c r="S351" i="5"/>
  <c r="T351" i="5"/>
  <c r="U343" i="5"/>
  <c r="S343" i="5"/>
  <c r="T343" i="5"/>
  <c r="U335" i="5"/>
  <c r="S335" i="5"/>
  <c r="T335" i="5"/>
  <c r="U327" i="5"/>
  <c r="S327" i="5"/>
  <c r="T327" i="5"/>
  <c r="U319" i="5"/>
  <c r="S319" i="5"/>
  <c r="T319" i="5"/>
  <c r="U311" i="5"/>
  <c r="S311" i="5"/>
  <c r="T311" i="5"/>
  <c r="U303" i="5"/>
  <c r="S303" i="5"/>
  <c r="T303" i="5"/>
  <c r="U295" i="5"/>
  <c r="S295" i="5"/>
  <c r="T295" i="5"/>
  <c r="U287" i="5"/>
  <c r="S287" i="5"/>
  <c r="T287" i="5"/>
  <c r="U279" i="5"/>
  <c r="S279" i="5"/>
  <c r="T279" i="5"/>
  <c r="U271" i="5"/>
  <c r="S271" i="5"/>
  <c r="T271" i="5"/>
  <c r="U263" i="5"/>
  <c r="S263" i="5"/>
  <c r="T263" i="5"/>
  <c r="U255" i="5"/>
  <c r="S255" i="5"/>
  <c r="T255" i="5"/>
  <c r="U247" i="5"/>
  <c r="S247" i="5"/>
  <c r="T247" i="5"/>
  <c r="U239" i="5"/>
  <c r="S239" i="5"/>
  <c r="T239" i="5"/>
  <c r="U231" i="5"/>
  <c r="S231" i="5"/>
  <c r="T231" i="5"/>
  <c r="U223" i="5"/>
  <c r="S223" i="5"/>
  <c r="T223" i="5"/>
  <c r="U215" i="5"/>
  <c r="S215" i="5"/>
  <c r="T215" i="5"/>
  <c r="U207" i="5"/>
  <c r="S207" i="5"/>
  <c r="T207" i="5"/>
  <c r="U199" i="5"/>
  <c r="S199" i="5"/>
  <c r="T199" i="5"/>
  <c r="U191" i="5"/>
  <c r="S191" i="5"/>
  <c r="T191" i="5"/>
  <c r="U183" i="5"/>
  <c r="S183" i="5"/>
  <c r="T183" i="5"/>
  <c r="U175" i="5"/>
  <c r="S175" i="5"/>
  <c r="T175" i="5"/>
  <c r="U167" i="5"/>
  <c r="S167" i="5"/>
  <c r="T167" i="5"/>
  <c r="U159" i="5"/>
  <c r="S159" i="5"/>
  <c r="T159" i="5"/>
  <c r="U151" i="5"/>
  <c r="S151" i="5"/>
  <c r="T151" i="5"/>
  <c r="U136" i="5"/>
  <c r="S136" i="5"/>
  <c r="T136" i="5"/>
  <c r="U128" i="5"/>
  <c r="S128" i="5"/>
  <c r="T128" i="5"/>
  <c r="U120" i="5"/>
  <c r="S120" i="5"/>
  <c r="T120" i="5"/>
  <c r="S112" i="5"/>
  <c r="U112" i="5"/>
  <c r="T112" i="5"/>
  <c r="S104" i="5"/>
  <c r="U104" i="5"/>
  <c r="T104" i="5"/>
  <c r="U96" i="5"/>
  <c r="S96" i="5"/>
  <c r="T96" i="5"/>
  <c r="S88" i="5"/>
  <c r="U88" i="5"/>
  <c r="T88" i="5"/>
  <c r="U31" i="5"/>
  <c r="S31" i="5"/>
  <c r="T31" i="5"/>
  <c r="U23" i="5"/>
  <c r="S23" i="5"/>
  <c r="T23" i="5"/>
  <c r="U15" i="5"/>
  <c r="S15" i="5"/>
  <c r="T15" i="5"/>
  <c r="U577" i="5"/>
  <c r="U29" i="5"/>
  <c r="S29" i="5"/>
  <c r="T29" i="5"/>
  <c r="U592" i="5"/>
  <c r="S592" i="5"/>
  <c r="T332" i="5"/>
  <c r="U300" i="5"/>
  <c r="S236" i="5"/>
  <c r="T236" i="5"/>
  <c r="U117" i="5"/>
  <c r="S117" i="5"/>
  <c r="S20" i="5"/>
  <c r="T20" i="5"/>
  <c r="U700" i="5"/>
  <c r="T700" i="5"/>
  <c r="S700" i="5"/>
  <c r="U676" i="5"/>
  <c r="T676" i="5"/>
  <c r="S676" i="5"/>
  <c r="U652" i="5"/>
  <c r="S652" i="5"/>
  <c r="T652" i="5"/>
  <c r="U636" i="5"/>
  <c r="T636" i="5"/>
  <c r="S636" i="5"/>
  <c r="U612" i="5"/>
  <c r="T612" i="5"/>
  <c r="S612" i="5"/>
  <c r="U588" i="5"/>
  <c r="S588" i="5"/>
  <c r="T588" i="5"/>
  <c r="U572" i="5"/>
  <c r="T572" i="5"/>
  <c r="S572" i="5"/>
  <c r="U564" i="5"/>
  <c r="S564" i="5"/>
  <c r="T564" i="5"/>
  <c r="U352" i="5"/>
  <c r="S352" i="5"/>
  <c r="T352" i="5"/>
  <c r="S336" i="5"/>
  <c r="U336" i="5"/>
  <c r="T336" i="5"/>
  <c r="S312" i="5"/>
  <c r="T312" i="5"/>
  <c r="U312" i="5"/>
  <c r="U288" i="5"/>
  <c r="S288" i="5"/>
  <c r="T288" i="5"/>
  <c r="U280" i="5"/>
  <c r="S280" i="5"/>
  <c r="T280" i="5"/>
  <c r="S256" i="5"/>
  <c r="T256" i="5"/>
  <c r="U256" i="5"/>
  <c r="S232" i="5"/>
  <c r="U232" i="5"/>
  <c r="T232" i="5"/>
  <c r="U216" i="5"/>
  <c r="S216" i="5"/>
  <c r="T216" i="5"/>
  <c r="U200" i="5"/>
  <c r="S200" i="5"/>
  <c r="T200" i="5"/>
  <c r="S184" i="5"/>
  <c r="U184" i="5"/>
  <c r="T184" i="5"/>
  <c r="U168" i="5"/>
  <c r="S168" i="5"/>
  <c r="T168" i="5"/>
  <c r="U129" i="5"/>
  <c r="S129" i="5"/>
  <c r="T129" i="5"/>
  <c r="U113" i="5"/>
  <c r="S113" i="5"/>
  <c r="T113" i="5"/>
  <c r="U97" i="5"/>
  <c r="T97" i="5"/>
  <c r="S97" i="5"/>
  <c r="U89" i="5"/>
  <c r="S89" i="5"/>
  <c r="T89" i="5"/>
  <c r="S24" i="5"/>
  <c r="U24" i="5"/>
  <c r="T24" i="5"/>
  <c r="U690" i="5"/>
  <c r="S690" i="5"/>
  <c r="T674" i="5"/>
  <c r="U666" i="5"/>
  <c r="S650" i="5"/>
  <c r="T650" i="5"/>
  <c r="U626" i="5"/>
  <c r="S626" i="5"/>
  <c r="T610" i="5"/>
  <c r="U602" i="5"/>
  <c r="S586" i="5"/>
  <c r="T586" i="5"/>
  <c r="U562" i="5"/>
  <c r="S562" i="5"/>
  <c r="T528" i="5"/>
  <c r="U350" i="5"/>
  <c r="S334" i="5"/>
  <c r="T334" i="5"/>
  <c r="U310" i="5"/>
  <c r="S310" i="5"/>
  <c r="T294" i="5"/>
  <c r="U286" i="5"/>
  <c r="T270" i="5"/>
  <c r="S270" i="5"/>
  <c r="U246" i="5"/>
  <c r="S246" i="5"/>
  <c r="T230" i="5"/>
  <c r="U222" i="5"/>
  <c r="T206" i="5"/>
  <c r="S206" i="5"/>
  <c r="U182" i="5"/>
  <c r="S182" i="5"/>
  <c r="T166" i="5"/>
  <c r="U158" i="5"/>
  <c r="S135" i="5"/>
  <c r="T135" i="5"/>
  <c r="U111" i="5"/>
  <c r="S111" i="5"/>
  <c r="T95" i="5"/>
  <c r="U87" i="5"/>
  <c r="U30" i="5"/>
  <c r="S30" i="5"/>
  <c r="T30" i="5"/>
  <c r="U22" i="5"/>
  <c r="S22" i="5"/>
  <c r="T22" i="5"/>
  <c r="U14" i="5"/>
  <c r="S14" i="5"/>
  <c r="T14" i="5"/>
  <c r="S153" i="13"/>
  <c r="T153" i="13"/>
  <c r="S137" i="13"/>
  <c r="T137" i="13"/>
  <c r="S121" i="13"/>
  <c r="T121" i="13"/>
  <c r="S105" i="13"/>
  <c r="T105" i="13"/>
  <c r="S100" i="13"/>
  <c r="T100" i="13"/>
  <c r="U100" i="13"/>
  <c r="S84" i="13"/>
  <c r="T84" i="13"/>
  <c r="U84" i="13"/>
  <c r="S73" i="13"/>
  <c r="T73" i="13"/>
  <c r="S57" i="13"/>
  <c r="T57" i="13"/>
  <c r="S163" i="13"/>
  <c r="T163" i="13"/>
  <c r="S126" i="13"/>
  <c r="T126" i="13"/>
  <c r="U126" i="13"/>
  <c r="S19" i="13"/>
  <c r="T19" i="13"/>
  <c r="S173" i="13"/>
  <c r="T173" i="13"/>
  <c r="S168" i="13"/>
  <c r="T168" i="13"/>
  <c r="U168" i="13"/>
  <c r="U163" i="13"/>
  <c r="S157" i="13"/>
  <c r="T157" i="13"/>
  <c r="S152" i="13"/>
  <c r="T152" i="13"/>
  <c r="U152" i="13"/>
  <c r="S141" i="13"/>
  <c r="T141" i="13"/>
  <c r="S136" i="13"/>
  <c r="T136" i="13"/>
  <c r="U136" i="13"/>
  <c r="S125" i="13"/>
  <c r="T125" i="13"/>
  <c r="S120" i="13"/>
  <c r="T120" i="13"/>
  <c r="U120" i="13"/>
  <c r="S109" i="13"/>
  <c r="T109" i="13"/>
  <c r="S104" i="13"/>
  <c r="T104" i="13"/>
  <c r="U104" i="13"/>
  <c r="S93" i="13"/>
  <c r="T93" i="13"/>
  <c r="S88" i="13"/>
  <c r="T88" i="13"/>
  <c r="U88" i="13"/>
  <c r="S77" i="13"/>
  <c r="T77" i="13"/>
  <c r="S72" i="13"/>
  <c r="T72" i="13"/>
  <c r="U72" i="13"/>
  <c r="S61" i="13"/>
  <c r="T61" i="13"/>
  <c r="S45" i="13"/>
  <c r="T45" i="13"/>
  <c r="S29" i="13"/>
  <c r="T29" i="13"/>
  <c r="U19" i="13"/>
  <c r="S13" i="13"/>
  <c r="T13" i="13"/>
  <c r="S25" i="13"/>
  <c r="T25" i="13"/>
  <c r="S158" i="13"/>
  <c r="T158" i="13"/>
  <c r="U158" i="13"/>
  <c r="S142" i="13"/>
  <c r="T142" i="13"/>
  <c r="U142" i="13"/>
  <c r="U137" i="13"/>
  <c r="S110" i="13"/>
  <c r="T110" i="13"/>
  <c r="U110" i="13"/>
  <c r="U105" i="13"/>
  <c r="S94" i="13"/>
  <c r="T94" i="13"/>
  <c r="U94" i="13"/>
  <c r="S78" i="13"/>
  <c r="T78" i="13"/>
  <c r="U78" i="13"/>
  <c r="S67" i="13"/>
  <c r="T67" i="13"/>
  <c r="U57" i="13"/>
  <c r="S178" i="13"/>
  <c r="T178" i="13"/>
  <c r="U178" i="13"/>
  <c r="U173" i="13"/>
  <c r="S167" i="13"/>
  <c r="T167" i="13"/>
  <c r="S162" i="13"/>
  <c r="T162" i="13"/>
  <c r="U162" i="13"/>
  <c r="U157" i="13"/>
  <c r="S151" i="13"/>
  <c r="T151" i="13"/>
  <c r="S146" i="13"/>
  <c r="T146" i="13"/>
  <c r="U146" i="13"/>
  <c r="U141" i="13"/>
  <c r="S135" i="13"/>
  <c r="T135" i="13"/>
  <c r="S130" i="13"/>
  <c r="T130" i="13"/>
  <c r="U130" i="13"/>
  <c r="U125" i="13"/>
  <c r="S119" i="13"/>
  <c r="T119" i="13"/>
  <c r="S114" i="13"/>
  <c r="T114" i="13"/>
  <c r="U114" i="13"/>
  <c r="U109" i="13"/>
  <c r="S103" i="13"/>
  <c r="T103" i="13"/>
  <c r="S98" i="13"/>
  <c r="T98" i="13"/>
  <c r="U98" i="13"/>
  <c r="U93" i="13"/>
  <c r="S87" i="13"/>
  <c r="T87" i="13"/>
  <c r="S82" i="13"/>
  <c r="T82" i="13"/>
  <c r="U82" i="13"/>
  <c r="U77" i="13"/>
  <c r="S71" i="13"/>
  <c r="T71" i="13"/>
  <c r="U61" i="13"/>
  <c r="S55" i="13"/>
  <c r="T55" i="13"/>
  <c r="U45" i="13"/>
  <c r="S39" i="13"/>
  <c r="T39" i="13"/>
  <c r="U29" i="13"/>
  <c r="S23" i="13"/>
  <c r="T23" i="13"/>
  <c r="U13" i="13"/>
  <c r="S177" i="13"/>
  <c r="T177" i="13"/>
  <c r="S172" i="13"/>
  <c r="T172" i="13"/>
  <c r="U172" i="13"/>
  <c r="S161" i="13"/>
  <c r="T161" i="13"/>
  <c r="S156" i="13"/>
  <c r="T156" i="13"/>
  <c r="U156" i="13"/>
  <c r="S145" i="13"/>
  <c r="T145" i="13"/>
  <c r="S140" i="13"/>
  <c r="T140" i="13"/>
  <c r="U140" i="13"/>
  <c r="S129" i="13"/>
  <c r="T129" i="13"/>
  <c r="S124" i="13"/>
  <c r="T124" i="13"/>
  <c r="U124" i="13"/>
  <c r="S113" i="13"/>
  <c r="T113" i="13"/>
  <c r="S108" i="13"/>
  <c r="T108" i="13"/>
  <c r="U108" i="13"/>
  <c r="S97" i="13"/>
  <c r="T97" i="13"/>
  <c r="S92" i="13"/>
  <c r="T92" i="13"/>
  <c r="U92" i="13"/>
  <c r="S81" i="13"/>
  <c r="T81" i="13"/>
  <c r="S76" i="13"/>
  <c r="T76" i="13"/>
  <c r="U76" i="13"/>
  <c r="S65" i="13"/>
  <c r="T65" i="13"/>
  <c r="S49" i="13"/>
  <c r="T49" i="13"/>
  <c r="S33" i="13"/>
  <c r="T33" i="13"/>
  <c r="S17" i="13"/>
  <c r="T17" i="13"/>
  <c r="S169" i="13"/>
  <c r="T169" i="13"/>
  <c r="S41" i="13"/>
  <c r="T41" i="13"/>
  <c r="S147" i="13"/>
  <c r="T147" i="13"/>
  <c r="U121" i="13"/>
  <c r="S35" i="13"/>
  <c r="T35" i="13"/>
  <c r="U177" i="13"/>
  <c r="S171" i="13"/>
  <c r="T171" i="13"/>
  <c r="S166" i="13"/>
  <c r="T166" i="13"/>
  <c r="U166" i="13"/>
  <c r="U161" i="13"/>
  <c r="S155" i="13"/>
  <c r="T155" i="13"/>
  <c r="S150" i="13"/>
  <c r="T150" i="13"/>
  <c r="U150" i="13"/>
  <c r="U145" i="13"/>
  <c r="S139" i="13"/>
  <c r="T139" i="13"/>
  <c r="S134" i="13"/>
  <c r="T134" i="13"/>
  <c r="U134" i="13"/>
  <c r="U129" i="13"/>
  <c r="S123" i="13"/>
  <c r="T123" i="13"/>
  <c r="S118" i="13"/>
  <c r="T118" i="13"/>
  <c r="U118" i="13"/>
  <c r="U113" i="13"/>
  <c r="S107" i="13"/>
  <c r="T107" i="13"/>
  <c r="S102" i="13"/>
  <c r="T102" i="13"/>
  <c r="U102" i="13"/>
  <c r="U97" i="13"/>
  <c r="S91" i="13"/>
  <c r="T91" i="13"/>
  <c r="S86" i="13"/>
  <c r="T86" i="13"/>
  <c r="U86" i="13"/>
  <c r="U81" i="13"/>
  <c r="S75" i="13"/>
  <c r="T75" i="13"/>
  <c r="S70" i="13"/>
  <c r="T70" i="13"/>
  <c r="U70" i="13"/>
  <c r="U65" i="13"/>
  <c r="S59" i="13"/>
  <c r="T59" i="13"/>
  <c r="U49" i="13"/>
  <c r="S43" i="13"/>
  <c r="T43" i="13"/>
  <c r="U33" i="13"/>
  <c r="S27" i="13"/>
  <c r="T27" i="13"/>
  <c r="U17" i="13"/>
  <c r="S11" i="13"/>
  <c r="T11" i="13"/>
  <c r="U25" i="13"/>
  <c r="S176" i="13"/>
  <c r="T176" i="13"/>
  <c r="U176" i="13"/>
  <c r="U171" i="13"/>
  <c r="S165" i="13"/>
  <c r="T165" i="13"/>
  <c r="S160" i="13"/>
  <c r="T160" i="13"/>
  <c r="U160" i="13"/>
  <c r="U155" i="13"/>
  <c r="S149" i="13"/>
  <c r="T149" i="13"/>
  <c r="S144" i="13"/>
  <c r="T144" i="13"/>
  <c r="U144" i="13"/>
  <c r="U139" i="13"/>
  <c r="S133" i="13"/>
  <c r="T133" i="13"/>
  <c r="S128" i="13"/>
  <c r="T128" i="13"/>
  <c r="U128" i="13"/>
  <c r="U123" i="13"/>
  <c r="S117" i="13"/>
  <c r="T117" i="13"/>
  <c r="S112" i="13"/>
  <c r="T112" i="13"/>
  <c r="U112" i="13"/>
  <c r="U107" i="13"/>
  <c r="S101" i="13"/>
  <c r="T101" i="13"/>
  <c r="S96" i="13"/>
  <c r="T96" i="13"/>
  <c r="U96" i="13"/>
  <c r="U91" i="13"/>
  <c r="S85" i="13"/>
  <c r="T85" i="13"/>
  <c r="S80" i="13"/>
  <c r="T80" i="13"/>
  <c r="U80" i="13"/>
  <c r="U75" i="13"/>
  <c r="S69" i="13"/>
  <c r="T69" i="13"/>
  <c r="U59" i="13"/>
  <c r="S53" i="13"/>
  <c r="T53" i="13"/>
  <c r="U43" i="13"/>
  <c r="S37" i="13"/>
  <c r="T37" i="13"/>
  <c r="U27" i="13"/>
  <c r="S21" i="13"/>
  <c r="T21" i="13"/>
  <c r="U11" i="13"/>
  <c r="S164" i="13"/>
  <c r="T164" i="13"/>
  <c r="U164" i="13"/>
  <c r="S148" i="13"/>
  <c r="T148" i="13"/>
  <c r="U148" i="13"/>
  <c r="S132" i="13"/>
  <c r="T132" i="13"/>
  <c r="U132" i="13"/>
  <c r="S116" i="13"/>
  <c r="T116" i="13"/>
  <c r="U116" i="13"/>
  <c r="S89" i="13"/>
  <c r="T89" i="13"/>
  <c r="S68" i="13"/>
  <c r="T68" i="13"/>
  <c r="U68" i="13"/>
  <c r="S174" i="13"/>
  <c r="T174" i="13"/>
  <c r="U174" i="13"/>
  <c r="U169" i="13"/>
  <c r="U153" i="13"/>
  <c r="S131" i="13"/>
  <c r="T131" i="13"/>
  <c r="S115" i="13"/>
  <c r="T115" i="13"/>
  <c r="S99" i="13"/>
  <c r="T99" i="13"/>
  <c r="S83" i="13"/>
  <c r="T83" i="13"/>
  <c r="U73" i="13"/>
  <c r="S51" i="13"/>
  <c r="T51" i="13"/>
  <c r="S175" i="13"/>
  <c r="T175" i="13"/>
  <c r="S170" i="13"/>
  <c r="T170" i="13"/>
  <c r="U170" i="13"/>
  <c r="U165" i="13"/>
  <c r="S159" i="13"/>
  <c r="T159" i="13"/>
  <c r="S154" i="13"/>
  <c r="T154" i="13"/>
  <c r="U154" i="13"/>
  <c r="U149" i="13"/>
  <c r="S143" i="13"/>
  <c r="T143" i="13"/>
  <c r="S138" i="13"/>
  <c r="T138" i="13"/>
  <c r="U138" i="13"/>
  <c r="U133" i="13"/>
  <c r="S127" i="13"/>
  <c r="T127" i="13"/>
  <c r="S122" i="13"/>
  <c r="T122" i="13"/>
  <c r="U122" i="13"/>
  <c r="U117" i="13"/>
  <c r="S111" i="13"/>
  <c r="T111" i="13"/>
  <c r="S106" i="13"/>
  <c r="T106" i="13"/>
  <c r="U106" i="13"/>
  <c r="U101" i="13"/>
  <c r="S95" i="13"/>
  <c r="T95" i="13"/>
  <c r="S90" i="13"/>
  <c r="T90" i="13"/>
  <c r="U90" i="13"/>
  <c r="U85" i="13"/>
  <c r="S79" i="13"/>
  <c r="T79" i="13"/>
  <c r="S74" i="13"/>
  <c r="T74" i="13"/>
  <c r="U74" i="13"/>
  <c r="U69" i="13"/>
  <c r="S63" i="13"/>
  <c r="T63" i="13"/>
  <c r="U53" i="13"/>
  <c r="S47" i="13"/>
  <c r="T47" i="13"/>
  <c r="U37" i="13"/>
  <c r="S31" i="13"/>
  <c r="T31" i="13"/>
  <c r="U21" i="13"/>
  <c r="S15" i="13"/>
  <c r="T15" i="13"/>
  <c r="U66" i="13"/>
  <c r="U64" i="13"/>
  <c r="U62" i="13"/>
  <c r="U60" i="13"/>
  <c r="U58" i="13"/>
  <c r="U56" i="13"/>
  <c r="U54" i="13"/>
  <c r="U52" i="13"/>
  <c r="U50" i="13"/>
  <c r="U48" i="13"/>
  <c r="U46" i="13"/>
  <c r="U44" i="13"/>
  <c r="U42" i="13"/>
  <c r="U40" i="13"/>
  <c r="U38" i="13"/>
  <c r="U36" i="13"/>
  <c r="U34" i="13"/>
  <c r="U32" i="13"/>
  <c r="U30" i="13"/>
  <c r="U28" i="13"/>
  <c r="U26" i="13"/>
  <c r="U24" i="13"/>
  <c r="U22" i="13"/>
  <c r="U20" i="13"/>
  <c r="U18" i="13"/>
  <c r="U16" i="13"/>
  <c r="U14" i="13"/>
  <c r="U12" i="13"/>
  <c r="U10" i="13"/>
  <c r="T66" i="13"/>
  <c r="T64" i="13"/>
  <c r="T62" i="13"/>
  <c r="T60" i="13"/>
  <c r="T58" i="13"/>
  <c r="T56" i="13"/>
  <c r="T54" i="13"/>
  <c r="T52" i="13"/>
  <c r="T50" i="13"/>
  <c r="T48" i="13"/>
  <c r="T46" i="13"/>
  <c r="T44" i="13"/>
  <c r="T42" i="13"/>
  <c r="T40" i="13"/>
  <c r="T38" i="13"/>
  <c r="T36" i="13"/>
  <c r="T34" i="13"/>
  <c r="T32" i="13"/>
  <c r="T30" i="13"/>
  <c r="T28" i="13"/>
  <c r="T26" i="13"/>
  <c r="T24" i="13"/>
  <c r="T22" i="13"/>
  <c r="T20" i="13"/>
  <c r="T18" i="13"/>
  <c r="T16" i="13"/>
  <c r="T14" i="13"/>
  <c r="T12" i="13"/>
  <c r="T10" i="13"/>
  <c r="S527" i="5"/>
  <c r="T341" i="5"/>
  <c r="U188" i="5"/>
  <c r="S300" i="5"/>
  <c r="U672" i="5"/>
  <c r="S577" i="5"/>
  <c r="U109" i="5"/>
  <c r="S212" i="5"/>
  <c r="S664" i="5"/>
  <c r="T673" i="5"/>
  <c r="U244" i="5"/>
  <c r="T552" i="5"/>
  <c r="U269" i="5"/>
  <c r="S11" i="5"/>
  <c r="T301" i="5"/>
  <c r="T18" i="5"/>
  <c r="U19" i="5"/>
  <c r="U101" i="5"/>
  <c r="S196" i="5"/>
  <c r="S568" i="5"/>
  <c r="U648" i="5"/>
  <c r="U237" i="5"/>
  <c r="U348" i="5"/>
  <c r="S656" i="5"/>
  <c r="S205" i="5"/>
  <c r="U633" i="5"/>
  <c r="U609" i="5"/>
  <c r="T156" i="5"/>
  <c r="S332" i="5"/>
  <c r="T632" i="5"/>
  <c r="T665" i="5"/>
  <c r="S268" i="5"/>
  <c r="T608" i="5"/>
  <c r="T204" i="5"/>
  <c r="T600" i="5"/>
  <c r="S633" i="5"/>
  <c r="U681" i="5"/>
  <c r="S26" i="5"/>
  <c r="T228" i="5"/>
  <c r="T340" i="5"/>
  <c r="T680" i="5"/>
  <c r="S617" i="5"/>
  <c r="S164" i="5"/>
  <c r="T292" i="5"/>
  <c r="U696" i="5"/>
  <c r="U649" i="5"/>
  <c r="T696" i="5"/>
  <c r="S156" i="5"/>
  <c r="T276" i="5"/>
  <c r="U632" i="5"/>
  <c r="T197" i="5"/>
  <c r="T180" i="5"/>
  <c r="S608" i="5"/>
  <c r="U165" i="5"/>
  <c r="S204" i="5"/>
  <c r="T324" i="5"/>
  <c r="T10" i="5"/>
  <c r="T172" i="5"/>
  <c r="S340" i="5"/>
  <c r="T624" i="5"/>
  <c r="T657" i="5"/>
  <c r="S292" i="5"/>
  <c r="U616" i="5"/>
  <c r="S649" i="5"/>
  <c r="T93" i="5"/>
  <c r="S276" i="5"/>
  <c r="T560" i="5"/>
  <c r="S197" i="5"/>
  <c r="S180" i="5"/>
  <c r="T316" i="5"/>
  <c r="T213" i="5"/>
  <c r="S324" i="5"/>
  <c r="T640" i="5"/>
  <c r="S10" i="5"/>
  <c r="T34" i="5"/>
  <c r="S172" i="5"/>
  <c r="S260" i="5"/>
  <c r="S624" i="5"/>
  <c r="U110" i="5"/>
  <c r="T220" i="5"/>
  <c r="T616" i="5"/>
  <c r="S102" i="5"/>
  <c r="S93" i="5"/>
  <c r="T188" i="5"/>
  <c r="S560" i="5"/>
  <c r="T672" i="5"/>
  <c r="U285" i="5"/>
  <c r="S109" i="5"/>
  <c r="S316" i="5"/>
  <c r="U664" i="5"/>
  <c r="U309" i="5"/>
  <c r="T244" i="5"/>
  <c r="S640" i="5"/>
  <c r="T157" i="5"/>
  <c r="S34" i="5"/>
  <c r="T101" i="5"/>
  <c r="T260" i="5"/>
  <c r="T568" i="5"/>
  <c r="T149" i="5"/>
  <c r="S220" i="5"/>
  <c r="T348" i="5"/>
  <c r="U102" i="5"/>
  <c r="U665" i="5"/>
  <c r="T317" i="5"/>
  <c r="S309" i="5"/>
  <c r="S157" i="5"/>
  <c r="T11" i="5"/>
  <c r="S19" i="5"/>
  <c r="S237" i="5"/>
  <c r="T205" i="5"/>
  <c r="S213" i="5"/>
  <c r="T561" i="5"/>
  <c r="U333" i="5"/>
  <c r="T689" i="5"/>
  <c r="T134" i="5"/>
  <c r="T681" i="5"/>
  <c r="T27" i="5"/>
  <c r="S12" i="5"/>
  <c r="S149" i="5"/>
  <c r="T277" i="5"/>
  <c r="S657" i="5"/>
  <c r="T126" i="5"/>
  <c r="S341" i="5"/>
  <c r="T705" i="5"/>
  <c r="S95" i="5"/>
  <c r="T119" i="5"/>
  <c r="S166" i="5"/>
  <c r="T190" i="5"/>
  <c r="S230" i="5"/>
  <c r="T254" i="5"/>
  <c r="S294" i="5"/>
  <c r="T318" i="5"/>
  <c r="S528" i="5"/>
  <c r="T570" i="5"/>
  <c r="S610" i="5"/>
  <c r="T634" i="5"/>
  <c r="S674" i="5"/>
  <c r="T698" i="5"/>
  <c r="T118" i="5"/>
  <c r="S317" i="5"/>
  <c r="T625" i="5"/>
  <c r="S119" i="5"/>
  <c r="T150" i="5"/>
  <c r="S190" i="5"/>
  <c r="T214" i="5"/>
  <c r="S254" i="5"/>
  <c r="T278" i="5"/>
  <c r="S318" i="5"/>
  <c r="T342" i="5"/>
  <c r="S570" i="5"/>
  <c r="T594" i="5"/>
  <c r="S634" i="5"/>
  <c r="T658" i="5"/>
  <c r="S698" i="5"/>
  <c r="S118" i="5"/>
  <c r="T245" i="5"/>
  <c r="S625" i="5"/>
  <c r="T94" i="5"/>
  <c r="S561" i="5"/>
  <c r="T221" i="5"/>
  <c r="S689" i="5"/>
  <c r="S134" i="5"/>
  <c r="U553" i="5"/>
  <c r="S27" i="5"/>
  <c r="T86" i="5"/>
  <c r="S277" i="5"/>
  <c r="T593" i="5"/>
  <c r="S126" i="5"/>
  <c r="T253" i="5"/>
  <c r="S705" i="5"/>
  <c r="S214" i="5"/>
  <c r="T302" i="5"/>
  <c r="T554" i="5"/>
  <c r="S245" i="5"/>
  <c r="S221" i="5"/>
  <c r="T553" i="5"/>
  <c r="S86" i="5"/>
  <c r="T189" i="5"/>
  <c r="S593" i="5"/>
  <c r="T697" i="5"/>
  <c r="S253" i="5"/>
  <c r="T569" i="5"/>
  <c r="T174" i="5"/>
  <c r="S278" i="5"/>
  <c r="T618" i="5"/>
  <c r="T261" i="5"/>
  <c r="T585" i="5"/>
  <c r="S103" i="5"/>
  <c r="T127" i="5"/>
  <c r="U150" i="5"/>
  <c r="S174" i="5"/>
  <c r="T198" i="5"/>
  <c r="S238" i="5"/>
  <c r="T262" i="5"/>
  <c r="S302" i="5"/>
  <c r="T326" i="5"/>
  <c r="U342" i="5"/>
  <c r="S554" i="5"/>
  <c r="T578" i="5"/>
  <c r="U594" i="5"/>
  <c r="S618" i="5"/>
  <c r="T642" i="5"/>
  <c r="U658" i="5"/>
  <c r="S682" i="5"/>
  <c r="T706" i="5"/>
  <c r="T173" i="5"/>
  <c r="U349" i="5"/>
  <c r="T641" i="5"/>
  <c r="U94" i="5"/>
  <c r="S261" i="5"/>
  <c r="U601" i="5"/>
  <c r="U585" i="5"/>
  <c r="T229" i="5"/>
  <c r="S189" i="5"/>
  <c r="T325" i="5"/>
  <c r="U697" i="5"/>
  <c r="T181" i="5"/>
  <c r="U569" i="5"/>
  <c r="T238" i="5"/>
  <c r="T349" i="5"/>
  <c r="T87" i="5"/>
  <c r="U103" i="5"/>
  <c r="S127" i="5"/>
  <c r="T158" i="5"/>
  <c r="S198" i="5"/>
  <c r="T222" i="5"/>
  <c r="S262" i="5"/>
  <c r="T286" i="5"/>
  <c r="S326" i="5"/>
  <c r="T350" i="5"/>
  <c r="S578" i="5"/>
  <c r="T602" i="5"/>
  <c r="S642" i="5"/>
  <c r="T666" i="5"/>
  <c r="U682" i="5"/>
  <c r="S706" i="5"/>
  <c r="S173" i="5"/>
  <c r="T285" i="5"/>
  <c r="S641" i="5"/>
  <c r="T165" i="5"/>
  <c r="T601" i="5"/>
  <c r="S269" i="5"/>
  <c r="S229" i="5"/>
  <c r="T609" i="5"/>
  <c r="S110" i="5"/>
  <c r="U325" i="5"/>
  <c r="U617" i="5"/>
  <c r="S181" i="5"/>
  <c r="T293" i="5"/>
</calcChain>
</file>

<file path=xl/sharedStrings.xml><?xml version="1.0" encoding="utf-8"?>
<sst xmlns="http://schemas.openxmlformats.org/spreadsheetml/2006/main" count="32387" uniqueCount="2905">
  <si>
    <t/>
  </si>
  <si>
    <t>INCOME STATEMENT</t>
  </si>
  <si>
    <t>2</t>
  </si>
  <si>
    <t>INCOME BEFORE EXTRAORDINARY INCOME</t>
  </si>
  <si>
    <t>4</t>
  </si>
  <si>
    <t>UTILITY OPERATING INCOME</t>
  </si>
  <si>
    <t>5</t>
  </si>
  <si>
    <t>Operating Revenues (400)</t>
  </si>
  <si>
    <t>6</t>
  </si>
  <si>
    <t>1600</t>
  </si>
  <si>
    <t>9480000</t>
  </si>
  <si>
    <t>9480000 Residential Sales</t>
  </si>
  <si>
    <t>47.9</t>
  </si>
  <si>
    <t>8</t>
  </si>
  <si>
    <t>9481000</t>
  </si>
  <si>
    <t>9481000 Commercial and Industrial Sales</t>
  </si>
  <si>
    <t>43.7</t>
  </si>
  <si>
    <t>Sales of Gas (480-484)</t>
  </si>
  <si>
    <t>46.2</t>
  </si>
  <si>
    <t>7</t>
  </si>
  <si>
    <t>9488000</t>
  </si>
  <si>
    <t>9488000 Miscellaneous Service Revenues</t>
  </si>
  <si>
    <t>56.0-</t>
  </si>
  <si>
    <t>9489300</t>
  </si>
  <si>
    <t>9489300 Revs from Transp of Gas of Others thru Distri Fac.</t>
  </si>
  <si>
    <t>40.2</t>
  </si>
  <si>
    <t>9490000</t>
  </si>
  <si>
    <t>9490000 Sales of Products Extracted from Natural Gas</t>
  </si>
  <si>
    <t>9496000</t>
  </si>
  <si>
    <t>9496000 Provision for Rate Refunds</t>
  </si>
  <si>
    <t>52.0-</t>
  </si>
  <si>
    <t>Other Operating Revenues (485-496)</t>
  </si>
  <si>
    <t>29.6</t>
  </si>
  <si>
    <t>Total Operating Revenues (400)</t>
  </si>
  <si>
    <t>44.3</t>
  </si>
  <si>
    <t>Operating Expenses:</t>
  </si>
  <si>
    <t>Operation Expenses (401)</t>
  </si>
  <si>
    <t>Gas Production Operating Expense:</t>
  </si>
  <si>
    <t>Natural Gas Production Oper Exp:</t>
  </si>
  <si>
    <t>9</t>
  </si>
  <si>
    <t>9753000</t>
  </si>
  <si>
    <t>9753000 Nat Gas Prod/Gath Op - Field Lines Expenses</t>
  </si>
  <si>
    <t>64.5-</t>
  </si>
  <si>
    <t>11</t>
  </si>
  <si>
    <t>9754000</t>
  </si>
  <si>
    <t>9754000 Nat Gas Prod/Gath Op - Field Compressor Sta Exps</t>
  </si>
  <si>
    <t>46.5-</t>
  </si>
  <si>
    <t>Natural Gas Prod &amp; Gath Operation Exp</t>
  </si>
  <si>
    <t>51.9-</t>
  </si>
  <si>
    <t>10</t>
  </si>
  <si>
    <t>Total Natural Gas Production Oper Exp</t>
  </si>
  <si>
    <t>9803000</t>
  </si>
  <si>
    <t>9803000 Oth Gas Supply Op - Nat Gas Transm Line Pur</t>
  </si>
  <si>
    <t>69.8-</t>
  </si>
  <si>
    <t>9805100</t>
  </si>
  <si>
    <t>9805100 Oth Gas Supply Op - Pur Gas Cost Adjustments</t>
  </si>
  <si>
    <t>195.5</t>
  </si>
  <si>
    <t>9813000</t>
  </si>
  <si>
    <t>9813000 Oth Gas Supply Op - Other Gas Suppl</t>
  </si>
  <si>
    <t>92.4</t>
  </si>
  <si>
    <t>Other Gas Supply Operation Expenses</t>
  </si>
  <si>
    <t>40.0-</t>
  </si>
  <si>
    <t>Total Gas Production Operating Exp</t>
  </si>
  <si>
    <t>40.2-</t>
  </si>
  <si>
    <t>Nat Gas Storage, Term &amp; Proc Oper Exp:</t>
  </si>
  <si>
    <t>9816000</t>
  </si>
  <si>
    <t>9816000 UG Storage Op - Well Expenses</t>
  </si>
  <si>
    <t>56.2-</t>
  </si>
  <si>
    <t>9818000</t>
  </si>
  <si>
    <t>9818000 UG Storage Op - Compressor Station Expenses</t>
  </si>
  <si>
    <t>86.4</t>
  </si>
  <si>
    <t>9821000</t>
  </si>
  <si>
    <t>9821000 UG Storage Op - Purification Expenses</t>
  </si>
  <si>
    <t>33.0-</t>
  </si>
  <si>
    <t>9823000</t>
  </si>
  <si>
    <t>9823000 UG Storage Op - Gas Losses</t>
  </si>
  <si>
    <t>100.0-</t>
  </si>
  <si>
    <t>9824000</t>
  </si>
  <si>
    <t>9824000 UG Storage Op - Other Expenses</t>
  </si>
  <si>
    <t>88.1-</t>
  </si>
  <si>
    <t>9825000</t>
  </si>
  <si>
    <t>9825000 UG Storage Op - Storage Well Royalties</t>
  </si>
  <si>
    <t>78.3-</t>
  </si>
  <si>
    <t>Underground Storage Operation Expense</t>
  </si>
  <si>
    <t>43.4-</t>
  </si>
  <si>
    <t>Ttl Nat Gas Strg, Term &amp; Proc Oper Exp</t>
  </si>
  <si>
    <t>9851000</t>
  </si>
  <si>
    <t>9851000 Gas Transmission Op - Sys Control &amp; Load Dispatch</t>
  </si>
  <si>
    <t>59.6-</t>
  </si>
  <si>
    <t>9856000</t>
  </si>
  <si>
    <t>9856000 Gas Transmission Op - Mains Expenses</t>
  </si>
  <si>
    <t>56.8-</t>
  </si>
  <si>
    <t>Gas Transmission Operations Exp</t>
  </si>
  <si>
    <t>56.9-</t>
  </si>
  <si>
    <t>9870000</t>
  </si>
  <si>
    <t>9870000 Gas Distribution Op - Supervision and Engineering</t>
  </si>
  <si>
    <t>119.1</t>
  </si>
  <si>
    <t>9872000</t>
  </si>
  <si>
    <t>9872000 Gas Distribution Op - Compr Sta Labor &amp; Expense</t>
  </si>
  <si>
    <t>9874000</t>
  </si>
  <si>
    <t>9874000 Gas Distribution Op - Mains and Services Exps</t>
  </si>
  <si>
    <t>57.6-</t>
  </si>
  <si>
    <t>9880000</t>
  </si>
  <si>
    <t>9880000 Gas Distribution Op - Other Expenses</t>
  </si>
  <si>
    <t>53.6-</t>
  </si>
  <si>
    <t>Gas Distribution Operations Exp</t>
  </si>
  <si>
    <t>54.4-</t>
  </si>
  <si>
    <t>9903000</t>
  </si>
  <si>
    <t>9903000 Customer Accounts - Customer Records &amp; Collections</t>
  </si>
  <si>
    <t>49.9-</t>
  </si>
  <si>
    <t>9904000</t>
  </si>
  <si>
    <t>9904000 Customer Accounts - Uncollectible Accounts</t>
  </si>
  <si>
    <t>113.8-</t>
  </si>
  <si>
    <t>Customer Accounts Expense</t>
  </si>
  <si>
    <t>64.0-</t>
  </si>
  <si>
    <t>9920000</t>
  </si>
  <si>
    <t>9920000 Admin &amp; General - Salaries</t>
  </si>
  <si>
    <t>53.5-</t>
  </si>
  <si>
    <t>9921000</t>
  </si>
  <si>
    <t>9921000 Admin &amp; General - Office Supplies &amp; Expenses</t>
  </si>
  <si>
    <t>57.7-</t>
  </si>
  <si>
    <t>9922000</t>
  </si>
  <si>
    <t>9922000 Admin &amp; General - Admin Exp Transferred - Credit</t>
  </si>
  <si>
    <t>3.1</t>
  </si>
  <si>
    <t>9923000</t>
  </si>
  <si>
    <t>9923000 Admin &amp; General - Outside Services Employed</t>
  </si>
  <si>
    <t>81.1-</t>
  </si>
  <si>
    <t>9924000</t>
  </si>
  <si>
    <t>9924000 Admin &amp; General - Property Insurance</t>
  </si>
  <si>
    <t>42.0-</t>
  </si>
  <si>
    <t>9925000</t>
  </si>
  <si>
    <t>9925000 Admin &amp; General - Injuries &amp; Damages</t>
  </si>
  <si>
    <t>45.1-</t>
  </si>
  <si>
    <t>9926000</t>
  </si>
  <si>
    <t>9926000 Admin &amp; General - Employee Benefits</t>
  </si>
  <si>
    <t>43.7-</t>
  </si>
  <si>
    <t>9928000</t>
  </si>
  <si>
    <t>9928000 Admin &amp; General - Regulatory Commission Expenses</t>
  </si>
  <si>
    <t>9930100</t>
  </si>
  <si>
    <t>9930100 Admin &amp; General - General Advertising Expenses</t>
  </si>
  <si>
    <t>58.7-</t>
  </si>
  <si>
    <t>9930200</t>
  </si>
  <si>
    <t>9930200 Admin &amp; General - Miscellaneous Expenses</t>
  </si>
  <si>
    <t>47.0-</t>
  </si>
  <si>
    <t>Administrative &amp; General Operations Exp</t>
  </si>
  <si>
    <t>62.0-</t>
  </si>
  <si>
    <t>Total Operation Expenses (401)</t>
  </si>
  <si>
    <t>Maintenance Expenses (402)</t>
  </si>
  <si>
    <t>Gas Production Maintenance Expenses</t>
  </si>
  <si>
    <t>9764000</t>
  </si>
  <si>
    <t>9764000 Nat Gas Prod/Gath Maint - Field Lines</t>
  </si>
  <si>
    <t>95.1</t>
  </si>
  <si>
    <t>9765000</t>
  </si>
  <si>
    <t>9765000 Nat Gas Prod/Gath Maint - Fld Compres Sta Equip</t>
  </si>
  <si>
    <t>76.2-</t>
  </si>
  <si>
    <t>Natural Gas Prod &amp; Gath Maint Exp</t>
  </si>
  <si>
    <t>72.6-</t>
  </si>
  <si>
    <t>Total Nat Gas Production Maint Exp</t>
  </si>
  <si>
    <t>Total Gas Production Maintenance Exp</t>
  </si>
  <si>
    <t>Nat Gas Storage, Term &amp; Proc Maint Exp</t>
  </si>
  <si>
    <t>9831000</t>
  </si>
  <si>
    <t>9831000 UG Storage Maint - Structures/Improvements</t>
  </si>
  <si>
    <t>100.0</t>
  </si>
  <si>
    <t>9832000</t>
  </si>
  <si>
    <t>9832000 UG Storage Maint - Reservoirs and Wells</t>
  </si>
  <si>
    <t>91.1-</t>
  </si>
  <si>
    <t>9834000</t>
  </si>
  <si>
    <t>9834000 UG Storage Maint - Compressor Station Equipment</t>
  </si>
  <si>
    <t>9837000</t>
  </si>
  <si>
    <t>9837000 UG Storage Maint - Other Equipment</t>
  </si>
  <si>
    <t>73.9</t>
  </si>
  <si>
    <t>Underground Storage Maintenance Exp</t>
  </si>
  <si>
    <t>84.8-</t>
  </si>
  <si>
    <t>Ttl Nat Gas Stor, Term &amp; Proc Maint</t>
  </si>
  <si>
    <t>9863000</t>
  </si>
  <si>
    <t>9863000 Gas Transmission Maint - Mains</t>
  </si>
  <si>
    <t>77.6</t>
  </si>
  <si>
    <t>Gas Transmission Maintenance Expense</t>
  </si>
  <si>
    <t>9885000</t>
  </si>
  <si>
    <t>9885000 Gas Distribution Maint - Supervision &amp; Engineering</t>
  </si>
  <si>
    <t>232.0</t>
  </si>
  <si>
    <t>9887000</t>
  </si>
  <si>
    <t>9887000 Gas Distribution Maint - Mains</t>
  </si>
  <si>
    <t>132.8-</t>
  </si>
  <si>
    <t>9892000</t>
  </si>
  <si>
    <t>9892000 Gas Distribution Maint - Services</t>
  </si>
  <si>
    <t>76.0-</t>
  </si>
  <si>
    <t>9893000</t>
  </si>
  <si>
    <t>9893000 Gas Distribution Maint - Meters/House Regulators</t>
  </si>
  <si>
    <t>10.1-</t>
  </si>
  <si>
    <t>9894000</t>
  </si>
  <si>
    <t>9894000 Gas Distribution Maint - Other Equipment</t>
  </si>
  <si>
    <t>Gas Distribution Maintenance Expense</t>
  </si>
  <si>
    <t>34.2-</t>
  </si>
  <si>
    <t>9932000</t>
  </si>
  <si>
    <t>9932000 Admin &amp; General Maint -Other General Plant -Gas</t>
  </si>
  <si>
    <t>57.0-</t>
  </si>
  <si>
    <t>Administrative &amp; General Maintenance Exp</t>
  </si>
  <si>
    <t>Total Maintenance Expenses (402)</t>
  </si>
  <si>
    <t>47.4-</t>
  </si>
  <si>
    <t>9403000</t>
  </si>
  <si>
    <t>9403000 Depreciation Expense - Utility Plant</t>
  </si>
  <si>
    <t>51.1-</t>
  </si>
  <si>
    <t>Depreciation Expense (403)</t>
  </si>
  <si>
    <t>9404000</t>
  </si>
  <si>
    <t>9404000 Amortization Expense - Utility Plant</t>
  </si>
  <si>
    <t>55.6-</t>
  </si>
  <si>
    <t>9404200</t>
  </si>
  <si>
    <t>9404200 Amort &amp; Depl of UG Storage Land &amp; Land Rights</t>
  </si>
  <si>
    <t>50.0-</t>
  </si>
  <si>
    <t>Amort &amp; Depletion of Util Plnt (404-405)</t>
  </si>
  <si>
    <t>55.4-</t>
  </si>
  <si>
    <t>9408100</t>
  </si>
  <si>
    <t>9408100 Taxes Other than Income Taxes - Utility Operating</t>
  </si>
  <si>
    <t>59.3-</t>
  </si>
  <si>
    <t>Taxes Other than Income Taxes (408.1)</t>
  </si>
  <si>
    <t>9409100</t>
  </si>
  <si>
    <t>9409100 Income Taxes - Utility Operating Income</t>
  </si>
  <si>
    <t>339.7</t>
  </si>
  <si>
    <t>Income Taxes (409.1)</t>
  </si>
  <si>
    <t>9410100</t>
  </si>
  <si>
    <t>9410100 Provision for Deferred Income Taxes - Utility Op I</t>
  </si>
  <si>
    <t>287.3-</t>
  </si>
  <si>
    <t>Prov for Deferred Income Taxes (410.1)</t>
  </si>
  <si>
    <t>Total Operating Expenses</t>
  </si>
  <si>
    <t>49.3-</t>
  </si>
  <si>
    <t>NET UTILITY OPERATING INCOME</t>
  </si>
  <si>
    <t>18.5</t>
  </si>
  <si>
    <t>OTHER INCOME &amp; DEDUCTIONS</t>
  </si>
  <si>
    <t>Other Income:</t>
  </si>
  <si>
    <t>9415000</t>
  </si>
  <si>
    <t>9415000 Revenues from Merchandising,Jobbing &amp; Contract Wor</t>
  </si>
  <si>
    <t>26.7</t>
  </si>
  <si>
    <t>Rev - Mrchndsng/Jobbng/Contrct Wrk (415)</t>
  </si>
  <si>
    <t>9416000</t>
  </si>
  <si>
    <t>9416000 Costs &amp; Expenses of Merchandising, Jobbing &amp; Contr</t>
  </si>
  <si>
    <t>206.6</t>
  </si>
  <si>
    <t>Cst - Mrchndsng/Jobbng/Contrct Wrk (416)</t>
  </si>
  <si>
    <t>9419000</t>
  </si>
  <si>
    <t>9419000 Interest &amp; Dividend Income</t>
  </si>
  <si>
    <t>250.9-</t>
  </si>
  <si>
    <t>Interest and Dividend Income (419)</t>
  </si>
  <si>
    <t>9421000</t>
  </si>
  <si>
    <t>9421000 Miscellaneous Nonoperating Income</t>
  </si>
  <si>
    <t>51.8</t>
  </si>
  <si>
    <t>Miscellaneous Nonoperating Income (421)</t>
  </si>
  <si>
    <t>Total Other Income</t>
  </si>
  <si>
    <t>282.5-</t>
  </si>
  <si>
    <t>Other Income Deductions:</t>
  </si>
  <si>
    <t>9421200</t>
  </si>
  <si>
    <t>9421200 Loss on Disposition of Property</t>
  </si>
  <si>
    <t>Loss on Disp of Property (421.2)</t>
  </si>
  <si>
    <t>9426100</t>
  </si>
  <si>
    <t>9426100 Other Income Deductions - Donations</t>
  </si>
  <si>
    <t>93.7-</t>
  </si>
  <si>
    <t>Donations (426.1)</t>
  </si>
  <si>
    <t>9426300</t>
  </si>
  <si>
    <t>9426300 Other Income Deductions - Penalties</t>
  </si>
  <si>
    <t>66.7-</t>
  </si>
  <si>
    <t>Penalties (426.3)</t>
  </si>
  <si>
    <t>9426400</t>
  </si>
  <si>
    <t>9426400 Other Income Deductions - Civic/Political Activity</t>
  </si>
  <si>
    <t>19.0-</t>
  </si>
  <si>
    <t>Exp Certain Civic, Pol &amp; Rel Activ(426.4)</t>
  </si>
  <si>
    <t>Total Other Income Deductions</t>
  </si>
  <si>
    <t>82.4-</t>
  </si>
  <si>
    <t>NET OTHER INCOME &amp; DEDUCTIONS</t>
  </si>
  <si>
    <t>171.8-</t>
  </si>
  <si>
    <t>INTEREST CHARGES</t>
  </si>
  <si>
    <t>9428000</t>
  </si>
  <si>
    <t>9428000 Amortization of Debt Discount &amp; Exp</t>
  </si>
  <si>
    <t>48.4-</t>
  </si>
  <si>
    <t>Amort of Debt Discount &amp; Expense (428)</t>
  </si>
  <si>
    <t>9430000</t>
  </si>
  <si>
    <t>9430000 Interest on Debt to Associated Companies</t>
  </si>
  <si>
    <t>47.5-</t>
  </si>
  <si>
    <t>Interest on Debt to Assoc. Companies (430)</t>
  </si>
  <si>
    <t>9431000</t>
  </si>
  <si>
    <t>9431000 Other Interest Expense</t>
  </si>
  <si>
    <t>23.0-</t>
  </si>
  <si>
    <t>Other Interest Expense (431)</t>
  </si>
  <si>
    <t>NET INTEREST CHARGES</t>
  </si>
  <si>
    <t>TOTAL INC. BEFORE EXTRAORDINARY INC.</t>
  </si>
  <si>
    <t>0.3-</t>
  </si>
  <si>
    <t>NET INCOME</t>
  </si>
  <si>
    <t>3</t>
  </si>
  <si>
    <t>0.3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</si>
  <si>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</si>
  <si>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</si>
  <si>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</si>
  <si>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</si>
  <si>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</si>
  <si>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</si>
  <si>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</si>
  <si>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>Hierarchy Level</t>
  </si>
  <si>
    <t>1</t>
  </si>
  <si>
    <t>Vendor</t>
  </si>
  <si>
    <t>Amount</t>
  </si>
  <si>
    <t>Natural Account</t>
  </si>
  <si>
    <t>Doc Number</t>
  </si>
  <si>
    <t>Line Item</t>
  </si>
  <si>
    <t>Document Type</t>
  </si>
  <si>
    <t>Sender Object Id</t>
  </si>
  <si>
    <t>Sender Object Text</t>
  </si>
  <si>
    <t>Item Text</t>
  </si>
  <si>
    <t>Doc. Header Text</t>
  </si>
  <si>
    <t>FI Ref Doc #</t>
  </si>
  <si>
    <t>SR</t>
  </si>
  <si>
    <t>#</t>
  </si>
  <si>
    <t>Not assigned</t>
  </si>
  <si>
    <t>SA</t>
  </si>
  <si>
    <t>KA</t>
  </si>
  <si>
    <t>KR</t>
  </si>
  <si>
    <t>ONETIMEC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</si>
  <si>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</si>
  <si>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</si>
  <si>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</si>
  <si>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</si>
  <si>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</si>
  <si>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</si>
  <si>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</si>
  <si>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</si>
  <si>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</si>
  <si>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</si>
  <si>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400003798</t>
  </si>
  <si>
    <t>CAPITAL LINK CONSULTANTS</t>
  </si>
  <si>
    <t>300004430</t>
  </si>
  <si>
    <t>COVERALL SERVICE COMPANY</t>
  </si>
  <si>
    <t>400003625</t>
  </si>
  <si>
    <t>BLUEGRASS OFFICE SYSTEMS</t>
  </si>
  <si>
    <t>400003822</t>
  </si>
  <si>
    <t>DARRELL L SAUNDERS</t>
  </si>
  <si>
    <t>400004295</t>
  </si>
  <si>
    <t>NEW VISTA OF THE BLUEGRASS INC</t>
  </si>
  <si>
    <t>400001509</t>
  </si>
  <si>
    <t>STOLL KEENON &amp; OGDEN  PLLC</t>
  </si>
  <si>
    <t>400003803</t>
  </si>
  <si>
    <t>TIME WARNER</t>
  </si>
  <si>
    <t>400003962</t>
  </si>
  <si>
    <t>KING BEE DELIVERY LLC</t>
  </si>
  <si>
    <t>300004177</t>
  </si>
  <si>
    <t>IBM CORPORATION</t>
  </si>
  <si>
    <t>300004193</t>
  </si>
  <si>
    <t>TCG AMERICA LLC</t>
  </si>
  <si>
    <t>300004336</t>
  </si>
  <si>
    <t>SORRELL CONSTRUCTION SERVICES LLC</t>
  </si>
  <si>
    <t>400001675</t>
  </si>
  <si>
    <t>IRON MOUNTAIN INC</t>
  </si>
  <si>
    <t>400003945</t>
  </si>
  <si>
    <t>SOUTHLAND PRINTING COMPANY INC</t>
  </si>
  <si>
    <t>400004129</t>
  </si>
  <si>
    <t>NATURAL ENERGY ENGINEERING SERVICES</t>
  </si>
  <si>
    <t>400004193</t>
  </si>
  <si>
    <t>PANTECHS LABORATORIES INC</t>
  </si>
  <si>
    <t>400003814</t>
  </si>
  <si>
    <t>CITY OF MT  OLIVET</t>
  </si>
  <si>
    <t>300004592</t>
  </si>
  <si>
    <t>MILLENNIUM LEARNING CONCEPTS</t>
  </si>
  <si>
    <t>DODGE DATA &amp; ANALYTICS</t>
  </si>
  <si>
    <t>300001622</t>
  </si>
  <si>
    <t>PARADIGM LIAISON SERVICES LLC</t>
  </si>
  <si>
    <t>400003970</t>
  </si>
  <si>
    <t>CLARK REGIONAL PHYSICIAN PRACTICES</t>
  </si>
  <si>
    <t>300004956</t>
  </si>
  <si>
    <t>GREEN HOME SOLUTIONS</t>
  </si>
  <si>
    <t>400003991</t>
  </si>
  <si>
    <t>OPEN TEXT INC</t>
  </si>
  <si>
    <t>400003878</t>
  </si>
  <si>
    <t>BATH COUNTY HEALTH CENTER</t>
  </si>
  <si>
    <t>400003680</t>
  </si>
  <si>
    <t>KENTUCKY CHAMBER OF COMMERCE</t>
  </si>
  <si>
    <t>400003921</t>
  </si>
  <si>
    <t>CSC</t>
  </si>
  <si>
    <t>300004241</t>
  </si>
  <si>
    <t>KNOWBE4 INC</t>
  </si>
  <si>
    <t>300004329</t>
  </si>
  <si>
    <t>RED RIVER ENTERPRISE LLC</t>
  </si>
  <si>
    <t>100003748</t>
  </si>
  <si>
    <t>ADP Fees</t>
  </si>
  <si>
    <t>ADP FEES</t>
  </si>
  <si>
    <t>AB</t>
  </si>
  <si>
    <t>100003942</t>
  </si>
  <si>
    <t>100004810</t>
  </si>
  <si>
    <t>400003896</t>
  </si>
  <si>
    <t>MCGREGOR &amp; ASSOCIATES INC</t>
  </si>
  <si>
    <t>400003774</t>
  </si>
  <si>
    <t>TOM MCCAY</t>
  </si>
  <si>
    <t>300004166</t>
  </si>
  <si>
    <t>SOFTWARE INFORMATION SYSTEMS LLC</t>
  </si>
  <si>
    <t>SAP INDUSTRIES INC</t>
  </si>
  <si>
    <t>300004231</t>
  </si>
  <si>
    <t>BLUEGRASS INTEGRATED COMMUNICATIONS</t>
  </si>
  <si>
    <t>400004055</t>
  </si>
  <si>
    <t>COLUMBIA GULF TRANSMISSION LLC</t>
  </si>
  <si>
    <t>EVAPAR INC</t>
  </si>
  <si>
    <t>AC</t>
  </si>
  <si>
    <t>2200000104</t>
  </si>
  <si>
    <t>2200000115</t>
  </si>
  <si>
    <t>AR</t>
  </si>
  <si>
    <t>IC</t>
  </si>
  <si>
    <t>100000882</t>
  </si>
  <si>
    <t>JE 716 ALLOCATN VARIABLE</t>
  </si>
  <si>
    <t>JE 716 ALLOCATN</t>
  </si>
  <si>
    <t>100001642</t>
  </si>
  <si>
    <t>100005056</t>
  </si>
  <si>
    <t>100005952</t>
  </si>
  <si>
    <t>100006833</t>
  </si>
  <si>
    <t>100009860</t>
  </si>
  <si>
    <t>100010858</t>
  </si>
  <si>
    <t>100011696</t>
  </si>
  <si>
    <t>100012483</t>
  </si>
  <si>
    <t>100003323</t>
  </si>
  <si>
    <t>100004123</t>
  </si>
  <si>
    <t>CP</t>
  </si>
  <si>
    <t>MAY 2020</t>
  </si>
  <si>
    <t>1900000456</t>
  </si>
  <si>
    <t>1900000652</t>
  </si>
  <si>
    <t>1900002462</t>
  </si>
  <si>
    <t>1900002463</t>
  </si>
  <si>
    <t>1900004581</t>
  </si>
  <si>
    <t>1900004966</t>
  </si>
  <si>
    <t>90520</t>
  </si>
  <si>
    <t>2200000102</t>
  </si>
  <si>
    <t>2200000143</t>
  </si>
  <si>
    <t>27</t>
  </si>
  <si>
    <t>28</t>
  </si>
  <si>
    <t>29</t>
  </si>
  <si>
    <t>30</t>
  </si>
  <si>
    <t>31</t>
  </si>
  <si>
    <t>32</t>
  </si>
  <si>
    <t>33</t>
  </si>
  <si>
    <t>35</t>
  </si>
  <si>
    <t>37</t>
  </si>
  <si>
    <t>34</t>
  </si>
  <si>
    <t>36</t>
  </si>
  <si>
    <t>38</t>
  </si>
  <si>
    <t>113</t>
  </si>
  <si>
    <t>WE</t>
  </si>
  <si>
    <t>5000000717</t>
  </si>
  <si>
    <t>5000000719</t>
  </si>
  <si>
    <t>5000000720</t>
  </si>
  <si>
    <t>5000000721</t>
  </si>
  <si>
    <t>5000000724</t>
  </si>
  <si>
    <t>5000000725</t>
  </si>
  <si>
    <t>5000000755</t>
  </si>
  <si>
    <t>RE</t>
  </si>
  <si>
    <t>100000851</t>
  </si>
  <si>
    <t>Amortize Platts Jan 2020</t>
  </si>
  <si>
    <t>AMORTIZE PLATTS</t>
  </si>
  <si>
    <t>100001356</t>
  </si>
  <si>
    <t>Amortize Platts Feb 2020</t>
  </si>
  <si>
    <t>100001988</t>
  </si>
  <si>
    <t>Amortize Platts March 202</t>
  </si>
  <si>
    <t>100002667</t>
  </si>
  <si>
    <t>Amortize Platts April 202</t>
  </si>
  <si>
    <t>100003825</t>
  </si>
  <si>
    <t>Amortize Platts May 2020</t>
  </si>
  <si>
    <t>100004544</t>
  </si>
  <si>
    <t>Amortize Platts June 2020</t>
  </si>
  <si>
    <t>100005691</t>
  </si>
  <si>
    <t>Amortize Platts July 2020</t>
  </si>
  <si>
    <t>100006479</t>
  </si>
  <si>
    <t>Amortize Platts August 20</t>
  </si>
  <si>
    <t>100012234</t>
  </si>
  <si>
    <t>Platts Oct19-Oct20</t>
  </si>
  <si>
    <t>PLATTS OCT19-20</t>
  </si>
  <si>
    <t>2200000103</t>
  </si>
  <si>
    <t>2200000112</t>
  </si>
  <si>
    <t>4400000060</t>
  </si>
  <si>
    <t>100000780</t>
  </si>
  <si>
    <t>JE 90 Operating Expenses</t>
  </si>
  <si>
    <t>JE 90 OPERATING</t>
  </si>
  <si>
    <t>100001527</t>
  </si>
  <si>
    <t>100002298</t>
  </si>
  <si>
    <t>100009858</t>
  </si>
  <si>
    <t>100010688</t>
  </si>
  <si>
    <t>100011553</t>
  </si>
  <si>
    <t>100012464</t>
  </si>
  <si>
    <t>300001219</t>
  </si>
  <si>
    <t>300001548</t>
  </si>
  <si>
    <t>300001608</t>
  </si>
  <si>
    <t>300001610</t>
  </si>
  <si>
    <t>300001806</t>
  </si>
  <si>
    <t>300001896</t>
  </si>
  <si>
    <t>300002326</t>
  </si>
  <si>
    <t>300002352</t>
  </si>
  <si>
    <t>300003351</t>
  </si>
  <si>
    <t>300000448</t>
  </si>
  <si>
    <t>300001086</t>
  </si>
  <si>
    <t>1500001004</t>
  </si>
  <si>
    <t>10541</t>
  </si>
  <si>
    <t>1900000019</t>
  </si>
  <si>
    <t>KE</t>
  </si>
  <si>
    <t>1/2020</t>
  </si>
  <si>
    <t>1900000023</t>
  </si>
  <si>
    <t>1900000058</t>
  </si>
  <si>
    <t>CGWN786</t>
  </si>
  <si>
    <t>1900000091</t>
  </si>
  <si>
    <t>OCT-DEC 2019</t>
  </si>
  <si>
    <t>1900000095</t>
  </si>
  <si>
    <t>93347</t>
  </si>
  <si>
    <t>1900000096</t>
  </si>
  <si>
    <t>93509</t>
  </si>
  <si>
    <t>1900000099</t>
  </si>
  <si>
    <t>MTAG-DENNISHOGAN</t>
  </si>
  <si>
    <t>1900000101</t>
  </si>
  <si>
    <t>JERRY GARLAND</t>
  </si>
  <si>
    <t>1900000172</t>
  </si>
  <si>
    <t>89118</t>
  </si>
  <si>
    <t>1900000173</t>
  </si>
  <si>
    <t>88803</t>
  </si>
  <si>
    <t>1900000186</t>
  </si>
  <si>
    <t>919934</t>
  </si>
  <si>
    <t>1900000187</t>
  </si>
  <si>
    <t>920014</t>
  </si>
  <si>
    <t>1900000292</t>
  </si>
  <si>
    <t>89376</t>
  </si>
  <si>
    <t>1900000314</t>
  </si>
  <si>
    <t>903408901010920</t>
  </si>
  <si>
    <t>1900000359</t>
  </si>
  <si>
    <t>1900000360</t>
  </si>
  <si>
    <t>1900000486</t>
  </si>
  <si>
    <t>90032</t>
  </si>
  <si>
    <t>1900000508</t>
  </si>
  <si>
    <t>3111-1800008532</t>
  </si>
  <si>
    <t>1900000518</t>
  </si>
  <si>
    <t>1900000519</t>
  </si>
  <si>
    <t>1900000540</t>
  </si>
  <si>
    <t>2/2020</t>
  </si>
  <si>
    <t>1900000542</t>
  </si>
  <si>
    <t>1900000552</t>
  </si>
  <si>
    <t>3111-1800008718</t>
  </si>
  <si>
    <t>1900000561</t>
  </si>
  <si>
    <t>90300</t>
  </si>
  <si>
    <t>1900000569</t>
  </si>
  <si>
    <t>1900000596</t>
  </si>
  <si>
    <t>89635</t>
  </si>
  <si>
    <t>1900000598</t>
  </si>
  <si>
    <t>1900000608</t>
  </si>
  <si>
    <t>CJND391</t>
  </si>
  <si>
    <t>1900000693</t>
  </si>
  <si>
    <t>94410</t>
  </si>
  <si>
    <t>1900000708</t>
  </si>
  <si>
    <t>1900000722</t>
  </si>
  <si>
    <t>90568</t>
  </si>
  <si>
    <t>1900000729</t>
  </si>
  <si>
    <t>2082020</t>
  </si>
  <si>
    <t>1900000735</t>
  </si>
  <si>
    <t>922013</t>
  </si>
  <si>
    <t>1900000736</t>
  </si>
  <si>
    <t>922010</t>
  </si>
  <si>
    <t>1900000740</t>
  </si>
  <si>
    <t>922012</t>
  </si>
  <si>
    <t>1900000741</t>
  </si>
  <si>
    <t>922011</t>
  </si>
  <si>
    <t>1900000770</t>
  </si>
  <si>
    <t>1900000772</t>
  </si>
  <si>
    <t>244140</t>
  </si>
  <si>
    <t>1900000811</t>
  </si>
  <si>
    <t>903408901020920</t>
  </si>
  <si>
    <t>1900000828</t>
  </si>
  <si>
    <t>90823</t>
  </si>
  <si>
    <t>1900000894</t>
  </si>
  <si>
    <t>400003930</t>
  </si>
  <si>
    <t>MCCARTER &amp; ENGLISH LLP</t>
  </si>
  <si>
    <t>8297439</t>
  </si>
  <si>
    <t>1900000898</t>
  </si>
  <si>
    <t>1900000924</t>
  </si>
  <si>
    <t>91065</t>
  </si>
  <si>
    <t>1900000983</t>
  </si>
  <si>
    <t>3-2020</t>
  </si>
  <si>
    <t>3/2020</t>
  </si>
  <si>
    <t>1900000986</t>
  </si>
  <si>
    <t>1900001031</t>
  </si>
  <si>
    <t>3111-1800008885</t>
  </si>
  <si>
    <t>1900001036</t>
  </si>
  <si>
    <t>TRAINING</t>
  </si>
  <si>
    <t>1900001041</t>
  </si>
  <si>
    <t>91345</t>
  </si>
  <si>
    <t>1900001065</t>
  </si>
  <si>
    <t>6809045741</t>
  </si>
  <si>
    <t>1900001067</t>
  </si>
  <si>
    <t>CKZK664</t>
  </si>
  <si>
    <t>1900001070</t>
  </si>
  <si>
    <t>1900001071</t>
  </si>
  <si>
    <t>1900001137</t>
  </si>
  <si>
    <t>244616</t>
  </si>
  <si>
    <t>1900001158</t>
  </si>
  <si>
    <t>91609</t>
  </si>
  <si>
    <t>1900001212</t>
  </si>
  <si>
    <t>924663</t>
  </si>
  <si>
    <t>1900001213</t>
  </si>
  <si>
    <t>924662</t>
  </si>
  <si>
    <t>1900001215</t>
  </si>
  <si>
    <t>903408901030920</t>
  </si>
  <si>
    <t>1900001241</t>
  </si>
  <si>
    <t>91844</t>
  </si>
  <si>
    <t>1900001243</t>
  </si>
  <si>
    <t>8302113</t>
  </si>
  <si>
    <t>1900001311</t>
  </si>
  <si>
    <t>915782901031420</t>
  </si>
  <si>
    <t>1900001354</t>
  </si>
  <si>
    <t>92100</t>
  </si>
  <si>
    <t>1900001438</t>
  </si>
  <si>
    <t>1900001455</t>
  </si>
  <si>
    <t>10555</t>
  </si>
  <si>
    <t>1900001462</t>
  </si>
  <si>
    <t>4/2020</t>
  </si>
  <si>
    <t>1900001464</t>
  </si>
  <si>
    <t>1900001467</t>
  </si>
  <si>
    <t>92356</t>
  </si>
  <si>
    <t>1900001480</t>
  </si>
  <si>
    <t>3111-1800009057</t>
  </si>
  <si>
    <t>1900001481</t>
  </si>
  <si>
    <t>6809046755</t>
  </si>
  <si>
    <t>1900001483</t>
  </si>
  <si>
    <t>96059</t>
  </si>
  <si>
    <t>1900001516</t>
  </si>
  <si>
    <t>CMPB209</t>
  </si>
  <si>
    <t>1900001527</t>
  </si>
  <si>
    <t>JAN-MAR 2020</t>
  </si>
  <si>
    <t>1900001534</t>
  </si>
  <si>
    <t>92619</t>
  </si>
  <si>
    <t>1900001643</t>
  </si>
  <si>
    <t>1900001658</t>
  </si>
  <si>
    <t>926583</t>
  </si>
  <si>
    <t>1900001659</t>
  </si>
  <si>
    <t>926585</t>
  </si>
  <si>
    <t>1900001693</t>
  </si>
  <si>
    <t>92889</t>
  </si>
  <si>
    <t>1900001762</t>
  </si>
  <si>
    <t>903408901040920</t>
  </si>
  <si>
    <t>1900001805</t>
  </si>
  <si>
    <t>93222</t>
  </si>
  <si>
    <t>1900001820</t>
  </si>
  <si>
    <t>8306854</t>
  </si>
  <si>
    <t>1900001925</t>
  </si>
  <si>
    <t>93441</t>
  </si>
  <si>
    <t>1900001928</t>
  </si>
  <si>
    <t>1900001957</t>
  </si>
  <si>
    <t>5/2020</t>
  </si>
  <si>
    <t>1900001958</t>
  </si>
  <si>
    <t>1900002012</t>
  </si>
  <si>
    <t>7680452005</t>
  </si>
  <si>
    <t>1900002024</t>
  </si>
  <si>
    <t>1900002025</t>
  </si>
  <si>
    <t>1900002033</t>
  </si>
  <si>
    <t>93728</t>
  </si>
  <si>
    <t>1900002034</t>
  </si>
  <si>
    <t>3111-1800009230</t>
  </si>
  <si>
    <t>1900002067</t>
  </si>
  <si>
    <t>96911</t>
  </si>
  <si>
    <t>1900002126</t>
  </si>
  <si>
    <t>CNZZ770</t>
  </si>
  <si>
    <t>1900002131</t>
  </si>
  <si>
    <t>928657</t>
  </si>
  <si>
    <t>1900002150</t>
  </si>
  <si>
    <t>1900002151</t>
  </si>
  <si>
    <t>MICHAEL MILLS</t>
  </si>
  <si>
    <t>1900002156</t>
  </si>
  <si>
    <t>93951</t>
  </si>
  <si>
    <t>1900002196</t>
  </si>
  <si>
    <t>807144701050420</t>
  </si>
  <si>
    <t>1900002286</t>
  </si>
  <si>
    <t>41917C19475</t>
  </si>
  <si>
    <t>1900002289</t>
  </si>
  <si>
    <t>94196</t>
  </si>
  <si>
    <t>1900002372</t>
  </si>
  <si>
    <t>94490</t>
  </si>
  <si>
    <t>1900002382</t>
  </si>
  <si>
    <t>1900002407</t>
  </si>
  <si>
    <t>6/2020</t>
  </si>
  <si>
    <t>1900002409</t>
  </si>
  <si>
    <t>1900002421</t>
  </si>
  <si>
    <t>6809049063</t>
  </si>
  <si>
    <t>1900002552</t>
  </si>
  <si>
    <t>1900002573</t>
  </si>
  <si>
    <t>94726</t>
  </si>
  <si>
    <t>1900002577</t>
  </si>
  <si>
    <t>97696</t>
  </si>
  <si>
    <t>1900002593</t>
  </si>
  <si>
    <t>3111-1800009380</t>
  </si>
  <si>
    <t>1900002602</t>
  </si>
  <si>
    <t>930521</t>
  </si>
  <si>
    <t>1900002609</t>
  </si>
  <si>
    <t>930522</t>
  </si>
  <si>
    <t>1900002615</t>
  </si>
  <si>
    <t>930523</t>
  </si>
  <si>
    <t>1900002678</t>
  </si>
  <si>
    <t>CRTX057</t>
  </si>
  <si>
    <t>1900002692</t>
  </si>
  <si>
    <t>1900002693</t>
  </si>
  <si>
    <t>94988</t>
  </si>
  <si>
    <t>1900002694</t>
  </si>
  <si>
    <t>1900002702</t>
  </si>
  <si>
    <t>46481C19475</t>
  </si>
  <si>
    <t>1900002775</t>
  </si>
  <si>
    <t>1900002777</t>
  </si>
  <si>
    <t>1900002778</t>
  </si>
  <si>
    <t>1900002798</t>
  </si>
  <si>
    <t>903408901060920</t>
  </si>
  <si>
    <t>1900002805</t>
  </si>
  <si>
    <t>95306</t>
  </si>
  <si>
    <t>1900002823</t>
  </si>
  <si>
    <t>95296</t>
  </si>
  <si>
    <t>1900002959</t>
  </si>
  <si>
    <t>95603</t>
  </si>
  <si>
    <t>1900003073</t>
  </si>
  <si>
    <t>7/2020</t>
  </si>
  <si>
    <t>1900003075</t>
  </si>
  <si>
    <t>1900003081</t>
  </si>
  <si>
    <t>95832</t>
  </si>
  <si>
    <t>1900003127</t>
  </si>
  <si>
    <t>APRIL-JUNE 2020</t>
  </si>
  <si>
    <t>1900003215</t>
  </si>
  <si>
    <t>932590</t>
  </si>
  <si>
    <t>1900003216</t>
  </si>
  <si>
    <t>932591</t>
  </si>
  <si>
    <t>1900003217</t>
  </si>
  <si>
    <t>3111-1800009543</t>
  </si>
  <si>
    <t>1900003222</t>
  </si>
  <si>
    <t>CTHJ574</t>
  </si>
  <si>
    <t>1900003298</t>
  </si>
  <si>
    <t>96120</t>
  </si>
  <si>
    <t>1900003312</t>
  </si>
  <si>
    <t>98455</t>
  </si>
  <si>
    <t>1900003314</t>
  </si>
  <si>
    <t>1900003320</t>
  </si>
  <si>
    <t>(G&amp;M OIL)</t>
  </si>
  <si>
    <t>1900003425</t>
  </si>
  <si>
    <t>96374</t>
  </si>
  <si>
    <t>1900003439</t>
  </si>
  <si>
    <t>807144701070420</t>
  </si>
  <si>
    <t>1900003483</t>
  </si>
  <si>
    <t>96638</t>
  </si>
  <si>
    <t>1900003488</t>
  </si>
  <si>
    <t>915782901071420</t>
  </si>
  <si>
    <t>1900003632</t>
  </si>
  <si>
    <t>98986</t>
  </si>
  <si>
    <t>1900003642</t>
  </si>
  <si>
    <t>8/2020</t>
  </si>
  <si>
    <t>1900003643</t>
  </si>
  <si>
    <t>1900003695</t>
  </si>
  <si>
    <t>97105</t>
  </si>
  <si>
    <t>1900003742</t>
  </si>
  <si>
    <t>97365</t>
  </si>
  <si>
    <t>1900003750</t>
  </si>
  <si>
    <t>99380</t>
  </si>
  <si>
    <t>1900003751</t>
  </si>
  <si>
    <t>3111-1800009688</t>
  </si>
  <si>
    <t>1900003795</t>
  </si>
  <si>
    <t>10568</t>
  </si>
  <si>
    <t>1900003842</t>
  </si>
  <si>
    <t>CVSV610</t>
  </si>
  <si>
    <t>1900003846</t>
  </si>
  <si>
    <t>934803</t>
  </si>
  <si>
    <t>1900003866</t>
  </si>
  <si>
    <t>97652</t>
  </si>
  <si>
    <t>1900003888</t>
  </si>
  <si>
    <t>1900003892</t>
  </si>
  <si>
    <t>1900003943</t>
  </si>
  <si>
    <t>903408901080920</t>
  </si>
  <si>
    <t>1900003954</t>
  </si>
  <si>
    <t>97903</t>
  </si>
  <si>
    <t>1900004006</t>
  </si>
  <si>
    <t>8329793</t>
  </si>
  <si>
    <t>1900004106</t>
  </si>
  <si>
    <t>98201</t>
  </si>
  <si>
    <t>1900004469</t>
  </si>
  <si>
    <t>1900004471</t>
  </si>
  <si>
    <t>3111-1800007659</t>
  </si>
  <si>
    <t>1900004482</t>
  </si>
  <si>
    <t>1900004484</t>
  </si>
  <si>
    <t>84127</t>
  </si>
  <si>
    <t>1900004496</t>
  </si>
  <si>
    <t>9/2019</t>
  </si>
  <si>
    <t>1900004499</t>
  </si>
  <si>
    <t>1900004515</t>
  </si>
  <si>
    <t>MTAG</t>
  </si>
  <si>
    <t>1900004525</t>
  </si>
  <si>
    <t>BXKT767</t>
  </si>
  <si>
    <t>1900004530</t>
  </si>
  <si>
    <t>911769</t>
  </si>
  <si>
    <t>1402</t>
  </si>
  <si>
    <t>1900004620</t>
  </si>
  <si>
    <t>84552</t>
  </si>
  <si>
    <t>1900004664</t>
  </si>
  <si>
    <t>903408901090919</t>
  </si>
  <si>
    <t>1900004712</t>
  </si>
  <si>
    <t>84788</t>
  </si>
  <si>
    <t>1900004744</t>
  </si>
  <si>
    <t>915782901091419</t>
  </si>
  <si>
    <t>1900004753</t>
  </si>
  <si>
    <t>1900004754</t>
  </si>
  <si>
    <t>1900004769</t>
  </si>
  <si>
    <t>85048</t>
  </si>
  <si>
    <t>1900004780</t>
  </si>
  <si>
    <t>8255767</t>
  </si>
  <si>
    <t>1900004781</t>
  </si>
  <si>
    <t>8269942</t>
  </si>
  <si>
    <t>1900004850</t>
  </si>
  <si>
    <t>1/2019</t>
  </si>
  <si>
    <t>10/2019</t>
  </si>
  <si>
    <t>1900004854</t>
  </si>
  <si>
    <t>1900004876</t>
  </si>
  <si>
    <t>3111-1800007904</t>
  </si>
  <si>
    <t>1900004894</t>
  </si>
  <si>
    <t>85291</t>
  </si>
  <si>
    <t>1900004902</t>
  </si>
  <si>
    <t>1900004903</t>
  </si>
  <si>
    <t>1900004911</t>
  </si>
  <si>
    <t>91349</t>
  </si>
  <si>
    <t>1900005032</t>
  </si>
  <si>
    <t>BYYX872</t>
  </si>
  <si>
    <t>1900005075</t>
  </si>
  <si>
    <t>JUL-SEP 2019</t>
  </si>
  <si>
    <t>1900005085</t>
  </si>
  <si>
    <t>913520</t>
  </si>
  <si>
    <t>1900005086</t>
  </si>
  <si>
    <t>914040</t>
  </si>
  <si>
    <t>1900005092</t>
  </si>
  <si>
    <t>85550</t>
  </si>
  <si>
    <t>1900005155</t>
  </si>
  <si>
    <t>8273763</t>
  </si>
  <si>
    <t>1900005189</t>
  </si>
  <si>
    <t>85792</t>
  </si>
  <si>
    <t>1900005207</t>
  </si>
  <si>
    <t>FLU SHOTS</t>
  </si>
  <si>
    <t>1900005208</t>
  </si>
  <si>
    <t>1900005240</t>
  </si>
  <si>
    <t>903408901100919</t>
  </si>
  <si>
    <t>1900005251</t>
  </si>
  <si>
    <t>915782901101419</t>
  </si>
  <si>
    <t>1900005282</t>
  </si>
  <si>
    <t>244020</t>
  </si>
  <si>
    <t>1900005322</t>
  </si>
  <si>
    <t>86086</t>
  </si>
  <si>
    <t>1900005467</t>
  </si>
  <si>
    <t>86316</t>
  </si>
  <si>
    <t>1900005502</t>
  </si>
  <si>
    <t>3111-1800008134</t>
  </si>
  <si>
    <t>1900005507</t>
  </si>
  <si>
    <t>92020</t>
  </si>
  <si>
    <t>1900005509</t>
  </si>
  <si>
    <t>11/2019</t>
  </si>
  <si>
    <t>1900005512</t>
  </si>
  <si>
    <t>1900005577</t>
  </si>
  <si>
    <t>649725</t>
  </si>
  <si>
    <t>1900005603</t>
  </si>
  <si>
    <t>86617</t>
  </si>
  <si>
    <t>1900005611</t>
  </si>
  <si>
    <t>CBXB992</t>
  </si>
  <si>
    <t>1900005612</t>
  </si>
  <si>
    <t>79030069</t>
  </si>
  <si>
    <t>1900005681</t>
  </si>
  <si>
    <t>1900005695</t>
  </si>
  <si>
    <t>915791</t>
  </si>
  <si>
    <t>1900005711</t>
  </si>
  <si>
    <t>915792</t>
  </si>
  <si>
    <t>1900005740</t>
  </si>
  <si>
    <t>86876</t>
  </si>
  <si>
    <t>1900005742</t>
  </si>
  <si>
    <t>8279725</t>
  </si>
  <si>
    <t>1900005824</t>
  </si>
  <si>
    <t>87110</t>
  </si>
  <si>
    <t>1900005877</t>
  </si>
  <si>
    <t>915782901111419</t>
  </si>
  <si>
    <t>1900005985</t>
  </si>
  <si>
    <t>87371</t>
  </si>
  <si>
    <t>1900005997</t>
  </si>
  <si>
    <t>400764</t>
  </si>
  <si>
    <t>1900006056</t>
  </si>
  <si>
    <t>12/2019</t>
  </si>
  <si>
    <t>1900006059</t>
  </si>
  <si>
    <t>1900006067</t>
  </si>
  <si>
    <t>3111-1800008359</t>
  </si>
  <si>
    <t>1900006122</t>
  </si>
  <si>
    <t>87599</t>
  </si>
  <si>
    <t>1900006130</t>
  </si>
  <si>
    <t>92797</t>
  </si>
  <si>
    <t>1900006139</t>
  </si>
  <si>
    <t>917799</t>
  </si>
  <si>
    <t>1900006141</t>
  </si>
  <si>
    <t>917800</t>
  </si>
  <si>
    <t>1900006152</t>
  </si>
  <si>
    <t>CDKJ833</t>
  </si>
  <si>
    <t>1900006153</t>
  </si>
  <si>
    <t>1900006154</t>
  </si>
  <si>
    <t>1900006188</t>
  </si>
  <si>
    <t>1900006192</t>
  </si>
  <si>
    <t>1900006204</t>
  </si>
  <si>
    <t>87869</t>
  </si>
  <si>
    <t>1900006249</t>
  </si>
  <si>
    <t>903408901121019</t>
  </si>
  <si>
    <t>1900006257</t>
  </si>
  <si>
    <t>8285293</t>
  </si>
  <si>
    <t>1900006270</t>
  </si>
  <si>
    <t>88111</t>
  </si>
  <si>
    <t>1900006277</t>
  </si>
  <si>
    <t>1900006278</t>
  </si>
  <si>
    <t>1900006403</t>
  </si>
  <si>
    <t>88402</t>
  </si>
  <si>
    <t>300004222</t>
  </si>
  <si>
    <t>DILIGENT CORPORATION</t>
  </si>
  <si>
    <t>5100000189</t>
  </si>
  <si>
    <t>200331-0020</t>
  </si>
  <si>
    <t>5100000665</t>
  </si>
  <si>
    <t>177246</t>
  </si>
  <si>
    <t>5000000001</t>
  </si>
  <si>
    <t>5000000057</t>
  </si>
  <si>
    <t>5000000090</t>
  </si>
  <si>
    <t>5000000160</t>
  </si>
  <si>
    <t>5000000162</t>
  </si>
  <si>
    <t>5000000165</t>
  </si>
  <si>
    <t>5000000273</t>
  </si>
  <si>
    <t>5000000351</t>
  </si>
  <si>
    <t>5000000392</t>
  </si>
  <si>
    <t>5000000431</t>
  </si>
  <si>
    <t>5000000455</t>
  </si>
  <si>
    <t>5000000571</t>
  </si>
  <si>
    <t>135933</t>
  </si>
  <si>
    <t>5000000632</t>
  </si>
  <si>
    <t>5000000650</t>
  </si>
  <si>
    <t>5000000652</t>
  </si>
  <si>
    <t>5000000687</t>
  </si>
  <si>
    <t>112</t>
  </si>
  <si>
    <t>114</t>
  </si>
  <si>
    <t>5000000713</t>
  </si>
  <si>
    <t>5000000714</t>
  </si>
  <si>
    <t>5000000715</t>
  </si>
  <si>
    <t>5000000716</t>
  </si>
  <si>
    <t>5000000718</t>
  </si>
  <si>
    <t>5000000722</t>
  </si>
  <si>
    <t>5000000723</t>
  </si>
  <si>
    <t>5000000726</t>
  </si>
  <si>
    <t>5000000727</t>
  </si>
  <si>
    <t>5000000731</t>
  </si>
  <si>
    <t>5000000746</t>
  </si>
  <si>
    <t>5000000812</t>
  </si>
  <si>
    <t>5000000870</t>
  </si>
  <si>
    <t>5000000877</t>
  </si>
  <si>
    <t>5000000946</t>
  </si>
  <si>
    <t>5000000951</t>
  </si>
  <si>
    <t>5000000978</t>
  </si>
  <si>
    <t>5000001059</t>
  </si>
  <si>
    <t>5000001060</t>
  </si>
  <si>
    <t>5000001061</t>
  </si>
  <si>
    <t>5000001062</t>
  </si>
  <si>
    <t>5000001063</t>
  </si>
  <si>
    <t>5000001064</t>
  </si>
  <si>
    <t>5000001065</t>
  </si>
  <si>
    <t>5000001066</t>
  </si>
  <si>
    <t>5000001067</t>
  </si>
  <si>
    <t>PD</t>
  </si>
  <si>
    <t>TR1000003451</t>
  </si>
  <si>
    <t>100006311</t>
  </si>
  <si>
    <t>16450911</t>
  </si>
  <si>
    <t>100006325</t>
  </si>
  <si>
    <t>16450930</t>
  </si>
  <si>
    <t>TR1000003210</t>
  </si>
  <si>
    <t>100000641</t>
  </si>
  <si>
    <t>16500480</t>
  </si>
  <si>
    <t>1600 - AP ACCRUAL</t>
  </si>
  <si>
    <t>1600 - AP ACCRUA</t>
  </si>
  <si>
    <t>4400000102</t>
  </si>
  <si>
    <t>100003331</t>
  </si>
  <si>
    <t>100004046</t>
  </si>
  <si>
    <t>100004961</t>
  </si>
  <si>
    <t>100005862</t>
  </si>
  <si>
    <t>100005770</t>
  </si>
  <si>
    <t>Reclass AP Invoice</t>
  </si>
  <si>
    <t>RECLASS AP INVOI</t>
  </si>
  <si>
    <t>700002200</t>
  </si>
  <si>
    <t>PNG COMPANIES LLC</t>
  </si>
  <si>
    <t>TR1000003243</t>
  </si>
  <si>
    <t>TR1000003274</t>
  </si>
  <si>
    <t>TR1000003161</t>
  </si>
  <si>
    <t>22004352</t>
  </si>
  <si>
    <t>17984</t>
  </si>
  <si>
    <t>C19DEC1</t>
  </si>
  <si>
    <t>1372</t>
  </si>
  <si>
    <t>18005</t>
  </si>
  <si>
    <t>8001023960</t>
  </si>
  <si>
    <t>1376</t>
  </si>
  <si>
    <t>1379</t>
  </si>
  <si>
    <t>1382</t>
  </si>
  <si>
    <t>18039</t>
  </si>
  <si>
    <t>1385</t>
  </si>
  <si>
    <t>C20JAN1</t>
  </si>
  <si>
    <t>C20FEB1</t>
  </si>
  <si>
    <t>8001080719</t>
  </si>
  <si>
    <t>18076</t>
  </si>
  <si>
    <t>8001114163</t>
  </si>
  <si>
    <t>C20MAR1</t>
  </si>
  <si>
    <t>1392</t>
  </si>
  <si>
    <t>1389</t>
  </si>
  <si>
    <t>1395</t>
  </si>
  <si>
    <t>18111</t>
  </si>
  <si>
    <t>C20APR1</t>
  </si>
  <si>
    <t>18135</t>
  </si>
  <si>
    <t>1398</t>
  </si>
  <si>
    <t>8001237284</t>
  </si>
  <si>
    <t>C20MAY1</t>
  </si>
  <si>
    <t>1403</t>
  </si>
  <si>
    <t>1407</t>
  </si>
  <si>
    <t>C20JUN1</t>
  </si>
  <si>
    <t>1408</t>
  </si>
  <si>
    <t>1412</t>
  </si>
  <si>
    <t>17867</t>
  </si>
  <si>
    <t>C19JUL1</t>
  </si>
  <si>
    <t>17898</t>
  </si>
  <si>
    <t>17922</t>
  </si>
  <si>
    <t>C19SEP1</t>
  </si>
  <si>
    <t>C19AUG1</t>
  </si>
  <si>
    <t>1359</t>
  </si>
  <si>
    <t>1356</t>
  </si>
  <si>
    <t>C19OCT1</t>
  </si>
  <si>
    <t>17936</t>
  </si>
  <si>
    <t>1366</t>
  </si>
  <si>
    <t>C19NOV1</t>
  </si>
  <si>
    <t>Accrued Sales Tax</t>
  </si>
  <si>
    <t>ACCRUED SALES TA</t>
  </si>
  <si>
    <t>100006704</t>
  </si>
  <si>
    <t>4400000108</t>
  </si>
  <si>
    <t>BONUS ACCRUAL</t>
  </si>
  <si>
    <t>100003329</t>
  </si>
  <si>
    <t>Misc CA Liabilities Adj -</t>
  </si>
  <si>
    <t>MISC CA LIABILIT</t>
  </si>
  <si>
    <t>100006038</t>
  </si>
  <si>
    <t>Accounting Accrual</t>
  </si>
  <si>
    <t>ACCOUNTING ACCRU</t>
  </si>
  <si>
    <t>100006705</t>
  </si>
  <si>
    <t>100010946</t>
  </si>
  <si>
    <t>RECORD IT ME ACCRUALS</t>
  </si>
  <si>
    <t>RECORD IT ME ACC</t>
  </si>
  <si>
    <t>2200000027</t>
  </si>
  <si>
    <t>2200000029</t>
  </si>
  <si>
    <t>ACCRUED ACCOUNTING FEES</t>
  </si>
  <si>
    <t>ACCRUED ACCOUNTI</t>
  </si>
  <si>
    <t>2200000038</t>
  </si>
  <si>
    <t>1600 - ACCRUAL</t>
  </si>
  <si>
    <t>2200000046</t>
  </si>
  <si>
    <t>2200000071</t>
  </si>
  <si>
    <t>1600 - 2020 AUDIT ACCRUAL</t>
  </si>
  <si>
    <t>1600 - 2020 AUDI</t>
  </si>
  <si>
    <t>2200000092</t>
  </si>
  <si>
    <t>Accounting Accrual Adjust</t>
  </si>
  <si>
    <t>PWC Audit August 2020</t>
  </si>
  <si>
    <t>2020 PWC</t>
  </si>
  <si>
    <t>PWC Audit Jan-July 2020</t>
  </si>
  <si>
    <t>PWC Audit 2020</t>
  </si>
  <si>
    <t>2200000147</t>
  </si>
  <si>
    <t>2200000148</t>
  </si>
  <si>
    <t>4400000019</t>
  </si>
  <si>
    <t>4400000031</t>
  </si>
  <si>
    <t>4400000039</t>
  </si>
  <si>
    <t>4400000045</t>
  </si>
  <si>
    <t>4400000119</t>
  </si>
  <si>
    <t>2200000012</t>
  </si>
  <si>
    <t>2200000067</t>
  </si>
  <si>
    <t>CTR SR01/163024</t>
  </si>
  <si>
    <t>DEL HUM RES</t>
  </si>
  <si>
    <t>TR1000003133</t>
  </si>
  <si>
    <t>TR1000003163</t>
  </si>
  <si>
    <t>TR1000003245</t>
  </si>
  <si>
    <t>TR1000003276</t>
  </si>
  <si>
    <t>TR1000003319</t>
  </si>
  <si>
    <t>TR1000003393</t>
  </si>
  <si>
    <t>TR1000003425</t>
  </si>
  <si>
    <t>100009610</t>
  </si>
  <si>
    <t>16450304</t>
  </si>
  <si>
    <t>TR1000003200</t>
  </si>
  <si>
    <t>100000571</t>
  </si>
  <si>
    <t>16450571</t>
  </si>
  <si>
    <t>CTR SR01/168304</t>
  </si>
  <si>
    <t>DEL EXEC</t>
  </si>
  <si>
    <t>CTR SR01/164710</t>
  </si>
  <si>
    <t>DEL GAS SUPPLY PLAN</t>
  </si>
  <si>
    <t>CTR SR01/167029</t>
  </si>
  <si>
    <t>DEL ADMIN SERVICES</t>
  </si>
  <si>
    <t>100009580</t>
  </si>
  <si>
    <t>16450322</t>
  </si>
  <si>
    <t>CTR SR01/165103</t>
  </si>
  <si>
    <t>DEL IT</t>
  </si>
  <si>
    <t>100010461</t>
  </si>
  <si>
    <t>16450363</t>
  </si>
  <si>
    <t>100010490</t>
  </si>
  <si>
    <t>CTR SR01/161310</t>
  </si>
  <si>
    <t>DEL ACCT</t>
  </si>
  <si>
    <t>16450351</t>
  </si>
  <si>
    <t>100002130</t>
  </si>
  <si>
    <t>16450662</t>
  </si>
  <si>
    <t>100002945</t>
  </si>
  <si>
    <t>16450723</t>
  </si>
  <si>
    <t>100002955</t>
  </si>
  <si>
    <t>16450780</t>
  </si>
  <si>
    <t>100010469</t>
  </si>
  <si>
    <t>16450340</t>
  </si>
  <si>
    <t>CTR SR01/164410</t>
  </si>
  <si>
    <t>DEL CORP SER</t>
  </si>
  <si>
    <t>100011365</t>
  </si>
  <si>
    <t>16450405</t>
  </si>
  <si>
    <t>100002138</t>
  </si>
  <si>
    <t>16450690</t>
  </si>
  <si>
    <t>100002983</t>
  </si>
  <si>
    <t>16450782</t>
  </si>
  <si>
    <t>TR1000003351</t>
  </si>
  <si>
    <t>100004701</t>
  </si>
  <si>
    <t>16450812</t>
  </si>
  <si>
    <t>100000894</t>
  </si>
  <si>
    <t>CTR SR01/161311</t>
  </si>
  <si>
    <t>DEL GEN ACCT</t>
  </si>
  <si>
    <t>BILL1600</t>
  </si>
  <si>
    <t>PNG COS SVC</t>
  </si>
  <si>
    <t>CTR SR01/165104</t>
  </si>
  <si>
    <t>DEL IT APPLICATIONS</t>
  </si>
  <si>
    <t>100001661</t>
  </si>
  <si>
    <t>CTR SR01/161315</t>
  </si>
  <si>
    <t>TAX SERVICES</t>
  </si>
  <si>
    <t>100002409</t>
  </si>
  <si>
    <t>100003361</t>
  </si>
  <si>
    <t>100006811</t>
  </si>
  <si>
    <t>100009886</t>
  </si>
  <si>
    <t>100010761</t>
  </si>
  <si>
    <t>100011609</t>
  </si>
  <si>
    <t>100012480</t>
  </si>
  <si>
    <t>100002113</t>
  </si>
  <si>
    <t>16450664</t>
  </si>
  <si>
    <t>100001384</t>
  </si>
  <si>
    <t>16450610</t>
  </si>
  <si>
    <t>100003589</t>
  </si>
  <si>
    <t>16450753</t>
  </si>
  <si>
    <t>100009567</t>
  </si>
  <si>
    <t>16450303</t>
  </si>
  <si>
    <t>100010473</t>
  </si>
  <si>
    <t>16450370</t>
  </si>
  <si>
    <t>CTR SR01/169556</t>
  </si>
  <si>
    <t>FACILITY ADM SETT</t>
  </si>
  <si>
    <t>100018983</t>
  </si>
  <si>
    <t>WBS CP.APPL.ALL</t>
  </si>
  <si>
    <t>INVS/SERVICES TO SUPPORT ALL COMPANIES</t>
  </si>
  <si>
    <t>22004772</t>
  </si>
  <si>
    <t>5303010</t>
  </si>
  <si>
    <t>5303030</t>
  </si>
  <si>
    <t>CTR SR01/165102</t>
  </si>
  <si>
    <t>DELTA TELECOM</t>
  </si>
  <si>
    <t>300004291</t>
  </si>
  <si>
    <t>300004327</t>
  </si>
  <si>
    <t>5000026509</t>
  </si>
  <si>
    <t>ARCOS LLC</t>
  </si>
  <si>
    <t>100004748</t>
  </si>
  <si>
    <t>16500791</t>
  </si>
  <si>
    <t>2200000238</t>
  </si>
  <si>
    <t>4400000281</t>
  </si>
  <si>
    <t>100003617</t>
  </si>
  <si>
    <t>16450754</t>
  </si>
  <si>
    <t>SAP AMERICA INC</t>
  </si>
  <si>
    <t>HYLAND LLC</t>
  </si>
  <si>
    <t>300003977</t>
  </si>
  <si>
    <t>SMART ENERGY WATER</t>
  </si>
  <si>
    <t>ENSYTE ENERGY SOFTWARE</t>
  </si>
  <si>
    <t>100012295</t>
  </si>
  <si>
    <t>16000250</t>
  </si>
  <si>
    <t>5303210</t>
  </si>
  <si>
    <t>100000506</t>
  </si>
  <si>
    <t>100001133</t>
  </si>
  <si>
    <t>100001536</t>
  </si>
  <si>
    <t>100001991</t>
  </si>
  <si>
    <t>100001992</t>
  </si>
  <si>
    <t>100002300</t>
  </si>
  <si>
    <t>100003175</t>
  </si>
  <si>
    <t>100005871</t>
  </si>
  <si>
    <t>100006700</t>
  </si>
  <si>
    <t>100009321</t>
  </si>
  <si>
    <t>100009560</t>
  </si>
  <si>
    <t>100009793</t>
  </si>
  <si>
    <t>100009795</t>
  </si>
  <si>
    <t>100009796</t>
  </si>
  <si>
    <t>100010450</t>
  </si>
  <si>
    <t>100011285</t>
  </si>
  <si>
    <t>100011559</t>
  </si>
  <si>
    <t>100012338</t>
  </si>
  <si>
    <t>5303220</t>
  </si>
  <si>
    <t>100010405</t>
  </si>
  <si>
    <t>CTR SR01/169935</t>
  </si>
  <si>
    <t>DEL CORPORATE</t>
  </si>
  <si>
    <t>5303310</t>
  </si>
  <si>
    <t>5303315</t>
  </si>
  <si>
    <t>IDI CONSULTING LLC</t>
  </si>
  <si>
    <t>1900006686</t>
  </si>
  <si>
    <t>1900008672</t>
  </si>
  <si>
    <t>1900010548</t>
  </si>
  <si>
    <t>INTERNATIONAL BUSINESS MACHINES</t>
  </si>
  <si>
    <t>1900010684</t>
  </si>
  <si>
    <t>1900012901</t>
  </si>
  <si>
    <t>1900014566</t>
  </si>
  <si>
    <t>1900022655</t>
  </si>
  <si>
    <t>1900024894</t>
  </si>
  <si>
    <t>2200000188</t>
  </si>
  <si>
    <t>2200000248</t>
  </si>
  <si>
    <t>2200000275</t>
  </si>
  <si>
    <t>2200000317</t>
  </si>
  <si>
    <t>2200000331</t>
  </si>
  <si>
    <t>2200000377</t>
  </si>
  <si>
    <t>4400000158</t>
  </si>
  <si>
    <t>4400000184</t>
  </si>
  <si>
    <t>4400000227</t>
  </si>
  <si>
    <t>4400000288</t>
  </si>
  <si>
    <t>4400000317</t>
  </si>
  <si>
    <t>4400000324</t>
  </si>
  <si>
    <t>4400000353</t>
  </si>
  <si>
    <t>300004470</t>
  </si>
  <si>
    <t>5000029255</t>
  </si>
  <si>
    <t>5000031093</t>
  </si>
  <si>
    <t>5000032076</t>
  </si>
  <si>
    <t>5000032077</t>
  </si>
  <si>
    <t>5000032078</t>
  </si>
  <si>
    <t>5000032079</t>
  </si>
  <si>
    <t>5000034099</t>
  </si>
  <si>
    <t>100072868</t>
  </si>
  <si>
    <t>reclass Salay WBS</t>
  </si>
  <si>
    <t>RECLASS SALAY WB</t>
  </si>
  <si>
    <t>1500187231</t>
  </si>
  <si>
    <t>GXS INC</t>
  </si>
  <si>
    <t>US100465994</t>
  </si>
  <si>
    <t>400000475</t>
  </si>
  <si>
    <t>TESTA CONSULTING SERVICES INC</t>
  </si>
  <si>
    <t>5805</t>
  </si>
  <si>
    <t>400000430</t>
  </si>
  <si>
    <t>ITERES GROUP LP</t>
  </si>
  <si>
    <t>1367</t>
  </si>
  <si>
    <t>AVERTRA CORP</t>
  </si>
  <si>
    <t>AIN.10243.2019</t>
  </si>
  <si>
    <t>US100481867</t>
  </si>
  <si>
    <t>5818</t>
  </si>
  <si>
    <t>300004510</t>
  </si>
  <si>
    <t>PEAK TECHNICAL STAFFING USA</t>
  </si>
  <si>
    <t>130525</t>
  </si>
  <si>
    <t>130526</t>
  </si>
  <si>
    <t>US100489734</t>
  </si>
  <si>
    <t>131391</t>
  </si>
  <si>
    <t>131392</t>
  </si>
  <si>
    <t>132247</t>
  </si>
  <si>
    <t>132246</t>
  </si>
  <si>
    <t>MARVEL TECHNOLOGIES INC</t>
  </si>
  <si>
    <t>PC0383_20200101</t>
  </si>
  <si>
    <t>1900004329</t>
  </si>
  <si>
    <t>133202</t>
  </si>
  <si>
    <t>1900004331</t>
  </si>
  <si>
    <t>133201</t>
  </si>
  <si>
    <t>US100497583</t>
  </si>
  <si>
    <t>134112</t>
  </si>
  <si>
    <t>134113</t>
  </si>
  <si>
    <t>PC0383_20200201</t>
  </si>
  <si>
    <t>135054</t>
  </si>
  <si>
    <t>135055</t>
  </si>
  <si>
    <t>1900006621</t>
  </si>
  <si>
    <t>PC0383_20200301</t>
  </si>
  <si>
    <t>1900006685</t>
  </si>
  <si>
    <t>1900006741</t>
  </si>
  <si>
    <t>US100505351</t>
  </si>
  <si>
    <t>1900006932</t>
  </si>
  <si>
    <t>32001</t>
  </si>
  <si>
    <t>1900007156</t>
  </si>
  <si>
    <t>1900008408</t>
  </si>
  <si>
    <t>136597</t>
  </si>
  <si>
    <t>1900008415</t>
  </si>
  <si>
    <t>1900008435</t>
  </si>
  <si>
    <t>1900008487</t>
  </si>
  <si>
    <t>400004728</t>
  </si>
  <si>
    <t>WORKFORCE SOFTWARE LLC</t>
  </si>
  <si>
    <t>68158</t>
  </si>
  <si>
    <t>1900008577</t>
  </si>
  <si>
    <t>137228</t>
  </si>
  <si>
    <t>1900008578</t>
  </si>
  <si>
    <t>137229</t>
  </si>
  <si>
    <t>1900008580</t>
  </si>
  <si>
    <t>136598</t>
  </si>
  <si>
    <t>1900008646</t>
  </si>
  <si>
    <t>US100509820</t>
  </si>
  <si>
    <t>1900008670</t>
  </si>
  <si>
    <t>PC0383_20200401</t>
  </si>
  <si>
    <t>1900008671</t>
  </si>
  <si>
    <t>1900009018</t>
  </si>
  <si>
    <t>137584</t>
  </si>
  <si>
    <t>1900009166</t>
  </si>
  <si>
    <t>3145</t>
  </si>
  <si>
    <t>1900010546</t>
  </si>
  <si>
    <t>1397</t>
  </si>
  <si>
    <t>1900010657</t>
  </si>
  <si>
    <t>138504</t>
  </si>
  <si>
    <t>1900010658</t>
  </si>
  <si>
    <t>138505</t>
  </si>
  <si>
    <t>1900010745</t>
  </si>
  <si>
    <t>US100520680</t>
  </si>
  <si>
    <t>1900010782</t>
  </si>
  <si>
    <t>PC0383_20200501</t>
  </si>
  <si>
    <t>1900010784</t>
  </si>
  <si>
    <t>1900011133</t>
  </si>
  <si>
    <t>612637</t>
  </si>
  <si>
    <t>1900012436</t>
  </si>
  <si>
    <t>3217</t>
  </si>
  <si>
    <t>1900012547</t>
  </si>
  <si>
    <t>612636</t>
  </si>
  <si>
    <t>1900012760</t>
  </si>
  <si>
    <t>613288</t>
  </si>
  <si>
    <t>1900012761</t>
  </si>
  <si>
    <t>613287</t>
  </si>
  <si>
    <t>1900012804</t>
  </si>
  <si>
    <t>US100528269</t>
  </si>
  <si>
    <t>1900012900</t>
  </si>
  <si>
    <t>PC0383_20200601</t>
  </si>
  <si>
    <t>1900013028</t>
  </si>
  <si>
    <t>137583</t>
  </si>
  <si>
    <t>1900013029</t>
  </si>
  <si>
    <t>135932</t>
  </si>
  <si>
    <t>1900013030</t>
  </si>
  <si>
    <t>613934</t>
  </si>
  <si>
    <t>1900013133</t>
  </si>
  <si>
    <t>1900013174</t>
  </si>
  <si>
    <t>18164</t>
  </si>
  <si>
    <t>1900014371</t>
  </si>
  <si>
    <t>1900014487</t>
  </si>
  <si>
    <t>614565</t>
  </si>
  <si>
    <t>1900014488</t>
  </si>
  <si>
    <t>614566</t>
  </si>
  <si>
    <t>1900014563</t>
  </si>
  <si>
    <t>1900014802</t>
  </si>
  <si>
    <t>PC0383_20200701</t>
  </si>
  <si>
    <t>1900014929</t>
  </si>
  <si>
    <t>US100535817</t>
  </si>
  <si>
    <t>1900014934</t>
  </si>
  <si>
    <t>615232</t>
  </si>
  <si>
    <t>1900014935</t>
  </si>
  <si>
    <t>615231</t>
  </si>
  <si>
    <t>1900015119</t>
  </si>
  <si>
    <t>1900016360</t>
  </si>
  <si>
    <t>18185</t>
  </si>
  <si>
    <t>1900016710</t>
  </si>
  <si>
    <t>1900017973</t>
  </si>
  <si>
    <t>1900018128</t>
  </si>
  <si>
    <t>1335</t>
  </si>
  <si>
    <t>1900018130</t>
  </si>
  <si>
    <t>PC0383_20190801</t>
  </si>
  <si>
    <t>1900018146</t>
  </si>
  <si>
    <t>AINV.100771.2019</t>
  </si>
  <si>
    <t>1900018349</t>
  </si>
  <si>
    <t>US100449918</t>
  </si>
  <si>
    <t>1900019674</t>
  </si>
  <si>
    <t>122100</t>
  </si>
  <si>
    <t>1900019677</t>
  </si>
  <si>
    <t>1900020008</t>
  </si>
  <si>
    <t>1340</t>
  </si>
  <si>
    <t>1900020096</t>
  </si>
  <si>
    <t>PC0383_20190901</t>
  </si>
  <si>
    <t>1900020221</t>
  </si>
  <si>
    <t>1900020269</t>
  </si>
  <si>
    <t>123118</t>
  </si>
  <si>
    <t>1900020270</t>
  </si>
  <si>
    <t>123119</t>
  </si>
  <si>
    <t>1900020472</t>
  </si>
  <si>
    <t>124123</t>
  </si>
  <si>
    <t>1900020473</t>
  </si>
  <si>
    <t>124122</t>
  </si>
  <si>
    <t>1900020570</t>
  </si>
  <si>
    <t>5792</t>
  </si>
  <si>
    <t>1900020616</t>
  </si>
  <si>
    <t>US100457982</t>
  </si>
  <si>
    <t>1900020617</t>
  </si>
  <si>
    <t>1341</t>
  </si>
  <si>
    <t>1900022333</t>
  </si>
  <si>
    <t>124671</t>
  </si>
  <si>
    <t>1900022334</t>
  </si>
  <si>
    <t>124670</t>
  </si>
  <si>
    <t>1900022701</t>
  </si>
  <si>
    <t>PC0383_20191001</t>
  </si>
  <si>
    <t>1900022830</t>
  </si>
  <si>
    <t>1900022831</t>
  </si>
  <si>
    <t>1352</t>
  </si>
  <si>
    <t>1900022832</t>
  </si>
  <si>
    <t>1900022930</t>
  </si>
  <si>
    <t>1900022990</t>
  </si>
  <si>
    <t>125678</t>
  </si>
  <si>
    <t>1900022991</t>
  </si>
  <si>
    <t>125679</t>
  </si>
  <si>
    <t>1900024299</t>
  </si>
  <si>
    <t>1900024303</t>
  </si>
  <si>
    <t>126635</t>
  </si>
  <si>
    <t>1900024304</t>
  </si>
  <si>
    <t>126634</t>
  </si>
  <si>
    <t>1900024478</t>
  </si>
  <si>
    <t>1900024479</t>
  </si>
  <si>
    <t>1900024480</t>
  </si>
  <si>
    <t>1900024830</t>
  </si>
  <si>
    <t>PC0383_20191101</t>
  </si>
  <si>
    <t>1900024890</t>
  </si>
  <si>
    <t>1360</t>
  </si>
  <si>
    <t>1900024943</t>
  </si>
  <si>
    <t>127586</t>
  </si>
  <si>
    <t>1900024944</t>
  </si>
  <si>
    <t>127585</t>
  </si>
  <si>
    <t>1900025149</t>
  </si>
  <si>
    <t>1362</t>
  </si>
  <si>
    <t>1900025150</t>
  </si>
  <si>
    <t>5809</t>
  </si>
  <si>
    <t>1900025207</t>
  </si>
  <si>
    <t>US100473955</t>
  </si>
  <si>
    <t>1900025352</t>
  </si>
  <si>
    <t>PC0383_20191201</t>
  </si>
  <si>
    <t>1900025353</t>
  </si>
  <si>
    <t>128948</t>
  </si>
  <si>
    <t>1900025354</t>
  </si>
  <si>
    <t>128947</t>
  </si>
  <si>
    <t>1900026756</t>
  </si>
  <si>
    <t>1900026757</t>
  </si>
  <si>
    <t>1900026868</t>
  </si>
  <si>
    <t>1363</t>
  </si>
  <si>
    <t>1900026870</t>
  </si>
  <si>
    <t>5814</t>
  </si>
  <si>
    <t>1900026935</t>
  </si>
  <si>
    <t>19000000462020</t>
  </si>
  <si>
    <t>1900026936</t>
  </si>
  <si>
    <t>129794</t>
  </si>
  <si>
    <t>2200000266</t>
  </si>
  <si>
    <t>2200000304</t>
  </si>
  <si>
    <t>4400000257</t>
  </si>
  <si>
    <t>DATATRANS SOLUTIONS INC</t>
  </si>
  <si>
    <t>ESKER INC</t>
  </si>
  <si>
    <t>5000002991</t>
  </si>
  <si>
    <t>5000003108</t>
  </si>
  <si>
    <t>5000003571</t>
  </si>
  <si>
    <t>100000055</t>
  </si>
  <si>
    <t>GROUPEX LIMITED</t>
  </si>
  <si>
    <t>5000005601</t>
  </si>
  <si>
    <t>5000005607</t>
  </si>
  <si>
    <t>5000005783</t>
  </si>
  <si>
    <t>5000005785</t>
  </si>
  <si>
    <t>5000007621</t>
  </si>
  <si>
    <t>5000009961</t>
  </si>
  <si>
    <t>5000010557</t>
  </si>
  <si>
    <t>5000014870</t>
  </si>
  <si>
    <t>5000015964</t>
  </si>
  <si>
    <t>5000015965</t>
  </si>
  <si>
    <t>5000015966</t>
  </si>
  <si>
    <t>5000015967</t>
  </si>
  <si>
    <t>5000016709</t>
  </si>
  <si>
    <t>5000016978</t>
  </si>
  <si>
    <t>5000017573</t>
  </si>
  <si>
    <t>5000018423</t>
  </si>
  <si>
    <t>5000019991</t>
  </si>
  <si>
    <t>5000020199</t>
  </si>
  <si>
    <t>5000022983</t>
  </si>
  <si>
    <t>5000023162</t>
  </si>
  <si>
    <t>5000023462</t>
  </si>
  <si>
    <t>5000024804</t>
  </si>
  <si>
    <t>5000024805</t>
  </si>
  <si>
    <t>5000024806</t>
  </si>
  <si>
    <t>5000025984</t>
  </si>
  <si>
    <t>5000026097</t>
  </si>
  <si>
    <t>5000026280</t>
  </si>
  <si>
    <t>5000026393</t>
  </si>
  <si>
    <t>5000028672</t>
  </si>
  <si>
    <t>5000030028</t>
  </si>
  <si>
    <t>5000030029</t>
  </si>
  <si>
    <t>5000030031</t>
  </si>
  <si>
    <t>5000030121</t>
  </si>
  <si>
    <t>5000030328</t>
  </si>
  <si>
    <t>5000032830</t>
  </si>
  <si>
    <t>5000032831</t>
  </si>
  <si>
    <t>5000032833</t>
  </si>
  <si>
    <t>5000033199</t>
  </si>
  <si>
    <t>5000034124</t>
  </si>
  <si>
    <t>5303320</t>
  </si>
  <si>
    <t>100004712</t>
  </si>
  <si>
    <t>16450840</t>
  </si>
  <si>
    <t>100005578</t>
  </si>
  <si>
    <t>16450870</t>
  </si>
  <si>
    <t>100009547</t>
  </si>
  <si>
    <t>16450331</t>
  </si>
  <si>
    <t>5303850</t>
  </si>
  <si>
    <t>5303890</t>
  </si>
  <si>
    <t>100003597</t>
  </si>
  <si>
    <t>16450803</t>
  </si>
  <si>
    <t>100008227</t>
  </si>
  <si>
    <t>TR1000003204</t>
  </si>
  <si>
    <t>22004523</t>
  </si>
  <si>
    <t>100009584</t>
  </si>
  <si>
    <t>16450301</t>
  </si>
  <si>
    <t>100011369</t>
  </si>
  <si>
    <t>16450404</t>
  </si>
  <si>
    <t>100012264</t>
  </si>
  <si>
    <t>16450482</t>
  </si>
  <si>
    <t>100012376</t>
  </si>
  <si>
    <t>TR1000003179</t>
  </si>
  <si>
    <t>16450481</t>
  </si>
  <si>
    <t>100027613</t>
  </si>
  <si>
    <t>22004935</t>
  </si>
  <si>
    <t>100037141</t>
  </si>
  <si>
    <t>TR1000003317</t>
  </si>
  <si>
    <t>22005050</t>
  </si>
  <si>
    <t>100043228</t>
  </si>
  <si>
    <t>TR1000003355</t>
  </si>
  <si>
    <t>22005140</t>
  </si>
  <si>
    <t>100054071</t>
  </si>
  <si>
    <t>TR1000003389</t>
  </si>
  <si>
    <t>22005241</t>
  </si>
  <si>
    <t>100063024</t>
  </si>
  <si>
    <t>TR1000003429</t>
  </si>
  <si>
    <t>22005310</t>
  </si>
  <si>
    <t>100073773</t>
  </si>
  <si>
    <t>TR1000003469</t>
  </si>
  <si>
    <t>22005489</t>
  </si>
  <si>
    <t>100086629</t>
  </si>
  <si>
    <t>22003722</t>
  </si>
  <si>
    <t>100096815</t>
  </si>
  <si>
    <t>22003905</t>
  </si>
  <si>
    <t>100107282</t>
  </si>
  <si>
    <t>TR1000003127</t>
  </si>
  <si>
    <t>22004173</t>
  </si>
  <si>
    <t>100117731</t>
  </si>
  <si>
    <t>300004324</t>
  </si>
  <si>
    <t>5303991</t>
  </si>
  <si>
    <t>100004088</t>
  </si>
  <si>
    <t>100005023</t>
  </si>
  <si>
    <t>100005995</t>
  </si>
  <si>
    <t>5998501</t>
  </si>
  <si>
    <t>100003369</t>
  </si>
  <si>
    <t>CTR SR01/169905</t>
  </si>
  <si>
    <t>INTERCO SUPPORT</t>
  </si>
  <si>
    <t>BILL1600-ESSN</t>
  </si>
  <si>
    <t>PNG COS ESSN</t>
  </si>
  <si>
    <t>100004128</t>
  </si>
  <si>
    <t>100005077</t>
  </si>
  <si>
    <t>100006014</t>
  </si>
  <si>
    <t>100006844</t>
  </si>
  <si>
    <t>5998511</t>
  </si>
  <si>
    <t>5999058</t>
  </si>
  <si>
    <t>100002423</t>
  </si>
  <si>
    <t>5999059</t>
  </si>
  <si>
    <t>Contractor Labor-ST</t>
  </si>
  <si>
    <t>Contractor Services</t>
  </si>
  <si>
    <t>Actg/Auditing Svcs</t>
  </si>
  <si>
    <t>Legal Services</t>
  </si>
  <si>
    <t>Consultant Services</t>
  </si>
  <si>
    <t>IT/Telecom Contr Svc</t>
  </si>
  <si>
    <t>Training Services</t>
  </si>
  <si>
    <t>Testing Services</t>
  </si>
  <si>
    <t>Misc. Outside Svcs</t>
  </si>
  <si>
    <t>MiscOutsideSvcs 2200</t>
  </si>
  <si>
    <t>Svcs-Ess Svs-2200</t>
  </si>
  <si>
    <t>Svcs-Ess Sun-2200</t>
  </si>
  <si>
    <t>I/C-OperExp-1800-DLG</t>
  </si>
  <si>
    <t>I/C-OperExp-1900-ENP</t>
  </si>
  <si>
    <t>Adm &amp; Gen-Outsd Svcs</t>
  </si>
  <si>
    <t>Overall Result</t>
  </si>
  <si>
    <t>Row Labels</t>
  </si>
  <si>
    <t>Grand Total</t>
  </si>
  <si>
    <t>Type</t>
  </si>
  <si>
    <t>Other</t>
  </si>
  <si>
    <t>Essential Utilities Inc.</t>
  </si>
  <si>
    <t>Delgasco</t>
  </si>
  <si>
    <t>Enpro</t>
  </si>
  <si>
    <t>ADP</t>
  </si>
  <si>
    <t>Sum of Amount</t>
  </si>
  <si>
    <t>Type 2</t>
  </si>
  <si>
    <t>PwC</t>
  </si>
  <si>
    <t>Annual Audit</t>
  </si>
  <si>
    <t>Column Labels</t>
  </si>
  <si>
    <t>Total</t>
  </si>
  <si>
    <t>1. Legal</t>
  </si>
  <si>
    <t>2. Accounting</t>
  </si>
  <si>
    <t>3. Other</t>
  </si>
  <si>
    <t>1. Legal Total</t>
  </si>
  <si>
    <t>2. Accounting Total</t>
  </si>
  <si>
    <t>3. Other Total</t>
  </si>
  <si>
    <t>Fiscal year/period</t>
  </si>
  <si>
    <t>DEC 2019</t>
  </si>
  <si>
    <t>OCT 2019</t>
  </si>
  <si>
    <t>JAN 2020</t>
  </si>
  <si>
    <t>JUL 2020</t>
  </si>
  <si>
    <t>AUG 2020</t>
  </si>
  <si>
    <t>FEB 2020</t>
  </si>
  <si>
    <t>MAR 2020</t>
  </si>
  <si>
    <t>JUN 2020</t>
  </si>
  <si>
    <t>SEP 2019</t>
  </si>
  <si>
    <t>NOV 2019</t>
  </si>
  <si>
    <t>APR 2020</t>
  </si>
  <si>
    <t>Vendor Name</t>
  </si>
  <si>
    <t>Description</t>
  </si>
  <si>
    <t>Account</t>
  </si>
  <si>
    <t>Various vendors &lt; $1,000</t>
  </si>
  <si>
    <t>Document #</t>
  </si>
  <si>
    <t>Period</t>
  </si>
  <si>
    <t>009/2019 - 008/2020</t>
  </si>
  <si>
    <t>46.5</t>
  </si>
  <si>
    <t>29.4</t>
  </si>
  <si>
    <t>785,047.4</t>
  </si>
  <si>
    <t>27.7</t>
  </si>
  <si>
    <t>37.5</t>
  </si>
  <si>
    <t>8,470.9-</t>
  </si>
  <si>
    <t>46.3-</t>
  </si>
  <si>
    <t>70.1</t>
  </si>
  <si>
    <t>500.0</t>
  </si>
  <si>
    <t>96.5-</t>
  </si>
  <si>
    <t>326.2-</t>
  </si>
  <si>
    <t>0.6</t>
  </si>
  <si>
    <t>350.1-</t>
  </si>
  <si>
    <t>352.6</t>
  </si>
  <si>
    <t>266.2-</t>
  </si>
  <si>
    <t>41.1</t>
  </si>
  <si>
    <t>3.7-</t>
  </si>
  <si>
    <t>812.3-</t>
  </si>
  <si>
    <t>65.6</t>
  </si>
  <si>
    <t>60.0</t>
  </si>
  <si>
    <t>29.7</t>
  </si>
  <si>
    <t>33.3</t>
  </si>
  <si>
    <t>32.3</t>
  </si>
  <si>
    <t>0.6-</t>
  </si>
  <si>
    <t>53.2-</t>
  </si>
  <si>
    <t>1.8</t>
  </si>
  <si>
    <t>23.6-</t>
  </si>
  <si>
    <t>359.1</t>
  </si>
  <si>
    <t>10.1</t>
  </si>
  <si>
    <t>378.0-</t>
  </si>
  <si>
    <t>8.5-</t>
  </si>
  <si>
    <t>11.8</t>
  </si>
  <si>
    <t>146.4</t>
  </si>
  <si>
    <t>36.3-</t>
  </si>
  <si>
    <t>250.6</t>
  </si>
  <si>
    <t>345.3</t>
  </si>
  <si>
    <t>1.3</t>
  </si>
  <si>
    <t>11.5-</t>
  </si>
  <si>
    <t>28.5-</t>
  </si>
  <si>
    <t>18.9</t>
  </si>
  <si>
    <t>62.3-</t>
  </si>
  <si>
    <t>35.5</t>
  </si>
  <si>
    <t>13.9-</t>
  </si>
  <si>
    <t>33.6-</t>
  </si>
  <si>
    <t>357.7</t>
  </si>
  <si>
    <t>87.0</t>
  </si>
  <si>
    <t>2,318.3-</t>
  </si>
  <si>
    <t>54.3-</t>
  </si>
  <si>
    <t>167.6</t>
  </si>
  <si>
    <t>8.4</t>
  </si>
  <si>
    <t>77.4-</t>
  </si>
  <si>
    <t>67.1</t>
  </si>
  <si>
    <t>43.0</t>
  </si>
  <si>
    <t>72.2</t>
  </si>
  <si>
    <t>53.5</t>
  </si>
  <si>
    <t>87.4</t>
  </si>
  <si>
    <t>76.9</t>
  </si>
  <si>
    <t>77.8</t>
  </si>
  <si>
    <t>73.7</t>
  </si>
  <si>
    <t>3.6-</t>
  </si>
  <si>
    <t>222.6</t>
  </si>
  <si>
    <t>452.7</t>
  </si>
  <si>
    <t>22.3-</t>
  </si>
  <si>
    <t>22.7-</t>
  </si>
  <si>
    <t>172.2</t>
  </si>
  <si>
    <t>215.3</t>
  </si>
  <si>
    <t>75.5-</t>
  </si>
  <si>
    <t>36.3</t>
  </si>
  <si>
    <t>73.0</t>
  </si>
  <si>
    <t>27.4-</t>
  </si>
  <si>
    <t>13.4</t>
  </si>
  <si>
    <t>6.5</t>
  </si>
  <si>
    <t>9.2</t>
  </si>
  <si>
    <t>3.4</t>
  </si>
  <si>
    <t>146.0-</t>
  </si>
  <si>
    <t>9487000 Forfeited Discounts</t>
  </si>
  <si>
    <t>9487000</t>
  </si>
  <si>
    <t>14.3</t>
  </si>
  <si>
    <t>16.2</t>
  </si>
  <si>
    <t>13.0</t>
  </si>
  <si>
    <t>TOTAL NET INCOME AVAILABLE FOR COMMON</t>
  </si>
  <si>
    <t>NET INCOME AVAILABLE FOR COMMON</t>
  </si>
  <si>
    <t>TOTAL NET INCOME</t>
  </si>
  <si>
    <t>49.0-</t>
  </si>
  <si>
    <t>TOTAL TAXES</t>
  </si>
  <si>
    <t>48.3-</t>
  </si>
  <si>
    <t>TOTAL INCOME TAXES - STATE</t>
  </si>
  <si>
    <t>440.8-</t>
  </si>
  <si>
    <t>6321050 Defd State Income Tax Expense-Other NC Liab</t>
  </si>
  <si>
    <t>6321050</t>
  </si>
  <si>
    <t>318.9-</t>
  </si>
  <si>
    <t>6321040 Defd State Income Tax Expense-Plant Noncurr Liab</t>
  </si>
  <si>
    <t>6321040</t>
  </si>
  <si>
    <t>65.7</t>
  </si>
  <si>
    <t>6311010 State Income Tax Expense</t>
  </si>
  <si>
    <t>6311010</t>
  </si>
  <si>
    <t>INCOME TAXES - STATE</t>
  </si>
  <si>
    <t>49.2-</t>
  </si>
  <si>
    <t>TOTAL INCOME TAXES - FEDERAL</t>
  </si>
  <si>
    <t>448.7-</t>
  </si>
  <si>
    <t>6320050 Defd Federal Income Tax Expense-Other NC Liab</t>
  </si>
  <si>
    <t>6320050</t>
  </si>
  <si>
    <t>42.8</t>
  </si>
  <si>
    <t>6320045 Defd Federal Income Tax Expense-EDIT Amortization</t>
  </si>
  <si>
    <t>6320045</t>
  </si>
  <si>
    <t>319.3-</t>
  </si>
  <si>
    <t>6320040 Defd Federal Income Tax Expense-Plant Noncurr Liab</t>
  </si>
  <si>
    <t>6320040</t>
  </si>
  <si>
    <t>65.5</t>
  </si>
  <si>
    <t>6310010 Federal Income Tax Expense</t>
  </si>
  <si>
    <t>6310010</t>
  </si>
  <si>
    <t>INCOME TAXES - FEDERAL</t>
  </si>
  <si>
    <t>TAXES</t>
  </si>
  <si>
    <t>47.0</t>
  </si>
  <si>
    <t>TOTAL INCOME BEFORE TAX &amp; GAIN</t>
  </si>
  <si>
    <t>25.7-</t>
  </si>
  <si>
    <t>TOTAL OTHER (INCOME) EXPENSE</t>
  </si>
  <si>
    <t>47.7-</t>
  </si>
  <si>
    <t>TOTAL OTHER (INCOME) EXPENSE SUBTOTAL</t>
  </si>
  <si>
    <t>TOTAL OTHER NET PERIODIC BENEFIT COSTS</t>
  </si>
  <si>
    <t>6299100 Other Expense - Non-Service Cost Benefits Reclass</t>
  </si>
  <si>
    <t>6299100</t>
  </si>
  <si>
    <t>OTHER NET PERIODIC BENEFIT COSTS</t>
  </si>
  <si>
    <t>OTHER (INCOME) EXPENSE SUBTOTAL</t>
  </si>
  <si>
    <t>2.4</t>
  </si>
  <si>
    <t>TOTAL INTEREST EXPENSE</t>
  </si>
  <si>
    <t>2,113.3-</t>
  </si>
  <si>
    <t>TOTAL OTHER INTEREST EXPENSE</t>
  </si>
  <si>
    <t>6499040 Interest Expense - Deposits</t>
  </si>
  <si>
    <t>6499040</t>
  </si>
  <si>
    <t>6402410 Amort Debt Disc &amp; Exp - Debentures</t>
  </si>
  <si>
    <t>6402410</t>
  </si>
  <si>
    <t>6101900 Interest Income - Miscellaneous</t>
  </si>
  <si>
    <t>6101900</t>
  </si>
  <si>
    <t>OTHER INTEREST EXPENSE</t>
  </si>
  <si>
    <t>TOTAL INTEREST ON LTD</t>
  </si>
  <si>
    <t>6406040 Interco Interest Expense-2200-PNG Companies LLC</t>
  </si>
  <si>
    <t>6406040</t>
  </si>
  <si>
    <t>INTEREST ON LTD</t>
  </si>
  <si>
    <t>INTEREST EXPENSE</t>
  </si>
  <si>
    <t>OTHER (INCOME) EXPENSE</t>
  </si>
  <si>
    <t>45.8</t>
  </si>
  <si>
    <t>TOTAL OPERATING INCOME</t>
  </si>
  <si>
    <t>0.8</t>
  </si>
  <si>
    <t>TOTAL UTILITY COSTS &amp; EXPENSES</t>
  </si>
  <si>
    <t>63.4</t>
  </si>
  <si>
    <t>TOTAL TAXES OTHER THAN INCOME</t>
  </si>
  <si>
    <t>5709999 Capitalized Other Taxes-PROJ SETTLMT USE ONLY</t>
  </si>
  <si>
    <t>5709999</t>
  </si>
  <si>
    <t>5709100 Other Miscellaneous Taxes</t>
  </si>
  <si>
    <t>5709100</t>
  </si>
  <si>
    <t>57.8-</t>
  </si>
  <si>
    <t>5703101 Payroll Taxes - 2200</t>
  </si>
  <si>
    <t>5703101</t>
  </si>
  <si>
    <t>29.8</t>
  </si>
  <si>
    <t>5703100 Payroll Taxes</t>
  </si>
  <si>
    <t>5703100</t>
  </si>
  <si>
    <t>5702100 Property Taxes</t>
  </si>
  <si>
    <t>5702100</t>
  </si>
  <si>
    <t>TAXES OTHER THAN INCOME</t>
  </si>
  <si>
    <t>32.2</t>
  </si>
  <si>
    <t>TOTAL DEPRECIATION</t>
  </si>
  <si>
    <t>5505300 Amortization Expense - Land &amp; Land Rights</t>
  </si>
  <si>
    <t>5505300</t>
  </si>
  <si>
    <t>5505010 Amortization Expense - Intangible Property</t>
  </si>
  <si>
    <t>5505010</t>
  </si>
  <si>
    <t>36.8</t>
  </si>
  <si>
    <t>5501070 Depreciation Expense - General Plant &amp; Equipment</t>
  </si>
  <si>
    <t>5501070</t>
  </si>
  <si>
    <t>33.1</t>
  </si>
  <si>
    <t>5501060 Depreciation Expense - Transportation Equipment</t>
  </si>
  <si>
    <t>5501060</t>
  </si>
  <si>
    <t>31.5</t>
  </si>
  <si>
    <t>5501050 Depreciation Expense - Distribution</t>
  </si>
  <si>
    <t>5501050</t>
  </si>
  <si>
    <t>5501040 Depreciation Expense - Transmission</t>
  </si>
  <si>
    <t>5501040</t>
  </si>
  <si>
    <t>5501033 Depreciation Exp-Nat Gas Storage &amp; Process Plant</t>
  </si>
  <si>
    <t>5501033</t>
  </si>
  <si>
    <t>5501030 Depreciation Exp-Generation, Prod &amp; Gath Plant</t>
  </si>
  <si>
    <t>5501030</t>
  </si>
  <si>
    <t>5501020 Depreciation Expense - Buildings</t>
  </si>
  <si>
    <t>5501020</t>
  </si>
  <si>
    <t>5501010 Depreciation Expense - Land Easements</t>
  </si>
  <si>
    <t>5501010</t>
  </si>
  <si>
    <t>DEPRECIATION</t>
  </si>
  <si>
    <t>5.7</t>
  </si>
  <si>
    <t>TOTAL OPERATIONS &amp; MAINTENANCE EXPENSE</t>
  </si>
  <si>
    <t>171.0</t>
  </si>
  <si>
    <t>TOTAL MANAGEMENT FEES &amp; INTERCOMPANY SERV</t>
  </si>
  <si>
    <t>108.1-</t>
  </si>
  <si>
    <t>5999059 Inter-Company Operating Expenses-1900-ENPRO</t>
  </si>
  <si>
    <t>342.0-</t>
  </si>
  <si>
    <t>5999058 Inter-Company Operating Expenses-1800-Delgasco</t>
  </si>
  <si>
    <t>165.6</t>
  </si>
  <si>
    <t>5998511 SVC Only-Essential Sundry-2200</t>
  </si>
  <si>
    <t>194.4</t>
  </si>
  <si>
    <t>5998501 SVC Only-Essential Services-2200</t>
  </si>
  <si>
    <t>MANAGEMENT FEES &amp; INTERCOMPANY SERVICES</t>
  </si>
  <si>
    <t>TOTAL BAD DEBT</t>
  </si>
  <si>
    <t>5311010 Uncollect Accts Exp</t>
  </si>
  <si>
    <t>5311010</t>
  </si>
  <si>
    <t>BAD DEBT</t>
  </si>
  <si>
    <t>272.8-</t>
  </si>
  <si>
    <t>TOTAL OTHER MISCELLANEOUS EXPENSES</t>
  </si>
  <si>
    <t>58.3-</t>
  </si>
  <si>
    <t>8405000 DEL FLEET OVERHEAD</t>
  </si>
  <si>
    <t>8405000</t>
  </si>
  <si>
    <t>253.1-</t>
  </si>
  <si>
    <t>8402004 PROJ G&amp;A SURCHARGE</t>
  </si>
  <si>
    <t>8402004</t>
  </si>
  <si>
    <t>703.5-</t>
  </si>
  <si>
    <t>6299020 Life Insurance Premiums</t>
  </si>
  <si>
    <t>6299020</t>
  </si>
  <si>
    <t>6204000 Other Expense - Miscellaneous</t>
  </si>
  <si>
    <t>6204000</t>
  </si>
  <si>
    <t>6202020 Civic/Politic Activities</t>
  </si>
  <si>
    <t>6202020</t>
  </si>
  <si>
    <t>6201070 Donation Dollar Energy Fund</t>
  </si>
  <si>
    <t>6201070</t>
  </si>
  <si>
    <t>254.7</t>
  </si>
  <si>
    <t>6201040 Donations - Non 501(c)(3)</t>
  </si>
  <si>
    <t>6201040</t>
  </si>
  <si>
    <t>328.2</t>
  </si>
  <si>
    <t>6201010 Donations - 501(c)(3)</t>
  </si>
  <si>
    <t>6201010</t>
  </si>
  <si>
    <t>376.0-</t>
  </si>
  <si>
    <t>5399999 Capitalized Other-PROJ SETTLMT USE ONLY</t>
  </si>
  <si>
    <t>5399999</t>
  </si>
  <si>
    <t>5399998 Project Clearing Account - Settlement</t>
  </si>
  <si>
    <t>5399998</t>
  </si>
  <si>
    <t>5399997 Project Clearing Account - Entry</t>
  </si>
  <si>
    <t>5399997</t>
  </si>
  <si>
    <t>1,008.1</t>
  </si>
  <si>
    <t>5399900 Miscellaneous Expense</t>
  </si>
  <si>
    <t>5399900</t>
  </si>
  <si>
    <t>5399200 Penalties - Operating - Non-deductible</t>
  </si>
  <si>
    <t>5399200</t>
  </si>
  <si>
    <t>5399076 Vehicle Usage - 2200</t>
  </si>
  <si>
    <t>5399076</t>
  </si>
  <si>
    <t>54.6-</t>
  </si>
  <si>
    <t>5399074 Vehicle Purchases</t>
  </si>
  <si>
    <t>5399074</t>
  </si>
  <si>
    <t>51.6</t>
  </si>
  <si>
    <t>5399065 Expense Reimbursements from Customers</t>
  </si>
  <si>
    <t>5399065</t>
  </si>
  <si>
    <t>2.2</t>
  </si>
  <si>
    <t>5399040 Lost Discount Exp</t>
  </si>
  <si>
    <t>5399040</t>
  </si>
  <si>
    <t>5320140 Land Rights &amp; Right of Way Fees</t>
  </si>
  <si>
    <t>5320140</t>
  </si>
  <si>
    <t>89.2-</t>
  </si>
  <si>
    <t>5308991 Misc Dues &amp; Subscriptions-2200</t>
  </si>
  <si>
    <t>5308991</t>
  </si>
  <si>
    <t>8.0</t>
  </si>
  <si>
    <t>5308090 Other Dues&amp;Membershp</t>
  </si>
  <si>
    <t>5308090</t>
  </si>
  <si>
    <t>55.1</t>
  </si>
  <si>
    <t>5308040 Industry Assoc Dues</t>
  </si>
  <si>
    <t>5308040</t>
  </si>
  <si>
    <t>5308020 Professional Dues</t>
  </si>
  <si>
    <t>5308020</t>
  </si>
  <si>
    <t>78.2-</t>
  </si>
  <si>
    <t>5308010 Subscriptions</t>
  </si>
  <si>
    <t>5308010</t>
  </si>
  <si>
    <t>59.0-</t>
  </si>
  <si>
    <t>5303830 Advertising</t>
  </si>
  <si>
    <t>5303830</t>
  </si>
  <si>
    <t>23.8-</t>
  </si>
  <si>
    <t>5302940 Safety Functions Expense</t>
  </si>
  <si>
    <t>5302940</t>
  </si>
  <si>
    <t>93.1-</t>
  </si>
  <si>
    <t>5302091 Travel &amp; Entertainment Expense 2200</t>
  </si>
  <si>
    <t>5302091</t>
  </si>
  <si>
    <t>5302021 Entertainment Expense - Non-Deductible</t>
  </si>
  <si>
    <t>5302021</t>
  </si>
  <si>
    <t>5302020 Entertainment Expense</t>
  </si>
  <si>
    <t>5302020</t>
  </si>
  <si>
    <t>163.4</t>
  </si>
  <si>
    <t>5302015 Travel - Meals (50% Non-Deductible)</t>
  </si>
  <si>
    <t>5302015</t>
  </si>
  <si>
    <t>420.4</t>
  </si>
  <si>
    <t>5302010 Travel Expense</t>
  </si>
  <si>
    <t>5302010</t>
  </si>
  <si>
    <t>OTHER MISCELLANEOUS EXPENSES</t>
  </si>
  <si>
    <t>34.1-</t>
  </si>
  <si>
    <t>TOTAL INSURANCE, LEASES, PERMITS &amp; FEES</t>
  </si>
  <si>
    <t>324.8</t>
  </si>
  <si>
    <t>5310991 Misc Permits &amp; Fees-2200</t>
  </si>
  <si>
    <t>5310991</t>
  </si>
  <si>
    <t>99.8-</t>
  </si>
  <si>
    <t>5310090 Miscellaneous Fees</t>
  </si>
  <si>
    <t>5310090</t>
  </si>
  <si>
    <t>60.9-</t>
  </si>
  <si>
    <t>5310080 Bank Fees</t>
  </si>
  <si>
    <t>5310080</t>
  </si>
  <si>
    <t>97.3-</t>
  </si>
  <si>
    <t>5310050 Environmental Fees</t>
  </si>
  <si>
    <t>5310050</t>
  </si>
  <si>
    <t>0.0</t>
  </si>
  <si>
    <t>5310040 Directors Fees and Expenses</t>
  </si>
  <si>
    <t>5310040</t>
  </si>
  <si>
    <t>35.3</t>
  </si>
  <si>
    <t>5310030 Regulatory Fees &amp; Assessments</t>
  </si>
  <si>
    <t>5310030</t>
  </si>
  <si>
    <t>99.7-</t>
  </si>
  <si>
    <t>5310020 Licensing Fees</t>
  </si>
  <si>
    <t>5310020</t>
  </si>
  <si>
    <t>600.0</t>
  </si>
  <si>
    <t>5310010 Operating Permits</t>
  </si>
  <si>
    <t>5310010</t>
  </si>
  <si>
    <t>26.6</t>
  </si>
  <si>
    <t>5309040 Utilities - Other</t>
  </si>
  <si>
    <t>5309040</t>
  </si>
  <si>
    <t>12.0</t>
  </si>
  <si>
    <t>5309030 Utilities - Water</t>
  </si>
  <si>
    <t>5309030</t>
  </si>
  <si>
    <t>57.5</t>
  </si>
  <si>
    <t>5309021 Utilities - Wireless Services-Cell Phones &amp; Pagers</t>
  </si>
  <si>
    <t>5309021</t>
  </si>
  <si>
    <t>41.4</t>
  </si>
  <si>
    <t>5309020 Utilities - Phone</t>
  </si>
  <si>
    <t>5309020</t>
  </si>
  <si>
    <t>59.7</t>
  </si>
  <si>
    <t>5309010 Utilities - Electric and Gas</t>
  </si>
  <si>
    <t>5309010</t>
  </si>
  <si>
    <t>14.0</t>
  </si>
  <si>
    <t>5307050 Rent Expense - Land &amp; Land Rights</t>
  </si>
  <si>
    <t>5307050</t>
  </si>
  <si>
    <t>11.1-</t>
  </si>
  <si>
    <t>5307030 Rent Expense - Equipment (Office &amp; Other)</t>
  </si>
  <si>
    <t>5307030</t>
  </si>
  <si>
    <t>167.4-</t>
  </si>
  <si>
    <t>5306099 Insurance-Other</t>
  </si>
  <si>
    <t>5306099</t>
  </si>
  <si>
    <t>156.0-</t>
  </si>
  <si>
    <t>5306070 Insurance-Worker's Comp</t>
  </si>
  <si>
    <t>5306070</t>
  </si>
  <si>
    <t>460.7</t>
  </si>
  <si>
    <t>5306060 Insurance-General Property</t>
  </si>
  <si>
    <t>5306060</t>
  </si>
  <si>
    <t>36.1</t>
  </si>
  <si>
    <t>5306020 Insurance-Excess Liability/Surty</t>
  </si>
  <si>
    <t>5306020</t>
  </si>
  <si>
    <t>29.2</t>
  </si>
  <si>
    <t>5306010 Insurance-Directors&amp;Officers/Fiduciary/Crime</t>
  </si>
  <si>
    <t>5306010</t>
  </si>
  <si>
    <t>5305050 Worker's Compensation Claim Expenses</t>
  </si>
  <si>
    <t>5305050</t>
  </si>
  <si>
    <t>1,876.9-</t>
  </si>
  <si>
    <t>5305030 Claims Reimburse</t>
  </si>
  <si>
    <t>5305030</t>
  </si>
  <si>
    <t>98.6-</t>
  </si>
  <si>
    <t>5305020 Damages - Property</t>
  </si>
  <si>
    <t>5305020</t>
  </si>
  <si>
    <t>INSURANCE, LEASES, PERMITS &amp; FEES</t>
  </si>
  <si>
    <t>48.2</t>
  </si>
  <si>
    <t>TOTAL MATERIALS, SUPPLIES, TRANSPORTATION</t>
  </si>
  <si>
    <t>2394580.0</t>
  </si>
  <si>
    <t>5330080 Gas Lost</t>
  </si>
  <si>
    <t>5330080</t>
  </si>
  <si>
    <t>30.6-</t>
  </si>
  <si>
    <t>5304999 Capitalized M&amp;S-PROJ SETTLMT USE ONLY</t>
  </si>
  <si>
    <t>5304999</t>
  </si>
  <si>
    <t>86.8-</t>
  </si>
  <si>
    <t>5304991 Miscellaneous Materials &amp; Supplies-2200</t>
  </si>
  <si>
    <t>5304991</t>
  </si>
  <si>
    <t>42.2</t>
  </si>
  <si>
    <t>5304510 Gasoline</t>
  </si>
  <si>
    <t>5304510</t>
  </si>
  <si>
    <t>263.8</t>
  </si>
  <si>
    <t>5304410 Purchasing Card Expenses-MC</t>
  </si>
  <si>
    <t>5304410</t>
  </si>
  <si>
    <t>66.7</t>
  </si>
  <si>
    <t>5304390 Misc Supplies</t>
  </si>
  <si>
    <t>5304390</t>
  </si>
  <si>
    <t>6.2</t>
  </si>
  <si>
    <t>5304370 Small Tools &amp; Work Equipment</t>
  </si>
  <si>
    <t>5304370</t>
  </si>
  <si>
    <t>5304360 Promotion Supplies</t>
  </si>
  <si>
    <t>5304360</t>
  </si>
  <si>
    <t>104.7</t>
  </si>
  <si>
    <t>5304350 Office Furn &amp; Equip</t>
  </si>
  <si>
    <t>5304350</t>
  </si>
  <si>
    <t>13.3-</t>
  </si>
  <si>
    <t>5304340 Software/Hardware Purchases</t>
  </si>
  <si>
    <t>5304340</t>
  </si>
  <si>
    <t>15.9</t>
  </si>
  <si>
    <t>5304320 Postage, Shipping, &amp; Freight</t>
  </si>
  <si>
    <t>5304320</t>
  </si>
  <si>
    <t>41.3</t>
  </si>
  <si>
    <t>5304310 Office Supplies</t>
  </si>
  <si>
    <t>5304310</t>
  </si>
  <si>
    <t>59.7-</t>
  </si>
  <si>
    <t>5304300 Meter/ERT Purchases</t>
  </si>
  <si>
    <t>5304300</t>
  </si>
  <si>
    <t>93.6</t>
  </si>
  <si>
    <t>5304210 Auto Parts &amp; Supplies</t>
  </si>
  <si>
    <t>5304210</t>
  </si>
  <si>
    <t>411.4</t>
  </si>
  <si>
    <t>5304200 Material Exp-Non Stk</t>
  </si>
  <si>
    <t>5304200</t>
  </si>
  <si>
    <t>5304140 Material Exp-Inv Rvl</t>
  </si>
  <si>
    <t>5304140</t>
  </si>
  <si>
    <t>91.1</t>
  </si>
  <si>
    <t>5304100 Material Exp-Stock</t>
  </si>
  <si>
    <t>5304100</t>
  </si>
  <si>
    <t>96.0</t>
  </si>
  <si>
    <t>5303170 Automobile Repairs/Maintenance</t>
  </si>
  <si>
    <t>5303170</t>
  </si>
  <si>
    <t>MATERIALS, SUPPLIES, TRANSPORTATION</t>
  </si>
  <si>
    <t>4.0-</t>
  </si>
  <si>
    <t>TOTAL OUTSIDE SERVICES</t>
  </si>
  <si>
    <t>373.2-</t>
  </si>
  <si>
    <t>5303999 Capitalized Outside Services-PROJ SETTLMT USE ONLY</t>
  </si>
  <si>
    <t>5303999</t>
  </si>
  <si>
    <t>40.5-</t>
  </si>
  <si>
    <t>5303991 Miscellaneous Outside Services 2200</t>
  </si>
  <si>
    <t>166.6</t>
  </si>
  <si>
    <t>5303890 Miscellaneous Outside Services</t>
  </si>
  <si>
    <t>188.4</t>
  </si>
  <si>
    <t>5303820 Collection Agency Services</t>
  </si>
  <si>
    <t>5303820</t>
  </si>
  <si>
    <t>95.7-</t>
  </si>
  <si>
    <t>5303320 Training Services</t>
  </si>
  <si>
    <t>13.1</t>
  </si>
  <si>
    <t>5303315 IT/Telecom Contractor Services</t>
  </si>
  <si>
    <t>5303310 Consultant Services</t>
  </si>
  <si>
    <t>27.5</t>
  </si>
  <si>
    <t>5303220 Legal Services</t>
  </si>
  <si>
    <t>47.9-</t>
  </si>
  <si>
    <t>5303210 Accounting/Auditing Services</t>
  </si>
  <si>
    <t>57.1-</t>
  </si>
  <si>
    <t>5303190 Miscellaneous Repairs/Maintenance</t>
  </si>
  <si>
    <t>5303190</t>
  </si>
  <si>
    <t>50.8-</t>
  </si>
  <si>
    <t>5303130 Building &amp; Grounds Maintenance Services</t>
  </si>
  <si>
    <t>5303130</t>
  </si>
  <si>
    <t>26.7-</t>
  </si>
  <si>
    <t>5303120 Computer &amp; Software Maintenance Services</t>
  </si>
  <si>
    <t>5303120</t>
  </si>
  <si>
    <t>2.8-</t>
  </si>
  <si>
    <t>5303110 Office Equipment Maintenance Services</t>
  </si>
  <si>
    <t>5303110</t>
  </si>
  <si>
    <t>190.4</t>
  </si>
  <si>
    <t>5303035 Contractor Services - Restoration</t>
  </si>
  <si>
    <t>5303035</t>
  </si>
  <si>
    <t>6,474.0</t>
  </si>
  <si>
    <t>5303030 Contractor Services</t>
  </si>
  <si>
    <t>5303020 Contractor Materials</t>
  </si>
  <si>
    <t>5303020</t>
  </si>
  <si>
    <t>5303010 Contractor Labor - Straight Time</t>
  </si>
  <si>
    <t>OUTSIDE SERVICES</t>
  </si>
  <si>
    <t>25.5</t>
  </si>
  <si>
    <t>TOTAL EMPLOYEE BENEFITS</t>
  </si>
  <si>
    <t>5302991 Misc Employee-Related Expense 2200</t>
  </si>
  <si>
    <t>5302991</t>
  </si>
  <si>
    <t>5302990 Miscellaneous Employee-Related Expense</t>
  </si>
  <si>
    <t>5302990</t>
  </si>
  <si>
    <t>125.9</t>
  </si>
  <si>
    <t>5302930 Employee Relations Expense</t>
  </si>
  <si>
    <t>5302930</t>
  </si>
  <si>
    <t>97.4-</t>
  </si>
  <si>
    <t>5302110 Recruiting Expenses</t>
  </si>
  <si>
    <t>5302110</t>
  </si>
  <si>
    <t>17.4-</t>
  </si>
  <si>
    <t>5301991 Other Employee Benefits - Miscellaneous - 2200</t>
  </si>
  <si>
    <t>5301991</t>
  </si>
  <si>
    <t>5301990 Other Employee Benefits - Miscellaneous</t>
  </si>
  <si>
    <t>5301990</t>
  </si>
  <si>
    <t>31.2-</t>
  </si>
  <si>
    <t>5301192 Employee Benefits - Medical Dental Vision 2200</t>
  </si>
  <si>
    <t>5301192</t>
  </si>
  <si>
    <t>11.8-</t>
  </si>
  <si>
    <t>5301130 Employee Benefits - Savings Plan</t>
  </si>
  <si>
    <t>5301130</t>
  </si>
  <si>
    <t>94.3-</t>
  </si>
  <si>
    <t>5301110 Employee Benefits - Pensions</t>
  </si>
  <si>
    <t>5301110</t>
  </si>
  <si>
    <t>581.2</t>
  </si>
  <si>
    <t>5301090 Employee Benefits - Plan Administration</t>
  </si>
  <si>
    <t>5301090</t>
  </si>
  <si>
    <t>5301080 Employee Benefits - NonService Costs Benefits Recl</t>
  </si>
  <si>
    <t>5301080</t>
  </si>
  <si>
    <t>264.2</t>
  </si>
  <si>
    <t>5301040 Employee Benefits - Disability</t>
  </si>
  <si>
    <t>5301040</t>
  </si>
  <si>
    <t>243.3</t>
  </si>
  <si>
    <t>5301030 Employee Benefits - Life Insurance</t>
  </si>
  <si>
    <t>5301030</t>
  </si>
  <si>
    <t>64.7-</t>
  </si>
  <si>
    <t>5301020 Employee Benefits - Dental / Vision</t>
  </si>
  <si>
    <t>5301020</t>
  </si>
  <si>
    <t>5301010 Employee Benefits - Medical</t>
  </si>
  <si>
    <t>5301010</t>
  </si>
  <si>
    <t>EMPLOYEE BENEFITS</t>
  </si>
  <si>
    <t>67.0</t>
  </si>
  <si>
    <t>TOTAL LABOR</t>
  </si>
  <si>
    <t>14.1-</t>
  </si>
  <si>
    <t>8204049 GAS OPERATIONS - ST</t>
  </si>
  <si>
    <t>8204049</t>
  </si>
  <si>
    <t>8204016 INFO TECHNOLOGY ST</t>
  </si>
  <si>
    <t>8204016</t>
  </si>
  <si>
    <t>76.7-</t>
  </si>
  <si>
    <t>8204010 MANAGEMENT</t>
  </si>
  <si>
    <t>8204010</t>
  </si>
  <si>
    <t>8204001 FINANCE/ACCTING ST</t>
  </si>
  <si>
    <t>8204001</t>
  </si>
  <si>
    <t>99.1-</t>
  </si>
  <si>
    <t>5300999 Capitalized Labor &amp; Benefits-PROJ SETTLMT USE ONLY</t>
  </si>
  <si>
    <t>5300999</t>
  </si>
  <si>
    <t>5300281 Hourly - Annual Incentive - 2200</t>
  </si>
  <si>
    <t>5300281</t>
  </si>
  <si>
    <t>5300271 Hourly - Incentives / Bonuses 2200</t>
  </si>
  <si>
    <t>5300271</t>
  </si>
  <si>
    <t>5300221 Hourly - Overtime Wages - 2200</t>
  </si>
  <si>
    <t>5300221</t>
  </si>
  <si>
    <t>5300211 Hourly - Straight-Time Wages - 2200</t>
  </si>
  <si>
    <t>5300211</t>
  </si>
  <si>
    <t>5300187 Restricted Stock Unit Amortization</t>
  </si>
  <si>
    <t>5300187</t>
  </si>
  <si>
    <t>5300186 Performance Share Unit Amortization</t>
  </si>
  <si>
    <t>5300186</t>
  </si>
  <si>
    <t>15.2</t>
  </si>
  <si>
    <t>5300181 Salaried - Annual Incentive - 2200</t>
  </si>
  <si>
    <t>5300181</t>
  </si>
  <si>
    <t>62.4</t>
  </si>
  <si>
    <t>5300180 Salaried - Annual Incentive</t>
  </si>
  <si>
    <t>5300180</t>
  </si>
  <si>
    <t>52.2-</t>
  </si>
  <si>
    <t>5300171 Salaried - Incentives / Bonuses 2200</t>
  </si>
  <si>
    <t>5300171</t>
  </si>
  <si>
    <t>491.5</t>
  </si>
  <si>
    <t>5300170 Salaried - Incentives / Bonuses</t>
  </si>
  <si>
    <t>5300170</t>
  </si>
  <si>
    <t>5300162 Salaried - Severance JE - 2200</t>
  </si>
  <si>
    <t>5300162</t>
  </si>
  <si>
    <t>151.8-</t>
  </si>
  <si>
    <t>5300151 Salaried - Vacation Accrual 2200</t>
  </si>
  <si>
    <t>5300151</t>
  </si>
  <si>
    <t>81.6</t>
  </si>
  <si>
    <t>5300150 Salaried - Vacation Accrual</t>
  </si>
  <si>
    <t>5300150</t>
  </si>
  <si>
    <t>62.7</t>
  </si>
  <si>
    <t>5300121 Salaried - Overtime Wages-2200</t>
  </si>
  <si>
    <t>5300121</t>
  </si>
  <si>
    <t>95.3</t>
  </si>
  <si>
    <t>5300120 Salaried - Overtime Wages</t>
  </si>
  <si>
    <t>5300120</t>
  </si>
  <si>
    <t>10.5-</t>
  </si>
  <si>
    <t>5300111 Salaried - Straight-Time Wages-2200</t>
  </si>
  <si>
    <t>5300111</t>
  </si>
  <si>
    <t>47.7</t>
  </si>
  <si>
    <t>5300110 Salaried - Straight-Time Wages</t>
  </si>
  <si>
    <t>5300110</t>
  </si>
  <si>
    <t>LABOR</t>
  </si>
  <si>
    <t>OPERATIONS &amp; MAINTENANCE EXPENSE</t>
  </si>
  <si>
    <t>TOTAL PURCHASED GAS</t>
  </si>
  <si>
    <t>5205430 Purchased Gas Cost Adjustments - Unbilled Revenue</t>
  </si>
  <si>
    <t>5205430</t>
  </si>
  <si>
    <t>5205215 Nat Gas Trans Line Purch-Interstate-Gas Costs</t>
  </si>
  <si>
    <t>5205215</t>
  </si>
  <si>
    <t>PURCHASED GAS</t>
  </si>
  <si>
    <t>UTILITY COSTS &amp; EXPENSES</t>
  </si>
  <si>
    <t>13.3</t>
  </si>
  <si>
    <t>TOTAL OPERATING REVENUE</t>
  </si>
  <si>
    <t>158.0-</t>
  </si>
  <si>
    <t>TOTAL OTHER OPERATIONS SALES</t>
  </si>
  <si>
    <t>10.2-</t>
  </si>
  <si>
    <t>6199900 Other Income - Miscellaneous</t>
  </si>
  <si>
    <t>6199900</t>
  </si>
  <si>
    <t>4305035 Revenues from M &amp; J and Contract Work</t>
  </si>
  <si>
    <t>4305035</t>
  </si>
  <si>
    <t>OTHER OPERATIONS SALES</t>
  </si>
  <si>
    <t>TOTAL UTILITY REVENUE</t>
  </si>
  <si>
    <t>4118500 Provision for Rate Refunds</t>
  </si>
  <si>
    <t>4118500</t>
  </si>
  <si>
    <t>16.4</t>
  </si>
  <si>
    <t>4116297 Rev From Trans of Gas-Distr Facil-Affil-1700-DR</t>
  </si>
  <si>
    <t>4116297</t>
  </si>
  <si>
    <t>18.7-</t>
  </si>
  <si>
    <t>4116280 Rev From Trans of Gas-Distr Facil-Residential</t>
  </si>
  <si>
    <t>4116280</t>
  </si>
  <si>
    <t>28.6</t>
  </si>
  <si>
    <t>4116278 Rev From Trans of Gas-Off System-Affil-1800</t>
  </si>
  <si>
    <t>4116278</t>
  </si>
  <si>
    <t>23.9-</t>
  </si>
  <si>
    <t>4116270 Rev From Trans of Gas-Distr Facil-Off System</t>
  </si>
  <si>
    <t>4116270</t>
  </si>
  <si>
    <t>16.0-</t>
  </si>
  <si>
    <t>4116260 Rev From Trans of Gas-Distr Facil-Industrial</t>
  </si>
  <si>
    <t>4116260</t>
  </si>
  <si>
    <t>27.9</t>
  </si>
  <si>
    <t>4116240 Rev From Trans of Gas-Distr Facil-Commercial</t>
  </si>
  <si>
    <t>4116240</t>
  </si>
  <si>
    <t>4115040 Misc Gas Service Revenues</t>
  </si>
  <si>
    <t>4115040</t>
  </si>
  <si>
    <t>4115010 Forfeited Discounts - Gas</t>
  </si>
  <si>
    <t>4115010</t>
  </si>
  <si>
    <t>180.3-</t>
  </si>
  <si>
    <t>4113020 Industrial Gas Sales - Unbilled</t>
  </si>
  <si>
    <t>4113020</t>
  </si>
  <si>
    <t>14.8-</t>
  </si>
  <si>
    <t>4113010 Industrial Gas Sales - Billed</t>
  </si>
  <si>
    <t>4113010</t>
  </si>
  <si>
    <t>285.3-</t>
  </si>
  <si>
    <t>4112020 Commercial Gas Sales - Unbilled</t>
  </si>
  <si>
    <t>4112020</t>
  </si>
  <si>
    <t>79.6</t>
  </si>
  <si>
    <t>4112010 Commercial Gas Sales - Billed</t>
  </si>
  <si>
    <t>4112010</t>
  </si>
  <si>
    <t>212.0-</t>
  </si>
  <si>
    <t>4111020 Residential Gas Sales - Unbilled</t>
  </si>
  <si>
    <t>4111020</t>
  </si>
  <si>
    <t>54.9</t>
  </si>
  <si>
    <t>4111010 Residential Gas Sales - Billed</t>
  </si>
  <si>
    <t>4111010</t>
  </si>
  <si>
    <t>UTILITY REVENUE</t>
  </si>
  <si>
    <t>OPERATING REVENUE</t>
  </si>
  <si>
    <t>OPERATING INCOME</t>
  </si>
  <si>
    <t>Reg. Account</t>
  </si>
  <si>
    <t>300003798</t>
  </si>
  <si>
    <t>IRTH SOLUTIONS LLC</t>
  </si>
  <si>
    <t>5000024051</t>
  </si>
  <si>
    <t>SIA000302</t>
  </si>
  <si>
    <t>SEP 2020</t>
  </si>
  <si>
    <t>5000001092</t>
  </si>
  <si>
    <t>NOV 2020</t>
  </si>
  <si>
    <t>5000000800</t>
  </si>
  <si>
    <t>5000000920</t>
  </si>
  <si>
    <t>OCT 2020</t>
  </si>
  <si>
    <t>5000001033</t>
  </si>
  <si>
    <t>100000784</t>
  </si>
  <si>
    <t>2020 PWC Tax Return</t>
  </si>
  <si>
    <t>2020 PWC TAX RET</t>
  </si>
  <si>
    <t>JAN 2021</t>
  </si>
  <si>
    <t>100000841</t>
  </si>
  <si>
    <t>100000920</t>
  </si>
  <si>
    <t>100001758</t>
  </si>
  <si>
    <t>Schneider Downs Audit Fee</t>
  </si>
  <si>
    <t>SCHNEIDER DOWNS</t>
  </si>
  <si>
    <t>FEB 2021</t>
  </si>
  <si>
    <t>100001930</t>
  </si>
  <si>
    <t>100001933</t>
  </si>
  <si>
    <t>100002699</t>
  </si>
  <si>
    <t>MAR 2021</t>
  </si>
  <si>
    <t>100003222</t>
  </si>
  <si>
    <t>100003321</t>
  </si>
  <si>
    <t>100007555</t>
  </si>
  <si>
    <t>100007556</t>
  </si>
  <si>
    <t>100007661</t>
  </si>
  <si>
    <t>100008460</t>
  </si>
  <si>
    <t>100008490</t>
  </si>
  <si>
    <t>100009057</t>
  </si>
  <si>
    <t>100009293</t>
  </si>
  <si>
    <t>100009350</t>
  </si>
  <si>
    <t>100009802</t>
  </si>
  <si>
    <t>Schneider Downs 401k Audi</t>
  </si>
  <si>
    <t>DEC 2020</t>
  </si>
  <si>
    <t>100010267</t>
  </si>
  <si>
    <t>100010305</t>
  </si>
  <si>
    <t>100010306</t>
  </si>
  <si>
    <t>2200000002</t>
  </si>
  <si>
    <t>PWC Audit January 2021</t>
  </si>
  <si>
    <t>2200000014</t>
  </si>
  <si>
    <t>PWC Audit February 2021</t>
  </si>
  <si>
    <t>2200000028</t>
  </si>
  <si>
    <t>PWC Audit March 2021</t>
  </si>
  <si>
    <t>2200000117</t>
  </si>
  <si>
    <t>PWC Audit September 2020</t>
  </si>
  <si>
    <t>2200000118</t>
  </si>
  <si>
    <t>2200000131</t>
  </si>
  <si>
    <t>PWC Audit October 2020</t>
  </si>
  <si>
    <t>2200000144</t>
  </si>
  <si>
    <t>PWC Audit November 2020</t>
  </si>
  <si>
    <t>4400000098</t>
  </si>
  <si>
    <t>1900000163</t>
  </si>
  <si>
    <t>944976</t>
  </si>
  <si>
    <t>1900000164</t>
  </si>
  <si>
    <t>944974</t>
  </si>
  <si>
    <t>1900000169</t>
  </si>
  <si>
    <t>944975</t>
  </si>
  <si>
    <t>1900000571</t>
  </si>
  <si>
    <t>946938</t>
  </si>
  <si>
    <t>1900000913</t>
  </si>
  <si>
    <t>948830</t>
  </si>
  <si>
    <t>1900000916</t>
  </si>
  <si>
    <t>948832</t>
  </si>
  <si>
    <t>1900000918</t>
  </si>
  <si>
    <t>948831</t>
  </si>
  <si>
    <t>1900004337</t>
  </si>
  <si>
    <t>936785</t>
  </si>
  <si>
    <t>1900004338</t>
  </si>
  <si>
    <t>936784</t>
  </si>
  <si>
    <t>1900004917</t>
  </si>
  <si>
    <t>939122</t>
  </si>
  <si>
    <t>1900004921</t>
  </si>
  <si>
    <t>939121</t>
  </si>
  <si>
    <t>1900005580</t>
  </si>
  <si>
    <t>941103</t>
  </si>
  <si>
    <t>1900005585</t>
  </si>
  <si>
    <t>941100</t>
  </si>
  <si>
    <t>1900005593</t>
  </si>
  <si>
    <t>941101</t>
  </si>
  <si>
    <t>1900006132</t>
  </si>
  <si>
    <t>942827</t>
  </si>
  <si>
    <t>1900006133</t>
  </si>
  <si>
    <t>942826</t>
  </si>
  <si>
    <t>1900000321</t>
  </si>
  <si>
    <t>12/31/2020</t>
  </si>
  <si>
    <t>1900000671</t>
  </si>
  <si>
    <t>1900001022</t>
  </si>
  <si>
    <t>1900004459</t>
  </si>
  <si>
    <t>1900004460</t>
  </si>
  <si>
    <t>1900004463</t>
  </si>
  <si>
    <t>1900004826</t>
  </si>
  <si>
    <t>1900004863</t>
  </si>
  <si>
    <t>1900005638</t>
  </si>
  <si>
    <t>1900005640</t>
  </si>
  <si>
    <t>1900006167</t>
  </si>
  <si>
    <t>1900006175</t>
  </si>
  <si>
    <t>1900000194</t>
  </si>
  <si>
    <t>8355425</t>
  </si>
  <si>
    <t>1900001139</t>
  </si>
  <si>
    <t>8369807</t>
  </si>
  <si>
    <t>1900004335</t>
  </si>
  <si>
    <t>8325580</t>
  </si>
  <si>
    <t>1900004345</t>
  </si>
  <si>
    <t>8332925</t>
  </si>
  <si>
    <t>1900004962</t>
  </si>
  <si>
    <t>8339181</t>
  </si>
  <si>
    <t>1900006369</t>
  </si>
  <si>
    <t>8350749</t>
  </si>
  <si>
    <t>400004138</t>
  </si>
  <si>
    <t>GOSS SAMFORD PLLC</t>
  </si>
  <si>
    <t>1900001110</t>
  </si>
  <si>
    <t>5428</t>
  </si>
  <si>
    <t>2200000005</t>
  </si>
  <si>
    <t>2200000018</t>
  </si>
  <si>
    <t>2200000030</t>
  </si>
  <si>
    <t>2200000136</t>
  </si>
  <si>
    <t>2200000163</t>
  </si>
  <si>
    <t>4400000005</t>
  </si>
  <si>
    <t>4400000014</t>
  </si>
  <si>
    <t>4400000024</t>
  </si>
  <si>
    <t>4400000113</t>
  </si>
  <si>
    <t>4400000123</t>
  </si>
  <si>
    <t>1/2021</t>
  </si>
  <si>
    <t>1900000457</t>
  </si>
  <si>
    <t>2/2021</t>
  </si>
  <si>
    <t>1900000774</t>
  </si>
  <si>
    <t>3/2021</t>
  </si>
  <si>
    <t>1900004216</t>
  </si>
  <si>
    <t>9/2020</t>
  </si>
  <si>
    <t>1900004733</t>
  </si>
  <si>
    <t>10/2020</t>
  </si>
  <si>
    <t>1900005268</t>
  </si>
  <si>
    <t>11/2020</t>
  </si>
  <si>
    <t>1900005837</t>
  </si>
  <si>
    <t>12/2020</t>
  </si>
  <si>
    <t>400003796</t>
  </si>
  <si>
    <t>PRIME GROUP LLC  THE</t>
  </si>
  <si>
    <t>1900000915</t>
  </si>
  <si>
    <t>FEBRUARY 2021</t>
  </si>
  <si>
    <t>1900004424</t>
  </si>
  <si>
    <t>AUGUST 2020</t>
  </si>
  <si>
    <t>1900004922</t>
  </si>
  <si>
    <t>SEPTEMBER2020</t>
  </si>
  <si>
    <t>1900000018</t>
  </si>
  <si>
    <t>1900000773</t>
  </si>
  <si>
    <t>1900004215</t>
  </si>
  <si>
    <t>1900004731</t>
  </si>
  <si>
    <t>1900005267</t>
  </si>
  <si>
    <t>1900005836</t>
  </si>
  <si>
    <t>1900006326</t>
  </si>
  <si>
    <t>C20DEC1</t>
  </si>
  <si>
    <t>1900006395</t>
  </si>
  <si>
    <t>C21FEB1</t>
  </si>
  <si>
    <t>1900017043</t>
  </si>
  <si>
    <t>C20JUL1</t>
  </si>
  <si>
    <t>1900019174</t>
  </si>
  <si>
    <t>C20AUG1</t>
  </si>
  <si>
    <t>1900020622</t>
  </si>
  <si>
    <t>C20SEP1</t>
  </si>
  <si>
    <t>1900022893</t>
  </si>
  <si>
    <t>C200CT1</t>
  </si>
  <si>
    <t>1900023430</t>
  </si>
  <si>
    <t>C20NOV1</t>
  </si>
  <si>
    <t>1900000418</t>
  </si>
  <si>
    <t>18307</t>
  </si>
  <si>
    <t>1900002626</t>
  </si>
  <si>
    <t>18342</t>
  </si>
  <si>
    <t>18360</t>
  </si>
  <si>
    <t>1900017082</t>
  </si>
  <si>
    <t>18206</t>
  </si>
  <si>
    <t>1900019338</t>
  </si>
  <si>
    <t>18232</t>
  </si>
  <si>
    <t>1900021279</t>
  </si>
  <si>
    <t>18258</t>
  </si>
  <si>
    <t>1900023659</t>
  </si>
  <si>
    <t>18285</t>
  </si>
  <si>
    <t>1900018862</t>
  </si>
  <si>
    <t>76792</t>
  </si>
  <si>
    <t>5000001233</t>
  </si>
  <si>
    <t>5000004440</t>
  </si>
  <si>
    <t>5000006689</t>
  </si>
  <si>
    <t>5000024342</t>
  </si>
  <si>
    <t>5000025300</t>
  </si>
  <si>
    <t>5000027677</t>
  </si>
  <si>
    <t>5000033279</t>
  </si>
  <si>
    <t>5000034842</t>
  </si>
  <si>
    <t>5000004718</t>
  </si>
  <si>
    <t>5000006679</t>
  </si>
  <si>
    <t>300002115</t>
  </si>
  <si>
    <t>DBA ZONE INC (THE)</t>
  </si>
  <si>
    <t>5000002955</t>
  </si>
  <si>
    <t>1500001297</t>
  </si>
  <si>
    <t>PC0383_20201001</t>
  </si>
  <si>
    <t>1900002683</t>
  </si>
  <si>
    <t>PC0383_20210101</t>
  </si>
  <si>
    <t>1900004728</t>
  </si>
  <si>
    <t>PC0383_20210201</t>
  </si>
  <si>
    <t>1900016957</t>
  </si>
  <si>
    <t>PC0383_20200801</t>
  </si>
  <si>
    <t>1900019288</t>
  </si>
  <si>
    <t>PC0383_20200901</t>
  </si>
  <si>
    <t>1900021450</t>
  </si>
  <si>
    <t>1900021483</t>
  </si>
  <si>
    <t>1900023420</t>
  </si>
  <si>
    <t>PC0383_20201101</t>
  </si>
  <si>
    <t>1900025019</t>
  </si>
  <si>
    <t>PC0383_20201201</t>
  </si>
  <si>
    <t>5000007847</t>
  </si>
  <si>
    <t>5000025413</t>
  </si>
  <si>
    <t>5000025414</t>
  </si>
  <si>
    <t>5000027768</t>
  </si>
  <si>
    <t>5000031783</t>
  </si>
  <si>
    <t>5000033283</t>
  </si>
  <si>
    <t>1900000382</t>
  </si>
  <si>
    <t>3745</t>
  </si>
  <si>
    <t>1900004468</t>
  </si>
  <si>
    <t>3906</t>
  </si>
  <si>
    <t>1900019400</t>
  </si>
  <si>
    <t>3531</t>
  </si>
  <si>
    <t>1900021451</t>
  </si>
  <si>
    <t>3604</t>
  </si>
  <si>
    <t>1900023488</t>
  </si>
  <si>
    <t>3679</t>
  </si>
  <si>
    <t>5000023736</t>
  </si>
  <si>
    <t>1900000129</t>
  </si>
  <si>
    <t>622384</t>
  </si>
  <si>
    <t>1900000131</t>
  </si>
  <si>
    <t>622385</t>
  </si>
  <si>
    <t>1900001790</t>
  </si>
  <si>
    <t>623962</t>
  </si>
  <si>
    <t>1900001937</t>
  </si>
  <si>
    <t>623961</t>
  </si>
  <si>
    <t>1900002623</t>
  </si>
  <si>
    <t>624824</t>
  </si>
  <si>
    <t>1900002624</t>
  </si>
  <si>
    <t>624823</t>
  </si>
  <si>
    <t>1900006114</t>
  </si>
  <si>
    <t>627511</t>
  </si>
  <si>
    <t>1900006116</t>
  </si>
  <si>
    <t>627512</t>
  </si>
  <si>
    <t>620323</t>
  </si>
  <si>
    <t>1900023010</t>
  </si>
  <si>
    <t>620751</t>
  </si>
  <si>
    <t>1900023011</t>
  </si>
  <si>
    <t>620752</t>
  </si>
  <si>
    <t>1900000214</t>
  </si>
  <si>
    <t>1437</t>
  </si>
  <si>
    <t>1900000445</t>
  </si>
  <si>
    <t>1438</t>
  </si>
  <si>
    <t>1900002130</t>
  </si>
  <si>
    <t>1443</t>
  </si>
  <si>
    <t>1900002611</t>
  </si>
  <si>
    <t>1444</t>
  </si>
  <si>
    <t>1900004654</t>
  </si>
  <si>
    <t>1450</t>
  </si>
  <si>
    <t>1900004714</t>
  </si>
  <si>
    <t>1451</t>
  </si>
  <si>
    <t>1900006325</t>
  </si>
  <si>
    <t>1457</t>
  </si>
  <si>
    <t>1900019164</t>
  </si>
  <si>
    <t>1419</t>
  </si>
  <si>
    <t>1900019169</t>
  </si>
  <si>
    <t>1413</t>
  </si>
  <si>
    <t>1900020621</t>
  </si>
  <si>
    <t>1420</t>
  </si>
  <si>
    <t>1900020623</t>
  </si>
  <si>
    <t>1425</t>
  </si>
  <si>
    <t>1900021144</t>
  </si>
  <si>
    <t>1426</t>
  </si>
  <si>
    <t>1900022887</t>
  </si>
  <si>
    <t>1431</t>
  </si>
  <si>
    <t>1900023434</t>
  </si>
  <si>
    <t>1432</t>
  </si>
  <si>
    <t>1900019181</t>
  </si>
  <si>
    <t>5905</t>
  </si>
  <si>
    <t>1900000208</t>
  </si>
  <si>
    <t>US100572919</t>
  </si>
  <si>
    <t>1900002397</t>
  </si>
  <si>
    <t>US100577088</t>
  </si>
  <si>
    <t>1900004453</t>
  </si>
  <si>
    <t>US100587555</t>
  </si>
  <si>
    <t>1900016945</t>
  </si>
  <si>
    <t>US100543316</t>
  </si>
  <si>
    <t>1900018971</t>
  </si>
  <si>
    <t>US100550782</t>
  </si>
  <si>
    <t>1900020997</t>
  </si>
  <si>
    <t>US100558194</t>
  </si>
  <si>
    <t>1900023078</t>
  </si>
  <si>
    <t>US100563673</t>
  </si>
  <si>
    <t>2200000011</t>
  </si>
  <si>
    <t>2200000056</t>
  </si>
  <si>
    <t>2200000101</t>
  </si>
  <si>
    <t>23</t>
  </si>
  <si>
    <t>24</t>
  </si>
  <si>
    <t>25</t>
  </si>
  <si>
    <t>26</t>
  </si>
  <si>
    <t>2200000378</t>
  </si>
  <si>
    <t>2200000420</t>
  </si>
  <si>
    <t>2200000471</t>
  </si>
  <si>
    <t>2200000531</t>
  </si>
  <si>
    <t>4400000056</t>
  </si>
  <si>
    <t>4400000100</t>
  </si>
  <si>
    <t>4400000354</t>
  </si>
  <si>
    <t>4400000418</t>
  </si>
  <si>
    <t>4400000455</t>
  </si>
  <si>
    <t>4400000502</t>
  </si>
  <si>
    <t>300004164</t>
  </si>
  <si>
    <t>NATIONAL FIRE PROTECTION ASSOCIATIO</t>
  </si>
  <si>
    <t>5000000201</t>
  </si>
  <si>
    <t>03/29/21</t>
  </si>
  <si>
    <t>100003142</t>
  </si>
  <si>
    <t>TR1000003725</t>
  </si>
  <si>
    <t>16451230</t>
  </si>
  <si>
    <t>100010160</t>
  </si>
  <si>
    <t>TR1000003608</t>
  </si>
  <si>
    <t>16451120</t>
  </si>
  <si>
    <t>1900000073</t>
  </si>
  <si>
    <t>DGLG473</t>
  </si>
  <si>
    <t>1900000570</t>
  </si>
  <si>
    <t>DHTR309</t>
  </si>
  <si>
    <t>1900000922</t>
  </si>
  <si>
    <t>DKSP716</t>
  </si>
  <si>
    <t>1900004365</t>
  </si>
  <si>
    <t>CXJC296</t>
  </si>
  <si>
    <t>1900004823</t>
  </si>
  <si>
    <t>CYVX791</t>
  </si>
  <si>
    <t>1900005453</t>
  </si>
  <si>
    <t>DBCM791</t>
  </si>
  <si>
    <t>1900005914</t>
  </si>
  <si>
    <t>DCNL157</t>
  </si>
  <si>
    <t>1900000744</t>
  </si>
  <si>
    <t>915782901021421</t>
  </si>
  <si>
    <t>1900004438</t>
  </si>
  <si>
    <t>903408901090920</t>
  </si>
  <si>
    <t>1900004970</t>
  </si>
  <si>
    <t>807144701100420</t>
  </si>
  <si>
    <t>1900005524</t>
  </si>
  <si>
    <t>807144701110420</t>
  </si>
  <si>
    <t>1900006308</t>
  </si>
  <si>
    <t>10303-337531101</t>
  </si>
  <si>
    <t>400003877</t>
  </si>
  <si>
    <t>ELINK DESIGN INC</t>
  </si>
  <si>
    <t>1900005536</t>
  </si>
  <si>
    <t>2160</t>
  </si>
  <si>
    <t>1900004292</t>
  </si>
  <si>
    <t>100084</t>
  </si>
  <si>
    <t>1900005011</t>
  </si>
  <si>
    <t>100889</t>
  </si>
  <si>
    <t>1900006009</t>
  </si>
  <si>
    <t>101782</t>
  </si>
  <si>
    <t>1900006012</t>
  </si>
  <si>
    <t>102467</t>
  </si>
  <si>
    <t>1900006135</t>
  </si>
  <si>
    <t>102909</t>
  </si>
  <si>
    <t>1900000024</t>
  </si>
  <si>
    <t>103697</t>
  </si>
  <si>
    <t>1900000102</t>
  </si>
  <si>
    <t>104062</t>
  </si>
  <si>
    <t>1900000270</t>
  </si>
  <si>
    <t>104343</t>
  </si>
  <si>
    <t>1900000349</t>
  </si>
  <si>
    <t>104606</t>
  </si>
  <si>
    <t>1900000434</t>
  </si>
  <si>
    <t>104962</t>
  </si>
  <si>
    <t>1900000522</t>
  </si>
  <si>
    <t>105219</t>
  </si>
  <si>
    <t>1900000610</t>
  </si>
  <si>
    <t>105598</t>
  </si>
  <si>
    <t>1900000659</t>
  </si>
  <si>
    <t>105831</t>
  </si>
  <si>
    <t>1900000823</t>
  </si>
  <si>
    <t>106104</t>
  </si>
  <si>
    <t>1900000849</t>
  </si>
  <si>
    <t>106532</t>
  </si>
  <si>
    <t>1900000944</t>
  </si>
  <si>
    <t>106819</t>
  </si>
  <si>
    <t>1900001023</t>
  </si>
  <si>
    <t>107135</t>
  </si>
  <si>
    <t>1900001105</t>
  </si>
  <si>
    <t>107568</t>
  </si>
  <si>
    <t>1900004241</t>
  </si>
  <si>
    <t>98457</t>
  </si>
  <si>
    <t>1900004333</t>
  </si>
  <si>
    <t>98570</t>
  </si>
  <si>
    <t>1900004450</t>
  </si>
  <si>
    <t>99004</t>
  </si>
  <si>
    <t>1900004559</t>
  </si>
  <si>
    <t>99291</t>
  </si>
  <si>
    <t>1900004711</t>
  </si>
  <si>
    <t>99549</t>
  </si>
  <si>
    <t>1900004834</t>
  </si>
  <si>
    <t>99851</t>
  </si>
  <si>
    <t>1900004961</t>
  </si>
  <si>
    <t>100117</t>
  </si>
  <si>
    <t>1900005108</t>
  </si>
  <si>
    <t>100362</t>
  </si>
  <si>
    <t>1900005237</t>
  </si>
  <si>
    <t>100846</t>
  </si>
  <si>
    <t>1900005328</t>
  </si>
  <si>
    <t>101098</t>
  </si>
  <si>
    <t>1900005497</t>
  </si>
  <si>
    <t>101555</t>
  </si>
  <si>
    <t>1900005613</t>
  </si>
  <si>
    <t>101853</t>
  </si>
  <si>
    <t>1900005807</t>
  </si>
  <si>
    <t>102176</t>
  </si>
  <si>
    <t>1900005923</t>
  </si>
  <si>
    <t>102570</t>
  </si>
  <si>
    <t>102885</t>
  </si>
  <si>
    <t>1900006131</t>
  </si>
  <si>
    <t>103180</t>
  </si>
  <si>
    <t>1900006293</t>
  </si>
  <si>
    <t>103435</t>
  </si>
  <si>
    <t>400003972</t>
  </si>
  <si>
    <t>BLUEGRASS NEWSMEDIA LLC</t>
  </si>
  <si>
    <t>1900000130</t>
  </si>
  <si>
    <t>75142/1220</t>
  </si>
  <si>
    <t>1900000174</t>
  </si>
  <si>
    <t>3111-1800010510</t>
  </si>
  <si>
    <t>1900000578</t>
  </si>
  <si>
    <t>3111-1800010672</t>
  </si>
  <si>
    <t>1900000921</t>
  </si>
  <si>
    <t>3111-1800010821</t>
  </si>
  <si>
    <t>1900004359</t>
  </si>
  <si>
    <t>3111-1800009861</t>
  </si>
  <si>
    <t>1900004856</t>
  </si>
  <si>
    <t>3111-1800010036</t>
  </si>
  <si>
    <t>1900005445</t>
  </si>
  <si>
    <t>3111-1800010195</t>
  </si>
  <si>
    <t>1900005900</t>
  </si>
  <si>
    <t>3111-1800010353</t>
  </si>
  <si>
    <t>400004112</t>
  </si>
  <si>
    <t>TACTICAL IT GROUP LLC</t>
  </si>
  <si>
    <t>1900005495</t>
  </si>
  <si>
    <t>4674</t>
  </si>
  <si>
    <t>1900000345</t>
  </si>
  <si>
    <t>10574</t>
  </si>
  <si>
    <t>1900004521</t>
  </si>
  <si>
    <t>244928</t>
  </si>
  <si>
    <t>1900004522</t>
  </si>
  <si>
    <t>245054</t>
  </si>
  <si>
    <t>1900004523</t>
  </si>
  <si>
    <t>245031</t>
  </si>
  <si>
    <t>1900005019</t>
  </si>
  <si>
    <t>JUL-SEP2020</t>
  </si>
  <si>
    <t>400005276</t>
  </si>
  <si>
    <t>KENTUCKY MSO LLC</t>
  </si>
  <si>
    <t>1900000754</t>
  </si>
  <si>
    <t>8996</t>
  </si>
  <si>
    <t>1900000998</t>
  </si>
  <si>
    <t>9187</t>
  </si>
  <si>
    <t>100007851</t>
  </si>
  <si>
    <t>TR1000003643</t>
  </si>
  <si>
    <t>22006042</t>
  </si>
  <si>
    <t>100016721</t>
  </si>
  <si>
    <t>TR1000003673</t>
  </si>
  <si>
    <t>22006141</t>
  </si>
  <si>
    <t>100083188</t>
  </si>
  <si>
    <t>TR1000003493</t>
  </si>
  <si>
    <t>22005590</t>
  </si>
  <si>
    <t>100092898</t>
  </si>
  <si>
    <t>TR1000003529</t>
  </si>
  <si>
    <t>22005770</t>
  </si>
  <si>
    <t>100102284</t>
  </si>
  <si>
    <t>TR1000003560</t>
  </si>
  <si>
    <t>22005892</t>
  </si>
  <si>
    <t>100113913</t>
  </si>
  <si>
    <t>TR1000003617</t>
  </si>
  <si>
    <t>22005937</t>
  </si>
  <si>
    <t>100000551</t>
  </si>
  <si>
    <t>TR1000003647</t>
  </si>
  <si>
    <t>16451171</t>
  </si>
  <si>
    <t>100000581</t>
  </si>
  <si>
    <t>16451160</t>
  </si>
  <si>
    <t>100000705</t>
  </si>
  <si>
    <t>Amortize Platts January 2</t>
  </si>
  <si>
    <t>100000740</t>
  </si>
  <si>
    <t>TR1000003655</t>
  </si>
  <si>
    <t>16451153</t>
  </si>
  <si>
    <t>100000828</t>
  </si>
  <si>
    <t>CTR SR01/161318</t>
  </si>
  <si>
    <t>CASH MANAGEMENT</t>
  </si>
  <si>
    <t>1/31/21 PNC Bank Fees</t>
  </si>
  <si>
    <t>1/31/21 PNC BANK</t>
  </si>
  <si>
    <t>100001822</t>
  </si>
  <si>
    <t>Amortize Platts February</t>
  </si>
  <si>
    <t>100001879</t>
  </si>
  <si>
    <t>2/28/21 PNC Bank Fees</t>
  </si>
  <si>
    <t>2/28/21 PNC BANK</t>
  </si>
  <si>
    <t>100003218</t>
  </si>
  <si>
    <t>100003452</t>
  </si>
  <si>
    <t>3/31/21 PNC Bank Fees</t>
  </si>
  <si>
    <t>3/31/21 PNC BANK</t>
  </si>
  <si>
    <t>100007234</t>
  </si>
  <si>
    <t>Amortize Platts September</t>
  </si>
  <si>
    <t>100008025</t>
  </si>
  <si>
    <t>Amortize Platts October 2</t>
  </si>
  <si>
    <t>100008026</t>
  </si>
  <si>
    <t>100008325</t>
  </si>
  <si>
    <t>WBS CORONA.DELTA</t>
  </si>
  <si>
    <t>CORONA VIRUS SUPS AND EXPS FOR DELTA</t>
  </si>
  <si>
    <t>TR1000003523</t>
  </si>
  <si>
    <t>16000560</t>
  </si>
  <si>
    <t>100008332</t>
  </si>
  <si>
    <t>16451031</t>
  </si>
  <si>
    <t>100008353</t>
  </si>
  <si>
    <t>16150310</t>
  </si>
  <si>
    <t>100008843</t>
  </si>
  <si>
    <t>100008845</t>
  </si>
  <si>
    <t>Amortize Platts November</t>
  </si>
  <si>
    <t>100009200</t>
  </si>
  <si>
    <t>TR1000003566</t>
  </si>
  <si>
    <t>16501050</t>
  </si>
  <si>
    <t>100009488</t>
  </si>
  <si>
    <t>recl to correct acct - el</t>
  </si>
  <si>
    <t>RECL TO CORRECT</t>
  </si>
  <si>
    <t>100009489</t>
  </si>
  <si>
    <t>100009490</t>
  </si>
  <si>
    <t>100009911</t>
  </si>
  <si>
    <t>Amortize Platts December</t>
  </si>
  <si>
    <t>100010175</t>
  </si>
  <si>
    <t>16451142</t>
  </si>
  <si>
    <t>100001123</t>
  </si>
  <si>
    <t>100002012</t>
  </si>
  <si>
    <t>100002013</t>
  </si>
  <si>
    <t>100002053</t>
  </si>
  <si>
    <t>100003478</t>
  </si>
  <si>
    <t>65</t>
  </si>
  <si>
    <t>100007684</t>
  </si>
  <si>
    <t>42</t>
  </si>
  <si>
    <t>43</t>
  </si>
  <si>
    <t>100008541</t>
  </si>
  <si>
    <t>40</t>
  </si>
  <si>
    <t>100009419</t>
  </si>
  <si>
    <t>100010323</t>
  </si>
  <si>
    <t>100001189</t>
  </si>
  <si>
    <t>100002071</t>
  </si>
  <si>
    <t>100003537</t>
  </si>
  <si>
    <t>100007717</t>
  </si>
  <si>
    <t>100008581</t>
  </si>
  <si>
    <t>100009443</t>
  </si>
  <si>
    <t>100010328</t>
  </si>
  <si>
    <t>100010329</t>
  </si>
  <si>
    <t>BILL1600-ESSN-ADJ</t>
  </si>
  <si>
    <t>ALLOC ADJ</t>
  </si>
  <si>
    <t>12</t>
  </si>
  <si>
    <t>100001102</t>
  </si>
  <si>
    <t>100002190</t>
  </si>
  <si>
    <t>100003529</t>
  </si>
  <si>
    <t>100007709</t>
  </si>
  <si>
    <t>100008584</t>
  </si>
  <si>
    <t>100009438</t>
  </si>
  <si>
    <t>100010324</t>
  </si>
  <si>
    <t>Total Base Period</t>
  </si>
  <si>
    <t>09/2020-12/2020</t>
  </si>
  <si>
    <t>01/2021-03/2021</t>
  </si>
  <si>
    <t>Schneider Downs</t>
  </si>
  <si>
    <t>Essential Utilities Inc</t>
  </si>
  <si>
    <t>009/2020 - 003/2021</t>
  </si>
  <si>
    <t>S&amp;P Global Platts</t>
  </si>
  <si>
    <t>PNC Bank</t>
  </si>
  <si>
    <t>Deloitte</t>
  </si>
  <si>
    <t>Pantechs</t>
  </si>
  <si>
    <t>Deloitte/Schneider Downs</t>
  </si>
  <si>
    <t>Deloitte/Schneider Downs/PwC</t>
  </si>
  <si>
    <t>Liberty University</t>
  </si>
  <si>
    <t>Various Accounting</t>
  </si>
  <si>
    <t>1600 Delta Natural Gas</t>
  </si>
  <si>
    <t>Delta Natural Gas</t>
  </si>
  <si>
    <t>Adm &amp; Gen-Genl Ad</t>
  </si>
  <si>
    <t>Advertising</t>
  </si>
  <si>
    <t>400003221</t>
  </si>
  <si>
    <t>MANCHESTER ENTERPRISE (THE)</t>
  </si>
  <si>
    <t>1900000119</t>
  </si>
  <si>
    <t>12/2-12/9</t>
  </si>
  <si>
    <t>1900005936</t>
  </si>
  <si>
    <t>400003621</t>
  </si>
  <si>
    <t>BEREA CITIZEN  THE</t>
  </si>
  <si>
    <t>1900005938</t>
  </si>
  <si>
    <t>NOVEMBER 2020</t>
  </si>
  <si>
    <t>400003725</t>
  </si>
  <si>
    <t>SENTINEL-ECHO  THE</t>
  </si>
  <si>
    <t>1900000135</t>
  </si>
  <si>
    <t>10943</t>
  </si>
  <si>
    <t>1900005919</t>
  </si>
  <si>
    <t>400003746</t>
  </si>
  <si>
    <t>TIMES-TRIBUNE  THE</t>
  </si>
  <si>
    <t>1900000134</t>
  </si>
  <si>
    <t>541</t>
  </si>
  <si>
    <t>1900000565</t>
  </si>
  <si>
    <t>1900005922</t>
  </si>
  <si>
    <t>400003876</t>
  </si>
  <si>
    <t>KY NEWSGROUP/MC INVESTMENTS INC</t>
  </si>
  <si>
    <t>1900005918</t>
  </si>
  <si>
    <t>18266</t>
  </si>
  <si>
    <t>1900000079</t>
  </si>
  <si>
    <t>407187</t>
  </si>
  <si>
    <t>1900000080</t>
  </si>
  <si>
    <t>406356</t>
  </si>
  <si>
    <t>1900000081</t>
  </si>
  <si>
    <t>406929</t>
  </si>
  <si>
    <t>1900000369</t>
  </si>
  <si>
    <t>407578</t>
  </si>
  <si>
    <t>1900000755</t>
  </si>
  <si>
    <t>408206</t>
  </si>
  <si>
    <t>1900001084</t>
  </si>
  <si>
    <t>408571</t>
  </si>
  <si>
    <t>1900004648</t>
  </si>
  <si>
    <t>405712</t>
  </si>
  <si>
    <t>1900005088</t>
  </si>
  <si>
    <t>406292</t>
  </si>
  <si>
    <t>1900006206</t>
  </si>
  <si>
    <t>75142/1120</t>
  </si>
  <si>
    <t>400004070</t>
  </si>
  <si>
    <t>MIDDLESBORO DAILY NEWS</t>
  </si>
  <si>
    <t>1900000136</t>
  </si>
  <si>
    <t>118326/1220</t>
  </si>
  <si>
    <t>Newspaper</t>
  </si>
  <si>
    <t>NOVEMBER 2019</t>
  </si>
  <si>
    <t>400003235</t>
  </si>
  <si>
    <t>MT STERLING ADVOCATE</t>
  </si>
  <si>
    <t>1900006243</t>
  </si>
  <si>
    <t>131472-01</t>
  </si>
  <si>
    <t>1900005785</t>
  </si>
  <si>
    <t>123284</t>
  </si>
  <si>
    <t>1900005806</t>
  </si>
  <si>
    <t>123357</t>
  </si>
  <si>
    <t>1900006028</t>
  </si>
  <si>
    <t>123416</t>
  </si>
  <si>
    <t>1900006254</t>
  </si>
  <si>
    <t>123600</t>
  </si>
  <si>
    <t>400003705</t>
  </si>
  <si>
    <t>NEWS JOURNAL</t>
  </si>
  <si>
    <t>1900006255</t>
  </si>
  <si>
    <t>204202-05</t>
  </si>
  <si>
    <t>1900000002</t>
  </si>
  <si>
    <t>16688</t>
  </si>
  <si>
    <t>1900006160</t>
  </si>
  <si>
    <t>16376</t>
  </si>
  <si>
    <t>400003892</t>
  </si>
  <si>
    <t>KENTUCKY PRESS ASSOCIATION</t>
  </si>
  <si>
    <t>1900001062</t>
  </si>
  <si>
    <t>20024DD3</t>
  </si>
  <si>
    <t>1900000084</t>
  </si>
  <si>
    <t>401809</t>
  </si>
  <si>
    <t>1900000555</t>
  </si>
  <si>
    <t>402495</t>
  </si>
  <si>
    <t>1900001236</t>
  </si>
  <si>
    <t>403098</t>
  </si>
  <si>
    <t>1900001450</t>
  </si>
  <si>
    <t>403658</t>
  </si>
  <si>
    <t>1900001782</t>
  </si>
  <si>
    <t>403845</t>
  </si>
  <si>
    <t>1900002302</t>
  </si>
  <si>
    <t>404073</t>
  </si>
  <si>
    <t>1900002806</t>
  </si>
  <si>
    <t>404328</t>
  </si>
  <si>
    <t>1900003506</t>
  </si>
  <si>
    <t>404760</t>
  </si>
  <si>
    <t>1900003970</t>
  </si>
  <si>
    <t>405182</t>
  </si>
  <si>
    <t>1900004470</t>
  </si>
  <si>
    <t>318281</t>
  </si>
  <si>
    <t>1900005053</t>
  </si>
  <si>
    <t>319055</t>
  </si>
  <si>
    <t>1900005574</t>
  </si>
  <si>
    <t>400083</t>
  </si>
  <si>
    <t>1900005844</t>
  </si>
  <si>
    <t>319410</t>
  </si>
  <si>
    <t>1900005848</t>
  </si>
  <si>
    <t>400768</t>
  </si>
  <si>
    <t>1900006080</t>
  </si>
  <si>
    <t>75142</t>
  </si>
  <si>
    <t>100002939</t>
  </si>
  <si>
    <t>16050270</t>
  </si>
  <si>
    <t>100002992</t>
  </si>
  <si>
    <t>16500641</t>
  </si>
  <si>
    <t>100012474</t>
  </si>
  <si>
    <t>12/31/2019 Correct CEP Re</t>
  </si>
  <si>
    <t>12/31/2019 CORRE</t>
  </si>
  <si>
    <t>Sales or Promotional Advertising</t>
  </si>
  <si>
    <t>Direct Mail</t>
  </si>
  <si>
    <t>Magazines and Other</t>
  </si>
  <si>
    <t>Analysis of Advertising Expenses</t>
  </si>
  <si>
    <t>Base Period</t>
  </si>
  <si>
    <t>09/2020-03/2021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</si>
</sst>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###,000"/>
    <numFmt numFmtId="165" formatCode="&quot;$ &quot;#,##0.00;&quot;$ &quot;\-#,##0.00;&quot;$ &quot;#,##0.00"/>
  </numFmts>
  <fonts count="15" x14ac:knownFonts="1">
    <font>
      <sz val="10"/>
      <name val="Arial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0" fontId="2" fillId="4" borderId="2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164" fontId="2" fillId="0" borderId="4" applyNumberFormat="0" applyProtection="0">
      <alignment horizontal="right" vertical="center"/>
    </xf>
    <xf numFmtId="164" fontId="3" fillId="5" borderId="2" applyNumberFormat="0" applyAlignment="0" applyProtection="0">
      <alignment horizontal="left" vertical="center" indent="1"/>
    </xf>
    <xf numFmtId="0" fontId="4" fillId="6" borderId="4" applyNumberFormat="0" applyAlignment="0">
      <alignment horizontal="left" vertical="center" indent="1"/>
      <protection locked="0"/>
    </xf>
    <xf numFmtId="0" fontId="4" fillId="7" borderId="4" applyNumberFormat="0" applyAlignment="0" applyProtection="0">
      <alignment horizontal="left" vertical="center" indent="1"/>
    </xf>
    <xf numFmtId="164" fontId="3" fillId="8" borderId="3" applyNumberFormat="0" applyBorder="0">
      <alignment horizontal="right" vertical="center"/>
      <protection locked="0"/>
    </xf>
    <xf numFmtId="0" fontId="4" fillId="6" borderId="4" applyNumberFormat="0" applyAlignment="0">
      <alignment horizontal="left" vertical="center" indent="1"/>
      <protection locked="0"/>
    </xf>
    <xf numFmtId="164" fontId="2" fillId="7" borderId="4" applyNumberFormat="0" applyProtection="0">
      <alignment horizontal="right" vertical="center"/>
    </xf>
    <xf numFmtId="164" fontId="2" fillId="8" borderId="4" applyNumberFormat="0" applyBorder="0">
      <alignment horizontal="right" vertical="center"/>
      <protection locked="0"/>
    </xf>
    <xf numFmtId="164" fontId="5" fillId="9" borderId="5" applyNumberFormat="0" applyBorder="0" applyAlignment="0" applyProtection="0">
      <alignment horizontal="right" vertical="center" indent="1"/>
    </xf>
    <xf numFmtId="164" fontId="6" fillId="10" borderId="5" applyNumberFormat="0" applyBorder="0" applyAlignment="0" applyProtection="0">
      <alignment horizontal="right" vertical="center" indent="1"/>
    </xf>
    <xf numFmtId="164" fontId="6" fillId="11" borderId="5" applyNumberFormat="0" applyBorder="0" applyAlignment="0" applyProtection="0">
      <alignment horizontal="right" vertical="center" indent="1"/>
    </xf>
    <xf numFmtId="164" fontId="7" fillId="12" borderId="5" applyNumberFormat="0" applyBorder="0" applyAlignment="0" applyProtection="0">
      <alignment horizontal="right" vertical="center" indent="1"/>
    </xf>
    <xf numFmtId="164" fontId="7" fillId="13" borderId="5" applyNumberFormat="0" applyBorder="0" applyAlignment="0" applyProtection="0">
      <alignment horizontal="right" vertical="center" indent="1"/>
    </xf>
    <xf numFmtId="164" fontId="7" fillId="14" borderId="5" applyNumberFormat="0" applyBorder="0" applyAlignment="0" applyProtection="0">
      <alignment horizontal="right" vertical="center" indent="1"/>
    </xf>
    <xf numFmtId="164" fontId="8" fillId="15" borderId="5" applyNumberFormat="0" applyBorder="0" applyAlignment="0" applyProtection="0">
      <alignment horizontal="right" vertical="center" indent="1"/>
    </xf>
    <xf numFmtId="164" fontId="8" fillId="16" borderId="5" applyNumberFormat="0" applyBorder="0" applyAlignment="0" applyProtection="0">
      <alignment horizontal="right" vertical="center" indent="1"/>
    </xf>
    <xf numFmtId="164" fontId="8" fillId="17" borderId="5" applyNumberFormat="0" applyBorder="0" applyAlignment="0" applyProtection="0">
      <alignment horizontal="right" vertical="center" indent="1"/>
    </xf>
    <xf numFmtId="0" fontId="9" fillId="0" borderId="2" applyNumberFormat="0" applyFont="0" applyFill="0" applyAlignment="0" applyProtection="0"/>
    <xf numFmtId="164" fontId="10" fillId="5" borderId="0" applyNumberFormat="0" applyAlignment="0" applyProtection="0">
      <alignment horizontal="left" vertical="center" indent="1"/>
    </xf>
    <xf numFmtId="0" fontId="9" fillId="0" borderId="6" applyNumberFormat="0" applyFont="0" applyFill="0" applyAlignment="0" applyProtection="0"/>
    <xf numFmtId="164" fontId="3" fillId="0" borderId="3" applyNumberFormat="0" applyFill="0" applyBorder="0" applyAlignment="0" applyProtection="0">
      <alignment horizontal="right" vertical="center"/>
    </xf>
    <xf numFmtId="164" fontId="3" fillId="5" borderId="2" applyNumberFormat="0" applyAlignment="0" applyProtection="0">
      <alignment horizontal="left" vertical="center" indent="1"/>
    </xf>
    <xf numFmtId="0" fontId="2" fillId="4" borderId="4" applyNumberFormat="0" applyAlignment="0" applyProtection="0">
      <alignment horizontal="left" vertical="center" indent="1"/>
    </xf>
    <xf numFmtId="0" fontId="4" fillId="18" borderId="2" applyNumberFormat="0" applyAlignment="0" applyProtection="0">
      <alignment horizontal="left" vertical="center" indent="1"/>
    </xf>
    <xf numFmtId="0" fontId="4" fillId="19" borderId="2" applyNumberFormat="0" applyAlignment="0" applyProtection="0">
      <alignment horizontal="left" vertical="center" indent="1"/>
    </xf>
    <xf numFmtId="0" fontId="4" fillId="20" borderId="2" applyNumberFormat="0" applyAlignment="0" applyProtection="0">
      <alignment horizontal="left" vertical="center" indent="1"/>
    </xf>
    <xf numFmtId="0" fontId="4" fillId="8" borderId="2" applyNumberFormat="0" applyAlignment="0" applyProtection="0">
      <alignment horizontal="left" vertical="center" indent="1"/>
    </xf>
    <xf numFmtId="0" fontId="4" fillId="7" borderId="4" applyNumberFormat="0" applyAlignment="0" applyProtection="0">
      <alignment horizontal="left" vertical="center" indent="1"/>
    </xf>
    <xf numFmtId="0" fontId="11" fillId="0" borderId="7" applyNumberFormat="0" applyFill="0" applyBorder="0" applyAlignment="0" applyProtection="0"/>
    <xf numFmtId="0" fontId="12" fillId="0" borderId="7" applyNumberFormat="0" applyBorder="0" applyAlignment="0" applyProtection="0"/>
    <xf numFmtId="0" fontId="11" fillId="6" borderId="4" applyNumberFormat="0" applyAlignment="0">
      <alignment horizontal="left" vertical="center" indent="1"/>
      <protection locked="0"/>
    </xf>
    <xf numFmtId="0" fontId="11" fillId="6" borderId="4" applyNumberFormat="0" applyAlignment="0">
      <alignment horizontal="left" vertical="center" indent="1"/>
      <protection locked="0"/>
    </xf>
    <xf numFmtId="0" fontId="11" fillId="7" borderId="4" applyNumberFormat="0" applyAlignment="0" applyProtection="0">
      <alignment horizontal="left" vertical="center" indent="1"/>
    </xf>
    <xf numFmtId="164" fontId="13" fillId="7" borderId="4" applyNumberFormat="0" applyProtection="0">
      <alignment horizontal="right" vertical="center"/>
    </xf>
    <xf numFmtId="164" fontId="14" fillId="8" borderId="3" applyNumberFormat="0" applyBorder="0">
      <alignment horizontal="right" vertical="center"/>
      <protection locked="0"/>
    </xf>
    <xf numFmtId="164" fontId="13" fillId="8" borderId="4" applyNumberFormat="0" applyBorder="0">
      <alignment horizontal="right" vertical="center"/>
      <protection locked="0"/>
    </xf>
    <xf numFmtId="164" fontId="3" fillId="0" borderId="3" applyNumberFormat="0" applyFill="0" applyBorder="0" applyAlignment="0" applyProtection="0">
      <alignment horizontal="right" vertical="center"/>
    </xf>
    <xf numFmtId="0" fontId="1" fillId="0" borderId="0"/>
  </cellStyleXfs>
  <cellXfs count="4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horizontal="right" vertical="top"/>
    </xf>
    <xf numFmtId="43" fontId="0" fillId="2" borderId="1" xfId="1" applyFont="1" applyFill="1" applyBorder="1" applyAlignment="1">
      <alignment vertical="top" wrapText="1"/>
    </xf>
    <xf numFmtId="43" fontId="0" fillId="0" borderId="0" xfId="1" applyFont="1" applyAlignment="1">
      <alignment horizontal="right" vertical="top"/>
    </xf>
    <xf numFmtId="43" fontId="0" fillId="3" borderId="0" xfId="1" applyFont="1" applyFill="1" applyAlignment="1">
      <alignment horizontal="right" vertical="top"/>
    </xf>
    <xf numFmtId="43" fontId="0" fillId="0" borderId="0" xfId="1" applyFont="1" applyAlignment="1">
      <alignment vertical="top"/>
    </xf>
    <xf numFmtId="43" fontId="0" fillId="3" borderId="0" xfId="0" applyNumberFormat="1" applyFill="1" applyAlignment="1">
      <alignment vertical="top"/>
    </xf>
    <xf numFmtId="0" fontId="2" fillId="4" borderId="2" xfId="2" applyNumberFormat="1" applyBorder="1" applyAlignment="1">
      <alignment vertical="top"/>
    </xf>
    <xf numFmtId="0" fontId="2" fillId="4" borderId="2" xfId="2" quotePrefix="1" applyNumberFormat="1" applyBorder="1" applyAlignment="1">
      <alignment vertical="top"/>
    </xf>
    <xf numFmtId="0" fontId="4" fillId="18" borderId="2" xfId="27" quotePrefix="1" applyNumberFormat="1" applyBorder="1" applyAlignment="1">
      <alignment vertical="top"/>
    </xf>
    <xf numFmtId="0" fontId="3" fillId="5" borderId="2" xfId="25" quotePrefix="1" applyNumberFormat="1" applyBorder="1" applyAlignment="1">
      <alignment vertical="top"/>
    </xf>
    <xf numFmtId="0" fontId="3" fillId="5" borderId="2" xfId="25" quotePrefix="1" applyNumberFormat="1" applyAlignment="1">
      <alignment vertical="top"/>
    </xf>
    <xf numFmtId="0" fontId="3" fillId="0" borderId="0" xfId="40" applyNumberFormat="1" applyBorder="1" applyAlignment="1">
      <alignment vertical="top"/>
    </xf>
    <xf numFmtId="165" fontId="3" fillId="0" borderId="8" xfId="3" applyNumberFormat="1" applyBorder="1">
      <alignment horizontal="right" vertical="center"/>
    </xf>
    <xf numFmtId="0" fontId="2" fillId="4" borderId="9" xfId="26" applyNumberFormat="1" applyBorder="1" applyAlignment="1">
      <alignment vertical="top"/>
    </xf>
    <xf numFmtId="165" fontId="2" fillId="0" borderId="11" xfId="4" applyNumberFormat="1" applyBorder="1">
      <alignment horizontal="right" vertical="center"/>
    </xf>
    <xf numFmtId="0" fontId="2" fillId="4" borderId="11" xfId="26" applyNumberFormat="1" applyBorder="1" applyAlignment="1">
      <alignment vertical="top"/>
    </xf>
    <xf numFmtId="0" fontId="2" fillId="4" borderId="10" xfId="26" quotePrefix="1" applyNumberFormat="1" applyBorder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7" fontId="0" fillId="0" borderId="0" xfId="0" applyNumberFormat="1" applyAlignment="1">
      <alignment vertical="top"/>
    </xf>
    <xf numFmtId="0" fontId="1" fillId="0" borderId="0" xfId="41" applyAlignment="1">
      <alignment vertical="top"/>
    </xf>
    <xf numFmtId="0" fontId="1" fillId="21" borderId="1" xfId="41" applyFill="1" applyBorder="1" applyAlignment="1">
      <alignment vertical="top"/>
    </xf>
    <xf numFmtId="4" fontId="1" fillId="21" borderId="1" xfId="41" applyNumberFormat="1" applyFill="1" applyBorder="1" applyAlignment="1">
      <alignment horizontal="right" vertical="top"/>
    </xf>
    <xf numFmtId="4" fontId="1" fillId="0" borderId="0" xfId="41" applyNumberFormat="1" applyAlignment="1">
      <alignment horizontal="right" vertical="top"/>
    </xf>
    <xf numFmtId="0" fontId="1" fillId="2" borderId="1" xfId="41" applyFill="1" applyBorder="1" applyAlignment="1">
      <alignment vertical="top" wrapText="1"/>
    </xf>
    <xf numFmtId="0" fontId="1" fillId="2" borderId="1" xfId="41" applyFill="1" applyBorder="1" applyAlignment="1">
      <alignment vertical="top"/>
    </xf>
    <xf numFmtId="0" fontId="1" fillId="3" borderId="0" xfId="41" applyFill="1" applyAlignment="1">
      <alignment vertical="top"/>
    </xf>
    <xf numFmtId="4" fontId="1" fillId="3" borderId="0" xfId="41" applyNumberFormat="1" applyFill="1" applyAlignment="1">
      <alignment horizontal="right" vertical="top"/>
    </xf>
    <xf numFmtId="4" fontId="1" fillId="3" borderId="0" xfId="41" applyNumberFormat="1" applyFill="1" applyAlignment="1">
      <alignment vertical="top"/>
    </xf>
    <xf numFmtId="43" fontId="1" fillId="0" borderId="0" xfId="1" applyAlignment="1">
      <alignment vertical="top"/>
    </xf>
    <xf numFmtId="43" fontId="1" fillId="3" borderId="0" xfId="1" applyFill="1" applyAlignment="1">
      <alignment vertical="top"/>
    </xf>
    <xf numFmtId="165" fontId="3" fillId="0" borderId="8" xfId="3" applyNumberFormat="1" applyFill="1" applyBorder="1">
      <alignment horizontal="right" vertical="center"/>
    </xf>
    <xf numFmtId="0" fontId="1" fillId="0" borderId="0" xfId="41" applyFill="1" applyAlignment="1">
      <alignment vertical="top"/>
    </xf>
    <xf numFmtId="4" fontId="1" fillId="0" borderId="0" xfId="41" applyNumberFormat="1" applyFill="1" applyAlignment="1">
      <alignment horizontal="right" vertical="top"/>
    </xf>
    <xf numFmtId="43" fontId="1" fillId="0" borderId="0" xfId="1" applyFill="1" applyAlignment="1">
      <alignment vertical="top"/>
    </xf>
    <xf numFmtId="4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43" fontId="0" fillId="0" borderId="0" xfId="1" applyFon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43" fontId="0" fillId="0" borderId="0" xfId="1" applyFont="1" applyFill="1" applyAlignment="1">
      <alignment vertical="top"/>
    </xf>
  </cellXfs>
  <cellStyles count="42">
    <cellStyle name="Comma" xfId="1" builtinId="3"/>
    <cellStyle name="Normal" xfId="0" builtinId="0"/>
    <cellStyle name="Normal 2" xfId="41"/>
    <cellStyle name="SAPBorder" xfId="21"/>
    <cellStyle name="SAPDataCell" xfId="3"/>
    <cellStyle name="SAPDataRemoved" xfId="22"/>
    <cellStyle name="SAPDataTotalCell" xfId="4"/>
    <cellStyle name="SAPDimensionCell" xfId="2"/>
    <cellStyle name="SAPEditableDataCell" xfId="6"/>
    <cellStyle name="SAPEditableDataTotalCell" xfId="9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rror" xfId="23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40"/>
    <cellStyle name="SAPGroupingFillCell" xfId="5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8"/>
    <cellStyle name="SAPLockedDataTotalCell" xfId="11"/>
    <cellStyle name="SAPMemberCell" xfId="25"/>
    <cellStyle name="SAPMemberTotalCell" xfId="26"/>
    <cellStyle name="SAPMessageText" xfId="24"/>
    <cellStyle name="SAPReadonlyDataCell" xfId="7"/>
    <cellStyle name="SAPReadonlyDataTotalCell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315135</xdr:colOff>
      <xdr:row>44</xdr:row>
      <xdr:rowOff>29573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1535" cy="7154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381904</xdr:colOff>
      <xdr:row>43</xdr:row>
      <xdr:rowOff>134340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77904" cy="709711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Oravecz" refreshedDate="44337.70799224537" createdVersion="6" refreshedVersion="6" minRefreshableVersion="3" recordCount="19">
  <cacheSource type="worksheet">
    <worksheetSource ref="A8:R27" sheet="Base Period Advertising"/>
  </cacheSource>
  <cacheFields count="18">
    <cacheField name="Reg. Account" numFmtId="0">
      <sharedItems/>
    </cacheField>
    <cacheField name="Reg. Account Desc" numFmtId="0">
      <sharedItems/>
    </cacheField>
    <cacheField name="Natural Account" numFmtId="0">
      <sharedItems/>
    </cacheField>
    <cacheField name="Natural Account Desc" numFmtId="0">
      <sharedItems/>
    </cacheField>
    <cacheField name="Vendor" numFmtId="0">
      <sharedItems/>
    </cacheField>
    <cacheField name="Vendor Desc" numFmtId="0">
      <sharedItems/>
    </cacheField>
    <cacheField name="Doc Number" numFmtId="0">
      <sharedItems/>
    </cacheField>
    <cacheField name="Line Item" numFmtId="0">
      <sharedItems/>
    </cacheField>
    <cacheField name="Document Type" numFmtId="0">
      <sharedItems/>
    </cacheField>
    <cacheField name="Sender Object Id" numFmtId="0">
      <sharedItems/>
    </cacheField>
    <cacheField name="Sender Object Text" numFmtId="0">
      <sharedItems/>
    </cacheField>
    <cacheField name="Item Text" numFmtId="0">
      <sharedItems/>
    </cacheField>
    <cacheField name="Doc. Header Text" numFmtId="0">
      <sharedItems/>
    </cacheField>
    <cacheField name="FI Ref Doc #" numFmtId="0">
      <sharedItems/>
    </cacheField>
    <cacheField name="Fiscal year/period" numFmtId="0">
      <sharedItems/>
    </cacheField>
    <cacheField name="Amount" numFmtId="165">
      <sharedItems containsSemiMixedTypes="0" containsString="0" containsNumber="1" minValue="78.040000000000006" maxValue="2240.84"/>
    </cacheField>
    <cacheField name="Type" numFmtId="0">
      <sharedItems count="3">
        <s v="Newspaper"/>
        <s v="Direct Mail"/>
        <s v="Magazines and Other"/>
      </sharedItems>
    </cacheField>
    <cacheField name="Type 2" numFmtId="0">
      <sharedItems count="1">
        <s v="Sales or Promotional Advertis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Oravecz" refreshedDate="44337.714933796298" createdVersion="6" refreshedVersion="6" minRefreshableVersion="3" recordCount="30">
  <cacheSource type="worksheet">
    <worksheetSource ref="A8:R38" sheet="12 Month Prior Advertising"/>
  </cacheSource>
  <cacheFields count="18">
    <cacheField name="Reg. Account" numFmtId="0">
      <sharedItems/>
    </cacheField>
    <cacheField name="Reg. 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165">
      <sharedItems containsSemiMixedTypes="0" containsString="0" containsNumber="1" minValue="-5891.92" maxValue="20693.240000000005"/>
    </cacheField>
    <cacheField name="Type" numFmtId="0">
      <sharedItems containsBlank="1" count="4">
        <s v="Newspaper"/>
        <s v="Magazines and Other"/>
        <s v="Direct Mail"/>
        <m/>
      </sharedItems>
    </cacheField>
    <cacheField name="Type 2" numFmtId="0">
      <sharedItems containsBlank="1" count="2">
        <s v="Sales or Promotional Advertisin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hn Oravecz" refreshedDate="44339.667006944444" createdVersion="6" refreshedVersion="6" minRefreshableVersion="3" recordCount="570">
  <cacheSource type="worksheet">
    <worksheetSource ref="A8:V578" sheet="BW Query Base"/>
  </cacheSource>
  <cacheFields count="22">
    <cacheField name="Reg. Account" numFmtId="0">
      <sharedItems containsBlank="1"/>
    </cacheField>
    <cacheField name="Reg. 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0">
      <sharedItems containsSemiMixedTypes="0" containsString="0" containsNumber="1" minValue="-52816.51" maxValue="812803.37806400028"/>
    </cacheField>
    <cacheField name="Type" numFmtId="0">
      <sharedItems containsBlank="1" count="4">
        <s v="3. Other"/>
        <s v="2. Accounting"/>
        <s v="1. Legal"/>
        <m/>
      </sharedItems>
    </cacheField>
    <cacheField name="Type 2" numFmtId="0">
      <sharedItems containsBlank="1" count="3">
        <s v="Other"/>
        <s v="Annual Audit"/>
        <m/>
      </sharedItems>
    </cacheField>
    <cacheField name="Document #" numFmtId="0">
      <sharedItems containsBlank="1" count="286">
        <s v="5000024051"/>
        <s v="5000001092"/>
        <s v="5000000800"/>
        <s v="5000000920"/>
        <s v="5000001033"/>
        <s v="100000784"/>
        <s v="100000841"/>
        <s v="100000920"/>
        <s v="100001758"/>
        <s v="100001930"/>
        <s v="100001933"/>
        <s v="100002699"/>
        <s v="100003222"/>
        <s v="100003321"/>
        <s v="100007555"/>
        <s v="100007556"/>
        <s v="100007661"/>
        <s v="100008460"/>
        <s v="100008490"/>
        <s v="100009057"/>
        <s v="100009293"/>
        <s v="100009350"/>
        <s v="100009802"/>
        <s v="100010267"/>
        <s v="100010305"/>
        <s v="100010306"/>
        <s v="2200000002"/>
        <s v="2200000014"/>
        <s v="2200000028"/>
        <s v="2200000117"/>
        <s v="2200000118"/>
        <s v="2200000131"/>
        <s v="2200000144"/>
        <s v="4400000098"/>
        <s v="1900000163"/>
        <s v="1900000164"/>
        <s v="1900000169"/>
        <s v="1900000571"/>
        <s v="1900000913"/>
        <s v="1900000916"/>
        <s v="1900000918"/>
        <s v="1900004337"/>
        <s v="1900004338"/>
        <s v="1900004917"/>
        <s v="1900004921"/>
        <s v="1900005580"/>
        <s v="1900005585"/>
        <s v="1900005593"/>
        <s v="1900006132"/>
        <s v="1900006133"/>
        <s v="1900000321"/>
        <s v="1900000671"/>
        <s v="1900001022"/>
        <s v="1900004459"/>
        <s v="1900004460"/>
        <s v="1900004463"/>
        <s v="1900004826"/>
        <s v="1900004863"/>
        <s v="1900005638"/>
        <s v="1900005640"/>
        <s v="1900006167"/>
        <s v="1900006175"/>
        <s v="1900000194"/>
        <s v="1900001139"/>
        <s v="1900004335"/>
        <s v="1900004345"/>
        <s v="1900004962"/>
        <s v="1900006369"/>
        <s v="1900001110"/>
        <s v="2200000005"/>
        <s v="2200000018"/>
        <s v="2200000030"/>
        <s v="2200000136"/>
        <s v="2200000148"/>
        <s v="2200000163"/>
        <s v="4400000005"/>
        <s v="4400000014"/>
        <s v="4400000024"/>
        <s v="4400000113"/>
        <s v="4400000123"/>
        <s v="1900000172"/>
        <s v="1900000457"/>
        <s v="1900000774"/>
        <s v="1900004216"/>
        <s v="1900004733"/>
        <s v="1900005268"/>
        <s v="1900005837"/>
        <s v="1900000915"/>
        <s v="1900004424"/>
        <s v="1900004922"/>
        <s v="1900000018"/>
        <s v="1900000456"/>
        <s v="1900000773"/>
        <s v="1900004215"/>
        <s v="1900004731"/>
        <s v="1900005267"/>
        <s v="1900005836"/>
        <s v="1900006326"/>
        <s v="1900006395"/>
        <s v="1900017043"/>
        <s v="1900019174"/>
        <s v="1900020622"/>
        <s v="1900022893"/>
        <s v="1900023430"/>
        <s v="1900000418"/>
        <s v="1900002626"/>
        <s v="1900004781"/>
        <s v="1900017082"/>
        <s v="1900019338"/>
        <s v="1900021279"/>
        <s v="1900023659"/>
        <s v="1900018862"/>
        <s v="5000001233"/>
        <s v="5000004440"/>
        <s v="5000006689"/>
        <s v="5000024342"/>
        <s v="5000025300"/>
        <s v="5000027677"/>
        <s v="5000033279"/>
        <s v="5000034842"/>
        <s v="5000004718"/>
        <s v="5000006679"/>
        <s v="5000002955"/>
        <s v="1500001297"/>
        <s v="1900002683"/>
        <s v="1900004728"/>
        <s v="1900016957"/>
        <s v="1900019288"/>
        <s v="1900021450"/>
        <s v="1900021483"/>
        <s v="1900023420"/>
        <s v="1900025019"/>
        <s v="5000007847"/>
        <s v="5000025413"/>
        <s v="5000025414"/>
        <s v="5000027768"/>
        <s v="5000031783"/>
        <s v="5000033283"/>
        <s v="1900000382"/>
        <s v="1900004468"/>
        <s v="1900019400"/>
        <s v="1900021451"/>
        <s v="1900023488"/>
        <s v="5000023736"/>
        <s v="1900000129"/>
        <s v="1900000131"/>
        <s v="1900001790"/>
        <s v="1900001937"/>
        <s v="1900002623"/>
        <s v="1900002624"/>
        <s v="1900006114"/>
        <s v="1900006116"/>
        <s v="1900022832"/>
        <s v="1900023010"/>
        <s v="1900023011"/>
        <s v="1900000214"/>
        <s v="1900000445"/>
        <s v="1900002130"/>
        <s v="1900002611"/>
        <s v="1900004654"/>
        <s v="1900004714"/>
        <s v="1900006325"/>
        <s v="1900019164"/>
        <s v="1900019169"/>
        <s v="1900020621"/>
        <s v="1900020623"/>
        <s v="1900021144"/>
        <s v="1900022887"/>
        <s v="1900023434"/>
        <s v="1900019181"/>
        <s v="1900000208"/>
        <s v="1900002397"/>
        <s v="1900004453"/>
        <s v="1900016945"/>
        <s v="1900018971"/>
        <s v="1900020997"/>
        <s v="1900023078"/>
        <s v=""/>
        <s v="5000000201"/>
        <s v="1900000073"/>
        <s v="1900000570"/>
        <s v="1900000922"/>
        <s v="1900004365"/>
        <s v="1900004823"/>
        <s v="1900005453"/>
        <s v="1900005914"/>
        <s v="1900000744"/>
        <s v="1900004438"/>
        <s v="1900004970"/>
        <s v="1900005524"/>
        <s v="1900006308"/>
        <s v="1900005536"/>
        <s v="1900004292"/>
        <s v="1900005011"/>
        <s v="1900006009"/>
        <s v="1900006012"/>
        <s v="1900006135"/>
        <s v="1900000024"/>
        <s v="1900000102"/>
        <s v="1900000270"/>
        <s v="1900000349"/>
        <s v="1900000434"/>
        <s v="1900000522"/>
        <s v="1900000610"/>
        <s v="1900000659"/>
        <s v="1900000823"/>
        <s v="1900000849"/>
        <s v="1900000944"/>
        <s v="1900001023"/>
        <s v="1900001105"/>
        <s v="1900004241"/>
        <s v="1900004333"/>
        <s v="1900004450"/>
        <s v="1900004559"/>
        <s v="1900004711"/>
        <s v="1900004834"/>
        <s v="1900004961"/>
        <s v="1900005108"/>
        <s v="1900005237"/>
        <s v="1900005328"/>
        <s v="1900005497"/>
        <s v="1900005613"/>
        <s v="1900005807"/>
        <s v="1900005923"/>
        <s v="1900005997"/>
        <s v="1900006131"/>
        <s v="1900006293"/>
        <s v="1900000130"/>
        <s v="1900000174"/>
        <s v="1900000578"/>
        <s v="1900000921"/>
        <s v="1900004359"/>
        <s v="1900004856"/>
        <s v="1900005445"/>
        <s v="1900005900"/>
        <s v="1900005495"/>
        <s v="1900000345"/>
        <s v="1900004521"/>
        <s v="1900004522"/>
        <s v="1900004523"/>
        <s v="1900005019"/>
        <s v="1900000754"/>
        <s v="1900000998"/>
        <s v="100007851"/>
        <s v="100016721"/>
        <s v="100083188"/>
        <s v="100092898"/>
        <s v="100102284"/>
        <s v="100113913"/>
        <s v="100000705"/>
        <s v="100000828"/>
        <s v="100001822"/>
        <s v="100001879"/>
        <s v="100003218"/>
        <s v="100003452"/>
        <s v="100007234"/>
        <s v="100008025"/>
        <s v="100008026"/>
        <s v="100008843"/>
        <s v="100008845"/>
        <s v="100009911"/>
        <s v="100001123"/>
        <s v="100002012"/>
        <s v="100002013"/>
        <s v="100002053"/>
        <s v="100003478"/>
        <s v="100007684"/>
        <s v="100008541"/>
        <s v="100009419"/>
        <s v="100010323"/>
        <s v="100001189"/>
        <s v="100002071"/>
        <s v="100003537"/>
        <s v="100007717"/>
        <s v="100008581"/>
        <s v="100009443"/>
        <s v="100010328"/>
        <s v="100010329"/>
        <s v="100001102"/>
        <s v="100002190"/>
        <s v="100003529"/>
        <s v="100007709"/>
        <s v="100008584"/>
        <s v="100009438"/>
        <s v="100010324"/>
        <m/>
      </sharedItems>
    </cacheField>
    <cacheField name="Period" numFmtId="0">
      <sharedItems containsBlank="1" count="9">
        <s v="SEP 2020"/>
        <s v="NOV 2020"/>
        <s v="OCT 2020"/>
        <s v="JAN 2021"/>
        <s v="FEB 2021"/>
        <s v="MAR 2021"/>
        <s v="DEC 2020"/>
        <s v=""/>
        <m/>
      </sharedItems>
    </cacheField>
    <cacheField name="Description" numFmtId="0">
      <sharedItems containsBlank="1" count="14">
        <s v="Contractor Services"/>
        <s v="Actg/Auditing Svcs"/>
        <s v="Legal Services"/>
        <s v="Consultant Services"/>
        <s v="IT/Telecom Contr Svc"/>
        <s v=""/>
        <s v="Training Services"/>
        <s v="Misc. Outside Svcs"/>
        <s v="MiscOutsideSvcs 2200"/>
        <s v="Svcs-Ess Svs-2200"/>
        <s v="Svcs-Ess Sun-2200"/>
        <s v="I/C-OperExp-1800-DLG"/>
        <s v="I/C-OperExp-1900-ENP"/>
        <m/>
      </sharedItems>
    </cacheField>
    <cacheField name="Vendor Name" numFmtId="0">
      <sharedItems containsBlank="1" count="45">
        <s v="IRTH SOLUTIONS LLC"/>
        <s v="EVAPAR INC"/>
        <s v="COVERALL SERVICE COMPANY"/>
        <s v="PwC"/>
        <s v="ADP"/>
        <s v="Various Accounting"/>
        <s v="Schneider Downs"/>
        <s v="STOLL KEENON &amp; OGDEN  PLLC"/>
        <s v="DARRELL L SAUNDERS"/>
        <s v="MCCARTER &amp; ENGLISH LLP"/>
        <s v="GOSS SAMFORD PLLC"/>
        <s v="TOM MCCAY"/>
        <s v="PRIME GROUP LLC  THE"/>
        <s v="CAPITAL LINK CONSULTANTS"/>
        <s v="INTERNATIONAL BUSINESS MACHINES"/>
        <s v="IDI CONSULTING LLC"/>
        <s v="DATATRANS SOLUTIONS INC"/>
        <s v="ESKER INC"/>
        <s v="DBA ZONE INC (THE)"/>
        <s v="MARVEL TECHNOLOGIES INC"/>
        <s v="SMART ENERGY WATER"/>
        <s v="PEAK TECHNICAL STAFFING USA"/>
        <s v="ITERES GROUP LP"/>
        <s v="TESTA CONSULTING SERVICES INC"/>
        <s v="OPEN TEXT INC"/>
        <s v="Various vendors &lt; $1,000"/>
        <s v="NATIONAL FIRE PROTECTION ASSOCIATIO"/>
        <s v="IRON MOUNTAIN INC"/>
        <s v="TIME WARNER"/>
        <s v="ELINK DESIGN INC"/>
        <s v="MCGREGOR &amp; ASSOCIATES INC"/>
        <s v="KING BEE DELIVERY LLC"/>
        <s v="BLUEGRASS NEWSMEDIA LLC"/>
        <s v="COLUMBIA GULF TRANSMISSION LLC"/>
        <s v="TACTICAL IT GROUP LLC"/>
        <s v="NATURAL ENERGY ENGINEERING SERVICES"/>
        <s v="PANTECHS LABORATORIES INC"/>
        <s v="NEW VISTA OF THE BLUEGRASS INC"/>
        <s v="KENTUCKY MSO LLC"/>
        <s v="PNG COMPANIES LLC"/>
        <s v="S&amp;P Global Platts"/>
        <s v="PNC Bank"/>
        <s v="Essential Utilities Inc"/>
        <s v="Delgasc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hn Oravecz" refreshedDate="44339.709370254626" createdVersion="6" refreshedVersion="6" minRefreshableVersion="3" recordCount="807">
  <cacheSource type="worksheet">
    <worksheetSource ref="A8:V815" sheet="BW Query 12 Mo"/>
  </cacheSource>
  <cacheFields count="22">
    <cacheField name="Account" numFmtId="0">
      <sharedItems count="2">
        <s v="9923000"/>
        <s v="Overall Result"/>
      </sharedItems>
    </cacheField>
    <cacheField name="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165">
      <sharedItems containsSemiMixedTypes="0" containsString="0" containsNumber="1" minValue="-86328" maxValue="223056.11770999993"/>
    </cacheField>
    <cacheField name="Type" numFmtId="0">
      <sharedItems containsBlank="1" count="7">
        <s v="3. Other"/>
        <s v="2. Accounting"/>
        <s v="1. Legal"/>
        <m/>
        <s v="Other" u="1"/>
        <s v="Accounting" u="1"/>
        <s v="Legal" u="1"/>
      </sharedItems>
    </cacheField>
    <cacheField name="Type 2" numFmtId="0">
      <sharedItems containsBlank="1" count="3">
        <s v="Other"/>
        <s v="Annual Audit"/>
        <m/>
      </sharedItems>
    </cacheField>
    <cacheField name="Document #" numFmtId="0">
      <sharedItems containsBlank="1" count="571">
        <s v="5000001059"/>
        <s v="5000001060"/>
        <s v="5000001061"/>
        <s v="5000001062"/>
        <s v="5000001063"/>
        <s v="5000001064"/>
        <s v="5000001065"/>
        <s v="5000001066"/>
        <s v="5000001067"/>
        <s v="5000026509"/>
        <s v="5000000057"/>
        <s v="5000000431"/>
        <s v="5000000392"/>
        <s v="5000000650"/>
        <s v="5000000731"/>
        <s v="5000000001"/>
        <s v="5000000090"/>
        <s v="5000000160"/>
        <s v="5000000351"/>
        <s v="5000000455"/>
        <s v="5000000571"/>
        <s v="5000000632"/>
        <s v="5000000687"/>
        <s v="5000000755"/>
        <s v="5000000870"/>
        <s v="5000000652"/>
        <s v="1900000740"/>
        <s v="1900000708"/>
        <s v="1900000456"/>
        <s v="1900001438"/>
        <s v="100000506"/>
        <s v="100000780"/>
        <s v="100001133"/>
        <s v="100001527"/>
        <s v="100001536"/>
        <s v="100001991"/>
        <s v="100001992"/>
        <s v="100002298"/>
        <s v="100002300"/>
        <s v="100003175"/>
        <s v="100003329"/>
        <s v="100003331"/>
        <s v="100003748"/>
        <s v="100003942"/>
        <s v="100004046"/>
        <s v="100004810"/>
        <s v="100004961"/>
        <s v="100005862"/>
        <s v="100005871"/>
        <s v="100006038"/>
        <s v="100006700"/>
        <s v="100006705"/>
        <s v="100009321"/>
        <s v="100009560"/>
        <s v="100009793"/>
        <s v="100009795"/>
        <s v="100009796"/>
        <s v="100009858"/>
        <s v="100010450"/>
        <s v="100010688"/>
        <s v="100010946"/>
        <s v="100011285"/>
        <s v="100011553"/>
        <s v="100011559"/>
        <s v="100012338"/>
        <s v="100012464"/>
        <s v="2200000029"/>
        <s v="2200000038"/>
        <s v="2200000071"/>
        <s v="2200000092"/>
        <s v="2200000102"/>
        <s v="2200000103"/>
        <s v="2200000104"/>
        <s v="2200000147"/>
        <s v="2200000148"/>
        <s v="4400000039"/>
        <s v="4400000119"/>
        <s v="1900000186"/>
        <s v="1900000187"/>
        <s v="1900000735"/>
        <s v="1900000736"/>
        <s v="1900000741"/>
        <s v="1900001212"/>
        <s v="1900001213"/>
        <s v="1900001658"/>
        <s v="1900001659"/>
        <s v="1900002131"/>
        <s v="1900002602"/>
        <s v="1900002609"/>
        <s v="1900002615"/>
        <s v="1900003215"/>
        <s v="1900003216"/>
        <s v="1900003846"/>
        <s v="1900004530"/>
        <s v="1900005085"/>
        <s v="1900005086"/>
        <s v="1900005695"/>
        <s v="1900005711"/>
        <s v="1900006139"/>
        <s v="1900006141"/>
        <s v="1900000099"/>
        <s v="1900000101"/>
        <s v="1900000898"/>
        <s v="1900001070"/>
        <s v="1900001071"/>
        <s v="1900001643"/>
        <s v="1900002150"/>
        <s v="1900002151"/>
        <s v="1900002777"/>
        <s v="1900002778"/>
        <s v="1900003314"/>
        <s v="1900003320"/>
        <s v="1900003888"/>
        <s v="1900003892"/>
        <s v="1900004515"/>
        <s v="1900005208"/>
        <s v="1900005681"/>
        <s v="1900006188"/>
        <s v="1900006192"/>
        <s v="1900005612"/>
        <s v="1900000894"/>
        <s v="1900001243"/>
        <s v="1900001820"/>
        <s v="1900004006"/>
        <s v="1900004780"/>
        <s v="1900004781"/>
        <s v="1900005155"/>
        <s v="1900005742"/>
        <s v="1900006257"/>
        <s v="100010405"/>
        <s v=""/>
        <s v="5100000189"/>
        <s v="1900000023"/>
        <s v="1900000542"/>
        <s v="1900000986"/>
        <s v="1900001464"/>
        <s v="1900001958"/>
        <s v="1900002409"/>
        <s v="1900003075"/>
        <s v="1900003643"/>
        <s v="1900004499"/>
        <s v="1900004854"/>
        <s v="1900005512"/>
        <s v="1900006059"/>
        <s v="1900000019"/>
        <s v="1900000540"/>
        <s v="1900000983"/>
        <s v="1900001462"/>
        <s v="1900001957"/>
        <s v="1900002407"/>
        <s v="1900003073"/>
        <s v="1900003642"/>
        <s v="1900004496"/>
        <s v="1900004850"/>
        <s v="1900005509"/>
        <s v="1900006056"/>
        <s v="5000003571"/>
        <s v="5000010557"/>
        <s v="5000028672"/>
        <s v="5000029255"/>
        <s v="5000031093"/>
        <s v="5000032076"/>
        <s v="1900000519"/>
        <s v="1900006277"/>
        <s v="1900006278"/>
        <s v="1900007156"/>
        <s v="1900010548"/>
        <s v="1900012901"/>
        <s v="1900014566"/>
        <s v="1900019677"/>
        <s v="1900022830"/>
        <s v="1900022832"/>
        <s v="1900024480"/>
        <s v="1900026757"/>
        <s v="1500187231"/>
        <s v="1900018349"/>
        <s v="1900020616"/>
        <s v="1900022930"/>
        <s v="1900006932"/>
        <s v="5000026280"/>
        <s v="1900000360"/>
        <s v="1900002573"/>
        <s v="1900006686"/>
        <s v="1900008672"/>
        <s v="1900010684"/>
        <s v="1900013174"/>
        <s v="1900016360"/>
        <s v="1900017973"/>
        <s v="1900020221"/>
        <s v="1900022655"/>
        <s v="1900024894"/>
        <s v="5000000746"/>
        <s v="5000003108"/>
        <s v="5000005601"/>
        <s v="5000007621"/>
        <s v="5000009961"/>
        <s v="5000014870"/>
        <s v="5000016978"/>
        <s v="5000019991"/>
        <s v="5000023162"/>
        <s v="5000026097"/>
        <s v="5000030121"/>
        <s v="5000032833"/>
        <s v="5000000877"/>
        <s v="5000002991"/>
        <s v="5000005607"/>
        <s v="5000026393"/>
        <s v="5000030328"/>
        <s v="5000032831"/>
        <s v="1900000569"/>
        <s v="1900018146"/>
        <s v="5000022983"/>
        <s v="5000024804"/>
        <s v="5000024805"/>
        <s v="5000024806"/>
        <s v="5000030029"/>
        <s v="5000030031"/>
        <s v="5000034124"/>
        <s v="1900002775"/>
        <s v="1900004966"/>
        <s v="1900006621"/>
        <s v="1900008670"/>
        <s v="1900010782"/>
        <s v="1900012900"/>
        <s v="1900014802"/>
        <s v="1900018130"/>
        <s v="1900020096"/>
        <s v="1900022701"/>
        <s v="1900024830"/>
        <s v="1900025352"/>
        <s v="5000005783"/>
        <s v="5000005785"/>
        <s v="5000015964"/>
        <s v="5000015965"/>
        <s v="5000015966"/>
        <s v="5000015967"/>
        <s v="5000017573"/>
        <s v="5000023462"/>
        <s v="5000025984"/>
        <s v="5000030028"/>
        <s v="5000032830"/>
        <s v="5000033199"/>
        <s v="1900009166"/>
        <s v="1900012436"/>
        <s v="5000016709"/>
        <s v="5000018423"/>
        <s v="5000020199"/>
        <s v="5000000951"/>
        <s v="5000032077"/>
        <s v="5000032078"/>
        <s v="5000032079"/>
        <s v="5000034099"/>
        <s v="1900002024"/>
        <s v="1900002025"/>
        <s v="1900002462"/>
        <s v="1900002463"/>
        <s v="1900002692"/>
        <s v="1900002694"/>
        <s v="1900004329"/>
        <s v="1900004331"/>
        <s v="1900004902"/>
        <s v="1900004903"/>
        <s v="1900006153"/>
        <s v="1900006154"/>
        <s v="1900006685"/>
        <s v="1900008408"/>
        <s v="1900008577"/>
        <s v="1900008578"/>
        <s v="1900008580"/>
        <s v="1900009018"/>
        <s v="1900010657"/>
        <s v="1900010658"/>
        <s v="1900011133"/>
        <s v="1900012547"/>
        <s v="1900012760"/>
        <s v="1900012761"/>
        <s v="1900013028"/>
        <s v="1900013029"/>
        <s v="1900013030"/>
        <s v="1900014487"/>
        <s v="1900014488"/>
        <s v="1900014934"/>
        <s v="1900014935"/>
        <s v="1900019674"/>
        <s v="1900020269"/>
        <s v="1900020270"/>
        <s v="1900020472"/>
        <s v="1900020473"/>
        <s v="1900022333"/>
        <s v="1900022334"/>
        <s v="1900022990"/>
        <s v="1900022991"/>
        <s v="1900024303"/>
        <s v="1900024304"/>
        <s v="1900024943"/>
        <s v="1900024944"/>
        <s v="1900025353"/>
        <s v="1900025354"/>
        <s v="1900000518"/>
        <s v="1900002552"/>
        <s v="1900004482"/>
        <s v="1900004753"/>
        <s v="1900004754"/>
        <s v="1900008415"/>
        <s v="1900008435"/>
        <s v="1900008671"/>
        <s v="1900010546"/>
        <s v="1900010784"/>
        <s v="1900013133"/>
        <s v="1900014371"/>
        <s v="1900014563"/>
        <s v="1900015119"/>
        <s v="1900016710"/>
        <s v="1900018128"/>
        <s v="1900020008"/>
        <s v="1900020617"/>
        <s v="1900022831"/>
        <s v="1900024478"/>
        <s v="1900024479"/>
        <s v="1900024890"/>
        <s v="1900025149"/>
        <s v="1900026756"/>
        <s v="1900026868"/>
        <s v="1900000359"/>
        <s v="1900001928"/>
        <s v="1900020570"/>
        <s v="1900025150"/>
        <s v="1900026870"/>
        <s v="1900000652"/>
        <s v="1900002382"/>
        <s v="1900004581"/>
        <s v="1900006741"/>
        <s v="1900008646"/>
        <s v="1900010745"/>
        <s v="1900012804"/>
        <s v="1900014929"/>
        <s v="1900024299"/>
        <s v="1900025207"/>
        <s v="1900008487"/>
        <s v="5000000273"/>
        <s v="1900001036"/>
        <s v="5000000165"/>
        <s v="1900005577"/>
        <s v="100009547"/>
        <s v="5000000946"/>
        <s v="1900001065"/>
        <s v="1900001481"/>
        <s v="1900002421"/>
        <s v="5000000812"/>
        <s v="5000000713"/>
        <s v="5000000714"/>
        <s v="5000000715"/>
        <s v="5000000716"/>
        <s v="5000000717"/>
        <s v="5000000718"/>
        <s v="5000000719"/>
        <s v="5000000720"/>
        <s v="5000000721"/>
        <s v="5000000722"/>
        <s v="5000000723"/>
        <s v="5000000724"/>
        <s v="5000000725"/>
        <s v="5000000726"/>
        <s v="5000000727"/>
        <s v="5100000665"/>
        <s v="5000000162"/>
        <s v="5000000978"/>
        <s v="1900000058"/>
        <s v="1900000608"/>
        <s v="1900001067"/>
        <s v="1900001516"/>
        <s v="1900002126"/>
        <s v="1900002678"/>
        <s v="1900003222"/>
        <s v="1900003842"/>
        <s v="1900004525"/>
        <s v="1900005032"/>
        <s v="1900005611"/>
        <s v="1900006152"/>
        <s v="1900000314"/>
        <s v="1900000811"/>
        <s v="1900001215"/>
        <s v="1900001311"/>
        <s v="1900001762"/>
        <s v="1900002196"/>
        <s v="1900002798"/>
        <s v="1900003439"/>
        <s v="1900003488"/>
        <s v="1900003943"/>
        <s v="1900004664"/>
        <s v="1900004744"/>
        <s v="1900005240"/>
        <s v="1900005251"/>
        <s v="1900005877"/>
        <s v="1900006249"/>
        <s v="1900005207"/>
        <s v="1900000095"/>
        <s v="1900000096"/>
        <s v="1900000693"/>
        <s v="1900000729"/>
        <s v="1900001483"/>
        <s v="1900002067"/>
        <s v="1900002577"/>
        <s v="1900002823"/>
        <s v="1900003312"/>
        <s v="1900003632"/>
        <s v="1900003750"/>
        <s v="1900004469"/>
        <s v="1900004911"/>
        <s v="1900005507"/>
        <s v="1900006130"/>
        <s v="1900005997"/>
        <s v="1900000172"/>
        <s v="1900000173"/>
        <s v="1900000292"/>
        <s v="1900000486"/>
        <s v="1900000561"/>
        <s v="1900000596"/>
        <s v="1900000722"/>
        <s v="1900000828"/>
        <s v="1900000924"/>
        <s v="1900001041"/>
        <s v="1900001158"/>
        <s v="1900001241"/>
        <s v="1900001354"/>
        <s v="1900001467"/>
        <s v="1900001534"/>
        <s v="1900001693"/>
        <s v="1900001805"/>
        <s v="1900001925"/>
        <s v="1900002033"/>
        <s v="1900002156"/>
        <s v="1900002289"/>
        <s v="1900002372"/>
        <s v="1900002693"/>
        <s v="1900002805"/>
        <s v="1900002959"/>
        <s v="1900003081"/>
        <s v="1900003298"/>
        <s v="1900003425"/>
        <s v="1900003483"/>
        <s v="1900003695"/>
        <s v="1900003742"/>
        <s v="1900003866"/>
        <s v="1900003954"/>
        <s v="1900004106"/>
        <s v="1900004484"/>
        <s v="1900004620"/>
        <s v="1900004712"/>
        <s v="1900004769"/>
        <s v="1900004894"/>
        <s v="1900005092"/>
        <s v="1900005189"/>
        <s v="1900005322"/>
        <s v="1900005467"/>
        <s v="1900005603"/>
        <s v="1900005740"/>
        <s v="1900005824"/>
        <s v="1900005985"/>
        <s v="1900006122"/>
        <s v="1900006204"/>
        <s v="1900006270"/>
        <s v="1900006403"/>
        <s v="1900002286"/>
        <s v="1900002702"/>
        <s v="1900002012"/>
        <s v="1900000508"/>
        <s v="1900000552"/>
        <s v="1900001031"/>
        <s v="1900001480"/>
        <s v="1900002034"/>
        <s v="1900002593"/>
        <s v="1900003217"/>
        <s v="1900003751"/>
        <s v="1900004471"/>
        <s v="1900004876"/>
        <s v="1900005502"/>
        <s v="1900006067"/>
        <s v="1500001004"/>
        <s v="1900000598"/>
        <s v="1900000770"/>
        <s v="1900001455"/>
        <s v="1900003795"/>
        <s v="1900000772"/>
        <s v="1900001137"/>
        <s v="1900005282"/>
        <s v="1900000091"/>
        <s v="1900001527"/>
        <s v="1900003127"/>
        <s v="1900005075"/>
        <s v="100008227"/>
        <s v="100018983"/>
        <s v="100027613"/>
        <s v="100037141"/>
        <s v="100043228"/>
        <s v="100054071"/>
        <s v="100063024"/>
        <s v="100073773"/>
        <s v="100086629"/>
        <s v="100096815"/>
        <s v="100107282"/>
        <s v="100117731"/>
        <s v="100000851"/>
        <s v="100001356"/>
        <s v="100001988"/>
        <s v="100002667"/>
        <s v="100003825"/>
        <s v="100004544"/>
        <s v="100005691"/>
        <s v="100006479"/>
        <s v="100012234"/>
        <s v="100000894"/>
        <s v="100001661"/>
        <s v="100002409"/>
        <s v="100003361"/>
        <s v="100004088"/>
        <s v="100005023"/>
        <s v="100005995"/>
        <s v="100006811"/>
        <s v="100009886"/>
        <s v="100010761"/>
        <s v="100011609"/>
        <s v="100012480"/>
        <s v="100003369"/>
        <s v="100004128"/>
        <s v="100005077"/>
        <s v="100006014"/>
        <s v="100006844"/>
        <s v="100000882"/>
        <s v="100001642"/>
        <s v="100002423"/>
        <s v="100003323"/>
        <s v="100004123"/>
        <s v="100005056"/>
        <s v="100005952"/>
        <s v="100006833"/>
        <s v="100009860"/>
        <s v="100010858"/>
        <s v="100011696"/>
        <s v="100012483"/>
        <m/>
        <s v="4400000227" u="1"/>
        <s v="4400000158" u="1"/>
        <s v="4400000317" u="1"/>
        <s v="4400000257" u="1"/>
        <s v="4400000060" u="1"/>
        <s v="4400000324" u="1"/>
        <s v="100005770" u="1"/>
        <s v="4400000288" u="1"/>
        <s v="4400000184" u="1"/>
        <s v="4400000353" u="1"/>
        <s v="100011365" u="1"/>
        <s v="4400000281" u="1"/>
        <s v="100001384" u="1"/>
        <s v="2200000012" u="1"/>
        <s v="2200000115" u="1"/>
        <s v="2200000067" u="1"/>
        <s v="2200000238" u="1"/>
        <s v="2200000317" u="1"/>
        <s v="2200000248" u="1"/>
        <s v="2200000304" u="1"/>
        <s v="2200000143" u="1"/>
        <s v="2200000188" u="1"/>
        <s v="2200000266" u="1"/>
        <s v="100002955" u="1"/>
        <s v="2200000275" u="1"/>
        <s v="2200000331" u="1"/>
        <s v="2200000377" u="1"/>
        <s v="100012264" u="1"/>
        <s v="4400000019" u="1"/>
        <s v="4400000108" u="1"/>
      </sharedItems>
    </cacheField>
    <cacheField name="Period" numFmtId="0">
      <sharedItems containsBlank="1" count="14">
        <s v="DEC 2019"/>
        <s v="OCT 2019"/>
        <s v="JAN 2020"/>
        <s v="MAY 2020"/>
        <s v="JUL 2020"/>
        <s v="AUG 2020"/>
        <s v="FEB 2020"/>
        <s v="MAR 2020"/>
        <s v="JUN 2020"/>
        <s v="SEP 2019"/>
        <s v="NOV 2019"/>
        <s v="APR 2020"/>
        <s v=""/>
        <m/>
      </sharedItems>
    </cacheField>
    <cacheField name="Description" numFmtId="0">
      <sharedItems containsBlank="1" containsMixedTypes="1" containsNumber="1" containsInteger="1" minValue="0" maxValue="0" count="17">
        <s v="Contractor Labor-ST"/>
        <s v="Contractor Services"/>
        <s v="Actg/Auditing Svcs"/>
        <s v="Legal Services"/>
        <s v=""/>
        <s v="Consultant Services"/>
        <s v="IT/Telecom Contr Svc"/>
        <s v="Training Services"/>
        <s v="Testing Services"/>
        <s v="Misc. Outside Svcs"/>
        <s v="MiscOutsideSvcs 2200"/>
        <s v="Svcs-Ess Svs-2200"/>
        <s v="Svcs-Ess Sun-2200"/>
        <s v="I/C-OperExp-1800-DLG"/>
        <s v="I/C-OperExp-1900-ENP"/>
        <m/>
        <n v="0" u="1"/>
      </sharedItems>
    </cacheField>
    <cacheField name="Vendor Name" numFmtId="0">
      <sharedItems containsBlank="1" count="71">
        <s v="RED RIVER ENTERPRISE LLC"/>
        <s v="ARCOS LLC"/>
        <s v="TCG AMERICA LLC"/>
        <s v="EVAPAR INC"/>
        <s v="BLUEGRASS OFFICE SYSTEMS"/>
        <s v="SORRELL CONSTRUCTION SERVICES LLC"/>
        <s v="COVERALL SERVICE COMPANY"/>
        <s v="GREEN HOME SOLUTIONS"/>
        <s v="Deloitte"/>
        <s v="ADP"/>
        <s v="Deloitte/Schneider Downs"/>
        <s v="Deloitte/Schneider Downs/PwC"/>
        <s v="PwC"/>
        <s v="STOLL KEENON &amp; OGDEN  PLLC"/>
        <s v="DARRELL L SAUNDERS"/>
        <s v="CSC"/>
        <s v="MCCARTER &amp; ENGLISH LLP"/>
        <s v="Pantechs"/>
        <s v="Various vendors &lt; $1,000"/>
        <s v="TOM MCCAY"/>
        <s v="CAPITAL LINK CONSULTANTS"/>
        <s v="GROUPEX LIMITED"/>
        <s v="SAP AMERICA INC"/>
        <s v="INTERNATIONAL BUSINESS MACHINES"/>
        <s v="GXS INC"/>
        <s v="ENSYTE ENERGY SOFTWARE"/>
        <s v="HYLAND LLC"/>
        <s v="IDI CONSULTING LLC"/>
        <s v="DATATRANS SOLUTIONS INC"/>
        <s v="ESKER INC"/>
        <s v="AVERTRA CORP"/>
        <s v="MARVEL TECHNOLOGIES INC"/>
        <s v="SMART ENERGY WATER"/>
        <s v="SOFTWARE INFORMATION SYSTEMS LLC"/>
        <s v="SAP INDUSTRIES INC"/>
        <s v="PEAK TECHNICAL STAFFING USA"/>
        <s v="ITERES GROUP LP"/>
        <s v="TESTA CONSULTING SERVICES INC"/>
        <s v="OPEN TEXT INC"/>
        <s v="WORKFORCE SOFTWARE LLC"/>
        <s v="PARADIGM LIAISON SERVICES LLC"/>
        <s v="MILLENNIUM LEARNING CONCEPTS"/>
        <s v="KENTUCKY CHAMBER OF COMMERCE"/>
        <s v="Liberty University"/>
        <s v="IBM CORPORATION"/>
        <s v="DILIGENT CORPORATION"/>
        <s v="BLUEGRASS INTEGRATED COMMUNICATIONS"/>
        <s v="KNOWBE4 INC"/>
        <s v="DODGE DATA &amp; ANALYTICS"/>
        <s v="IRON MOUNTAIN INC"/>
        <s v="TIME WARNER"/>
        <s v="BATH COUNTY HEALTH CENTER"/>
        <s v="MCGREGOR &amp; ASSOCIATES INC"/>
        <s v="SOUTHLAND PRINTING COMPANY INC"/>
        <s v="KING BEE DELIVERY LLC"/>
        <s v="CLARK REGIONAL PHYSICIAN PRACTICES"/>
        <s v="COLUMBIA GULF TRANSMISSION LLC"/>
        <s v="NATURAL ENERGY ENGINEERING SERVICES"/>
        <s v="PANTECHS LABORATORIES INC"/>
        <s v="NEW VISTA OF THE BLUEGRASS INC"/>
        <s v="PNG COMPANIES LLC"/>
        <s v="S&amp;P Global Platts"/>
        <s v="Essential Utilities Inc."/>
        <s v="Delgasco"/>
        <s v="Enpro"/>
        <m/>
        <s v="Needs Lookup" u="1"/>
        <s v="Pcard Needs Lookup" u="1"/>
        <s v="Various vendors &lt; $500" u="1"/>
        <s v="IT Month End Accruals" u="1"/>
        <s v="CITY OF MT  OLIVET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9930100"/>
    <s v="Adm &amp; Gen-Genl Ad"/>
    <s v="5303830"/>
    <s v="Advertising"/>
    <s v="400003221"/>
    <s v="MANCHESTER ENTERPRISE (THE)"/>
    <s v="1900000119"/>
    <s v="1"/>
    <s v="KR"/>
    <s v="CTR SR01/169935"/>
    <s v="DEL CORPORATE"/>
    <s v="#"/>
    <s v="#"/>
    <s v="12/2-12/9"/>
    <s v="JAN 2021"/>
    <n v="500"/>
    <x v="0"/>
    <x v="0"/>
  </r>
  <r>
    <s v="9930100"/>
    <s v="Adm &amp; Gen-Genl Ad"/>
    <s v="5303830"/>
    <s v="Advertising"/>
    <s v="400003221"/>
    <s v="MANCHESTER ENTERPRISE (THE)"/>
    <s v="1900005936"/>
    <s v="1"/>
    <s v="KR"/>
    <s v="CTR SR01/164410"/>
    <s v="DEL CORP SER"/>
    <s v="#"/>
    <s v="#"/>
    <s v="NOV 2020"/>
    <s v="DEC 2020"/>
    <n v="250"/>
    <x v="0"/>
    <x v="0"/>
  </r>
  <r>
    <s v="9930100"/>
    <s v="Adm &amp; Gen-Genl Ad"/>
    <s v="5303830"/>
    <s v="Advertising"/>
    <s v="400003621"/>
    <s v="BEREA CITIZEN  THE"/>
    <s v="1900005938"/>
    <s v="1"/>
    <s v="KR"/>
    <s v="CTR SR01/164410"/>
    <s v="DEL CORP SER"/>
    <s v="#"/>
    <s v="#"/>
    <s v="NOVEMBER 2020"/>
    <s v="DEC 2020"/>
    <n v="265"/>
    <x v="0"/>
    <x v="0"/>
  </r>
  <r>
    <s v="9930100"/>
    <s v="Adm &amp; Gen-Genl Ad"/>
    <s v="5303830"/>
    <s v="Advertising"/>
    <s v="400003725"/>
    <s v="SENTINEL-ECHO  THE"/>
    <s v="1900000135"/>
    <s v="1"/>
    <s v="KR"/>
    <s v="CTR SR01/164410"/>
    <s v="DEL CORP SER"/>
    <s v="#"/>
    <s v="#"/>
    <s v="10943"/>
    <s v="JAN 2021"/>
    <n v="625"/>
    <x v="0"/>
    <x v="0"/>
  </r>
  <r>
    <s v="9930100"/>
    <s v="Adm &amp; Gen-Genl Ad"/>
    <s v="5303830"/>
    <s v="Advertising"/>
    <s v="400003725"/>
    <s v="SENTINEL-ECHO  THE"/>
    <s v="1900005919"/>
    <s v="1"/>
    <s v="KR"/>
    <s v="CTR SR01/164410"/>
    <s v="DEL CORP SER"/>
    <s v="#"/>
    <s v="#"/>
    <s v="10943"/>
    <s v="DEC 2020"/>
    <n v="275"/>
    <x v="0"/>
    <x v="0"/>
  </r>
  <r>
    <s v="9930100"/>
    <s v="Adm &amp; Gen-Genl Ad"/>
    <s v="5303830"/>
    <s v="Advertising"/>
    <s v="400003746"/>
    <s v="TIMES-TRIBUNE  THE"/>
    <s v="1900000134"/>
    <s v="1"/>
    <s v="KR"/>
    <s v="CTR SR01/169935"/>
    <s v="DEL CORPORATE"/>
    <s v="#"/>
    <s v="#"/>
    <s v="541"/>
    <s v="JAN 2021"/>
    <n v="975"/>
    <x v="0"/>
    <x v="0"/>
  </r>
  <r>
    <s v="9930100"/>
    <s v="Adm &amp; Gen-Genl Ad"/>
    <s v="5303830"/>
    <s v="Advertising"/>
    <s v="400003746"/>
    <s v="TIMES-TRIBUNE  THE"/>
    <s v="1900000565"/>
    <s v="1"/>
    <s v="KR"/>
    <s v="CTR SR01/164410"/>
    <s v="DEL CORP SER"/>
    <s v="#"/>
    <s v="#"/>
    <s v="541"/>
    <s v="FEB 2021"/>
    <n v="78.040000000000006"/>
    <x v="0"/>
    <x v="0"/>
  </r>
  <r>
    <s v="9930100"/>
    <s v="Adm &amp; Gen-Genl Ad"/>
    <s v="5303830"/>
    <s v="Advertising"/>
    <s v="400003746"/>
    <s v="TIMES-TRIBUNE  THE"/>
    <s v="1900005922"/>
    <s v="1"/>
    <s v="KR"/>
    <s v="CTR SR01/164410"/>
    <s v="DEL CORP SER"/>
    <s v="#"/>
    <s v="#"/>
    <s v="541"/>
    <s v="DEC 2020"/>
    <n v="225"/>
    <x v="0"/>
    <x v="0"/>
  </r>
  <r>
    <s v="9930100"/>
    <s v="Adm &amp; Gen-Genl Ad"/>
    <s v="5303830"/>
    <s v="Advertising"/>
    <s v="400003876"/>
    <s v="KY NEWSGROUP/MC INVESTMENTS INC"/>
    <s v="1900005918"/>
    <s v="1"/>
    <s v="KR"/>
    <s v="CTR SR01/164410"/>
    <s v="DEL CORP SER"/>
    <s v="#"/>
    <s v="#"/>
    <s v="18266"/>
    <s v="DEC 2020"/>
    <n v="360"/>
    <x v="0"/>
    <x v="0"/>
  </r>
  <r>
    <s v="9930100"/>
    <s v="Adm &amp; Gen-Genl Ad"/>
    <s v="5303830"/>
    <s v="Advertising"/>
    <s v="400003945"/>
    <s v="SOUTHLAND PRINTING COMPANY INC"/>
    <s v="1900000079"/>
    <s v="1"/>
    <s v="KR"/>
    <s v="CTR SR01/164410"/>
    <s v="DEL CORP SER"/>
    <s v="#"/>
    <s v="#"/>
    <s v="407187"/>
    <s v="JAN 2021"/>
    <n v="1581.52"/>
    <x v="1"/>
    <x v="0"/>
  </r>
  <r>
    <s v="9930100"/>
    <s v="Adm &amp; Gen-Genl Ad"/>
    <s v="5303830"/>
    <s v="Advertising"/>
    <s v="400003945"/>
    <s v="SOUTHLAND PRINTING COMPANY INC"/>
    <s v="1900000080"/>
    <s v="1"/>
    <s v="KR"/>
    <s v="CTR SR01/164410"/>
    <s v="DEL CORP SER"/>
    <s v="#"/>
    <s v="#"/>
    <s v="406356"/>
    <s v="JAN 2021"/>
    <n v="1101.3399999999999"/>
    <x v="1"/>
    <x v="0"/>
  </r>
  <r>
    <s v="9930100"/>
    <s v="Adm &amp; Gen-Genl Ad"/>
    <s v="5303830"/>
    <s v="Advertising"/>
    <s v="400003945"/>
    <s v="SOUTHLAND PRINTING COMPANY INC"/>
    <s v="1900000081"/>
    <s v="1"/>
    <s v="KR"/>
    <s v="CTR SR01/164410"/>
    <s v="DEL CORP SER"/>
    <s v="#"/>
    <s v="#"/>
    <s v="406929"/>
    <s v="JAN 2021"/>
    <n v="1101.3399999999999"/>
    <x v="1"/>
    <x v="0"/>
  </r>
  <r>
    <s v="9930100"/>
    <s v="Adm &amp; Gen-Genl Ad"/>
    <s v="5303830"/>
    <s v="Advertising"/>
    <s v="400003945"/>
    <s v="SOUTHLAND PRINTING COMPANY INC"/>
    <s v="1900000369"/>
    <s v="1"/>
    <s v="KR"/>
    <s v="CTR SR01/164410"/>
    <s v="DEL CORP SER"/>
    <s v="#"/>
    <s v="#"/>
    <s v="407578"/>
    <s v="JAN 2021"/>
    <n v="2240.84"/>
    <x v="1"/>
    <x v="0"/>
  </r>
  <r>
    <s v="9930100"/>
    <s v="Adm &amp; Gen-Genl Ad"/>
    <s v="5303830"/>
    <s v="Advertising"/>
    <s v="400003945"/>
    <s v="SOUTHLAND PRINTING COMPANY INC"/>
    <s v="1900000755"/>
    <s v="1"/>
    <s v="KR"/>
    <s v="CTR SR01/164410"/>
    <s v="DEL CORP SER"/>
    <s v="#"/>
    <s v="#"/>
    <s v="408206"/>
    <s v="FEB 2021"/>
    <n v="1127.8399999999999"/>
    <x v="1"/>
    <x v="0"/>
  </r>
  <r>
    <s v="9930100"/>
    <s v="Adm &amp; Gen-Genl Ad"/>
    <s v="5303830"/>
    <s v="Advertising"/>
    <s v="400003945"/>
    <s v="SOUTHLAND PRINTING COMPANY INC"/>
    <s v="1900001084"/>
    <s v="1"/>
    <s v="KR"/>
    <s v="CTR SR01/164410"/>
    <s v="DEL CORP SER"/>
    <s v="#"/>
    <s v="#"/>
    <s v="408571"/>
    <s v="MAR 2021"/>
    <n v="1581.52"/>
    <x v="1"/>
    <x v="0"/>
  </r>
  <r>
    <s v="9930100"/>
    <s v="Adm &amp; Gen-Genl Ad"/>
    <s v="5303830"/>
    <s v="Advertising"/>
    <s v="400003945"/>
    <s v="SOUTHLAND PRINTING COMPANY INC"/>
    <s v="1900004648"/>
    <s v="1"/>
    <s v="KR"/>
    <s v="CTR SR01/164410"/>
    <s v="DEL CORP SER"/>
    <s v="#"/>
    <s v="#"/>
    <s v="405712"/>
    <s v="SEP 2020"/>
    <n v="1192.5"/>
    <x v="1"/>
    <x v="0"/>
  </r>
  <r>
    <s v="9930100"/>
    <s v="Adm &amp; Gen-Genl Ad"/>
    <s v="5303830"/>
    <s v="Advertising"/>
    <s v="400003945"/>
    <s v="SOUTHLAND PRINTING COMPANY INC"/>
    <s v="1900005088"/>
    <s v="1"/>
    <s v="KR"/>
    <s v="CTR SR01/164410"/>
    <s v="DEL CORP SER"/>
    <s v="#"/>
    <s v="#"/>
    <s v="406292"/>
    <s v="OCT 2020"/>
    <n v="1192.5"/>
    <x v="1"/>
    <x v="0"/>
  </r>
  <r>
    <s v="9930100"/>
    <s v="Adm &amp; Gen-Genl Ad"/>
    <s v="5303830"/>
    <s v="Advertising"/>
    <s v="400003972"/>
    <s v="BLUEGRASS NEWSMEDIA LLC"/>
    <s v="1900006206"/>
    <s v="1"/>
    <s v="KR"/>
    <s v="CTR SR01/169935"/>
    <s v="DEL CORPORATE"/>
    <s v="#"/>
    <s v="#"/>
    <s v="75142/1120"/>
    <s v="DEC 2020"/>
    <n v="450"/>
    <x v="2"/>
    <x v="0"/>
  </r>
  <r>
    <s v="9930100"/>
    <s v="Adm &amp; Gen-Genl Ad"/>
    <s v="5303830"/>
    <s v="Advertising"/>
    <s v="400004070"/>
    <s v="MIDDLESBORO DAILY NEWS"/>
    <s v="1900000136"/>
    <s v="1"/>
    <s v="KR"/>
    <s v="CTR SR01/164410"/>
    <s v="DEL CORP SER"/>
    <s v="#"/>
    <s v="#"/>
    <s v="118326/1220"/>
    <s v="JAN 2021"/>
    <n v="240"/>
    <x v="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s v="9930100"/>
    <s v="Adm &amp; Gen-Genl Ad"/>
    <s v="5303830"/>
    <s v="Advertising"/>
    <s v="400003221"/>
    <s v="MANCHESTER ENTERPRISE (THE)"/>
    <s v="1900006133"/>
    <s v="1"/>
    <s v="KR"/>
    <s v="CTR SR01/169935"/>
    <s v="DEL CORPORATE"/>
    <s v="#"/>
    <s v="#"/>
    <s v="NOVEMBER 2019"/>
    <s v="DEC 2019"/>
    <n v="1000"/>
    <x v="0"/>
    <x v="0"/>
  </r>
  <r>
    <s v="9930100"/>
    <s v="Adm &amp; Gen-Genl Ad"/>
    <s v="5303830"/>
    <s v="Advertising"/>
    <s v="400003235"/>
    <s v="MT STERLING ADVOCATE"/>
    <s v="1900006243"/>
    <s v="1"/>
    <s v="KR"/>
    <s v="CTR SR01/169935"/>
    <s v="DEL CORPORATE"/>
    <s v="#"/>
    <s v="#"/>
    <s v="131472-01"/>
    <s v="DEC 2019"/>
    <n v="1001.92"/>
    <x v="0"/>
    <x v="0"/>
  </r>
  <r>
    <s v="9930100"/>
    <s v="Adm &amp; Gen-Genl Ad"/>
    <s v="5303830"/>
    <s v="Advertising"/>
    <s v="400003621"/>
    <s v="BEREA CITIZEN  THE"/>
    <s v="1900005785"/>
    <s v="1"/>
    <s v="KR"/>
    <s v="CTR SR01/169935"/>
    <s v="DEL CORPORATE"/>
    <s v="#"/>
    <s v="#"/>
    <s v="123284"/>
    <s v="NOV 2019"/>
    <n v="252"/>
    <x v="0"/>
    <x v="0"/>
  </r>
  <r>
    <s v="9930100"/>
    <s v="Adm &amp; Gen-Genl Ad"/>
    <s v="5303830"/>
    <s v="Advertising"/>
    <s v="400003621"/>
    <s v="BEREA CITIZEN  THE"/>
    <s v="1900005806"/>
    <s v="1"/>
    <s v="KR"/>
    <s v="CTR SR01/169935"/>
    <s v="DEL CORPORATE"/>
    <s v="#"/>
    <s v="#"/>
    <s v="123357"/>
    <s v="NOV 2019"/>
    <n v="265"/>
    <x v="0"/>
    <x v="0"/>
  </r>
  <r>
    <s v="9930100"/>
    <s v="Adm &amp; Gen-Genl Ad"/>
    <s v="5303830"/>
    <s v="Advertising"/>
    <s v="400003621"/>
    <s v="BEREA CITIZEN  THE"/>
    <s v="1900006028"/>
    <s v="1"/>
    <s v="KR"/>
    <s v="CTR SR01/169935"/>
    <s v="DEL CORPORATE"/>
    <s v="#"/>
    <s v="#"/>
    <s v="123416"/>
    <s v="DEC 2019"/>
    <n v="265"/>
    <x v="0"/>
    <x v="0"/>
  </r>
  <r>
    <s v="9930100"/>
    <s v="Adm &amp; Gen-Genl Ad"/>
    <s v="5303830"/>
    <s v="Advertising"/>
    <s v="400003621"/>
    <s v="BEREA CITIZEN  THE"/>
    <s v="1900006254"/>
    <s v="1"/>
    <s v="KR"/>
    <s v="CTR SR01/169935"/>
    <s v="DEL CORPORATE"/>
    <s v="#"/>
    <s v="#"/>
    <s v="123600"/>
    <s v="DEC 2019"/>
    <n v="265"/>
    <x v="0"/>
    <x v="0"/>
  </r>
  <r>
    <s v="9930100"/>
    <s v="Adm &amp; Gen-Genl Ad"/>
    <s v="5303830"/>
    <s v="Advertising"/>
    <s v="400003705"/>
    <s v="NEWS JOURNAL"/>
    <s v="1900006255"/>
    <s v="1"/>
    <s v="KR"/>
    <s v="CTR SR01/169935"/>
    <s v="DEL CORPORATE"/>
    <s v="#"/>
    <s v="#"/>
    <s v="204202-05"/>
    <s v="DEC 2019"/>
    <n v="900"/>
    <x v="1"/>
    <x v="0"/>
  </r>
  <r>
    <s v="9930100"/>
    <s v="Adm &amp; Gen-Genl Ad"/>
    <s v="5303830"/>
    <s v="Advertising"/>
    <s v="400003876"/>
    <s v="KY NEWSGROUP/MC INVESTMENTS INC"/>
    <s v="1900000002"/>
    <s v="1"/>
    <s v="KR"/>
    <s v="CTR SR01/169935"/>
    <s v="DEL CORPORATE"/>
    <s v="#"/>
    <s v="#"/>
    <s v="16688"/>
    <s v="JAN 2020"/>
    <n v="720"/>
    <x v="0"/>
    <x v="0"/>
  </r>
  <r>
    <s v="9930100"/>
    <s v="Adm &amp; Gen-Genl Ad"/>
    <s v="5303830"/>
    <s v="Advertising"/>
    <s v="400003876"/>
    <s v="KY NEWSGROUP/MC INVESTMENTS INC"/>
    <s v="1900006160"/>
    <s v="1"/>
    <s v="KR"/>
    <s v="CTR SR01/169935"/>
    <s v="DEL CORPORATE"/>
    <s v="#"/>
    <s v="#"/>
    <s v="16376"/>
    <s v="DEC 2019"/>
    <n v="1440"/>
    <x v="0"/>
    <x v="0"/>
  </r>
  <r>
    <s v="9930100"/>
    <s v="Adm &amp; Gen-Genl Ad"/>
    <s v="5303830"/>
    <s v="Advertising"/>
    <s v="400003892"/>
    <s v="KENTUCKY PRESS ASSOCIATION"/>
    <s v="1900001062"/>
    <s v="1"/>
    <s v="KR"/>
    <s v="CTR SR01/164410"/>
    <s v="DEL CORP SER"/>
    <s v="#"/>
    <s v="#"/>
    <s v="20024DD3"/>
    <s v="MAR 2020"/>
    <n v="1298.96"/>
    <x v="0"/>
    <x v="0"/>
  </r>
  <r>
    <s v="9930100"/>
    <s v="Adm &amp; Gen-Genl Ad"/>
    <s v="5303830"/>
    <s v="Advertising"/>
    <s v="400003945"/>
    <s v="SOUTHLAND PRINTING COMPANY INC"/>
    <s v="1900000084"/>
    <s v="1"/>
    <s v="KR"/>
    <s v="CTR SR01/164410"/>
    <s v="DEL CORP SER"/>
    <s v="#"/>
    <s v="#"/>
    <s v="401809"/>
    <s v="JAN 2020"/>
    <n v="1210.52"/>
    <x v="2"/>
    <x v="0"/>
  </r>
  <r>
    <s v="9930100"/>
    <s v="Adm &amp; Gen-Genl Ad"/>
    <s v="5303830"/>
    <s v="Advertising"/>
    <s v="400003945"/>
    <s v="SOUTHLAND PRINTING COMPANY INC"/>
    <s v="1900000555"/>
    <s v="1"/>
    <s v="KR"/>
    <s v="CTR SR01/164410"/>
    <s v="DEL CORP SER"/>
    <s v="#"/>
    <s v="#"/>
    <s v="402495"/>
    <s v="FEB 2020"/>
    <n v="1210.52"/>
    <x v="2"/>
    <x v="0"/>
  </r>
  <r>
    <s v="9930100"/>
    <s v="Adm &amp; Gen-Genl Ad"/>
    <s v="5303830"/>
    <s v="Advertising"/>
    <s v="400003945"/>
    <s v="SOUTHLAND PRINTING COMPANY INC"/>
    <s v="1900001236"/>
    <s v="1"/>
    <s v="KR"/>
    <s v="CTR SR01/164410"/>
    <s v="DEL CORP SER"/>
    <s v="#"/>
    <s v="#"/>
    <s v="403098"/>
    <s v="MAR 2020"/>
    <n v="1210.52"/>
    <x v="2"/>
    <x v="0"/>
  </r>
  <r>
    <s v="9930100"/>
    <s v="Adm &amp; Gen-Genl Ad"/>
    <s v="5303830"/>
    <s v="Advertising"/>
    <s v="400003945"/>
    <s v="SOUTHLAND PRINTING COMPANY INC"/>
    <s v="1900001450"/>
    <s v="1"/>
    <s v="KR"/>
    <s v="CTR SR01/164410"/>
    <s v="DEL CORP SER"/>
    <s v="#"/>
    <s v="#"/>
    <s v="403658"/>
    <s v="APR 2020"/>
    <n v="1210.52"/>
    <x v="2"/>
    <x v="0"/>
  </r>
  <r>
    <s v="9930100"/>
    <s v="Adm &amp; Gen-Genl Ad"/>
    <s v="5303830"/>
    <s v="Advertising"/>
    <s v="400003945"/>
    <s v="SOUTHLAND PRINTING COMPANY INC"/>
    <s v="1900001782"/>
    <s v="1"/>
    <s v="KR"/>
    <s v="CTR SR01/164410"/>
    <s v="DEL CORP SER"/>
    <s v="#"/>
    <s v="#"/>
    <s v="403845"/>
    <s v="APR 2020"/>
    <n v="1210.52"/>
    <x v="2"/>
    <x v="0"/>
  </r>
  <r>
    <s v="9930100"/>
    <s v="Adm &amp; Gen-Genl Ad"/>
    <s v="5303830"/>
    <s v="Advertising"/>
    <s v="400003945"/>
    <s v="SOUTHLAND PRINTING COMPANY INC"/>
    <s v="1900002302"/>
    <s v="1"/>
    <s v="KR"/>
    <s v="CTR SR01/164410"/>
    <s v="DEL CORP SER"/>
    <s v="#"/>
    <s v="#"/>
    <s v="404073"/>
    <s v="MAY 2020"/>
    <n v="1581.52"/>
    <x v="2"/>
    <x v="0"/>
  </r>
  <r>
    <s v="9930100"/>
    <s v="Adm &amp; Gen-Genl Ad"/>
    <s v="5303830"/>
    <s v="Advertising"/>
    <s v="400003945"/>
    <s v="SOUTHLAND PRINTING COMPANY INC"/>
    <s v="1900002806"/>
    <s v="1"/>
    <s v="KR"/>
    <s v="CTR SR01/164410"/>
    <s v="DEL CORP SER"/>
    <s v="#"/>
    <s v="#"/>
    <s v="404328"/>
    <s v="JUN 2020"/>
    <n v="1581.52"/>
    <x v="2"/>
    <x v="0"/>
  </r>
  <r>
    <s v="9930100"/>
    <s v="Adm &amp; Gen-Genl Ad"/>
    <s v="5303830"/>
    <s v="Advertising"/>
    <s v="400003945"/>
    <s v="SOUTHLAND PRINTING COMPANY INC"/>
    <s v="1900003506"/>
    <s v="1"/>
    <s v="KR"/>
    <s v="CTR SR01/164410"/>
    <s v="DEL CORP SER"/>
    <s v="#"/>
    <s v="#"/>
    <s v="404760"/>
    <s v="JUL 2020"/>
    <n v="1581.52"/>
    <x v="2"/>
    <x v="0"/>
  </r>
  <r>
    <s v="9930100"/>
    <s v="Adm &amp; Gen-Genl Ad"/>
    <s v="5303830"/>
    <s v="Advertising"/>
    <s v="400003945"/>
    <s v="SOUTHLAND PRINTING COMPANY INC"/>
    <s v="1900003970"/>
    <s v="1"/>
    <s v="KR"/>
    <s v="CTR SR01/164410"/>
    <s v="DEL CORP SER"/>
    <s v="#"/>
    <s v="#"/>
    <s v="405182"/>
    <s v="AUG 2020"/>
    <n v="1581.52"/>
    <x v="2"/>
    <x v="0"/>
  </r>
  <r>
    <s v="9930100"/>
    <s v="Adm &amp; Gen-Genl Ad"/>
    <s v="5303830"/>
    <s v="Advertising"/>
    <s v="400003945"/>
    <s v="SOUTHLAND PRINTING COMPANY INC"/>
    <s v="1900004470"/>
    <s v="1"/>
    <s v="KR"/>
    <s v="CTR SR01/164410"/>
    <s v="DEL CORP SER"/>
    <s v="#"/>
    <s v="#"/>
    <s v="318281"/>
    <s v="SEP 2019"/>
    <n v="1210.52"/>
    <x v="2"/>
    <x v="0"/>
  </r>
  <r>
    <s v="9930100"/>
    <s v="Adm &amp; Gen-Genl Ad"/>
    <s v="5303830"/>
    <s v="Advertising"/>
    <s v="400003945"/>
    <s v="SOUTHLAND PRINTING COMPANY INC"/>
    <s v="1900005053"/>
    <s v="1"/>
    <s v="KR"/>
    <s v="CTR SR01/164410"/>
    <s v="DEL CORP SER"/>
    <s v="#"/>
    <s v="#"/>
    <s v="319055"/>
    <s v="OCT 2019"/>
    <n v="1210.52"/>
    <x v="2"/>
    <x v="0"/>
  </r>
  <r>
    <s v="9930100"/>
    <s v="Adm &amp; Gen-Genl Ad"/>
    <s v="5303830"/>
    <s v="Advertising"/>
    <s v="400003945"/>
    <s v="SOUTHLAND PRINTING COMPANY INC"/>
    <s v="1900005574"/>
    <s v="1"/>
    <s v="KR"/>
    <s v="CTR SR01/164410"/>
    <s v="DEL CORP SER"/>
    <s v="#"/>
    <s v="#"/>
    <s v="400083"/>
    <s v="NOV 2019"/>
    <n v="1210.52"/>
    <x v="2"/>
    <x v="0"/>
  </r>
  <r>
    <s v="9930100"/>
    <s v="Adm &amp; Gen-Genl Ad"/>
    <s v="5303830"/>
    <s v="Advertising"/>
    <s v="400003945"/>
    <s v="SOUTHLAND PRINTING COMPANY INC"/>
    <s v="1900005844"/>
    <s v="1"/>
    <s v="KR"/>
    <s v="CTR SR01/164410"/>
    <s v="DEL CORP SER"/>
    <s v="#"/>
    <s v="#"/>
    <s v="319410"/>
    <s v="NOV 2019"/>
    <n v="1210.52"/>
    <x v="2"/>
    <x v="0"/>
  </r>
  <r>
    <s v="9930100"/>
    <s v="Adm &amp; Gen-Genl Ad"/>
    <s v="5303830"/>
    <s v="Advertising"/>
    <s v="400003945"/>
    <s v="SOUTHLAND PRINTING COMPANY INC"/>
    <s v="1900005848"/>
    <s v="1"/>
    <s v="KR"/>
    <s v="CTR SR01/164410"/>
    <s v="DEL CORP SER"/>
    <s v="#"/>
    <s v="#"/>
    <s v="400768"/>
    <s v="NOV 2019"/>
    <n v="1210.52"/>
    <x v="2"/>
    <x v="0"/>
  </r>
  <r>
    <s v="9930100"/>
    <s v="Adm &amp; Gen-Genl Ad"/>
    <s v="5303830"/>
    <s v="Advertising"/>
    <s v="400003972"/>
    <s v="BLUEGRASS NEWSMEDIA LLC"/>
    <s v="1900006080"/>
    <s v="1"/>
    <s v="KR"/>
    <s v="CTR SR01/169935"/>
    <s v="DEL CORPORATE"/>
    <s v="#"/>
    <s v="#"/>
    <s v="75142"/>
    <s v="DEC 2019"/>
    <n v="1020"/>
    <x v="1"/>
    <x v="0"/>
  </r>
  <r>
    <s v="9930100"/>
    <s v="Adm &amp; Gen-Genl Ad"/>
    <s v="5303830"/>
    <s v="Advertising"/>
    <s v="#"/>
    <s v="Not assigned"/>
    <s v="100002939"/>
    <s v="4"/>
    <s v="PD"/>
    <s v="CTR SR01/164410"/>
    <s v="DEL CORP SER"/>
    <s v="#"/>
    <s v="TR1000003319"/>
    <s v="16050270"/>
    <s v="APR 2020"/>
    <n v="83"/>
    <x v="0"/>
    <x v="0"/>
  </r>
  <r>
    <s v="9930100"/>
    <s v="Adm &amp; Gen-Genl Ad"/>
    <s v="5303830"/>
    <s v="Advertising"/>
    <s v="#"/>
    <s v="Not assigned"/>
    <s v="100002992"/>
    <s v="1"/>
    <s v="PD"/>
    <s v="WBS CORONA.DELTA"/>
    <s v="CORONA VIRUS SUPS AND EXPS FOR DELTA"/>
    <s v="#"/>
    <s v="TR1000003319"/>
    <s v="16500641"/>
    <s v="APR 2020"/>
    <n v="160"/>
    <x v="0"/>
    <x v="0"/>
  </r>
  <r>
    <s v="9930100"/>
    <s v="Adm &amp; Gen-Genl Ad"/>
    <s v="5303830"/>
    <s v="Advertising"/>
    <s v="#"/>
    <s v="Not assigned"/>
    <s v="100012474"/>
    <s v="6"/>
    <s v="SA"/>
    <s v="CTR SR01/169935"/>
    <s v="DEL CORPORATE"/>
    <s v="#"/>
    <s v="12/31/2019 Correct CEP Re"/>
    <s v="12/31/2019 CORRE"/>
    <s v="DEC 2019"/>
    <n v="-517"/>
    <x v="0"/>
    <x v="0"/>
  </r>
  <r>
    <s v="9930100"/>
    <s v="Adm &amp; Gen-Genl Ad"/>
    <s v="5303830"/>
    <s v="Advertising"/>
    <s v="#"/>
    <s v="Not assigned"/>
    <s v="100012474"/>
    <s v="7"/>
    <s v="SA"/>
    <s v="CTR SR01/169935"/>
    <s v="DEL CORPORATE"/>
    <s v="#"/>
    <s v="12/31/2019 Correct CEP Re"/>
    <s v="12/31/2019 CORRE"/>
    <s v="DEC 2019"/>
    <n v="-5891.92"/>
    <x v="0"/>
    <x v="0"/>
  </r>
  <r>
    <s v="Overall Result"/>
    <m/>
    <m/>
    <m/>
    <m/>
    <m/>
    <m/>
    <m/>
    <m/>
    <m/>
    <m/>
    <m/>
    <m/>
    <m/>
    <m/>
    <n v="20693.240000000005"/>
    <x v="3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70">
  <r>
    <s v="9923000"/>
    <s v="Adm &amp; Gen-Outsd Svcs"/>
    <s v="5303030"/>
    <s v="Contractor Services"/>
    <s v="300003798"/>
    <s v="IRTH SOLUTIONS LLC"/>
    <s v="5000024051"/>
    <s v="1"/>
    <s v="WE"/>
    <s v="WBS CP.APPL.ALL"/>
    <s v="INVS/SERVICES TO SUPPORT ALL COMPANIES"/>
    <s v="#"/>
    <s v="#"/>
    <s v="SIA000302"/>
    <s v="SEP 2020"/>
    <n v="11.104112000000001"/>
    <x v="0"/>
    <x v="0"/>
    <x v="0"/>
    <x v="0"/>
    <x v="0"/>
    <x v="0"/>
  </r>
  <r>
    <s v="9923000"/>
    <s v="Adm &amp; Gen-Outsd Svcs"/>
    <s v="5303030"/>
    <s v="Contractor Services"/>
    <s v="300004291"/>
    <s v="EVAPAR INC"/>
    <s v="5000001092"/>
    <s v="1"/>
    <s v="WE"/>
    <s v="CTR SR01/169556"/>
    <s v="FACILITY ADM SETT"/>
    <s v="#"/>
    <s v="#"/>
    <s v="#"/>
    <s v="NOV 2020"/>
    <n v="2639.02"/>
    <x v="0"/>
    <x v="0"/>
    <x v="1"/>
    <x v="1"/>
    <x v="0"/>
    <x v="1"/>
  </r>
  <r>
    <s v="9923000"/>
    <s v="Adm &amp; Gen-Outsd Svcs"/>
    <s v="5303030"/>
    <s v="Contractor Services"/>
    <s v="300004430"/>
    <s v="COVERALL SERVICE COMPANY"/>
    <s v="5000000800"/>
    <s v="1"/>
    <s v="WE"/>
    <s v="CTR SR01/169556"/>
    <s v="FACILITY ADM SETT"/>
    <s v="#"/>
    <s v="#"/>
    <s v="#"/>
    <s v="SEP 2020"/>
    <n v="2801.58"/>
    <x v="0"/>
    <x v="0"/>
    <x v="2"/>
    <x v="0"/>
    <x v="0"/>
    <x v="2"/>
  </r>
  <r>
    <s v="9923000"/>
    <s v="Adm &amp; Gen-Outsd Svcs"/>
    <s v="5303030"/>
    <s v="Contractor Services"/>
    <s v="300004430"/>
    <s v="COVERALL SERVICE COMPANY"/>
    <s v="5000000920"/>
    <s v="1"/>
    <s v="WE"/>
    <s v="CTR SR01/169556"/>
    <s v="FACILITY ADM SETT"/>
    <s v="#"/>
    <s v="#"/>
    <s v="#"/>
    <s v="OCT 2020"/>
    <n v="2801.58"/>
    <x v="0"/>
    <x v="0"/>
    <x v="3"/>
    <x v="2"/>
    <x v="0"/>
    <x v="2"/>
  </r>
  <r>
    <s v="9923000"/>
    <s v="Adm &amp; Gen-Outsd Svcs"/>
    <s v="5303030"/>
    <s v="Contractor Services"/>
    <s v="300004430"/>
    <s v="COVERALL SERVICE COMPANY"/>
    <s v="5000001033"/>
    <s v="1"/>
    <s v="WE"/>
    <s v="CTR SR01/169556"/>
    <s v="FACILITY ADM SETT"/>
    <s v="#"/>
    <s v="#"/>
    <s v="#"/>
    <s v="NOV 2020"/>
    <n v="2801.58"/>
    <x v="0"/>
    <x v="0"/>
    <x v="4"/>
    <x v="1"/>
    <x v="0"/>
    <x v="2"/>
  </r>
  <r>
    <s v="9923000"/>
    <s v="Adm &amp; Gen-Outsd Svcs"/>
    <s v="5303210"/>
    <s v="Actg/Auditing Svcs"/>
    <s v="#"/>
    <s v="Not assigned"/>
    <s v="100000784"/>
    <s v="1"/>
    <s v="SA"/>
    <s v="CTR SR01/161310"/>
    <s v="DEL ACCT"/>
    <s v="#"/>
    <s v="2020 PWC Tax Return"/>
    <s v="2020 PWC TAX RET"/>
    <s v="JAN 2021"/>
    <n v="1287.98"/>
    <x v="1"/>
    <x v="0"/>
    <x v="5"/>
    <x v="3"/>
    <x v="1"/>
    <x v="3"/>
  </r>
  <r>
    <s v="9923000"/>
    <s v="Adm &amp; Gen-Outsd Svcs"/>
    <s v="5303210"/>
    <s v="Actg/Auditing Svcs"/>
    <s v="#"/>
    <s v="Not assigned"/>
    <s v="100000841"/>
    <s v="1"/>
    <s v="SA"/>
    <s v="CTR SR01/163024"/>
    <s v="DEL HUM RES"/>
    <s v="#"/>
    <s v="ADP Fees"/>
    <s v="ADP FEES"/>
    <s v="JAN 2021"/>
    <n v="1753.61"/>
    <x v="1"/>
    <x v="0"/>
    <x v="6"/>
    <x v="3"/>
    <x v="1"/>
    <x v="4"/>
  </r>
  <r>
    <s v="9923000"/>
    <s v="Adm &amp; Gen-Outsd Svcs"/>
    <s v="5303210"/>
    <s v="Actg/Auditing Svcs"/>
    <s v="#"/>
    <s v="Not assigned"/>
    <s v="100000920"/>
    <s v="1"/>
    <s v="SA"/>
    <s v="CTR SR01/161310"/>
    <s v="DEL ACCT"/>
    <s v="#"/>
    <s v="Accounting Accrual"/>
    <s v="ACCOUNTING ACCRU"/>
    <s v="JAN 2021"/>
    <n v="6000"/>
    <x v="1"/>
    <x v="0"/>
    <x v="7"/>
    <x v="3"/>
    <x v="1"/>
    <x v="5"/>
  </r>
  <r>
    <s v="9923000"/>
    <s v="Adm &amp; Gen-Outsd Svcs"/>
    <s v="5303210"/>
    <s v="Actg/Auditing Svcs"/>
    <s v="#"/>
    <s v="Not assigned"/>
    <s v="100001758"/>
    <s v="1"/>
    <s v="SA"/>
    <s v="CTR SR01/163024"/>
    <s v="DEL HUM RES"/>
    <s v="#"/>
    <s v="Schneider Downs Audit Fee"/>
    <s v="SCHNEIDER DOWNS"/>
    <s v="FEB 2021"/>
    <n v="13300"/>
    <x v="1"/>
    <x v="0"/>
    <x v="8"/>
    <x v="4"/>
    <x v="1"/>
    <x v="6"/>
  </r>
  <r>
    <s v="9923000"/>
    <s v="Adm &amp; Gen-Outsd Svcs"/>
    <s v="5303210"/>
    <s v="Actg/Auditing Svcs"/>
    <s v="#"/>
    <s v="Not assigned"/>
    <s v="100001930"/>
    <s v="1"/>
    <s v="SA"/>
    <s v="CTR SR01/161310"/>
    <s v="DEL ACCT"/>
    <s v="#"/>
    <s v="Accounting Accrual"/>
    <s v="ACCOUNTING ACCRU"/>
    <s v="FEB 2021"/>
    <n v="6000"/>
    <x v="1"/>
    <x v="0"/>
    <x v="9"/>
    <x v="4"/>
    <x v="1"/>
    <x v="5"/>
  </r>
  <r>
    <s v="9923000"/>
    <s v="Adm &amp; Gen-Outsd Svcs"/>
    <s v="5303210"/>
    <s v="Actg/Auditing Svcs"/>
    <s v="#"/>
    <s v="Not assigned"/>
    <s v="100001933"/>
    <s v="1"/>
    <s v="SA"/>
    <s v="CTR SR01/163024"/>
    <s v="DEL HUM RES"/>
    <s v="#"/>
    <s v="ADP Fees"/>
    <s v="ADP FEES"/>
    <s v="FEB 2021"/>
    <n v="4877.6899999999996"/>
    <x v="1"/>
    <x v="0"/>
    <x v="10"/>
    <x v="4"/>
    <x v="1"/>
    <x v="4"/>
  </r>
  <r>
    <s v="9923000"/>
    <s v="Adm &amp; Gen-Outsd Svcs"/>
    <s v="5303210"/>
    <s v="Actg/Auditing Svcs"/>
    <s v="#"/>
    <s v="Not assigned"/>
    <s v="100002699"/>
    <s v="1"/>
    <s v="SA"/>
    <s v="CTR SR01/163024"/>
    <s v="DEL HUM RES"/>
    <s v="#"/>
    <s v="Schneider Downs Audit Fee"/>
    <s v="SCHNEIDER DOWNS"/>
    <s v="MAR 2021"/>
    <n v="2500"/>
    <x v="1"/>
    <x v="0"/>
    <x v="11"/>
    <x v="5"/>
    <x v="1"/>
    <x v="6"/>
  </r>
  <r>
    <s v="9923000"/>
    <s v="Adm &amp; Gen-Outsd Svcs"/>
    <s v="5303210"/>
    <s v="Actg/Auditing Svcs"/>
    <s v="#"/>
    <s v="Not assigned"/>
    <s v="100003222"/>
    <s v="1"/>
    <s v="SA"/>
    <s v="CTR SR01/163024"/>
    <s v="DEL HUM RES"/>
    <s v="#"/>
    <s v="ADP Fees"/>
    <s v="ADP FEES"/>
    <s v="MAR 2021"/>
    <n v="2078.08"/>
    <x v="1"/>
    <x v="0"/>
    <x v="12"/>
    <x v="5"/>
    <x v="1"/>
    <x v="4"/>
  </r>
  <r>
    <s v="9923000"/>
    <s v="Adm &amp; Gen-Outsd Svcs"/>
    <s v="5303210"/>
    <s v="Actg/Auditing Svcs"/>
    <s v="#"/>
    <s v="Not assigned"/>
    <s v="100003321"/>
    <s v="1"/>
    <s v="SA"/>
    <s v="CTR SR01/161310"/>
    <s v="DEL ACCT"/>
    <s v="#"/>
    <s v="Accounting Accrual"/>
    <s v="ACCOUNTING ACCRU"/>
    <s v="MAR 2021"/>
    <n v="5600"/>
    <x v="1"/>
    <x v="0"/>
    <x v="13"/>
    <x v="5"/>
    <x v="1"/>
    <x v="5"/>
  </r>
  <r>
    <s v="9923000"/>
    <s v="Adm &amp; Gen-Outsd Svcs"/>
    <s v="5303210"/>
    <s v="Actg/Auditing Svcs"/>
    <s v="#"/>
    <s v="Not assigned"/>
    <s v="100007555"/>
    <s v="1"/>
    <s v="SA"/>
    <s v="CTR SR01/163024"/>
    <s v="DEL HUM RES"/>
    <s v="#"/>
    <s v="ADP Fees"/>
    <s v="ADP FEES"/>
    <s v="SEP 2020"/>
    <n v="1237.3399999999999"/>
    <x v="1"/>
    <x v="0"/>
    <x v="14"/>
    <x v="0"/>
    <x v="1"/>
    <x v="4"/>
  </r>
  <r>
    <s v="9923000"/>
    <s v="Adm &amp; Gen-Outsd Svcs"/>
    <s v="5303210"/>
    <s v="Actg/Auditing Svcs"/>
    <s v="#"/>
    <s v="Not assigned"/>
    <s v="100007556"/>
    <s v="1"/>
    <s v="SA"/>
    <s v="CTR SR01/163024"/>
    <s v="DEL HUM RES"/>
    <s v="#"/>
    <s v="ADP Fees"/>
    <s v="ADP FEES"/>
    <s v="SEP 2020"/>
    <n v="-150"/>
    <x v="1"/>
    <x v="0"/>
    <x v="15"/>
    <x v="0"/>
    <x v="1"/>
    <x v="4"/>
  </r>
  <r>
    <s v="9923000"/>
    <s v="Adm &amp; Gen-Outsd Svcs"/>
    <s v="5303210"/>
    <s v="Actg/Auditing Svcs"/>
    <s v="#"/>
    <s v="Not assigned"/>
    <s v="100007661"/>
    <s v="1"/>
    <s v="SA"/>
    <s v="CTR SR01/161310"/>
    <s v="DEL ACCT"/>
    <s v="#"/>
    <s v="Accounting Accrual"/>
    <s v="ACCOUNTING ACCRU"/>
    <s v="SEP 2020"/>
    <n v="1675"/>
    <x v="1"/>
    <x v="0"/>
    <x v="16"/>
    <x v="0"/>
    <x v="1"/>
    <x v="5"/>
  </r>
  <r>
    <s v="9923000"/>
    <s v="Adm &amp; Gen-Outsd Svcs"/>
    <s v="5303210"/>
    <s v="Actg/Auditing Svcs"/>
    <s v="#"/>
    <s v="Not assigned"/>
    <s v="100008460"/>
    <s v="1"/>
    <s v="SA"/>
    <s v="CTR SR01/161310"/>
    <s v="DEL ACCT"/>
    <s v="#"/>
    <s v="Accounting Accrual"/>
    <s v="ACCOUNTING ACCRU"/>
    <s v="OCT 2020"/>
    <n v="1675"/>
    <x v="1"/>
    <x v="0"/>
    <x v="17"/>
    <x v="2"/>
    <x v="1"/>
    <x v="5"/>
  </r>
  <r>
    <s v="9923000"/>
    <s v="Adm &amp; Gen-Outsd Svcs"/>
    <s v="5303210"/>
    <s v="Actg/Auditing Svcs"/>
    <s v="#"/>
    <s v="Not assigned"/>
    <s v="100008490"/>
    <s v="1"/>
    <s v="SA"/>
    <s v="CTR SR01/163024"/>
    <s v="DEL HUM RES"/>
    <s v="#"/>
    <s v="ADP Fees"/>
    <s v="ADP FEES"/>
    <s v="OCT 2020"/>
    <n v="1677.68"/>
    <x v="1"/>
    <x v="0"/>
    <x v="18"/>
    <x v="2"/>
    <x v="1"/>
    <x v="4"/>
  </r>
  <r>
    <s v="9923000"/>
    <s v="Adm &amp; Gen-Outsd Svcs"/>
    <s v="5303210"/>
    <s v="Actg/Auditing Svcs"/>
    <s v="#"/>
    <s v="Not assigned"/>
    <s v="100009057"/>
    <s v="1"/>
    <s v="SA"/>
    <s v="CTR SR01/163024"/>
    <s v="DEL HUM RES"/>
    <s v="#"/>
    <s v="ADP Fees"/>
    <s v="ADP FEES"/>
    <s v="NOV 2020"/>
    <n v="1465.35"/>
    <x v="1"/>
    <x v="0"/>
    <x v="19"/>
    <x v="1"/>
    <x v="1"/>
    <x v="4"/>
  </r>
  <r>
    <s v="9923000"/>
    <s v="Adm &amp; Gen-Outsd Svcs"/>
    <s v="5303210"/>
    <s v="Actg/Auditing Svcs"/>
    <s v="#"/>
    <s v="Not assigned"/>
    <s v="100009293"/>
    <s v="1"/>
    <s v="SA"/>
    <s v="CTR SR01/163024"/>
    <s v="DEL HUM RES"/>
    <s v="#"/>
    <s v="ADP Fees"/>
    <s v="ADP FEES"/>
    <s v="NOV 2020"/>
    <n v="425.69"/>
    <x v="1"/>
    <x v="0"/>
    <x v="20"/>
    <x v="1"/>
    <x v="1"/>
    <x v="4"/>
  </r>
  <r>
    <s v="9923000"/>
    <s v="Adm &amp; Gen-Outsd Svcs"/>
    <s v="5303210"/>
    <s v="Actg/Auditing Svcs"/>
    <s v="#"/>
    <s v="Not assigned"/>
    <s v="100009350"/>
    <s v="1"/>
    <s v="SA"/>
    <s v="CTR SR01/161310"/>
    <s v="DEL ACCT"/>
    <s v="#"/>
    <s v="Accounting Accrual"/>
    <s v="ACCOUNTING ACCRU"/>
    <s v="NOV 2020"/>
    <n v="1675"/>
    <x v="1"/>
    <x v="0"/>
    <x v="21"/>
    <x v="1"/>
    <x v="1"/>
    <x v="5"/>
  </r>
  <r>
    <s v="9923000"/>
    <s v="Adm &amp; Gen-Outsd Svcs"/>
    <s v="5303210"/>
    <s v="Actg/Auditing Svcs"/>
    <s v="#"/>
    <s v="Not assigned"/>
    <s v="100009802"/>
    <s v="1"/>
    <s v="SA"/>
    <s v="CTR SR01/161310"/>
    <s v="DEL ACCT"/>
    <s v="#"/>
    <s v="Schneider Downs 401k Audi"/>
    <s v="SCHNEIDER DOWNS"/>
    <s v="DEC 2020"/>
    <n v="2000"/>
    <x v="1"/>
    <x v="0"/>
    <x v="22"/>
    <x v="6"/>
    <x v="1"/>
    <x v="6"/>
  </r>
  <r>
    <s v="9923000"/>
    <s v="Adm &amp; Gen-Outsd Svcs"/>
    <s v="5303210"/>
    <s v="Actg/Auditing Svcs"/>
    <s v="#"/>
    <s v="Not assigned"/>
    <s v="100010267"/>
    <s v="1"/>
    <s v="SA"/>
    <s v="CTR SR01/163024"/>
    <s v="DEL HUM RES"/>
    <s v="#"/>
    <s v="ADP Fees"/>
    <s v="ADP FEES"/>
    <s v="DEC 2020"/>
    <n v="1606.4"/>
    <x v="1"/>
    <x v="0"/>
    <x v="23"/>
    <x v="6"/>
    <x v="1"/>
    <x v="4"/>
  </r>
  <r>
    <s v="9923000"/>
    <s v="Adm &amp; Gen-Outsd Svcs"/>
    <s v="5303210"/>
    <s v="Actg/Auditing Svcs"/>
    <s v="#"/>
    <s v="Not assigned"/>
    <s v="100010305"/>
    <s v="1"/>
    <s v="SA"/>
    <s v="CTR SR01/161310"/>
    <s v="DEL ACCT"/>
    <s v="#"/>
    <s v="Accounting Accrual"/>
    <s v="ACCOUNTING ACCRU"/>
    <s v="DEC 2020"/>
    <n v="1575"/>
    <x v="1"/>
    <x v="0"/>
    <x v="24"/>
    <x v="6"/>
    <x v="1"/>
    <x v="5"/>
  </r>
  <r>
    <s v="9923000"/>
    <s v="Adm &amp; Gen-Outsd Svcs"/>
    <s v="5303210"/>
    <s v="Actg/Auditing Svcs"/>
    <s v="#"/>
    <s v="Not assigned"/>
    <s v="100010306"/>
    <s v="1"/>
    <s v="SA"/>
    <s v="CTR SR01/163024"/>
    <s v="DEL HUM RES"/>
    <s v="#"/>
    <s v="ADP Fees"/>
    <s v="ADP FEES"/>
    <s v="DEC 2020"/>
    <n v="-100"/>
    <x v="1"/>
    <x v="0"/>
    <x v="25"/>
    <x v="6"/>
    <x v="1"/>
    <x v="4"/>
  </r>
  <r>
    <s v="9923000"/>
    <s v="Adm &amp; Gen-Outsd Svcs"/>
    <s v="5303210"/>
    <s v="Actg/Auditing Svcs"/>
    <s v="#"/>
    <s v="Not assigned"/>
    <s v="2200000002"/>
    <s v="1"/>
    <s v="AC"/>
    <s v="CTR SR01/161310"/>
    <s v="DEL ACCT"/>
    <s v="#"/>
    <s v="PWC Audit January 2021"/>
    <s v="2020 PWC"/>
    <s v="JAN 2021"/>
    <n v="4095.76"/>
    <x v="1"/>
    <x v="1"/>
    <x v="26"/>
    <x v="3"/>
    <x v="1"/>
    <x v="3"/>
  </r>
  <r>
    <s v="9923000"/>
    <s v="Adm &amp; Gen-Outsd Svcs"/>
    <s v="5303210"/>
    <s v="Actg/Auditing Svcs"/>
    <s v="#"/>
    <s v="Not assigned"/>
    <s v="2200000014"/>
    <s v="1"/>
    <s v="AC"/>
    <s v="CTR SR01/161310"/>
    <s v="DEL ACCT"/>
    <s v="#"/>
    <s v="PWC Audit February 2021"/>
    <s v="2020 PWC"/>
    <s v="FEB 2021"/>
    <n v="4095.76"/>
    <x v="1"/>
    <x v="1"/>
    <x v="27"/>
    <x v="4"/>
    <x v="1"/>
    <x v="3"/>
  </r>
  <r>
    <s v="9923000"/>
    <s v="Adm &amp; Gen-Outsd Svcs"/>
    <s v="5303210"/>
    <s v="Actg/Auditing Svcs"/>
    <s v="#"/>
    <s v="Not assigned"/>
    <s v="2200000028"/>
    <s v="1"/>
    <s v="AC"/>
    <s v="CTR SR01/161310"/>
    <s v="DEL ACCT"/>
    <s v="#"/>
    <s v="PWC Audit March 2021"/>
    <s v="2020 PWC"/>
    <s v="MAR 2021"/>
    <n v="4095.76"/>
    <x v="1"/>
    <x v="1"/>
    <x v="28"/>
    <x v="5"/>
    <x v="1"/>
    <x v="3"/>
  </r>
  <r>
    <s v="9923000"/>
    <s v="Adm &amp; Gen-Outsd Svcs"/>
    <s v="5303210"/>
    <s v="Actg/Auditing Svcs"/>
    <s v="#"/>
    <s v="Not assigned"/>
    <s v="2200000117"/>
    <s v="1"/>
    <s v="AC"/>
    <s v="CTR SR01/161310"/>
    <s v="DEL ACCT"/>
    <s v="#"/>
    <s v="PWC Audit September 2020"/>
    <s v="2020 PWC"/>
    <s v="SEP 2020"/>
    <n v="4741.93"/>
    <x v="1"/>
    <x v="1"/>
    <x v="29"/>
    <x v="0"/>
    <x v="1"/>
    <x v="3"/>
  </r>
  <r>
    <s v="9923000"/>
    <s v="Adm &amp; Gen-Outsd Svcs"/>
    <s v="5303210"/>
    <s v="Actg/Auditing Svcs"/>
    <s v="#"/>
    <s v="Not assigned"/>
    <s v="2200000118"/>
    <s v="1"/>
    <s v="AC"/>
    <s v="CTR SR01/161310"/>
    <s v="DEL ACCT"/>
    <s v="#"/>
    <s v="PWC Audit September 2020"/>
    <s v="2020 PWC"/>
    <s v="SEP 2020"/>
    <n v="4741.93"/>
    <x v="1"/>
    <x v="1"/>
    <x v="30"/>
    <x v="0"/>
    <x v="1"/>
    <x v="3"/>
  </r>
  <r>
    <s v="9923000"/>
    <s v="Adm &amp; Gen-Outsd Svcs"/>
    <s v="5303210"/>
    <s v="Actg/Auditing Svcs"/>
    <s v="#"/>
    <s v="Not assigned"/>
    <s v="2200000131"/>
    <s v="1"/>
    <s v="AC"/>
    <s v="CTR SR01/161310"/>
    <s v="DEL ACCT"/>
    <s v="#"/>
    <s v="PWC Audit October 2020"/>
    <s v="2020 PWC"/>
    <s v="OCT 2020"/>
    <n v="4741.93"/>
    <x v="1"/>
    <x v="1"/>
    <x v="31"/>
    <x v="2"/>
    <x v="1"/>
    <x v="3"/>
  </r>
  <r>
    <s v="9923000"/>
    <s v="Adm &amp; Gen-Outsd Svcs"/>
    <s v="5303210"/>
    <s v="Actg/Auditing Svcs"/>
    <s v="#"/>
    <s v="Not assigned"/>
    <s v="2200000144"/>
    <s v="1"/>
    <s v="AC"/>
    <s v="CTR SR01/161310"/>
    <s v="DEL ACCT"/>
    <s v="#"/>
    <s v="PWC Audit November 2020"/>
    <s v="2020 PWC"/>
    <s v="NOV 2020"/>
    <n v="4741.93"/>
    <x v="1"/>
    <x v="1"/>
    <x v="32"/>
    <x v="1"/>
    <x v="1"/>
    <x v="3"/>
  </r>
  <r>
    <s v="9923000"/>
    <s v="Adm &amp; Gen-Outsd Svcs"/>
    <s v="5303210"/>
    <s v="Actg/Auditing Svcs"/>
    <s v="#"/>
    <s v="Not assigned"/>
    <s v="4400000098"/>
    <s v="1"/>
    <s v="AR"/>
    <s v="CTR SR01/161310"/>
    <s v="DEL ACCT"/>
    <s v="#"/>
    <s v="PWC Audit September 2020"/>
    <s v="2020 PWC"/>
    <s v="SEP 2020"/>
    <n v="-4741.93"/>
    <x v="1"/>
    <x v="1"/>
    <x v="33"/>
    <x v="0"/>
    <x v="1"/>
    <x v="3"/>
  </r>
  <r>
    <s v="9923000"/>
    <s v="Adm &amp; Gen-Outsd Svcs"/>
    <s v="5303220"/>
    <s v="Legal Services"/>
    <s v="400001509"/>
    <s v="STOLL KEENON &amp; OGDEN  PLLC"/>
    <s v="1900000163"/>
    <s v="1"/>
    <s v="KR"/>
    <s v="CTR SR01/169935"/>
    <s v="DEL CORPORATE"/>
    <s v="#"/>
    <s v="#"/>
    <s v="944976"/>
    <s v="JAN 2021"/>
    <n v="144"/>
    <x v="2"/>
    <x v="0"/>
    <x v="34"/>
    <x v="3"/>
    <x v="2"/>
    <x v="7"/>
  </r>
  <r>
    <s v="9923000"/>
    <s v="Adm &amp; Gen-Outsd Svcs"/>
    <s v="5303220"/>
    <s v="Legal Services"/>
    <s v="400001509"/>
    <s v="STOLL KEENON &amp; OGDEN  PLLC"/>
    <s v="1900000164"/>
    <s v="1"/>
    <s v="KR"/>
    <s v="CTR SR01/169935"/>
    <s v="DEL CORPORATE"/>
    <s v="#"/>
    <s v="#"/>
    <s v="944974"/>
    <s v="JAN 2021"/>
    <n v="9383.85"/>
    <x v="2"/>
    <x v="0"/>
    <x v="35"/>
    <x v="3"/>
    <x v="2"/>
    <x v="7"/>
  </r>
  <r>
    <s v="9923000"/>
    <s v="Adm &amp; Gen-Outsd Svcs"/>
    <s v="5303220"/>
    <s v="Legal Services"/>
    <s v="400001509"/>
    <s v="STOLL KEENON &amp; OGDEN  PLLC"/>
    <s v="1900000169"/>
    <s v="1"/>
    <s v="KR"/>
    <s v="CTR SR01/169935"/>
    <s v="DEL CORPORATE"/>
    <s v="#"/>
    <s v="#"/>
    <s v="944975"/>
    <s v="JAN 2021"/>
    <n v="64"/>
    <x v="2"/>
    <x v="0"/>
    <x v="36"/>
    <x v="3"/>
    <x v="2"/>
    <x v="7"/>
  </r>
  <r>
    <s v="9923000"/>
    <s v="Adm &amp; Gen-Outsd Svcs"/>
    <s v="5303220"/>
    <s v="Legal Services"/>
    <s v="400001509"/>
    <s v="STOLL KEENON &amp; OGDEN  PLLC"/>
    <s v="1900000571"/>
    <s v="1"/>
    <s v="KR"/>
    <s v="CTR SR01/169935"/>
    <s v="DEL CORPORATE"/>
    <s v="#"/>
    <s v="#"/>
    <s v="946938"/>
    <s v="FEB 2021"/>
    <n v="7009.2"/>
    <x v="2"/>
    <x v="0"/>
    <x v="37"/>
    <x v="4"/>
    <x v="2"/>
    <x v="7"/>
  </r>
  <r>
    <s v="9923000"/>
    <s v="Adm &amp; Gen-Outsd Svcs"/>
    <s v="5303220"/>
    <s v="Legal Services"/>
    <s v="400001509"/>
    <s v="STOLL KEENON &amp; OGDEN  PLLC"/>
    <s v="1900000913"/>
    <s v="1"/>
    <s v="KR"/>
    <s v="CTR SR01/169935"/>
    <s v="DEL CORPORATE"/>
    <s v="#"/>
    <s v="#"/>
    <s v="948830"/>
    <s v="MAR 2021"/>
    <n v="2241"/>
    <x v="2"/>
    <x v="0"/>
    <x v="38"/>
    <x v="5"/>
    <x v="2"/>
    <x v="7"/>
  </r>
  <r>
    <s v="9923000"/>
    <s v="Adm &amp; Gen-Outsd Svcs"/>
    <s v="5303220"/>
    <s v="Legal Services"/>
    <s v="400001509"/>
    <s v="STOLL KEENON &amp; OGDEN  PLLC"/>
    <s v="1900000916"/>
    <s v="1"/>
    <s v="KR"/>
    <s v="CTR SR01/169935"/>
    <s v="DEL CORPORATE"/>
    <s v="#"/>
    <s v="#"/>
    <s v="948832"/>
    <s v="MAR 2021"/>
    <n v="267.3"/>
    <x v="2"/>
    <x v="0"/>
    <x v="39"/>
    <x v="5"/>
    <x v="2"/>
    <x v="7"/>
  </r>
  <r>
    <s v="9923000"/>
    <s v="Adm &amp; Gen-Outsd Svcs"/>
    <s v="5303220"/>
    <s v="Legal Services"/>
    <s v="400001509"/>
    <s v="STOLL KEENON &amp; OGDEN  PLLC"/>
    <s v="1900000918"/>
    <s v="1"/>
    <s v="KR"/>
    <s v="CTR SR01/169935"/>
    <s v="DEL CORPORATE"/>
    <s v="#"/>
    <s v="#"/>
    <s v="948831"/>
    <s v="MAR 2021"/>
    <n v="792"/>
    <x v="2"/>
    <x v="0"/>
    <x v="40"/>
    <x v="5"/>
    <x v="2"/>
    <x v="7"/>
  </r>
  <r>
    <s v="9923000"/>
    <s v="Adm &amp; Gen-Outsd Svcs"/>
    <s v="5303220"/>
    <s v="Legal Services"/>
    <s v="400001509"/>
    <s v="STOLL KEENON &amp; OGDEN  PLLC"/>
    <s v="1900004337"/>
    <s v="1"/>
    <s v="KR"/>
    <s v="CTR SR01/169935"/>
    <s v="DEL CORPORATE"/>
    <s v="#"/>
    <s v="#"/>
    <s v="936785"/>
    <s v="SEP 2020"/>
    <n v="3328"/>
    <x v="2"/>
    <x v="0"/>
    <x v="41"/>
    <x v="0"/>
    <x v="2"/>
    <x v="7"/>
  </r>
  <r>
    <s v="9923000"/>
    <s v="Adm &amp; Gen-Outsd Svcs"/>
    <s v="5303220"/>
    <s v="Legal Services"/>
    <s v="400001509"/>
    <s v="STOLL KEENON &amp; OGDEN  PLLC"/>
    <s v="1900004338"/>
    <s v="1"/>
    <s v="KR"/>
    <s v="CTR SR01/169935"/>
    <s v="DEL CORPORATE"/>
    <s v="#"/>
    <s v="#"/>
    <s v="936784"/>
    <s v="SEP 2020"/>
    <n v="1980.9"/>
    <x v="2"/>
    <x v="0"/>
    <x v="42"/>
    <x v="0"/>
    <x v="2"/>
    <x v="7"/>
  </r>
  <r>
    <s v="9923000"/>
    <s v="Adm &amp; Gen-Outsd Svcs"/>
    <s v="5303220"/>
    <s v="Legal Services"/>
    <s v="400001509"/>
    <s v="STOLL KEENON &amp; OGDEN  PLLC"/>
    <s v="1900004917"/>
    <s v="1"/>
    <s v="KR"/>
    <s v="CTR SR01/169935"/>
    <s v="DEL CORPORATE"/>
    <s v="#"/>
    <s v="#"/>
    <s v="939122"/>
    <s v="OCT 2020"/>
    <n v="1984"/>
    <x v="2"/>
    <x v="0"/>
    <x v="43"/>
    <x v="2"/>
    <x v="2"/>
    <x v="7"/>
  </r>
  <r>
    <s v="9923000"/>
    <s v="Adm &amp; Gen-Outsd Svcs"/>
    <s v="5303220"/>
    <s v="Legal Services"/>
    <s v="400001509"/>
    <s v="STOLL KEENON &amp; OGDEN  PLLC"/>
    <s v="1900004921"/>
    <s v="1"/>
    <s v="KR"/>
    <s v="CTR SR01/169935"/>
    <s v="DEL CORPORATE"/>
    <s v="#"/>
    <s v="#"/>
    <s v="939121"/>
    <s v="OCT 2020"/>
    <n v="3181.5"/>
    <x v="2"/>
    <x v="0"/>
    <x v="44"/>
    <x v="2"/>
    <x v="2"/>
    <x v="7"/>
  </r>
  <r>
    <s v="9923000"/>
    <s v="Adm &amp; Gen-Outsd Svcs"/>
    <s v="5303220"/>
    <s v="Legal Services"/>
    <s v="400001509"/>
    <s v="STOLL KEENON &amp; OGDEN  PLLC"/>
    <s v="1900005580"/>
    <s v="1"/>
    <s v="KR"/>
    <s v="CTR SR01/169935"/>
    <s v="DEL CORPORATE"/>
    <s v="#"/>
    <s v="#"/>
    <s v="941103"/>
    <s v="NOV 2020"/>
    <n v="2895.5"/>
    <x v="2"/>
    <x v="0"/>
    <x v="45"/>
    <x v="1"/>
    <x v="2"/>
    <x v="7"/>
  </r>
  <r>
    <s v="9923000"/>
    <s v="Adm &amp; Gen-Outsd Svcs"/>
    <s v="5303220"/>
    <s v="Legal Services"/>
    <s v="400001509"/>
    <s v="STOLL KEENON &amp; OGDEN  PLLC"/>
    <s v="1900005585"/>
    <s v="1"/>
    <s v="KR"/>
    <s v="CTR SR01/169935"/>
    <s v="DEL CORPORATE"/>
    <s v="#"/>
    <s v="#"/>
    <s v="941100"/>
    <s v="NOV 2020"/>
    <n v="4762.8"/>
    <x v="2"/>
    <x v="0"/>
    <x v="46"/>
    <x v="1"/>
    <x v="2"/>
    <x v="7"/>
  </r>
  <r>
    <s v="9923000"/>
    <s v="Adm &amp; Gen-Outsd Svcs"/>
    <s v="5303220"/>
    <s v="Legal Services"/>
    <s v="400001509"/>
    <s v="STOLL KEENON &amp; OGDEN  PLLC"/>
    <s v="1900005593"/>
    <s v="1"/>
    <s v="KR"/>
    <s v="CTR SR01/169935"/>
    <s v="DEL CORPORATE"/>
    <s v="#"/>
    <s v="#"/>
    <s v="941101"/>
    <s v="NOV 2020"/>
    <n v="995.4"/>
    <x v="2"/>
    <x v="0"/>
    <x v="47"/>
    <x v="1"/>
    <x v="2"/>
    <x v="7"/>
  </r>
  <r>
    <s v="9923000"/>
    <s v="Adm &amp; Gen-Outsd Svcs"/>
    <s v="5303220"/>
    <s v="Legal Services"/>
    <s v="400001509"/>
    <s v="STOLL KEENON &amp; OGDEN  PLLC"/>
    <s v="1900006132"/>
    <s v="1"/>
    <s v="KR"/>
    <s v="CTR SR01/169935"/>
    <s v="DEL CORPORATE"/>
    <s v="#"/>
    <s v="#"/>
    <s v="942827"/>
    <s v="DEC 2020"/>
    <n v="96"/>
    <x v="2"/>
    <x v="0"/>
    <x v="48"/>
    <x v="6"/>
    <x v="2"/>
    <x v="7"/>
  </r>
  <r>
    <s v="9923000"/>
    <s v="Adm &amp; Gen-Outsd Svcs"/>
    <s v="5303220"/>
    <s v="Legal Services"/>
    <s v="400001509"/>
    <s v="STOLL KEENON &amp; OGDEN  PLLC"/>
    <s v="1900006133"/>
    <s v="1"/>
    <s v="KR"/>
    <s v="CTR SR01/169935"/>
    <s v="DEL CORPORATE"/>
    <s v="#"/>
    <s v="#"/>
    <s v="942826"/>
    <s v="DEC 2020"/>
    <n v="4800.6000000000004"/>
    <x v="2"/>
    <x v="0"/>
    <x v="49"/>
    <x v="6"/>
    <x v="2"/>
    <x v="7"/>
  </r>
  <r>
    <s v="9923000"/>
    <s v="Adm &amp; Gen-Outsd Svcs"/>
    <s v="5303220"/>
    <s v="Legal Services"/>
    <s v="400003822"/>
    <s v="DARRELL L SAUNDERS"/>
    <s v="1900000321"/>
    <s v="1"/>
    <s v="KR"/>
    <s v="CTR SR01/169935"/>
    <s v="DEL CORPORATE"/>
    <s v="#"/>
    <s v="#"/>
    <s v="12/31/2020"/>
    <s v="JAN 2021"/>
    <n v="300"/>
    <x v="2"/>
    <x v="0"/>
    <x v="50"/>
    <x v="3"/>
    <x v="2"/>
    <x v="8"/>
  </r>
  <r>
    <s v="9923000"/>
    <s v="Adm &amp; Gen-Outsd Svcs"/>
    <s v="5303220"/>
    <s v="Legal Services"/>
    <s v="400003822"/>
    <s v="DARRELL L SAUNDERS"/>
    <s v="1900000671"/>
    <s v="1"/>
    <s v="KR"/>
    <s v="CTR SR01/169935"/>
    <s v="DEL CORPORATE"/>
    <s v="#"/>
    <s v="#"/>
    <s v="JERRY GARLAND"/>
    <s v="FEB 2021"/>
    <n v="50"/>
    <x v="2"/>
    <x v="0"/>
    <x v="51"/>
    <x v="4"/>
    <x v="2"/>
    <x v="8"/>
  </r>
  <r>
    <s v="9923000"/>
    <s v="Adm &amp; Gen-Outsd Svcs"/>
    <s v="5303220"/>
    <s v="Legal Services"/>
    <s v="400003822"/>
    <s v="DARRELL L SAUNDERS"/>
    <s v="1900001022"/>
    <s v="1"/>
    <s v="KR"/>
    <s v="CTR SR01/169935"/>
    <s v="DEL CORPORATE"/>
    <s v="#"/>
    <s v="#"/>
    <s v="JERRY GARLAND"/>
    <s v="MAR 2021"/>
    <n v="400"/>
    <x v="2"/>
    <x v="0"/>
    <x v="52"/>
    <x v="5"/>
    <x v="2"/>
    <x v="8"/>
  </r>
  <r>
    <s v="9923000"/>
    <s v="Adm &amp; Gen-Outsd Svcs"/>
    <s v="5303220"/>
    <s v="Legal Services"/>
    <s v="400003822"/>
    <s v="DARRELL L SAUNDERS"/>
    <s v="1900004459"/>
    <s v="1"/>
    <s v="KR"/>
    <s v="CTR SR01/169935"/>
    <s v="DEL CORPORATE"/>
    <s v="#"/>
    <s v="#"/>
    <s v="JERRY GARLAND"/>
    <s v="SEP 2020"/>
    <n v="100"/>
    <x v="2"/>
    <x v="0"/>
    <x v="53"/>
    <x v="0"/>
    <x v="2"/>
    <x v="8"/>
  </r>
  <r>
    <s v="9923000"/>
    <s v="Adm &amp; Gen-Outsd Svcs"/>
    <s v="5303220"/>
    <s v="Legal Services"/>
    <s v="400003822"/>
    <s v="DARRELL L SAUNDERS"/>
    <s v="1900004460"/>
    <s v="1"/>
    <s v="KR"/>
    <s v="CTR SR01/169935"/>
    <s v="DEL CORPORATE"/>
    <s v="#"/>
    <s v="#"/>
    <s v="MICHAEL MILLS"/>
    <s v="SEP 2020"/>
    <n v="232.5"/>
    <x v="2"/>
    <x v="0"/>
    <x v="54"/>
    <x v="0"/>
    <x v="2"/>
    <x v="8"/>
  </r>
  <r>
    <s v="9923000"/>
    <s v="Adm &amp; Gen-Outsd Svcs"/>
    <s v="5303220"/>
    <s v="Legal Services"/>
    <s v="400003822"/>
    <s v="DARRELL L SAUNDERS"/>
    <s v="1900004463"/>
    <s v="1"/>
    <s v="KR"/>
    <s v="CTR SR01/169935"/>
    <s v="DEL CORPORATE"/>
    <s v="#"/>
    <s v="#"/>
    <s v="MTAG-DENNISHOGAN"/>
    <s v="SEP 2020"/>
    <n v="50"/>
    <x v="2"/>
    <x v="0"/>
    <x v="55"/>
    <x v="0"/>
    <x v="2"/>
    <x v="8"/>
  </r>
  <r>
    <s v="9923000"/>
    <s v="Adm &amp; Gen-Outsd Svcs"/>
    <s v="5303220"/>
    <s v="Legal Services"/>
    <s v="400003822"/>
    <s v="DARRELL L SAUNDERS"/>
    <s v="1900004826"/>
    <s v="1"/>
    <s v="KR"/>
    <s v="CTR SR01/169935"/>
    <s v="DEL CORPORATE"/>
    <s v="#"/>
    <s v="#"/>
    <s v="JERRY GARLAND"/>
    <s v="OCT 2020"/>
    <n v="50"/>
    <x v="2"/>
    <x v="0"/>
    <x v="56"/>
    <x v="2"/>
    <x v="2"/>
    <x v="8"/>
  </r>
  <r>
    <s v="9923000"/>
    <s v="Adm &amp; Gen-Outsd Svcs"/>
    <s v="5303220"/>
    <s v="Legal Services"/>
    <s v="400003822"/>
    <s v="DARRELL L SAUNDERS"/>
    <s v="1900004863"/>
    <s v="1"/>
    <s v="KR"/>
    <s v="CTR SR01/169935"/>
    <s v="DEL CORPORATE"/>
    <s v="#"/>
    <s v="#"/>
    <s v="MICHAEL MILLS"/>
    <s v="OCT 2020"/>
    <n v="50"/>
    <x v="2"/>
    <x v="0"/>
    <x v="57"/>
    <x v="2"/>
    <x v="2"/>
    <x v="8"/>
  </r>
  <r>
    <s v="9923000"/>
    <s v="Adm &amp; Gen-Outsd Svcs"/>
    <s v="5303220"/>
    <s v="Legal Services"/>
    <s v="400003822"/>
    <s v="DARRELL L SAUNDERS"/>
    <s v="1900005638"/>
    <s v="1"/>
    <s v="KR"/>
    <s v="CTR SR01/169935"/>
    <s v="DEL CORPORATE"/>
    <s v="#"/>
    <s v="#"/>
    <s v="MICHAEL MILLS"/>
    <s v="NOV 2020"/>
    <n v="50"/>
    <x v="2"/>
    <x v="0"/>
    <x v="58"/>
    <x v="1"/>
    <x v="2"/>
    <x v="8"/>
  </r>
  <r>
    <s v="9923000"/>
    <s v="Adm &amp; Gen-Outsd Svcs"/>
    <s v="5303220"/>
    <s v="Legal Services"/>
    <s v="400003822"/>
    <s v="DARRELL L SAUNDERS"/>
    <s v="1900005640"/>
    <s v="1"/>
    <s v="KR"/>
    <s v="CTR SR01/169935"/>
    <s v="DEL CORPORATE"/>
    <s v="#"/>
    <s v="#"/>
    <s v="JERRY GARLAND"/>
    <s v="NOV 2020"/>
    <n v="100"/>
    <x v="2"/>
    <x v="0"/>
    <x v="59"/>
    <x v="1"/>
    <x v="2"/>
    <x v="8"/>
  </r>
  <r>
    <s v="9923000"/>
    <s v="Adm &amp; Gen-Outsd Svcs"/>
    <s v="5303220"/>
    <s v="Legal Services"/>
    <s v="400003822"/>
    <s v="DARRELL L SAUNDERS"/>
    <s v="1900006167"/>
    <s v="1"/>
    <s v="KR"/>
    <s v="CTR SR01/169935"/>
    <s v="DEL CORPORATE"/>
    <s v="#"/>
    <s v="#"/>
    <s v="JERRY GARLAND"/>
    <s v="DEC 2020"/>
    <n v="300"/>
    <x v="2"/>
    <x v="0"/>
    <x v="60"/>
    <x v="6"/>
    <x v="2"/>
    <x v="8"/>
  </r>
  <r>
    <s v="9923000"/>
    <s v="Adm &amp; Gen-Outsd Svcs"/>
    <s v="5303220"/>
    <s v="Legal Services"/>
    <s v="400003822"/>
    <s v="DARRELL L SAUNDERS"/>
    <s v="1900006175"/>
    <s v="1"/>
    <s v="KR"/>
    <s v="CTR SR01/169935"/>
    <s v="DEL CORPORATE"/>
    <s v="#"/>
    <s v="#"/>
    <s v="MICHAEL MILLS"/>
    <s v="DEC 2020"/>
    <n v="50"/>
    <x v="2"/>
    <x v="0"/>
    <x v="61"/>
    <x v="6"/>
    <x v="2"/>
    <x v="8"/>
  </r>
  <r>
    <s v="9923000"/>
    <s v="Adm &amp; Gen-Outsd Svcs"/>
    <s v="5303220"/>
    <s v="Legal Services"/>
    <s v="400003930"/>
    <s v="MCCARTER &amp; ENGLISH LLP"/>
    <s v="1900000194"/>
    <s v="1"/>
    <s v="KR"/>
    <s v="CTR SR01/169935"/>
    <s v="DEL CORPORATE"/>
    <s v="#"/>
    <s v="#"/>
    <s v="8355425"/>
    <s v="JAN 2021"/>
    <n v="363.52"/>
    <x v="2"/>
    <x v="0"/>
    <x v="62"/>
    <x v="3"/>
    <x v="2"/>
    <x v="9"/>
  </r>
  <r>
    <s v="9923000"/>
    <s v="Adm &amp; Gen-Outsd Svcs"/>
    <s v="5303220"/>
    <s v="Legal Services"/>
    <s v="400003930"/>
    <s v="MCCARTER &amp; ENGLISH LLP"/>
    <s v="1900001139"/>
    <s v="1"/>
    <s v="KR"/>
    <s v="CTR SR01/169935"/>
    <s v="DEL CORPORATE"/>
    <s v="#"/>
    <s v="#"/>
    <s v="8369807"/>
    <s v="MAR 2021"/>
    <n v="581.15"/>
    <x v="2"/>
    <x v="0"/>
    <x v="63"/>
    <x v="5"/>
    <x v="2"/>
    <x v="9"/>
  </r>
  <r>
    <s v="9923000"/>
    <s v="Adm &amp; Gen-Outsd Svcs"/>
    <s v="5303220"/>
    <s v="Legal Services"/>
    <s v="400003930"/>
    <s v="MCCARTER &amp; ENGLISH LLP"/>
    <s v="1900004335"/>
    <s v="1"/>
    <s v="KR"/>
    <s v="CTR SR01/169935"/>
    <s v="DEL CORPORATE"/>
    <s v="#"/>
    <s v="#"/>
    <s v="8325580"/>
    <s v="SEP 2020"/>
    <n v="984"/>
    <x v="2"/>
    <x v="0"/>
    <x v="64"/>
    <x v="0"/>
    <x v="2"/>
    <x v="9"/>
  </r>
  <r>
    <s v="9923000"/>
    <s v="Adm &amp; Gen-Outsd Svcs"/>
    <s v="5303220"/>
    <s v="Legal Services"/>
    <s v="400003930"/>
    <s v="MCCARTER &amp; ENGLISH LLP"/>
    <s v="1900004345"/>
    <s v="1"/>
    <s v="KR"/>
    <s v="CTR SR01/169935"/>
    <s v="DEL CORPORATE"/>
    <s v="#"/>
    <s v="#"/>
    <s v="8332925"/>
    <s v="SEP 2020"/>
    <n v="764.66"/>
    <x v="2"/>
    <x v="0"/>
    <x v="65"/>
    <x v="0"/>
    <x v="2"/>
    <x v="9"/>
  </r>
  <r>
    <s v="9923000"/>
    <s v="Adm &amp; Gen-Outsd Svcs"/>
    <s v="5303220"/>
    <s v="Legal Services"/>
    <s v="400003930"/>
    <s v="MCCARTER &amp; ENGLISH LLP"/>
    <s v="1900004962"/>
    <s v="1"/>
    <s v="KR"/>
    <s v="CTR SR01/169935"/>
    <s v="DEL CORPORATE"/>
    <s v="#"/>
    <s v="#"/>
    <s v="8339181"/>
    <s v="OCT 2020"/>
    <n v="487.01"/>
    <x v="2"/>
    <x v="0"/>
    <x v="66"/>
    <x v="2"/>
    <x v="2"/>
    <x v="9"/>
  </r>
  <r>
    <s v="9923000"/>
    <s v="Adm &amp; Gen-Outsd Svcs"/>
    <s v="5303220"/>
    <s v="Legal Services"/>
    <s v="400003930"/>
    <s v="MCCARTER &amp; ENGLISH LLP"/>
    <s v="1900006369"/>
    <s v="1"/>
    <s v="KR"/>
    <s v="CTR SR01/169935"/>
    <s v="DEL CORPORATE"/>
    <s v="#"/>
    <s v="#"/>
    <s v="8350749"/>
    <s v="DEC 2020"/>
    <n v="235.41"/>
    <x v="2"/>
    <x v="0"/>
    <x v="67"/>
    <x v="6"/>
    <x v="2"/>
    <x v="9"/>
  </r>
  <r>
    <s v="9923000"/>
    <s v="Adm &amp; Gen-Outsd Svcs"/>
    <s v="5303220"/>
    <s v="Legal Services"/>
    <s v="400004138"/>
    <s v="GOSS SAMFORD PLLC"/>
    <s v="1900001110"/>
    <s v="1"/>
    <s v="KR"/>
    <s v="CTR SR01/169935"/>
    <s v="DEL CORPORATE"/>
    <s v="#"/>
    <s v="#"/>
    <s v="5428"/>
    <s v="MAR 2021"/>
    <n v="642"/>
    <x v="2"/>
    <x v="0"/>
    <x v="68"/>
    <x v="5"/>
    <x v="2"/>
    <x v="10"/>
  </r>
  <r>
    <s v="9923000"/>
    <s v="Adm &amp; Gen-Outsd Svcs"/>
    <s v="5303220"/>
    <s v="Legal Services"/>
    <s v="#"/>
    <s v="Not assigned"/>
    <s v="2200000005"/>
    <s v="2"/>
    <s v="AC"/>
    <s v="CTR SR01/169935"/>
    <s v="DEL CORPORATE"/>
    <s v="#"/>
    <s v="1600 - AP ACCRUAL"/>
    <s v="1600 - AP ACCRUA"/>
    <s v="JAN 2021"/>
    <n v="14500"/>
    <x v="2"/>
    <x v="0"/>
    <x v="69"/>
    <x v="3"/>
    <x v="2"/>
    <x v="7"/>
  </r>
  <r>
    <s v="9923000"/>
    <s v="Adm &amp; Gen-Outsd Svcs"/>
    <s v="5303220"/>
    <s v="Legal Services"/>
    <s v="#"/>
    <s v="Not assigned"/>
    <s v="2200000018"/>
    <s v="2"/>
    <s v="AC"/>
    <s v="CTR SR01/169935"/>
    <s v="DEL CORPORATE"/>
    <s v="#"/>
    <s v="1600 - AP ACCRUAL"/>
    <s v="1600 - AP ACCRUA"/>
    <s v="FEB 2021"/>
    <n v="3579"/>
    <x v="2"/>
    <x v="0"/>
    <x v="70"/>
    <x v="4"/>
    <x v="2"/>
    <x v="7"/>
  </r>
  <r>
    <s v="9923000"/>
    <s v="Adm &amp; Gen-Outsd Svcs"/>
    <s v="5303220"/>
    <s v="Legal Services"/>
    <s v="#"/>
    <s v="Not assigned"/>
    <s v="2200000030"/>
    <s v="2"/>
    <s v="AC"/>
    <s v="CTR SR01/169935"/>
    <s v="DEL CORPORATE"/>
    <s v="#"/>
    <s v="1600 - AP ACCRUAL"/>
    <s v="1600 - AP ACCRUA"/>
    <s v="MAR 2021"/>
    <n v="17246"/>
    <x v="2"/>
    <x v="0"/>
    <x v="71"/>
    <x v="5"/>
    <x v="2"/>
    <x v="7"/>
  </r>
  <r>
    <s v="9923000"/>
    <s v="Adm &amp; Gen-Outsd Svcs"/>
    <s v="5303220"/>
    <s v="Legal Services"/>
    <s v="#"/>
    <s v="Not assigned"/>
    <s v="2200000136"/>
    <s v="2"/>
    <s v="AC"/>
    <s v="CTR SR01/169935"/>
    <s v="DEL CORPORATE"/>
    <s v="#"/>
    <s v="1600 - AP ACCRUAL"/>
    <s v="1600 - AP ACCRUA"/>
    <s v="OCT 2020"/>
    <n v="9500"/>
    <x v="2"/>
    <x v="0"/>
    <x v="72"/>
    <x v="2"/>
    <x v="2"/>
    <x v="7"/>
  </r>
  <r>
    <s v="9923000"/>
    <s v="Adm &amp; Gen-Outsd Svcs"/>
    <s v="5303220"/>
    <s v="Legal Services"/>
    <s v="#"/>
    <s v="Not assigned"/>
    <s v="2200000148"/>
    <s v="2"/>
    <s v="AC"/>
    <s v="CTR SR01/169935"/>
    <s v="DEL CORPORATE"/>
    <s v="#"/>
    <s v="1600 - AP ACCRUAL"/>
    <s v="1600 - AP ACCRUA"/>
    <s v="NOV 2020"/>
    <n v="5500"/>
    <x v="2"/>
    <x v="0"/>
    <x v="73"/>
    <x v="1"/>
    <x v="2"/>
    <x v="7"/>
  </r>
  <r>
    <s v="9923000"/>
    <s v="Adm &amp; Gen-Outsd Svcs"/>
    <s v="5303220"/>
    <s v="Legal Services"/>
    <s v="#"/>
    <s v="Not assigned"/>
    <s v="2200000163"/>
    <s v="2"/>
    <s v="AC"/>
    <s v="CTR SR01/169935"/>
    <s v="DEL CORPORATE"/>
    <s v="#"/>
    <s v="1600 - AP ACCRUAL"/>
    <s v="1600 - AP ACCRUA"/>
    <s v="DEC 2020"/>
    <n v="10000"/>
    <x v="2"/>
    <x v="0"/>
    <x v="74"/>
    <x v="6"/>
    <x v="2"/>
    <x v="7"/>
  </r>
  <r>
    <s v="9923000"/>
    <s v="Adm &amp; Gen-Outsd Svcs"/>
    <s v="5303220"/>
    <s v="Legal Services"/>
    <s v="#"/>
    <s v="Not assigned"/>
    <s v="4400000005"/>
    <s v="2"/>
    <s v="AR"/>
    <s v="CTR SR01/169935"/>
    <s v="DEL CORPORATE"/>
    <s v="#"/>
    <s v="1600 - AP ACCRUAL"/>
    <s v="1600 - AP ACCRUA"/>
    <s v="JAN 2021"/>
    <n v="-10000"/>
    <x v="2"/>
    <x v="0"/>
    <x v="75"/>
    <x v="3"/>
    <x v="2"/>
    <x v="7"/>
  </r>
  <r>
    <s v="9923000"/>
    <s v="Adm &amp; Gen-Outsd Svcs"/>
    <s v="5303220"/>
    <s v="Legal Services"/>
    <s v="#"/>
    <s v="Not assigned"/>
    <s v="4400000014"/>
    <s v="2"/>
    <s v="AR"/>
    <s v="CTR SR01/169935"/>
    <s v="DEL CORPORATE"/>
    <s v="#"/>
    <s v="1600 - AP ACCRUAL"/>
    <s v="1600 - AP ACCRUA"/>
    <s v="FEB 2021"/>
    <n v="-14500"/>
    <x v="2"/>
    <x v="0"/>
    <x v="76"/>
    <x v="4"/>
    <x v="2"/>
    <x v="7"/>
  </r>
  <r>
    <s v="9923000"/>
    <s v="Adm &amp; Gen-Outsd Svcs"/>
    <s v="5303220"/>
    <s v="Legal Services"/>
    <s v="#"/>
    <s v="Not assigned"/>
    <s v="4400000024"/>
    <s v="2"/>
    <s v="AR"/>
    <s v="CTR SR01/169935"/>
    <s v="DEL CORPORATE"/>
    <s v="#"/>
    <s v="1600 - AP ACCRUAL"/>
    <s v="1600 - AP ACCRUA"/>
    <s v="MAR 2021"/>
    <n v="-3579"/>
    <x v="2"/>
    <x v="0"/>
    <x v="77"/>
    <x v="5"/>
    <x v="2"/>
    <x v="7"/>
  </r>
  <r>
    <s v="9923000"/>
    <s v="Adm &amp; Gen-Outsd Svcs"/>
    <s v="5303220"/>
    <s v="Legal Services"/>
    <s v="#"/>
    <s v="Not assigned"/>
    <s v="4400000113"/>
    <s v="2"/>
    <s v="AR"/>
    <s v="CTR SR01/169935"/>
    <s v="DEL CORPORATE"/>
    <s v="#"/>
    <s v="1600 - AP ACCRUAL"/>
    <s v="1600 - AP ACCRUA"/>
    <s v="NOV 2020"/>
    <n v="-9500"/>
    <x v="2"/>
    <x v="0"/>
    <x v="78"/>
    <x v="1"/>
    <x v="2"/>
    <x v="7"/>
  </r>
  <r>
    <s v="9923000"/>
    <s v="Adm &amp; Gen-Outsd Svcs"/>
    <s v="5303220"/>
    <s v="Legal Services"/>
    <s v="#"/>
    <s v="Not assigned"/>
    <s v="4400000123"/>
    <s v="2"/>
    <s v="AR"/>
    <s v="CTR SR01/169935"/>
    <s v="DEL CORPORATE"/>
    <s v="#"/>
    <s v="1600 - AP ACCRUAL"/>
    <s v="1600 - AP ACCRUA"/>
    <s v="DEC 2020"/>
    <n v="-5500"/>
    <x v="2"/>
    <x v="0"/>
    <x v="79"/>
    <x v="6"/>
    <x v="2"/>
    <x v="7"/>
  </r>
  <r>
    <s v="9923000"/>
    <s v="Adm &amp; Gen-Outsd Svcs"/>
    <s v="5303310"/>
    <s v="Consultant Services"/>
    <s v="400003774"/>
    <s v="TOM MCCAY"/>
    <s v="1900000172"/>
    <s v="1"/>
    <s v="KE"/>
    <s v="CTR SR01/167029"/>
    <s v="DEL ADMIN SERVICES"/>
    <s v="#"/>
    <s v="1/2021"/>
    <s v="1/2021"/>
    <s v="JAN 2021"/>
    <n v="1000"/>
    <x v="0"/>
    <x v="0"/>
    <x v="80"/>
    <x v="3"/>
    <x v="3"/>
    <x v="11"/>
  </r>
  <r>
    <s v="9923000"/>
    <s v="Adm &amp; Gen-Outsd Svcs"/>
    <s v="5303310"/>
    <s v="Consultant Services"/>
    <s v="400003774"/>
    <s v="TOM MCCAY"/>
    <s v="1900000457"/>
    <s v="1"/>
    <s v="KE"/>
    <s v="CTR SR01/167029"/>
    <s v="DEL ADMIN SERVICES"/>
    <s v="#"/>
    <s v="2/2021"/>
    <s v="2/2021"/>
    <s v="FEB 2021"/>
    <n v="1000"/>
    <x v="0"/>
    <x v="0"/>
    <x v="81"/>
    <x v="4"/>
    <x v="3"/>
    <x v="11"/>
  </r>
  <r>
    <s v="9923000"/>
    <s v="Adm &amp; Gen-Outsd Svcs"/>
    <s v="5303310"/>
    <s v="Consultant Services"/>
    <s v="400003774"/>
    <s v="TOM MCCAY"/>
    <s v="1900000774"/>
    <s v="1"/>
    <s v="KE"/>
    <s v="CTR SR01/167029"/>
    <s v="DEL ADMIN SERVICES"/>
    <s v="#"/>
    <s v="3/2021"/>
    <s v="3/2021"/>
    <s v="MAR 2021"/>
    <n v="1000"/>
    <x v="0"/>
    <x v="0"/>
    <x v="82"/>
    <x v="5"/>
    <x v="3"/>
    <x v="11"/>
  </r>
  <r>
    <s v="9923000"/>
    <s v="Adm &amp; Gen-Outsd Svcs"/>
    <s v="5303310"/>
    <s v="Consultant Services"/>
    <s v="400003774"/>
    <s v="TOM MCCAY"/>
    <s v="1900004216"/>
    <s v="1"/>
    <s v="KE"/>
    <s v="CTR SR01/167029"/>
    <s v="DEL ADMIN SERVICES"/>
    <s v="#"/>
    <s v="9/2020"/>
    <s v="9/2020"/>
    <s v="SEP 2020"/>
    <n v="1000"/>
    <x v="0"/>
    <x v="0"/>
    <x v="83"/>
    <x v="0"/>
    <x v="3"/>
    <x v="11"/>
  </r>
  <r>
    <s v="9923000"/>
    <s v="Adm &amp; Gen-Outsd Svcs"/>
    <s v="5303310"/>
    <s v="Consultant Services"/>
    <s v="400003774"/>
    <s v="TOM MCCAY"/>
    <s v="1900004733"/>
    <s v="1"/>
    <s v="KE"/>
    <s v="CTR SR01/167029"/>
    <s v="DEL ADMIN SERVICES"/>
    <s v="#"/>
    <s v="10/2020"/>
    <s v="10/2020"/>
    <s v="OCT 2020"/>
    <n v="1000"/>
    <x v="0"/>
    <x v="0"/>
    <x v="84"/>
    <x v="2"/>
    <x v="3"/>
    <x v="11"/>
  </r>
  <r>
    <s v="9923000"/>
    <s v="Adm &amp; Gen-Outsd Svcs"/>
    <s v="5303310"/>
    <s v="Consultant Services"/>
    <s v="400003774"/>
    <s v="TOM MCCAY"/>
    <s v="1900005268"/>
    <s v="1"/>
    <s v="KE"/>
    <s v="CTR SR01/167029"/>
    <s v="DEL ADMIN SERVICES"/>
    <s v="#"/>
    <s v="11/2020"/>
    <s v="11/2020"/>
    <s v="NOV 2020"/>
    <n v="1000"/>
    <x v="0"/>
    <x v="0"/>
    <x v="85"/>
    <x v="1"/>
    <x v="3"/>
    <x v="11"/>
  </r>
  <r>
    <s v="9923000"/>
    <s v="Adm &amp; Gen-Outsd Svcs"/>
    <s v="5303310"/>
    <s v="Consultant Services"/>
    <s v="400003774"/>
    <s v="TOM MCCAY"/>
    <s v="1900005837"/>
    <s v="1"/>
    <s v="KE"/>
    <s v="CTR SR01/167029"/>
    <s v="DEL ADMIN SERVICES"/>
    <s v="#"/>
    <s v="12/2020"/>
    <s v="12/2020"/>
    <s v="DEC 2020"/>
    <n v="1000"/>
    <x v="0"/>
    <x v="0"/>
    <x v="86"/>
    <x v="6"/>
    <x v="3"/>
    <x v="11"/>
  </r>
  <r>
    <s v="9923000"/>
    <s v="Adm &amp; Gen-Outsd Svcs"/>
    <s v="5303310"/>
    <s v="Consultant Services"/>
    <s v="400003796"/>
    <s v="PRIME GROUP LLC  THE"/>
    <s v="1900000915"/>
    <s v="1"/>
    <s v="KR"/>
    <s v="CTR SR01/169935"/>
    <s v="DEL CORPORATE"/>
    <s v="#"/>
    <s v="#"/>
    <s v="FEBRUARY 2021"/>
    <s v="MAR 2021"/>
    <n v="3990"/>
    <x v="0"/>
    <x v="0"/>
    <x v="87"/>
    <x v="5"/>
    <x v="3"/>
    <x v="12"/>
  </r>
  <r>
    <s v="9923000"/>
    <s v="Adm &amp; Gen-Outsd Svcs"/>
    <s v="5303310"/>
    <s v="Consultant Services"/>
    <s v="400003796"/>
    <s v="PRIME GROUP LLC  THE"/>
    <s v="1900004424"/>
    <s v="1"/>
    <s v="KR"/>
    <s v="CTR SR01/169935"/>
    <s v="DEL CORPORATE"/>
    <s v="#"/>
    <s v="#"/>
    <s v="AUGUST 2020"/>
    <s v="SEP 2020"/>
    <n v="1955"/>
    <x v="0"/>
    <x v="0"/>
    <x v="88"/>
    <x v="0"/>
    <x v="3"/>
    <x v="12"/>
  </r>
  <r>
    <s v="9923000"/>
    <s v="Adm &amp; Gen-Outsd Svcs"/>
    <s v="5303310"/>
    <s v="Consultant Services"/>
    <s v="400003796"/>
    <s v="PRIME GROUP LLC  THE"/>
    <s v="1900004922"/>
    <s v="1"/>
    <s v="KR"/>
    <s v="CTR SR01/169935"/>
    <s v="DEL CORPORATE"/>
    <s v="#"/>
    <s v="#"/>
    <s v="SEPTEMBER2020"/>
    <s v="OCT 2020"/>
    <n v="575"/>
    <x v="0"/>
    <x v="0"/>
    <x v="89"/>
    <x v="2"/>
    <x v="3"/>
    <x v="12"/>
  </r>
  <r>
    <s v="9923000"/>
    <s v="Adm &amp; Gen-Outsd Svcs"/>
    <s v="5303310"/>
    <s v="Consultant Services"/>
    <s v="400003798"/>
    <s v="CAPITAL LINK CONSULTANTS"/>
    <s v="1900000018"/>
    <s v="1"/>
    <s v="KE"/>
    <s v="CTR SR01/169935"/>
    <s v="DEL CORPORATE"/>
    <s v="#"/>
    <s v="1/2021"/>
    <s v="1/2021"/>
    <s v="JAN 2021"/>
    <n v="2800"/>
    <x v="0"/>
    <x v="0"/>
    <x v="90"/>
    <x v="3"/>
    <x v="3"/>
    <x v="13"/>
  </r>
  <r>
    <s v="9923000"/>
    <s v="Adm &amp; Gen-Outsd Svcs"/>
    <s v="5303310"/>
    <s v="Consultant Services"/>
    <s v="400003798"/>
    <s v="CAPITAL LINK CONSULTANTS"/>
    <s v="1900000456"/>
    <s v="1"/>
    <s v="KE"/>
    <s v="CTR SR01/169935"/>
    <s v="DEL CORPORATE"/>
    <s v="#"/>
    <s v="2/2021"/>
    <s v="2/2021"/>
    <s v="FEB 2021"/>
    <n v="2800"/>
    <x v="0"/>
    <x v="0"/>
    <x v="91"/>
    <x v="4"/>
    <x v="3"/>
    <x v="13"/>
  </r>
  <r>
    <s v="9923000"/>
    <s v="Adm &amp; Gen-Outsd Svcs"/>
    <s v="5303310"/>
    <s v="Consultant Services"/>
    <s v="400003798"/>
    <s v="CAPITAL LINK CONSULTANTS"/>
    <s v="1900000773"/>
    <s v="1"/>
    <s v="KE"/>
    <s v="CTR SR01/169935"/>
    <s v="DEL CORPORATE"/>
    <s v="#"/>
    <s v="3/2021"/>
    <s v="3/2021"/>
    <s v="MAR 2021"/>
    <n v="2800"/>
    <x v="0"/>
    <x v="0"/>
    <x v="92"/>
    <x v="5"/>
    <x v="3"/>
    <x v="13"/>
  </r>
  <r>
    <s v="9923000"/>
    <s v="Adm &amp; Gen-Outsd Svcs"/>
    <s v="5303310"/>
    <s v="Consultant Services"/>
    <s v="400003798"/>
    <s v="CAPITAL LINK CONSULTANTS"/>
    <s v="1900004215"/>
    <s v="1"/>
    <s v="KE"/>
    <s v="CTR SR01/169935"/>
    <s v="DEL CORPORATE"/>
    <s v="#"/>
    <s v="9/2020"/>
    <s v="9/2020"/>
    <s v="SEP 2020"/>
    <n v="2975"/>
    <x v="0"/>
    <x v="0"/>
    <x v="93"/>
    <x v="0"/>
    <x v="3"/>
    <x v="13"/>
  </r>
  <r>
    <s v="9923000"/>
    <s v="Adm &amp; Gen-Outsd Svcs"/>
    <s v="5303310"/>
    <s v="Consultant Services"/>
    <s v="400003798"/>
    <s v="CAPITAL LINK CONSULTANTS"/>
    <s v="1900004731"/>
    <s v="1"/>
    <s v="KE"/>
    <s v="CTR SR01/169935"/>
    <s v="DEL CORPORATE"/>
    <s v="#"/>
    <s v="10/2020"/>
    <s v="10/2020"/>
    <s v="OCT 2020"/>
    <n v="2800"/>
    <x v="0"/>
    <x v="0"/>
    <x v="94"/>
    <x v="2"/>
    <x v="3"/>
    <x v="13"/>
  </r>
  <r>
    <s v="9923000"/>
    <s v="Adm &amp; Gen-Outsd Svcs"/>
    <s v="5303310"/>
    <s v="Consultant Services"/>
    <s v="400003798"/>
    <s v="CAPITAL LINK CONSULTANTS"/>
    <s v="1900005267"/>
    <s v="1"/>
    <s v="KE"/>
    <s v="CTR SR01/169935"/>
    <s v="DEL CORPORATE"/>
    <s v="#"/>
    <s v="11/2020"/>
    <s v="11/2020"/>
    <s v="NOV 2020"/>
    <n v="2800"/>
    <x v="0"/>
    <x v="0"/>
    <x v="95"/>
    <x v="1"/>
    <x v="3"/>
    <x v="13"/>
  </r>
  <r>
    <s v="9923000"/>
    <s v="Adm &amp; Gen-Outsd Svcs"/>
    <s v="5303310"/>
    <s v="Consultant Services"/>
    <s v="400003798"/>
    <s v="CAPITAL LINK CONSULTANTS"/>
    <s v="1900005836"/>
    <s v="1"/>
    <s v="KE"/>
    <s v="CTR SR01/169935"/>
    <s v="DEL CORPORATE"/>
    <s v="#"/>
    <s v="12/2020"/>
    <s v="12/2020"/>
    <s v="DEC 2020"/>
    <n v="2800"/>
    <x v="0"/>
    <x v="0"/>
    <x v="96"/>
    <x v="6"/>
    <x v="3"/>
    <x v="13"/>
  </r>
  <r>
    <s v="9923000"/>
    <s v="Adm &amp; Gen-Outsd Svcs"/>
    <s v="5303315"/>
    <s v="IT/Telecom Contr Svc"/>
    <s v="300001086"/>
    <s v="INTERNATIONAL BUSINESS MACHINES"/>
    <s v="1900006326"/>
    <s v="2"/>
    <s v="CP"/>
    <s v="WBS CP.APPL.ALL"/>
    <s v="INVS/SERVICES TO SUPPORT ALL COMPANIES"/>
    <s v="#"/>
    <s v="#"/>
    <s v="C20DEC1"/>
    <s v="MAR 2021"/>
    <n v="186.345"/>
    <x v="0"/>
    <x v="0"/>
    <x v="97"/>
    <x v="5"/>
    <x v="4"/>
    <x v="14"/>
  </r>
  <r>
    <s v="9923000"/>
    <s v="Adm &amp; Gen-Outsd Svcs"/>
    <s v="5303315"/>
    <s v="IT/Telecom Contr Svc"/>
    <s v="300001086"/>
    <s v="INTERNATIONAL BUSINESS MACHINES"/>
    <s v="1900006395"/>
    <s v="2"/>
    <s v="CP"/>
    <s v="WBS CP.APPL.ALL"/>
    <s v="INVS/SERVICES TO SUPPORT ALL COMPANIES"/>
    <s v="#"/>
    <s v="#"/>
    <s v="C21FEB1"/>
    <s v="MAR 2021"/>
    <n v="246.82"/>
    <x v="0"/>
    <x v="0"/>
    <x v="98"/>
    <x v="5"/>
    <x v="4"/>
    <x v="14"/>
  </r>
  <r>
    <s v="9923000"/>
    <s v="Adm &amp; Gen-Outsd Svcs"/>
    <s v="5303315"/>
    <s v="IT/Telecom Contr Svc"/>
    <s v="300001086"/>
    <s v="INTERNATIONAL BUSINESS MACHINES"/>
    <s v="1900017043"/>
    <s v="2"/>
    <s v="CP"/>
    <s v="WBS CP.APPL.ALL"/>
    <s v="INVS/SERVICES TO SUPPORT ALL COMPANIES"/>
    <s v="#"/>
    <s v="#"/>
    <s v="C20JUL1"/>
    <s v="SEP 2020"/>
    <n v="157.85"/>
    <x v="0"/>
    <x v="0"/>
    <x v="99"/>
    <x v="0"/>
    <x v="4"/>
    <x v="14"/>
  </r>
  <r>
    <s v="9923000"/>
    <s v="Adm &amp; Gen-Outsd Svcs"/>
    <s v="5303315"/>
    <s v="IT/Telecom Contr Svc"/>
    <s v="300001086"/>
    <s v="INTERNATIONAL BUSINESS MACHINES"/>
    <s v="1900019174"/>
    <s v="2"/>
    <s v="CP"/>
    <s v="WBS CP.APPL.ALL"/>
    <s v="INVS/SERVICES TO SUPPORT ALL COMPANIES"/>
    <s v="#"/>
    <s v="#"/>
    <s v="C20AUG1"/>
    <s v="OCT 2020"/>
    <n v="143.5"/>
    <x v="0"/>
    <x v="0"/>
    <x v="100"/>
    <x v="2"/>
    <x v="4"/>
    <x v="14"/>
  </r>
  <r>
    <s v="9923000"/>
    <s v="Adm &amp; Gen-Outsd Svcs"/>
    <s v="5303315"/>
    <s v="IT/Telecom Contr Svc"/>
    <s v="300001086"/>
    <s v="INTERNATIONAL BUSINESS MACHINES"/>
    <s v="1900020622"/>
    <s v="2"/>
    <s v="CP"/>
    <s v="WBS CP.APPL.ALL"/>
    <s v="INVS/SERVICES TO SUPPORT ALL COMPANIES"/>
    <s v="#"/>
    <s v="#"/>
    <s v="C20SEP1"/>
    <s v="OCT 2020"/>
    <n v="143.5"/>
    <x v="0"/>
    <x v="0"/>
    <x v="101"/>
    <x v="2"/>
    <x v="4"/>
    <x v="14"/>
  </r>
  <r>
    <s v="9923000"/>
    <s v="Adm &amp; Gen-Outsd Svcs"/>
    <s v="5303315"/>
    <s v="IT/Telecom Contr Svc"/>
    <s v="300001086"/>
    <s v="INTERNATIONAL BUSINESS MACHINES"/>
    <s v="1900022893"/>
    <s v="2"/>
    <s v="CP"/>
    <s v="WBS CP.APPL.ALL"/>
    <s v="INVS/SERVICES TO SUPPORT ALL COMPANIES"/>
    <s v="#"/>
    <s v="#"/>
    <s v="C200CT1"/>
    <s v="DEC 2020"/>
    <n v="143.5"/>
    <x v="0"/>
    <x v="0"/>
    <x v="102"/>
    <x v="6"/>
    <x v="4"/>
    <x v="14"/>
  </r>
  <r>
    <s v="9923000"/>
    <s v="Adm &amp; Gen-Outsd Svcs"/>
    <s v="5303315"/>
    <s v="IT/Telecom Contr Svc"/>
    <s v="300001086"/>
    <s v="INTERNATIONAL BUSINESS MACHINES"/>
    <s v="1900023430"/>
    <s v="2"/>
    <s v="CP"/>
    <s v="WBS CP.APPL.ALL"/>
    <s v="INVS/SERVICES TO SUPPORT ALL COMPANIES"/>
    <s v="#"/>
    <s v="#"/>
    <s v="C20NOV1"/>
    <s v="DEC 2020"/>
    <n v="126.28"/>
    <x v="0"/>
    <x v="0"/>
    <x v="103"/>
    <x v="6"/>
    <x v="4"/>
    <x v="14"/>
  </r>
  <r>
    <s v="9923000"/>
    <s v="Adm &amp; Gen-Outsd Svcs"/>
    <s v="5303315"/>
    <s v="IT/Telecom Contr Svc"/>
    <s v="300001610"/>
    <s v="IDI CONSULTING LLC"/>
    <s v="1900000418"/>
    <s v="1"/>
    <s v="KR"/>
    <s v="WBS CP.APPL.ALL"/>
    <s v="INVS/SERVICES TO SUPPORT ALL COMPANIES"/>
    <s v="#"/>
    <s v="#"/>
    <s v="18307"/>
    <s v="JAN 2021"/>
    <n v="778.46330999999998"/>
    <x v="0"/>
    <x v="0"/>
    <x v="104"/>
    <x v="3"/>
    <x v="4"/>
    <x v="15"/>
  </r>
  <r>
    <s v="9923000"/>
    <s v="Adm &amp; Gen-Outsd Svcs"/>
    <s v="5303315"/>
    <s v="IT/Telecom Contr Svc"/>
    <s v="300001610"/>
    <s v="IDI CONSULTING LLC"/>
    <s v="1900002626"/>
    <s v="1"/>
    <s v="KR"/>
    <s v="WBS CP.APPL.ALL"/>
    <s v="INVS/SERVICES TO SUPPORT ALL COMPANIES"/>
    <s v="#"/>
    <s v="#"/>
    <s v="18342"/>
    <s v="FEB 2021"/>
    <n v="625.06447500000002"/>
    <x v="0"/>
    <x v="0"/>
    <x v="105"/>
    <x v="4"/>
    <x v="4"/>
    <x v="15"/>
  </r>
  <r>
    <s v="9923000"/>
    <s v="Adm &amp; Gen-Outsd Svcs"/>
    <s v="5303315"/>
    <s v="IT/Telecom Contr Svc"/>
    <s v="300001610"/>
    <s v="IDI CONSULTING LLC"/>
    <s v="1900004781"/>
    <s v="1"/>
    <s v="CP"/>
    <s v="WBS CP.APPL.ALL"/>
    <s v="INVS/SERVICES TO SUPPORT ALL COMPANIES"/>
    <s v="#"/>
    <s v="#"/>
    <s v="18360"/>
    <s v="MAR 2021"/>
    <n v="755.92417499999999"/>
    <x v="0"/>
    <x v="0"/>
    <x v="106"/>
    <x v="5"/>
    <x v="4"/>
    <x v="15"/>
  </r>
  <r>
    <s v="9923000"/>
    <s v="Adm &amp; Gen-Outsd Svcs"/>
    <s v="5303315"/>
    <s v="IT/Telecom Contr Svc"/>
    <s v="300001610"/>
    <s v="IDI CONSULTING LLC"/>
    <s v="1900017082"/>
    <s v="1"/>
    <s v="KR"/>
    <s v="WBS CP.APPL.ALL"/>
    <s v="INVS/SERVICES TO SUPPORT ALL COMPANIES"/>
    <s v="#"/>
    <s v="#"/>
    <s v="18206"/>
    <s v="SEP 2020"/>
    <n v="859.69578999999999"/>
    <x v="0"/>
    <x v="0"/>
    <x v="107"/>
    <x v="0"/>
    <x v="4"/>
    <x v="15"/>
  </r>
  <r>
    <s v="9923000"/>
    <s v="Adm &amp; Gen-Outsd Svcs"/>
    <s v="5303315"/>
    <s v="IT/Telecom Contr Svc"/>
    <s v="300001610"/>
    <s v="IDI CONSULTING LLC"/>
    <s v="1900019338"/>
    <s v="1"/>
    <s v="KR"/>
    <s v="WBS CP.APPL.ALL"/>
    <s v="INVS/SERVICES TO SUPPORT ALL COMPANIES"/>
    <s v="#"/>
    <s v="#"/>
    <s v="18232"/>
    <s v="OCT 2020"/>
    <n v="927.50486999999998"/>
    <x v="0"/>
    <x v="0"/>
    <x v="108"/>
    <x v="2"/>
    <x v="4"/>
    <x v="15"/>
  </r>
  <r>
    <s v="9923000"/>
    <s v="Adm &amp; Gen-Outsd Svcs"/>
    <s v="5303315"/>
    <s v="IT/Telecom Contr Svc"/>
    <s v="300001610"/>
    <s v="IDI CONSULTING LLC"/>
    <s v="1900021279"/>
    <s v="1"/>
    <s v="KR"/>
    <s v="WBS CP.APPL.ALL"/>
    <s v="INVS/SERVICES TO SUPPORT ALL COMPANIES"/>
    <s v="#"/>
    <s v="#"/>
    <s v="18258"/>
    <s v="NOV 2020"/>
    <n v="779.54448000000002"/>
    <x v="0"/>
    <x v="0"/>
    <x v="109"/>
    <x v="1"/>
    <x v="4"/>
    <x v="15"/>
  </r>
  <r>
    <s v="9923000"/>
    <s v="Adm &amp; Gen-Outsd Svcs"/>
    <s v="5303315"/>
    <s v="IT/Telecom Contr Svc"/>
    <s v="300001610"/>
    <s v="IDI CONSULTING LLC"/>
    <s v="1900023659"/>
    <s v="1"/>
    <s v="KR"/>
    <s v="WBS CP.APPL.ALL"/>
    <s v="INVS/SERVICES TO SUPPORT ALL COMPANIES"/>
    <s v="#"/>
    <s v="#"/>
    <s v="18285"/>
    <s v="DEC 2020"/>
    <n v="803.37450000000001"/>
    <x v="0"/>
    <x v="0"/>
    <x v="110"/>
    <x v="6"/>
    <x v="4"/>
    <x v="15"/>
  </r>
  <r>
    <s v="9923000"/>
    <s v="Adm &amp; Gen-Outsd Svcs"/>
    <s v="5303315"/>
    <s v="IT/Telecom Contr Svc"/>
    <s v="300001806"/>
    <s v="DATATRANS SOLUTIONS INC"/>
    <s v="1900018862"/>
    <s v="1"/>
    <s v="KR"/>
    <s v="WBS CP.APPL.ALL"/>
    <s v="INVS/SERVICES TO SUPPORT ALL COMPANIES"/>
    <s v="#"/>
    <s v="#"/>
    <s v="76792"/>
    <s v="OCT 2020"/>
    <n v="5.74"/>
    <x v="0"/>
    <x v="0"/>
    <x v="111"/>
    <x v="2"/>
    <x v="4"/>
    <x v="16"/>
  </r>
  <r>
    <s v="9923000"/>
    <s v="Adm &amp; Gen-Outsd Svcs"/>
    <s v="5303315"/>
    <s v="IT/Telecom Contr Svc"/>
    <s v="300001806"/>
    <s v="DATATRANS SOLUTIONS INC"/>
    <s v="5000001233"/>
    <s v="1"/>
    <s v="WE"/>
    <s v="WBS CP.APPL.ALL"/>
    <s v="INVS/SERVICES TO SUPPORT ALL COMPANIES"/>
    <s v="#"/>
    <s v="#"/>
    <s v="#"/>
    <s v="JAN 2021"/>
    <n v="45.897860000000001"/>
    <x v="0"/>
    <x v="0"/>
    <x v="112"/>
    <x v="3"/>
    <x v="4"/>
    <x v="16"/>
  </r>
  <r>
    <s v="9923000"/>
    <s v="Adm &amp; Gen-Outsd Svcs"/>
    <s v="5303315"/>
    <s v="IT/Telecom Contr Svc"/>
    <s v="300001806"/>
    <s v="DATATRANS SOLUTIONS INC"/>
    <s v="5000004440"/>
    <s v="1"/>
    <s v="WE"/>
    <s v="WBS CP.APPL.ALL"/>
    <s v="INVS/SERVICES TO SUPPORT ALL COMPANIES"/>
    <s v="#"/>
    <s v="#"/>
    <s v="#"/>
    <s v="FEB 2021"/>
    <n v="58.872515"/>
    <x v="0"/>
    <x v="0"/>
    <x v="113"/>
    <x v="4"/>
    <x v="4"/>
    <x v="16"/>
  </r>
  <r>
    <s v="9923000"/>
    <s v="Adm &amp; Gen-Outsd Svcs"/>
    <s v="5303315"/>
    <s v="IT/Telecom Contr Svc"/>
    <s v="300001806"/>
    <s v="DATATRANS SOLUTIONS INC"/>
    <s v="5000006689"/>
    <s v="1"/>
    <s v="WE"/>
    <s v="WBS CP.APPL.ALL"/>
    <s v="INVS/SERVICES TO SUPPORT ALL COMPANIES"/>
    <s v="#"/>
    <s v="#"/>
    <s v="#"/>
    <s v="MAR 2021"/>
    <n v="51.830150000000003"/>
    <x v="0"/>
    <x v="0"/>
    <x v="114"/>
    <x v="5"/>
    <x v="4"/>
    <x v="16"/>
  </r>
  <r>
    <s v="9923000"/>
    <s v="Adm &amp; Gen-Outsd Svcs"/>
    <s v="5303315"/>
    <s v="IT/Telecom Contr Svc"/>
    <s v="300001806"/>
    <s v="DATATRANS SOLUTIONS INC"/>
    <s v="5000024342"/>
    <s v="1"/>
    <s v="WE"/>
    <s v="WBS CP.APPL.ALL"/>
    <s v="INVS/SERVICES TO SUPPORT ALL COMPANIES"/>
    <s v="#"/>
    <s v="#"/>
    <s v="#"/>
    <s v="SEP 2020"/>
    <n v="39.603949999999998"/>
    <x v="0"/>
    <x v="0"/>
    <x v="115"/>
    <x v="0"/>
    <x v="4"/>
    <x v="16"/>
  </r>
  <r>
    <s v="9923000"/>
    <s v="Adm &amp; Gen-Outsd Svcs"/>
    <s v="5303315"/>
    <s v="IT/Telecom Contr Svc"/>
    <s v="300001806"/>
    <s v="DATATRANS SOLUTIONS INC"/>
    <s v="5000025300"/>
    <s v="1"/>
    <s v="WE"/>
    <s v="WBS CP.APPL.ALL"/>
    <s v="INVS/SERVICES TO SUPPORT ALL COMPANIES"/>
    <s v="#"/>
    <s v="#"/>
    <s v="#"/>
    <s v="SEP 2020"/>
    <n v="5.74"/>
    <x v="0"/>
    <x v="0"/>
    <x v="116"/>
    <x v="0"/>
    <x v="4"/>
    <x v="16"/>
  </r>
  <r>
    <s v="9923000"/>
    <s v="Adm &amp; Gen-Outsd Svcs"/>
    <s v="5303315"/>
    <s v="IT/Telecom Contr Svc"/>
    <s v="300001806"/>
    <s v="DATATRANS SOLUTIONS INC"/>
    <s v="5000027677"/>
    <s v="1"/>
    <s v="WE"/>
    <s v="WBS CP.APPL.ALL"/>
    <s v="INVS/SERVICES TO SUPPORT ALL COMPANIES"/>
    <s v="#"/>
    <s v="#"/>
    <s v="#"/>
    <s v="OCT 2020"/>
    <n v="42.714619999999996"/>
    <x v="0"/>
    <x v="0"/>
    <x v="117"/>
    <x v="2"/>
    <x v="4"/>
    <x v="16"/>
  </r>
  <r>
    <s v="9923000"/>
    <s v="Adm &amp; Gen-Outsd Svcs"/>
    <s v="5303315"/>
    <s v="IT/Telecom Contr Svc"/>
    <s v="300001806"/>
    <s v="DATATRANS SOLUTIONS INC"/>
    <s v="5000033279"/>
    <s v="1"/>
    <s v="WE"/>
    <s v="WBS CP.APPL.ALL"/>
    <s v="INVS/SERVICES TO SUPPORT ALL COMPANIES"/>
    <s v="#"/>
    <s v="#"/>
    <s v="#"/>
    <s v="NOV 2020"/>
    <n v="50.301875000000003"/>
    <x v="0"/>
    <x v="0"/>
    <x v="118"/>
    <x v="1"/>
    <x v="4"/>
    <x v="16"/>
  </r>
  <r>
    <s v="9923000"/>
    <s v="Adm &amp; Gen-Outsd Svcs"/>
    <s v="5303315"/>
    <s v="IT/Telecom Contr Svc"/>
    <s v="300001806"/>
    <s v="DATATRANS SOLUTIONS INC"/>
    <s v="5000034842"/>
    <s v="1"/>
    <s v="WE"/>
    <s v="WBS CP.APPL.ALL"/>
    <s v="INVS/SERVICES TO SUPPORT ALL COMPANIES"/>
    <s v="#"/>
    <s v="#"/>
    <s v="#"/>
    <s v="DEC 2020"/>
    <n v="43.251514999999998"/>
    <x v="0"/>
    <x v="0"/>
    <x v="119"/>
    <x v="6"/>
    <x v="4"/>
    <x v="16"/>
  </r>
  <r>
    <s v="9923000"/>
    <s v="Adm &amp; Gen-Outsd Svcs"/>
    <s v="5303315"/>
    <s v="IT/Telecom Contr Svc"/>
    <s v="300001896"/>
    <s v="ESKER INC"/>
    <s v="5000004718"/>
    <s v="1"/>
    <s v="WE"/>
    <s v="WBS CP.APPL.ALL"/>
    <s v="INVS/SERVICES TO SUPPORT ALL COMPANIES"/>
    <s v="#"/>
    <s v="#"/>
    <s v="#"/>
    <s v="FEB 2021"/>
    <n v="1.64"/>
    <x v="0"/>
    <x v="0"/>
    <x v="120"/>
    <x v="4"/>
    <x v="4"/>
    <x v="17"/>
  </r>
  <r>
    <s v="9923000"/>
    <s v="Adm &amp; Gen-Outsd Svcs"/>
    <s v="5303315"/>
    <s v="IT/Telecom Contr Svc"/>
    <s v="300001896"/>
    <s v="ESKER INC"/>
    <s v="5000006679"/>
    <s v="1"/>
    <s v="WE"/>
    <s v="WBS CP.APPL.ALL"/>
    <s v="INVS/SERVICES TO SUPPORT ALL COMPANIES"/>
    <s v="#"/>
    <s v="#"/>
    <s v="#"/>
    <s v="MAR 2021"/>
    <n v="1.64"/>
    <x v="0"/>
    <x v="0"/>
    <x v="121"/>
    <x v="5"/>
    <x v="4"/>
    <x v="17"/>
  </r>
  <r>
    <s v="9923000"/>
    <s v="Adm &amp; Gen-Outsd Svcs"/>
    <s v="5303315"/>
    <s v="IT/Telecom Contr Svc"/>
    <s v="300002115"/>
    <s v="DBA ZONE INC (THE)"/>
    <s v="5000002955"/>
    <s v="1"/>
    <s v="WE"/>
    <s v="WBS CP.APPL.ALL"/>
    <s v="INVS/SERVICES TO SUPPORT ALL COMPANIES"/>
    <s v="#"/>
    <s v="#"/>
    <s v="#"/>
    <s v="FEB 2021"/>
    <n v="17.712"/>
    <x v="0"/>
    <x v="0"/>
    <x v="122"/>
    <x v="4"/>
    <x v="4"/>
    <x v="18"/>
  </r>
  <r>
    <s v="9923000"/>
    <s v="Adm &amp; Gen-Outsd Svcs"/>
    <s v="5303315"/>
    <s v="IT/Telecom Contr Svc"/>
    <s v="300002352"/>
    <s v="MARVEL TECHNOLOGIES INC"/>
    <s v="1500001297"/>
    <s v="1"/>
    <s v="KA"/>
    <s v="WBS CP.APPL.ALL"/>
    <s v="INVS/SERVICES TO SUPPORT ALL COMPANIES"/>
    <s v="#"/>
    <s v="#"/>
    <s v="PC0383_20201001"/>
    <s v="NOV 2020"/>
    <n v="-90.2"/>
    <x v="0"/>
    <x v="0"/>
    <x v="123"/>
    <x v="1"/>
    <x v="4"/>
    <x v="19"/>
  </r>
  <r>
    <s v="9923000"/>
    <s v="Adm &amp; Gen-Outsd Svcs"/>
    <s v="5303315"/>
    <s v="IT/Telecom Contr Svc"/>
    <s v="300002352"/>
    <s v="MARVEL TECHNOLOGIES INC"/>
    <s v="1900002683"/>
    <s v="1"/>
    <s v="KR"/>
    <s v="WBS CP.APPL.ALL"/>
    <s v="INVS/SERVICES TO SUPPORT ALL COMPANIES"/>
    <s v="#"/>
    <s v="#"/>
    <s v="PC0383_20210101"/>
    <s v="FEB 2021"/>
    <n v="77.900000000000006"/>
    <x v="0"/>
    <x v="0"/>
    <x v="124"/>
    <x v="4"/>
    <x v="4"/>
    <x v="19"/>
  </r>
  <r>
    <s v="9923000"/>
    <s v="Adm &amp; Gen-Outsd Svcs"/>
    <s v="5303315"/>
    <s v="IT/Telecom Contr Svc"/>
    <s v="300002352"/>
    <s v="MARVEL TECHNOLOGIES INC"/>
    <s v="1900004728"/>
    <s v="1"/>
    <s v="KR"/>
    <s v="WBS CP.APPL.ALL"/>
    <s v="INVS/SERVICES TO SUPPORT ALL COMPANIES"/>
    <s v="#"/>
    <s v="#"/>
    <s v="PC0383_20210201"/>
    <s v="MAR 2021"/>
    <n v="82"/>
    <x v="0"/>
    <x v="0"/>
    <x v="125"/>
    <x v="5"/>
    <x v="4"/>
    <x v="19"/>
  </r>
  <r>
    <s v="9923000"/>
    <s v="Adm &amp; Gen-Outsd Svcs"/>
    <s v="5303315"/>
    <s v="IT/Telecom Contr Svc"/>
    <s v="300002352"/>
    <s v="MARVEL TECHNOLOGIES INC"/>
    <s v="1900016957"/>
    <s v="1"/>
    <s v="KR"/>
    <s v="WBS CP.APPL.ALL"/>
    <s v="INVS/SERVICES TO SUPPORT ALL COMPANIES"/>
    <s v="#"/>
    <s v="#"/>
    <s v="PC0383_20200801"/>
    <s v="SEP 2020"/>
    <n v="86.1"/>
    <x v="0"/>
    <x v="0"/>
    <x v="126"/>
    <x v="0"/>
    <x v="4"/>
    <x v="19"/>
  </r>
  <r>
    <s v="9923000"/>
    <s v="Adm &amp; Gen-Outsd Svcs"/>
    <s v="5303315"/>
    <s v="IT/Telecom Contr Svc"/>
    <s v="300002352"/>
    <s v="MARVEL TECHNOLOGIES INC"/>
    <s v="1900019288"/>
    <s v="1"/>
    <s v="KR"/>
    <s v="WBS CP.APPL.ALL"/>
    <s v="INVS/SERVICES TO SUPPORT ALL COMPANIES"/>
    <s v="#"/>
    <s v="#"/>
    <s v="PC0383_20200901"/>
    <s v="OCT 2020"/>
    <n v="82"/>
    <x v="0"/>
    <x v="0"/>
    <x v="127"/>
    <x v="2"/>
    <x v="4"/>
    <x v="19"/>
  </r>
  <r>
    <s v="9923000"/>
    <s v="Adm &amp; Gen-Outsd Svcs"/>
    <s v="5303315"/>
    <s v="IT/Telecom Contr Svc"/>
    <s v="300002352"/>
    <s v="MARVEL TECHNOLOGIES INC"/>
    <s v="1900021450"/>
    <s v="1"/>
    <s v="KR"/>
    <s v="WBS CP.APPL.ALL"/>
    <s v="INVS/SERVICES TO SUPPORT ALL COMPANIES"/>
    <s v="#"/>
    <s v="#"/>
    <s v="PC0383_20201001"/>
    <s v="NOV 2020"/>
    <n v="90.2"/>
    <x v="0"/>
    <x v="0"/>
    <x v="128"/>
    <x v="1"/>
    <x v="4"/>
    <x v="19"/>
  </r>
  <r>
    <s v="9923000"/>
    <s v="Adm &amp; Gen-Outsd Svcs"/>
    <s v="5303315"/>
    <s v="IT/Telecom Contr Svc"/>
    <s v="300002352"/>
    <s v="MARVEL TECHNOLOGIES INC"/>
    <s v="1900021483"/>
    <s v="1"/>
    <s v="KR"/>
    <s v="WBS CP.APPL.ALL"/>
    <s v="INVS/SERVICES TO SUPPORT ALL COMPANIES"/>
    <s v="#"/>
    <s v="#"/>
    <s v="PC0383_20201001"/>
    <s v="NOV 2020"/>
    <n v="90.2"/>
    <x v="0"/>
    <x v="0"/>
    <x v="129"/>
    <x v="1"/>
    <x v="4"/>
    <x v="19"/>
  </r>
  <r>
    <s v="9923000"/>
    <s v="Adm &amp; Gen-Outsd Svcs"/>
    <s v="5303315"/>
    <s v="IT/Telecom Contr Svc"/>
    <s v="300002352"/>
    <s v="MARVEL TECHNOLOGIES INC"/>
    <s v="1900023420"/>
    <s v="1"/>
    <s v="KR"/>
    <s v="WBS CP.APPL.ALL"/>
    <s v="INVS/SERVICES TO SUPPORT ALL COMPANIES"/>
    <s v="#"/>
    <s v="#"/>
    <s v="PC0383_20201101"/>
    <s v="DEC 2020"/>
    <n v="73.8"/>
    <x v="0"/>
    <x v="0"/>
    <x v="130"/>
    <x v="6"/>
    <x v="4"/>
    <x v="19"/>
  </r>
  <r>
    <s v="9923000"/>
    <s v="Adm &amp; Gen-Outsd Svcs"/>
    <s v="5303315"/>
    <s v="IT/Telecom Contr Svc"/>
    <s v="300002352"/>
    <s v="MARVEL TECHNOLOGIES INC"/>
    <s v="1900025019"/>
    <s v="1"/>
    <s v="KR"/>
    <s v="WBS CP.APPL.ALL"/>
    <s v="INVS/SERVICES TO SUPPORT ALL COMPANIES"/>
    <s v="#"/>
    <s v="#"/>
    <s v="PC0383_20201201"/>
    <s v="DEC 2020"/>
    <n v="73.8"/>
    <x v="0"/>
    <x v="0"/>
    <x v="131"/>
    <x v="6"/>
    <x v="4"/>
    <x v="19"/>
  </r>
  <r>
    <s v="9923000"/>
    <s v="Adm &amp; Gen-Outsd Svcs"/>
    <s v="5303315"/>
    <s v="IT/Telecom Contr Svc"/>
    <s v="300002352"/>
    <s v="MARVEL TECHNOLOGIES INC"/>
    <s v="5000007847"/>
    <s v="1"/>
    <s v="WE"/>
    <s v="WBS CP.APPL.ALL"/>
    <s v="INVS/SERVICES TO SUPPORT ALL COMPANIES"/>
    <s v="#"/>
    <s v="#"/>
    <s v="#"/>
    <s v="MAR 2021"/>
    <n v="14.35"/>
    <x v="0"/>
    <x v="0"/>
    <x v="132"/>
    <x v="5"/>
    <x v="4"/>
    <x v="19"/>
  </r>
  <r>
    <s v="9923000"/>
    <s v="Adm &amp; Gen-Outsd Svcs"/>
    <s v="5303315"/>
    <s v="IT/Telecom Contr Svc"/>
    <s v="300002352"/>
    <s v="MARVEL TECHNOLOGIES INC"/>
    <s v="5000025413"/>
    <s v="1"/>
    <s v="WE"/>
    <s v="WBS CP.APPL.ALL"/>
    <s v="INVS/SERVICES TO SUPPORT ALL COMPANIES"/>
    <s v="#"/>
    <s v="#"/>
    <s v="#"/>
    <s v="SEP 2020"/>
    <n v="14.35"/>
    <x v="0"/>
    <x v="0"/>
    <x v="133"/>
    <x v="0"/>
    <x v="4"/>
    <x v="19"/>
  </r>
  <r>
    <s v="9923000"/>
    <s v="Adm &amp; Gen-Outsd Svcs"/>
    <s v="5303315"/>
    <s v="IT/Telecom Contr Svc"/>
    <s v="300002352"/>
    <s v="MARVEL TECHNOLOGIES INC"/>
    <s v="5000025414"/>
    <s v="1"/>
    <s v="WE"/>
    <s v="WBS CP.APPL.ALL"/>
    <s v="INVS/SERVICES TO SUPPORT ALL COMPANIES"/>
    <s v="#"/>
    <s v="#"/>
    <s v="#"/>
    <s v="SEP 2020"/>
    <n v="14.35"/>
    <x v="0"/>
    <x v="0"/>
    <x v="134"/>
    <x v="0"/>
    <x v="4"/>
    <x v="19"/>
  </r>
  <r>
    <s v="9923000"/>
    <s v="Adm &amp; Gen-Outsd Svcs"/>
    <s v="5303315"/>
    <s v="IT/Telecom Contr Svc"/>
    <s v="300002352"/>
    <s v="MARVEL TECHNOLOGIES INC"/>
    <s v="5000027768"/>
    <s v="1"/>
    <s v="WE"/>
    <s v="WBS CP.APPL.ALL"/>
    <s v="INVS/SERVICES TO SUPPORT ALL COMPANIES"/>
    <s v="#"/>
    <s v="#"/>
    <s v="#"/>
    <s v="OCT 2020"/>
    <n v="14.35"/>
    <x v="0"/>
    <x v="0"/>
    <x v="135"/>
    <x v="2"/>
    <x v="4"/>
    <x v="19"/>
  </r>
  <r>
    <s v="9923000"/>
    <s v="Adm &amp; Gen-Outsd Svcs"/>
    <s v="5303315"/>
    <s v="IT/Telecom Contr Svc"/>
    <s v="300002352"/>
    <s v="MARVEL TECHNOLOGIES INC"/>
    <s v="5000031783"/>
    <s v="1"/>
    <s v="WE"/>
    <s v="WBS CP.APPL.ALL"/>
    <s v="INVS/SERVICES TO SUPPORT ALL COMPANIES"/>
    <s v="#"/>
    <s v="#"/>
    <s v="#"/>
    <s v="NOV 2020"/>
    <n v="33.825000000000003"/>
    <x v="0"/>
    <x v="0"/>
    <x v="136"/>
    <x v="1"/>
    <x v="4"/>
    <x v="19"/>
  </r>
  <r>
    <s v="9923000"/>
    <s v="Adm &amp; Gen-Outsd Svcs"/>
    <s v="5303315"/>
    <s v="IT/Telecom Contr Svc"/>
    <s v="300002352"/>
    <s v="MARVEL TECHNOLOGIES INC"/>
    <s v="5000033283"/>
    <s v="1"/>
    <s v="WE"/>
    <s v="WBS CP.APPL.ALL"/>
    <s v="INVS/SERVICES TO SUPPORT ALL COMPANIES"/>
    <s v="#"/>
    <s v="#"/>
    <s v="#"/>
    <s v="NOV 2020"/>
    <n v="14.35"/>
    <x v="0"/>
    <x v="0"/>
    <x v="137"/>
    <x v="1"/>
    <x v="4"/>
    <x v="19"/>
  </r>
  <r>
    <s v="9923000"/>
    <s v="Adm &amp; Gen-Outsd Svcs"/>
    <s v="5303315"/>
    <s v="IT/Telecom Contr Svc"/>
    <s v="300003977"/>
    <s v="SMART ENERGY WATER"/>
    <s v="1900000382"/>
    <s v="1"/>
    <s v="KR"/>
    <s v="WBS CP.APPL.ALL"/>
    <s v="INVS/SERVICES TO SUPPORT ALL COMPANIES"/>
    <s v="#"/>
    <s v="#"/>
    <s v="3745"/>
    <s v="JAN 2021"/>
    <n v="1.653079"/>
    <x v="0"/>
    <x v="0"/>
    <x v="138"/>
    <x v="3"/>
    <x v="4"/>
    <x v="20"/>
  </r>
  <r>
    <s v="9923000"/>
    <s v="Adm &amp; Gen-Outsd Svcs"/>
    <s v="5303315"/>
    <s v="IT/Telecom Contr Svc"/>
    <s v="300003977"/>
    <s v="SMART ENERGY WATER"/>
    <s v="1900004468"/>
    <s v="1"/>
    <s v="KR"/>
    <s v="WBS CP.APPL.ALL"/>
    <s v="INVS/SERVICES TO SUPPORT ALL COMPANIES"/>
    <s v="#"/>
    <s v="#"/>
    <s v="3906"/>
    <s v="MAR 2021"/>
    <n v="1.4937940000000001"/>
    <x v="0"/>
    <x v="0"/>
    <x v="139"/>
    <x v="5"/>
    <x v="4"/>
    <x v="20"/>
  </r>
  <r>
    <s v="9923000"/>
    <s v="Adm &amp; Gen-Outsd Svcs"/>
    <s v="5303315"/>
    <s v="IT/Telecom Contr Svc"/>
    <s v="300003977"/>
    <s v="SMART ENERGY WATER"/>
    <s v="1900019400"/>
    <s v="1"/>
    <s v="KR"/>
    <s v="WBS CP.APPL.ALL"/>
    <s v="INVS/SERVICES TO SUPPORT ALL COMPANIES"/>
    <s v="#"/>
    <s v="#"/>
    <s v="3531"/>
    <s v="OCT 2020"/>
    <n v="1.597073"/>
    <x v="0"/>
    <x v="0"/>
    <x v="140"/>
    <x v="2"/>
    <x v="4"/>
    <x v="20"/>
  </r>
  <r>
    <s v="9923000"/>
    <s v="Adm &amp; Gen-Outsd Svcs"/>
    <s v="5303315"/>
    <s v="IT/Telecom Contr Svc"/>
    <s v="300003977"/>
    <s v="SMART ENERGY WATER"/>
    <s v="1900021451"/>
    <s v="1"/>
    <s v="KR"/>
    <s v="WBS CP.APPL.ALL"/>
    <s v="INVS/SERVICES TO SUPPORT ALL COMPANIES"/>
    <s v="#"/>
    <s v="#"/>
    <s v="3604"/>
    <s v="NOV 2020"/>
    <n v="1.6700120000000001"/>
    <x v="0"/>
    <x v="0"/>
    <x v="141"/>
    <x v="1"/>
    <x v="4"/>
    <x v="20"/>
  </r>
  <r>
    <s v="9923000"/>
    <s v="Adm &amp; Gen-Outsd Svcs"/>
    <s v="5303315"/>
    <s v="IT/Telecom Contr Svc"/>
    <s v="300003977"/>
    <s v="SMART ENERGY WATER"/>
    <s v="1900023488"/>
    <s v="1"/>
    <s v="KR"/>
    <s v="WBS CP.APPL.ALL"/>
    <s v="INVS/SERVICES TO SUPPORT ALL COMPANIES"/>
    <s v="#"/>
    <s v="#"/>
    <s v="3679"/>
    <s v="DEC 2020"/>
    <n v="1.5228219999999999"/>
    <x v="0"/>
    <x v="0"/>
    <x v="142"/>
    <x v="6"/>
    <x v="4"/>
    <x v="20"/>
  </r>
  <r>
    <s v="9923000"/>
    <s v="Adm &amp; Gen-Outsd Svcs"/>
    <s v="5303315"/>
    <s v="IT/Telecom Contr Svc"/>
    <s v="300003977"/>
    <s v="SMART ENERGY WATER"/>
    <s v="5000023736"/>
    <s v="1"/>
    <s v="WE"/>
    <s v="WBS CP.APPL.ALL"/>
    <s v="INVS/SERVICES TO SUPPORT ALL COMPANIES"/>
    <s v="#"/>
    <s v="#"/>
    <s v="#"/>
    <s v="SEP 2020"/>
    <n v="1.603059"/>
    <x v="0"/>
    <x v="0"/>
    <x v="143"/>
    <x v="0"/>
    <x v="4"/>
    <x v="20"/>
  </r>
  <r>
    <s v="9923000"/>
    <s v="Adm &amp; Gen-Outsd Svcs"/>
    <s v="5303315"/>
    <s v="IT/Telecom Contr Svc"/>
    <s v="300004510"/>
    <s v="PEAK TECHNICAL STAFFING USA"/>
    <s v="1900000129"/>
    <s v="1"/>
    <s v="KR"/>
    <s v="WBS CP.APPL.ALL"/>
    <s v="INVS/SERVICES TO SUPPORT ALL COMPANIES"/>
    <s v="#"/>
    <s v="#"/>
    <s v="622384"/>
    <s v="JAN 2021"/>
    <n v="3.3784000000000001"/>
    <x v="0"/>
    <x v="0"/>
    <x v="144"/>
    <x v="3"/>
    <x v="4"/>
    <x v="21"/>
  </r>
  <r>
    <s v="9923000"/>
    <s v="Adm &amp; Gen-Outsd Svcs"/>
    <s v="5303315"/>
    <s v="IT/Telecom Contr Svc"/>
    <s v="300004510"/>
    <s v="PEAK TECHNICAL STAFFING USA"/>
    <s v="1900000131"/>
    <s v="1"/>
    <s v="KR"/>
    <s v="WBS CP.APPL.ALL"/>
    <s v="INVS/SERVICES TO SUPPORT ALL COMPANIES"/>
    <s v="#"/>
    <s v="#"/>
    <s v="622385"/>
    <s v="JAN 2021"/>
    <n v="3.3784000000000001"/>
    <x v="0"/>
    <x v="0"/>
    <x v="145"/>
    <x v="3"/>
    <x v="4"/>
    <x v="21"/>
  </r>
  <r>
    <s v="9923000"/>
    <s v="Adm &amp; Gen-Outsd Svcs"/>
    <s v="5303315"/>
    <s v="IT/Telecom Contr Svc"/>
    <s v="300004510"/>
    <s v="PEAK TECHNICAL STAFFING USA"/>
    <s v="1900001790"/>
    <s v="2"/>
    <s v="KR"/>
    <s v="WBS CP.APPL.ALL"/>
    <s v="INVS/SERVICES TO SUPPORT ALL COMPANIES"/>
    <s v="#"/>
    <s v="#"/>
    <s v="623962"/>
    <s v="JAN 2021"/>
    <n v="8.4459999999999997"/>
    <x v="0"/>
    <x v="0"/>
    <x v="146"/>
    <x v="3"/>
    <x v="4"/>
    <x v="21"/>
  </r>
  <r>
    <s v="9923000"/>
    <s v="Adm &amp; Gen-Outsd Svcs"/>
    <s v="5303315"/>
    <s v="IT/Telecom Contr Svc"/>
    <s v="300004510"/>
    <s v="PEAK TECHNICAL STAFFING USA"/>
    <s v="1900001937"/>
    <s v="2"/>
    <s v="KR"/>
    <s v="WBS CP.APPL.ALL"/>
    <s v="INVS/SERVICES TO SUPPORT ALL COMPANIES"/>
    <s v="#"/>
    <s v="#"/>
    <s v="623961"/>
    <s v="JAN 2021"/>
    <n v="8.4459999999999997"/>
    <x v="0"/>
    <x v="0"/>
    <x v="147"/>
    <x v="3"/>
    <x v="4"/>
    <x v="21"/>
  </r>
  <r>
    <s v="9923000"/>
    <s v="Adm &amp; Gen-Outsd Svcs"/>
    <s v="5303315"/>
    <s v="IT/Telecom Contr Svc"/>
    <s v="300004510"/>
    <s v="PEAK TECHNICAL STAFFING USA"/>
    <s v="1900002623"/>
    <s v="1"/>
    <s v="KR"/>
    <s v="WBS CP.APPL.ALL"/>
    <s v="INVS/SERVICES TO SUPPORT ALL COMPANIES"/>
    <s v="#"/>
    <s v="#"/>
    <s v="624824"/>
    <s v="FEB 2021"/>
    <n v="3.3784000000000001"/>
    <x v="0"/>
    <x v="0"/>
    <x v="148"/>
    <x v="4"/>
    <x v="4"/>
    <x v="21"/>
  </r>
  <r>
    <s v="9923000"/>
    <s v="Adm &amp; Gen-Outsd Svcs"/>
    <s v="5303315"/>
    <s v="IT/Telecom Contr Svc"/>
    <s v="300004510"/>
    <s v="PEAK TECHNICAL STAFFING USA"/>
    <s v="1900002624"/>
    <s v="2"/>
    <s v="KR"/>
    <s v="WBS CP.APPL.ALL"/>
    <s v="INVS/SERVICES TO SUPPORT ALL COMPANIES"/>
    <s v="#"/>
    <s v="#"/>
    <s v="624823"/>
    <s v="FEB 2021"/>
    <n v="6.7568000000000001"/>
    <x v="0"/>
    <x v="0"/>
    <x v="149"/>
    <x v="4"/>
    <x v="4"/>
    <x v="21"/>
  </r>
  <r>
    <s v="9923000"/>
    <s v="Adm &amp; Gen-Outsd Svcs"/>
    <s v="5303315"/>
    <s v="IT/Telecom Contr Svc"/>
    <s v="300004510"/>
    <s v="PEAK TECHNICAL STAFFING USA"/>
    <s v="1900006114"/>
    <s v="2"/>
    <s v="KR"/>
    <s v="WBS CP.APPL.ALL"/>
    <s v="INVS/SERVICES TO SUPPORT ALL COMPANIES"/>
    <s v="#"/>
    <s v="#"/>
    <s v="627511"/>
    <s v="MAR 2021"/>
    <n v="3.3784000000000001"/>
    <x v="0"/>
    <x v="0"/>
    <x v="150"/>
    <x v="5"/>
    <x v="4"/>
    <x v="21"/>
  </r>
  <r>
    <s v="9923000"/>
    <s v="Adm &amp; Gen-Outsd Svcs"/>
    <s v="5303315"/>
    <s v="IT/Telecom Contr Svc"/>
    <s v="300004510"/>
    <s v="PEAK TECHNICAL STAFFING USA"/>
    <s v="1900006116"/>
    <s v="2"/>
    <s v="KR"/>
    <s v="WBS CP.APPL.ALL"/>
    <s v="INVS/SERVICES TO SUPPORT ALL COMPANIES"/>
    <s v="#"/>
    <s v="#"/>
    <s v="627512"/>
    <s v="MAR 2021"/>
    <n v="3.3784000000000001"/>
    <x v="0"/>
    <x v="0"/>
    <x v="151"/>
    <x v="5"/>
    <x v="4"/>
    <x v="21"/>
  </r>
  <r>
    <s v="9923000"/>
    <s v="Adm &amp; Gen-Outsd Svcs"/>
    <s v="5303315"/>
    <s v="IT/Telecom Contr Svc"/>
    <s v="300004510"/>
    <s v="PEAK TECHNICAL STAFFING USA"/>
    <s v="1900022832"/>
    <s v="3"/>
    <s v="KR"/>
    <s v="WBS CP.APPL.ALL"/>
    <s v="INVS/SERVICES TO SUPPORT ALL COMPANIES"/>
    <s v="#"/>
    <s v="#"/>
    <s v="620323"/>
    <s v="NOV 2020"/>
    <n v="11.824400000000001"/>
    <x v="0"/>
    <x v="0"/>
    <x v="152"/>
    <x v="1"/>
    <x v="4"/>
    <x v="21"/>
  </r>
  <r>
    <s v="9923000"/>
    <s v="Adm &amp; Gen-Outsd Svcs"/>
    <s v="5303315"/>
    <s v="IT/Telecom Contr Svc"/>
    <s v="300004510"/>
    <s v="PEAK TECHNICAL STAFFING USA"/>
    <s v="1900023010"/>
    <s v="1"/>
    <s v="CP"/>
    <s v="WBS CP.APPL.ALL"/>
    <s v="INVS/SERVICES TO SUPPORT ALL COMPANIES"/>
    <s v="#"/>
    <s v="#"/>
    <s v="620751"/>
    <s v="DEC 2020"/>
    <n v="3.3784000000000001"/>
    <x v="0"/>
    <x v="0"/>
    <x v="153"/>
    <x v="6"/>
    <x v="4"/>
    <x v="21"/>
  </r>
  <r>
    <s v="9923000"/>
    <s v="Adm &amp; Gen-Outsd Svcs"/>
    <s v="5303315"/>
    <s v="IT/Telecom Contr Svc"/>
    <s v="300004510"/>
    <s v="PEAK TECHNICAL STAFFING USA"/>
    <s v="1900023011"/>
    <s v="1"/>
    <s v="CP"/>
    <s v="WBS CP.APPL.ALL"/>
    <s v="INVS/SERVICES TO SUPPORT ALL COMPANIES"/>
    <s v="#"/>
    <s v="#"/>
    <s v="620752"/>
    <s v="DEC 2020"/>
    <n v="3.3784000000000001"/>
    <x v="0"/>
    <x v="0"/>
    <x v="154"/>
    <x v="6"/>
    <x v="4"/>
    <x v="21"/>
  </r>
  <r>
    <s v="9923000"/>
    <s v="Adm &amp; Gen-Outsd Svcs"/>
    <s v="5303315"/>
    <s v="IT/Telecom Contr Svc"/>
    <s v="400000430"/>
    <s v="ITERES GROUP LP"/>
    <s v="1900000214"/>
    <s v="5"/>
    <s v="CP"/>
    <s v="WBS CP.APPL.ALL"/>
    <s v="INVS/SERVICES TO SUPPORT ALL COMPANIES"/>
    <s v="#"/>
    <s v="#"/>
    <s v="1437"/>
    <s v="JAN 2021"/>
    <n v="54.734999999999999"/>
    <x v="0"/>
    <x v="0"/>
    <x v="155"/>
    <x v="3"/>
    <x v="4"/>
    <x v="22"/>
  </r>
  <r>
    <s v="9923000"/>
    <s v="Adm &amp; Gen-Outsd Svcs"/>
    <s v="5303315"/>
    <s v="IT/Telecom Contr Svc"/>
    <s v="400000430"/>
    <s v="ITERES GROUP LP"/>
    <s v="1900000445"/>
    <s v="5"/>
    <s v="CP"/>
    <s v="WBS CP.APPL.ALL"/>
    <s v="INVS/SERVICES TO SUPPORT ALL COMPANIES"/>
    <s v="#"/>
    <s v="#"/>
    <s v="1438"/>
    <s v="JAN 2021"/>
    <n v="47.97"/>
    <x v="0"/>
    <x v="0"/>
    <x v="156"/>
    <x v="3"/>
    <x v="4"/>
    <x v="22"/>
  </r>
  <r>
    <s v="9923000"/>
    <s v="Adm &amp; Gen-Outsd Svcs"/>
    <s v="5303315"/>
    <s v="IT/Telecom Contr Svc"/>
    <s v="400000430"/>
    <s v="ITERES GROUP LP"/>
    <s v="1900002130"/>
    <s v="4"/>
    <s v="CP"/>
    <s v="WBS CP.APPL.ALL"/>
    <s v="INVS/SERVICES TO SUPPORT ALL COMPANIES"/>
    <s v="#"/>
    <s v="#"/>
    <s v="1443"/>
    <s v="JAN 2021"/>
    <n v="44.28"/>
    <x v="0"/>
    <x v="0"/>
    <x v="157"/>
    <x v="3"/>
    <x v="4"/>
    <x v="22"/>
  </r>
  <r>
    <s v="9923000"/>
    <s v="Adm &amp; Gen-Outsd Svcs"/>
    <s v="5303315"/>
    <s v="IT/Telecom Contr Svc"/>
    <s v="400000430"/>
    <s v="ITERES GROUP LP"/>
    <s v="1900002611"/>
    <s v="4"/>
    <s v="CP"/>
    <s v="WBS CP.APPL.ALL"/>
    <s v="INVS/SERVICES TO SUPPORT ALL COMPANIES"/>
    <s v="#"/>
    <s v="#"/>
    <s v="1444"/>
    <s v="FEB 2021"/>
    <n v="46.74"/>
    <x v="0"/>
    <x v="0"/>
    <x v="158"/>
    <x v="4"/>
    <x v="4"/>
    <x v="22"/>
  </r>
  <r>
    <s v="9923000"/>
    <s v="Adm &amp; Gen-Outsd Svcs"/>
    <s v="5303315"/>
    <s v="IT/Telecom Contr Svc"/>
    <s v="400000430"/>
    <s v="ITERES GROUP LP"/>
    <s v="1900004654"/>
    <s v="4"/>
    <s v="CP"/>
    <s v="WBS CP.APPL.ALL"/>
    <s v="INVS/SERVICES TO SUPPORT ALL COMPANIES"/>
    <s v="#"/>
    <s v="#"/>
    <s v="1450"/>
    <s v="MAR 2021"/>
    <n v="55.35"/>
    <x v="0"/>
    <x v="0"/>
    <x v="159"/>
    <x v="5"/>
    <x v="4"/>
    <x v="22"/>
  </r>
  <r>
    <s v="9923000"/>
    <s v="Adm &amp; Gen-Outsd Svcs"/>
    <s v="5303315"/>
    <s v="IT/Telecom Contr Svc"/>
    <s v="400000430"/>
    <s v="ITERES GROUP LP"/>
    <s v="1900004714"/>
    <s v="4"/>
    <s v="CP"/>
    <s v="WBS CP.APPL.ALL"/>
    <s v="INVS/SERVICES TO SUPPORT ALL COMPANIES"/>
    <s v="#"/>
    <s v="#"/>
    <s v="1451"/>
    <s v="MAR 2021"/>
    <n v="43.05"/>
    <x v="0"/>
    <x v="0"/>
    <x v="160"/>
    <x v="5"/>
    <x v="4"/>
    <x v="22"/>
  </r>
  <r>
    <s v="9923000"/>
    <s v="Adm &amp; Gen-Outsd Svcs"/>
    <s v="5303315"/>
    <s v="IT/Telecom Contr Svc"/>
    <s v="400000430"/>
    <s v="ITERES GROUP LP"/>
    <s v="1900006325"/>
    <s v="4"/>
    <s v="CP"/>
    <s v="WBS CP.APPL.ALL"/>
    <s v="INVS/SERVICES TO SUPPORT ALL COMPANIES"/>
    <s v="#"/>
    <s v="#"/>
    <s v="1457"/>
    <s v="MAR 2021"/>
    <n v="55.35"/>
    <x v="0"/>
    <x v="0"/>
    <x v="161"/>
    <x v="5"/>
    <x v="4"/>
    <x v="22"/>
  </r>
  <r>
    <s v="9923000"/>
    <s v="Adm &amp; Gen-Outsd Svcs"/>
    <s v="5303315"/>
    <s v="IT/Telecom Contr Svc"/>
    <s v="400000430"/>
    <s v="ITERES GROUP LP"/>
    <s v="1900019164"/>
    <s v="4"/>
    <s v="CP"/>
    <s v="WBS CP.APPL.ALL"/>
    <s v="INVS/SERVICES TO SUPPORT ALL COMPANIES"/>
    <s v="#"/>
    <s v="#"/>
    <s v="1419"/>
    <s v="OCT 2020"/>
    <n v="61.5"/>
    <x v="0"/>
    <x v="0"/>
    <x v="162"/>
    <x v="2"/>
    <x v="4"/>
    <x v="22"/>
  </r>
  <r>
    <s v="9923000"/>
    <s v="Adm &amp; Gen-Outsd Svcs"/>
    <s v="5303315"/>
    <s v="IT/Telecom Contr Svc"/>
    <s v="400000430"/>
    <s v="ITERES GROUP LP"/>
    <s v="1900019169"/>
    <s v="5"/>
    <s v="CP"/>
    <s v="WBS CP.APPL.ALL"/>
    <s v="INVS/SERVICES TO SUPPORT ALL COMPANIES"/>
    <s v="#"/>
    <s v="#"/>
    <s v="1413"/>
    <s v="OCT 2020"/>
    <n v="49.2"/>
    <x v="0"/>
    <x v="0"/>
    <x v="163"/>
    <x v="2"/>
    <x v="4"/>
    <x v="22"/>
  </r>
  <r>
    <s v="9923000"/>
    <s v="Adm &amp; Gen-Outsd Svcs"/>
    <s v="5303315"/>
    <s v="IT/Telecom Contr Svc"/>
    <s v="400000430"/>
    <s v="ITERES GROUP LP"/>
    <s v="1900020621"/>
    <s v="5"/>
    <s v="CP"/>
    <s v="WBS CP.APPL.ALL"/>
    <s v="INVS/SERVICES TO SUPPORT ALL COMPANIES"/>
    <s v="#"/>
    <s v="#"/>
    <s v="1420"/>
    <s v="OCT 2020"/>
    <n v="45.1"/>
    <x v="0"/>
    <x v="0"/>
    <x v="164"/>
    <x v="2"/>
    <x v="4"/>
    <x v="22"/>
  </r>
  <r>
    <s v="9923000"/>
    <s v="Adm &amp; Gen-Outsd Svcs"/>
    <s v="5303315"/>
    <s v="IT/Telecom Contr Svc"/>
    <s v="400000430"/>
    <s v="ITERES GROUP LP"/>
    <s v="1900020623"/>
    <s v="5"/>
    <s v="CP"/>
    <s v="WBS CP.APPL.ALL"/>
    <s v="INVS/SERVICES TO SUPPORT ALL COMPANIES"/>
    <s v="#"/>
    <s v="#"/>
    <s v="1425"/>
    <s v="OCT 2020"/>
    <n v="45.1"/>
    <x v="0"/>
    <x v="0"/>
    <x v="165"/>
    <x v="2"/>
    <x v="4"/>
    <x v="22"/>
  </r>
  <r>
    <s v="9923000"/>
    <s v="Adm &amp; Gen-Outsd Svcs"/>
    <s v="5303315"/>
    <s v="IT/Telecom Contr Svc"/>
    <s v="400000430"/>
    <s v="ITERES GROUP LP"/>
    <s v="1900021144"/>
    <s v="5"/>
    <s v="CP"/>
    <s v="WBS CP.APPL.ALL"/>
    <s v="INVS/SERVICES TO SUPPORT ALL COMPANIES"/>
    <s v="#"/>
    <s v="#"/>
    <s v="1426"/>
    <s v="NOV 2020"/>
    <n v="61.5"/>
    <x v="0"/>
    <x v="0"/>
    <x v="166"/>
    <x v="1"/>
    <x v="4"/>
    <x v="22"/>
  </r>
  <r>
    <s v="9923000"/>
    <s v="Adm &amp; Gen-Outsd Svcs"/>
    <s v="5303315"/>
    <s v="IT/Telecom Contr Svc"/>
    <s v="400000430"/>
    <s v="ITERES GROUP LP"/>
    <s v="1900022887"/>
    <s v="5"/>
    <s v="CP"/>
    <s v="WBS CP.APPL.ALL"/>
    <s v="INVS/SERVICES TO SUPPORT ALL COMPANIES"/>
    <s v="#"/>
    <s v="#"/>
    <s v="1431"/>
    <s v="NOV 2020"/>
    <n v="53.3"/>
    <x v="0"/>
    <x v="0"/>
    <x v="167"/>
    <x v="1"/>
    <x v="4"/>
    <x v="22"/>
  </r>
  <r>
    <s v="9923000"/>
    <s v="Adm &amp; Gen-Outsd Svcs"/>
    <s v="5303315"/>
    <s v="IT/Telecom Contr Svc"/>
    <s v="400000430"/>
    <s v="ITERES GROUP LP"/>
    <s v="1900023434"/>
    <s v="5"/>
    <s v="CP"/>
    <s v="WBS CP.APPL.ALL"/>
    <s v="INVS/SERVICES TO SUPPORT ALL COMPANIES"/>
    <s v="#"/>
    <s v="#"/>
    <s v="1432"/>
    <s v="DEC 2020"/>
    <n v="54.12"/>
    <x v="0"/>
    <x v="0"/>
    <x v="168"/>
    <x v="6"/>
    <x v="4"/>
    <x v="22"/>
  </r>
  <r>
    <s v="9923000"/>
    <s v="Adm &amp; Gen-Outsd Svcs"/>
    <s v="5303315"/>
    <s v="IT/Telecom Contr Svc"/>
    <s v="400000475"/>
    <s v="TESTA CONSULTING SERVICES INC"/>
    <s v="1900019181"/>
    <s v="1"/>
    <s v="KR"/>
    <s v="WBS CP.APPL.ALL"/>
    <s v="INVS/SERVICES TO SUPPORT ALL COMPANIES"/>
    <s v="#"/>
    <s v="#"/>
    <s v="5905"/>
    <s v="OCT 2020"/>
    <n v="52.48"/>
    <x v="0"/>
    <x v="0"/>
    <x v="169"/>
    <x v="2"/>
    <x v="4"/>
    <x v="23"/>
  </r>
  <r>
    <s v="9923000"/>
    <s v="Adm &amp; Gen-Outsd Svcs"/>
    <s v="5303315"/>
    <s v="IT/Telecom Contr Svc"/>
    <s v="400003991"/>
    <s v="OPEN TEXT INC"/>
    <s v="1900000208"/>
    <s v="1"/>
    <s v="KR"/>
    <s v="WBS CP.APPL.ALL"/>
    <s v="INVS/SERVICES TO SUPPORT ALL COMPANIES"/>
    <s v="#"/>
    <s v="#"/>
    <s v="US100572919"/>
    <s v="JAN 2021"/>
    <n v="42.024999999999999"/>
    <x v="0"/>
    <x v="0"/>
    <x v="170"/>
    <x v="3"/>
    <x v="4"/>
    <x v="24"/>
  </r>
  <r>
    <s v="9923000"/>
    <s v="Adm &amp; Gen-Outsd Svcs"/>
    <s v="5303315"/>
    <s v="IT/Telecom Contr Svc"/>
    <s v="400003991"/>
    <s v="OPEN TEXT INC"/>
    <s v="1900002397"/>
    <s v="1"/>
    <s v="KR"/>
    <s v="WBS CP.APPL.ALL"/>
    <s v="INVS/SERVICES TO SUPPORT ALL COMPANIES"/>
    <s v="#"/>
    <s v="#"/>
    <s v="US100577088"/>
    <s v="FEB 2021"/>
    <n v="42.024999999999999"/>
    <x v="0"/>
    <x v="0"/>
    <x v="171"/>
    <x v="4"/>
    <x v="4"/>
    <x v="24"/>
  </r>
  <r>
    <s v="9923000"/>
    <s v="Adm &amp; Gen-Outsd Svcs"/>
    <s v="5303315"/>
    <s v="IT/Telecom Contr Svc"/>
    <s v="400003991"/>
    <s v="OPEN TEXT INC"/>
    <s v="1900004453"/>
    <s v="1"/>
    <s v="KR"/>
    <s v="WBS CP.APPL.ALL"/>
    <s v="INVS/SERVICES TO SUPPORT ALL COMPANIES"/>
    <s v="#"/>
    <s v="#"/>
    <s v="US100587555"/>
    <s v="MAR 2021"/>
    <n v="42.024999999999999"/>
    <x v="0"/>
    <x v="0"/>
    <x v="172"/>
    <x v="5"/>
    <x v="4"/>
    <x v="24"/>
  </r>
  <r>
    <s v="9923000"/>
    <s v="Adm &amp; Gen-Outsd Svcs"/>
    <s v="5303315"/>
    <s v="IT/Telecom Contr Svc"/>
    <s v="400003991"/>
    <s v="OPEN TEXT INC"/>
    <s v="1900016945"/>
    <s v="1"/>
    <s v="KR"/>
    <s v="WBS CP.APPL.ALL"/>
    <s v="INVS/SERVICES TO SUPPORT ALL COMPANIES"/>
    <s v="#"/>
    <s v="#"/>
    <s v="US100543316"/>
    <s v="SEP 2020"/>
    <n v="42.024999999999999"/>
    <x v="0"/>
    <x v="0"/>
    <x v="173"/>
    <x v="0"/>
    <x v="4"/>
    <x v="24"/>
  </r>
  <r>
    <s v="9923000"/>
    <s v="Adm &amp; Gen-Outsd Svcs"/>
    <s v="5303315"/>
    <s v="IT/Telecom Contr Svc"/>
    <s v="400003991"/>
    <s v="OPEN TEXT INC"/>
    <s v="1900018971"/>
    <s v="1"/>
    <s v="KR"/>
    <s v="WBS CP.APPL.ALL"/>
    <s v="INVS/SERVICES TO SUPPORT ALL COMPANIES"/>
    <s v="#"/>
    <s v="#"/>
    <s v="US100550782"/>
    <s v="OCT 2020"/>
    <n v="42.024999999999999"/>
    <x v="0"/>
    <x v="0"/>
    <x v="174"/>
    <x v="2"/>
    <x v="4"/>
    <x v="24"/>
  </r>
  <r>
    <s v="9923000"/>
    <s v="Adm &amp; Gen-Outsd Svcs"/>
    <s v="5303315"/>
    <s v="IT/Telecom Contr Svc"/>
    <s v="400003991"/>
    <s v="OPEN TEXT INC"/>
    <s v="1900020997"/>
    <s v="1"/>
    <s v="KR"/>
    <s v="WBS CP.APPL.ALL"/>
    <s v="INVS/SERVICES TO SUPPORT ALL COMPANIES"/>
    <s v="#"/>
    <s v="#"/>
    <s v="US100558194"/>
    <s v="NOV 2020"/>
    <n v="42.024999999999999"/>
    <x v="0"/>
    <x v="0"/>
    <x v="175"/>
    <x v="1"/>
    <x v="4"/>
    <x v="24"/>
  </r>
  <r>
    <s v="9923000"/>
    <s v="Adm &amp; Gen-Outsd Svcs"/>
    <s v="5303315"/>
    <s v="IT/Telecom Contr Svc"/>
    <s v="400003991"/>
    <s v="OPEN TEXT INC"/>
    <s v="1900023078"/>
    <s v="1"/>
    <s v="KR"/>
    <s v="WBS CP.APPL.ALL"/>
    <s v="INVS/SERVICES TO SUPPORT ALL COMPANIES"/>
    <s v="#"/>
    <s v="#"/>
    <s v="US100563673"/>
    <s v="DEC 2020"/>
    <n v="42.024999999999999"/>
    <x v="0"/>
    <x v="0"/>
    <x v="176"/>
    <x v="6"/>
    <x v="4"/>
    <x v="24"/>
  </r>
  <r>
    <s v="9923000"/>
    <s v="Adm &amp; Gen-Outsd Svcs"/>
    <s v="5303315"/>
    <s v="IT/Telecom Contr Svc"/>
    <s v="#"/>
    <s v="Not assigned"/>
    <s v="2200000011"/>
    <s v="15"/>
    <s v="AC"/>
    <s v="WBS CP.APPL.ALL"/>
    <s v="INVS/SERVICES TO SUPPORT ALL COMPANIES"/>
    <s v="#"/>
    <s v="RECORD IT ME ACCRUALS"/>
    <s v="RECORD IT ME ACC"/>
    <s v="JAN 2021"/>
    <n v="61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11"/>
    <s v="16"/>
    <s v="AC"/>
    <s v="WBS CP.APPL.ALL"/>
    <s v="INVS/SERVICES TO SUPPORT ALL COMPANIES"/>
    <s v="#"/>
    <s v="RECORD IT ME ACCRUALS"/>
    <s v="RECORD IT ME ACC"/>
    <s v="JAN 2021"/>
    <n v="820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11"/>
    <s v="17"/>
    <s v="AC"/>
    <s v="WBS CP.APPL.ALL"/>
    <s v="INVS/SERVICES TO SUPPORT ALL COMPANIES"/>
    <s v="#"/>
    <s v="RECORD IT ME ACCRUALS"/>
    <s v="RECORD IT ME ACC"/>
    <s v="JAN 2021"/>
    <n v="102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11"/>
    <s v="18"/>
    <s v="AC"/>
    <s v="WBS CP.APPL.ALL"/>
    <s v="INVS/SERVICES TO SUPPORT ALL COMPANIES"/>
    <s v="#"/>
    <s v="RECORD IT ME ACCRUALS"/>
    <s v="RECORD IT ME ACC"/>
    <s v="JAN 2021"/>
    <n v="77.900000000000006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11"/>
    <s v="19"/>
    <s v="AC"/>
    <s v="WBS CP.APPL.ALL"/>
    <s v="INVS/SERVICES TO SUPPORT ALL COMPANIES"/>
    <s v="#"/>
    <s v="RECORD IT ME ACCRUALS"/>
    <s v="RECORD IT ME ACC"/>
    <s v="JAN 2021"/>
    <n v="16.399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11"/>
    <s v="20"/>
    <s v="AC"/>
    <s v="WBS CP.APPL.ALL"/>
    <s v="INVS/SERVICES TO SUPPORT ALL COMPANIES"/>
    <s v="#"/>
    <s v="RECORD IT ME ACCRUALS"/>
    <s v="RECORD IT ME ACC"/>
    <s v="JAN 2021"/>
    <n v="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11"/>
    <s v="21"/>
    <s v="AC"/>
    <s v="WBS CP.APPL.ALL"/>
    <s v="INVS/SERVICES TO SUPPORT ALL COMPANIES"/>
    <s v="#"/>
    <s v="RECORD IT ME ACCRUALS"/>
    <s v="RECORD IT ME ACC"/>
    <s v="JAN 2021"/>
    <n v="45.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56"/>
    <s v="16"/>
    <s v="AC"/>
    <s v="WBS CP.APPL.ALL"/>
    <s v="INVS/SERVICES TO SUPPORT ALL COMPANIES"/>
    <s v="#"/>
    <s v="RECORD IT ME ACCRUALS"/>
    <s v="RECORD IT ME ACC"/>
    <s v="FEB 2021"/>
    <n v="61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56"/>
    <s v="17"/>
    <s v="AC"/>
    <s v="WBS CP.APPL.ALL"/>
    <s v="INVS/SERVICES TO SUPPORT ALL COMPANIES"/>
    <s v="#"/>
    <s v="RECORD IT ME ACCRUALS"/>
    <s v="RECORD IT ME ACC"/>
    <s v="FEB 2021"/>
    <n v="758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56"/>
    <s v="18"/>
    <s v="AC"/>
    <s v="WBS CP.APPL.ALL"/>
    <s v="INVS/SERVICES TO SUPPORT ALL COMPANIES"/>
    <s v="#"/>
    <s v="RECORD IT ME ACCRUALS"/>
    <s v="RECORD IT ME ACC"/>
    <s v="FEB 2021"/>
    <n v="307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56"/>
    <s v="19"/>
    <s v="AC"/>
    <s v="WBS CP.APPL.ALL"/>
    <s v="INVS/SERVICES TO SUPPORT ALL COMPANIES"/>
    <s v="#"/>
    <s v="RECORD IT ME ACCRUALS"/>
    <s v="RECORD IT ME ACC"/>
    <s v="FEB 2021"/>
    <n v="8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56"/>
    <s v="20"/>
    <s v="AC"/>
    <s v="WBS CP.APPL.ALL"/>
    <s v="INVS/SERVICES TO SUPPORT ALL COMPANIES"/>
    <s v="#"/>
    <s v="RECORD IT ME ACCRUALS"/>
    <s v="RECORD IT ME ACC"/>
    <s v="FEB 2021"/>
    <n v="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056"/>
    <s v="21"/>
    <s v="AC"/>
    <s v="WBS CP.APPL.ALL"/>
    <s v="INVS/SERVICES TO SUPPORT ALL COMPANIES"/>
    <s v="#"/>
    <s v="RECORD IT ME ACCRUALS"/>
    <s v="RECORD IT ME ACC"/>
    <s v="FEB 2021"/>
    <n v="45.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101"/>
    <s v="22"/>
    <s v="AC"/>
    <s v="WBS CP.APPL.ALL"/>
    <s v="INVS/SERVICES TO SUPPORT ALL COMPANIES"/>
    <s v="#"/>
    <s v="RECORD IT ME ACCRUALS"/>
    <s v="RECORD IT ME ACC"/>
    <s v="MAR 2021"/>
    <n v="65.599999999999994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101"/>
    <s v="23"/>
    <s v="AC"/>
    <s v="WBS CP.APPL.ALL"/>
    <s v="INVS/SERVICES TO SUPPORT ALL COMPANIES"/>
    <s v="#"/>
    <s v="RECORD IT ME ACCRUALS"/>
    <s v="RECORD IT ME ACC"/>
    <s v="MAR 2021"/>
    <n v="90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101"/>
    <s v="24"/>
    <s v="AC"/>
    <s v="WBS CP.APPL.ALL"/>
    <s v="INVS/SERVICES TO SUPPORT ALL COMPANIES"/>
    <s v="#"/>
    <s v="RECORD IT ME ACCRUALS"/>
    <s v="RECORD IT ME ACC"/>
    <s v="MAR 2021"/>
    <n v="250.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101"/>
    <s v="25"/>
    <s v="AC"/>
    <s v="WBS CP.APPL.ALL"/>
    <s v="INVS/SERVICES TO SUPPORT ALL COMPANIES"/>
    <s v="#"/>
    <s v="RECORD IT ME ACCRUALS"/>
    <s v="RECORD IT ME ACC"/>
    <s v="MAR 2021"/>
    <n v="8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101"/>
    <s v="26"/>
    <s v="AC"/>
    <s v="WBS CP.APPL.ALL"/>
    <s v="INVS/SERVICES TO SUPPORT ALL COMPANIES"/>
    <s v="#"/>
    <s v="RECORD IT ME ACCRUALS"/>
    <s v="RECORD IT ME ACC"/>
    <s v="MAR 2021"/>
    <n v="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101"/>
    <s v="27"/>
    <s v="AC"/>
    <s v="WBS CP.APPL.ALL"/>
    <s v="INVS/SERVICES TO SUPPORT ALL COMPANIES"/>
    <s v="#"/>
    <s v="RECORD IT ME ACCRUALS"/>
    <s v="RECORD IT ME ACC"/>
    <s v="MAR 2021"/>
    <n v="49.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378"/>
    <s v="15"/>
    <s v="AC"/>
    <s v="WBS CP.APPL.ALL"/>
    <s v="INVS/SERVICES TO SUPPORT ALL COMPANIES"/>
    <s v="#"/>
    <s v="RECORD IT ME ACCRUALS"/>
    <s v="RECORD IT ME ACC"/>
    <s v="SEP 2020"/>
    <n v="61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378"/>
    <s v="16"/>
    <s v="AC"/>
    <s v="WBS CP.APPL.ALL"/>
    <s v="INVS/SERVICES TO SUPPORT ALL COMPANIES"/>
    <s v="#"/>
    <s v="RECORD IT ME ACCRUALS"/>
    <s v="RECORD IT ME ACC"/>
    <s v="SEP 2020"/>
    <n v="943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378"/>
    <s v="17"/>
    <s v="AC"/>
    <s v="WBS CP.APPL.ALL"/>
    <s v="INVS/SERVICES TO SUPPORT ALL COMPANIES"/>
    <s v="#"/>
    <s v="RECORD IT ME ACCRUALS"/>
    <s v="RECORD IT ME ACC"/>
    <s v="SEP 2020"/>
    <n v="143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378"/>
    <s v="18"/>
    <s v="AC"/>
    <s v="WBS CP.APPL.ALL"/>
    <s v="INVS/SERVICES TO SUPPORT ALL COMPANIES"/>
    <s v="#"/>
    <s v="RECORD IT ME ACCRUALS"/>
    <s v="RECORD IT ME ACC"/>
    <s v="SEP 2020"/>
    <n v="8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378"/>
    <s v="19"/>
    <s v="AC"/>
    <s v="WBS CP.APPL.ALL"/>
    <s v="INVS/SERVICES TO SUPPORT ALL COMPANIES"/>
    <s v="#"/>
    <s v="RECORD IT ME ACCRUALS"/>
    <s v="RECORD IT ME ACC"/>
    <s v="SEP 2020"/>
    <n v="90.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378"/>
    <s v="20"/>
    <s v="AC"/>
    <s v="WBS CP.APPL.ALL"/>
    <s v="INVS/SERVICES TO SUPPORT ALL COMPANIES"/>
    <s v="#"/>
    <s v="RECORD IT ME ACCRUALS"/>
    <s v="RECORD IT ME ACC"/>
    <s v="SEP 2020"/>
    <n v="4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378"/>
    <s v="21"/>
    <s v="AC"/>
    <s v="WBS CP.APPL.ALL"/>
    <s v="INVS/SERVICES TO SUPPORT ALL COMPANIES"/>
    <s v="#"/>
    <s v="RECORD IT ME ACCRUALS"/>
    <s v="RECORD IT ME ACC"/>
    <s v="SEP 2020"/>
    <n v="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378"/>
    <s v="22"/>
    <s v="AC"/>
    <s v="WBS CP.APPL.ALL"/>
    <s v="INVS/SERVICES TO SUPPORT ALL COMPANIES"/>
    <s v="#"/>
    <s v="RECORD IT ME ACCRUALS"/>
    <s v="RECORD IT ME ACC"/>
    <s v="SEP 2020"/>
    <n v="45.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20"/>
    <s v="14"/>
    <s v="AC"/>
    <s v="WBS CP.APPL.ALL"/>
    <s v="INVS/SERVICES TO SUPPORT ALL COMPANIES"/>
    <s v="#"/>
    <s v="RECORD IT ME ACCRUALS"/>
    <s v="RECORD IT ME ACC"/>
    <s v="OCT 2020"/>
    <n v="61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20"/>
    <s v="15"/>
    <s v="AC"/>
    <s v="WBS CP.APPL.ALL"/>
    <s v="INVS/SERVICES TO SUPPORT ALL COMPANIES"/>
    <s v="#"/>
    <s v="RECORD IT ME ACCRUALS"/>
    <s v="RECORD IT ME ACC"/>
    <s v="OCT 2020"/>
    <n v="77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20"/>
    <s v="16"/>
    <s v="AC"/>
    <s v="WBS CP.APPL.ALL"/>
    <s v="INVS/SERVICES TO SUPPORT ALL COMPANIES"/>
    <s v="#"/>
    <s v="RECORD IT ME ACCRUALS"/>
    <s v="RECORD IT ME ACC"/>
    <s v="OCT 2020"/>
    <n v="102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20"/>
    <s v="17"/>
    <s v="AC"/>
    <s v="WBS CP.APPL.ALL"/>
    <s v="INVS/SERVICES TO SUPPORT ALL COMPANIES"/>
    <s v="#"/>
    <s v="RECORD IT ME ACCRUALS"/>
    <s v="RECORD IT ME ACC"/>
    <s v="OCT 2020"/>
    <n v="8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20"/>
    <s v="18"/>
    <s v="AC"/>
    <s v="WBS CP.APPL.ALL"/>
    <s v="INVS/SERVICES TO SUPPORT ALL COMPANIES"/>
    <s v="#"/>
    <s v="RECORD IT ME ACCRUALS"/>
    <s v="RECORD IT ME ACC"/>
    <s v="OCT 2020"/>
    <n v="90.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20"/>
    <s v="19"/>
    <s v="AC"/>
    <s v="WBS CP.APPL.ALL"/>
    <s v="INVS/SERVICES TO SUPPORT ALL COMPANIES"/>
    <s v="#"/>
    <s v="RECORD IT ME ACCRUALS"/>
    <s v="RECORD IT ME ACC"/>
    <s v="OCT 2020"/>
    <n v="4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20"/>
    <s v="20"/>
    <s v="AC"/>
    <s v="WBS CP.APPL.ALL"/>
    <s v="INVS/SERVICES TO SUPPORT ALL COMPANIES"/>
    <s v="#"/>
    <s v="RECORD IT ME ACCRUALS"/>
    <s v="RECORD IT ME ACC"/>
    <s v="OCT 2020"/>
    <n v="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20"/>
    <s v="21"/>
    <s v="AC"/>
    <s v="WBS CP.APPL.ALL"/>
    <s v="INVS/SERVICES TO SUPPORT ALL COMPANIES"/>
    <s v="#"/>
    <s v="RECORD IT ME ACCRUALS"/>
    <s v="RECORD IT ME ACC"/>
    <s v="OCT 2020"/>
    <n v="45.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71"/>
    <s v="14"/>
    <s v="AC"/>
    <s v="WBS CP.APPL.ALL"/>
    <s v="INVS/SERVICES TO SUPPORT ALL COMPANIES"/>
    <s v="#"/>
    <s v="RECORD IT ME ACCRUALS"/>
    <s v="RECORD IT ME ACC"/>
    <s v="NOV 2020"/>
    <n v="61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71"/>
    <s v="15"/>
    <s v="AC"/>
    <s v="WBS CP.APPL.ALL"/>
    <s v="INVS/SERVICES TO SUPPORT ALL COMPANIES"/>
    <s v="#"/>
    <s v="RECORD IT ME ACCRUALS"/>
    <s v="RECORD IT ME ACC"/>
    <s v="NOV 2020"/>
    <n v="77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71"/>
    <s v="16"/>
    <s v="AC"/>
    <s v="WBS CP.APPL.ALL"/>
    <s v="INVS/SERVICES TO SUPPORT ALL COMPANIES"/>
    <s v="#"/>
    <s v="RECORD IT ME ACCRUALS"/>
    <s v="RECORD IT ME ACC"/>
    <s v="NOV 2020"/>
    <n v="102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71"/>
    <s v="17"/>
    <s v="AC"/>
    <s v="WBS CP.APPL.ALL"/>
    <s v="INVS/SERVICES TO SUPPORT ALL COMPANIES"/>
    <s v="#"/>
    <s v="RECORD IT ME ACCRUALS"/>
    <s v="RECORD IT ME ACC"/>
    <s v="NOV 2020"/>
    <n v="82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71"/>
    <s v="18"/>
    <s v="AC"/>
    <s v="WBS CP.APPL.ALL"/>
    <s v="INVS/SERVICES TO SUPPORT ALL COMPANIES"/>
    <s v="#"/>
    <s v="RECORD IT ME ACCRUALS"/>
    <s v="RECORD IT ME ACC"/>
    <s v="NOV 2020"/>
    <n v="73.8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71"/>
    <s v="19"/>
    <s v="AC"/>
    <s v="WBS CP.APPL.ALL"/>
    <s v="INVS/SERVICES TO SUPPORT ALL COMPANIES"/>
    <s v="#"/>
    <s v="RECORD IT ME ACCRUALS"/>
    <s v="RECORD IT ME ACC"/>
    <s v="NOV 2020"/>
    <n v="4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71"/>
    <s v="20"/>
    <s v="AC"/>
    <s v="WBS CP.APPL.ALL"/>
    <s v="INVS/SERVICES TO SUPPORT ALL COMPANIES"/>
    <s v="#"/>
    <s v="RECORD IT ME ACCRUALS"/>
    <s v="RECORD IT ME ACC"/>
    <s v="NOV 2020"/>
    <n v="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471"/>
    <s v="21"/>
    <s v="AC"/>
    <s v="WBS CP.APPL.ALL"/>
    <s v="INVS/SERVICES TO SUPPORT ALL COMPANIES"/>
    <s v="#"/>
    <s v="RECORD IT ME ACCRUALS"/>
    <s v="RECORD IT ME ACC"/>
    <s v="NOV 2020"/>
    <n v="45.1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531"/>
    <s v="17"/>
    <s v="AC"/>
    <s v="WBS CP.APPL.ALL"/>
    <s v="INVS/SERVICES TO SUPPORT ALL COMPANIES"/>
    <s v="#"/>
    <s v="RECORD IT ME ACCRUALS"/>
    <s v="RECORD IT ME ACC"/>
    <s v="DEC 2020"/>
    <n v="61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531"/>
    <s v="18"/>
    <s v="AC"/>
    <s v="WBS CP.APPL.ALL"/>
    <s v="INVS/SERVICES TO SUPPORT ALL COMPANIES"/>
    <s v="#"/>
    <s v="RECORD IT ME ACCRUALS"/>
    <s v="RECORD IT ME ACC"/>
    <s v="DEC 2020"/>
    <n v="77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531"/>
    <s v="19"/>
    <s v="AC"/>
    <s v="WBS CP.APPL.ALL"/>
    <s v="INVS/SERVICES TO SUPPORT ALL COMPANIES"/>
    <s v="#"/>
    <s v="RECORD IT ME ACCRUALS"/>
    <s v="RECORD IT ME ACC"/>
    <s v="DEC 2020"/>
    <n v="102.5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531"/>
    <s v="22"/>
    <s v="AC"/>
    <s v="WBS CP.APPL.ALL"/>
    <s v="INVS/SERVICES TO SUPPORT ALL COMPANIES"/>
    <s v="#"/>
    <s v="RECORD IT ME ACCRUALS"/>
    <s v="RECORD IT ME ACC"/>
    <s v="DEC 2020"/>
    <n v="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2200000531"/>
    <s v="23"/>
    <s v="AC"/>
    <s v="WBS CP.APPL.ALL"/>
    <s v="INVS/SERVICES TO SUPPORT ALL COMPANIES"/>
    <s v="#"/>
    <s v="RECORD IT ME ACCRUALS"/>
    <s v="RECORD IT ME ACC"/>
    <s v="DEC 2020"/>
    <n v="45.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14"/>
    <s v="17"/>
    <s v="AR"/>
    <s v="WBS CP.APPL.ALL"/>
    <s v="INVS/SERVICES TO SUPPORT ALL COMPANIES"/>
    <s v="#"/>
    <s v="RECORD IT ME ACCRUALS"/>
    <s v="RECORD IT ME ACC"/>
    <s v="JAN 2021"/>
    <n v="-61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14"/>
    <s v="18"/>
    <s v="AR"/>
    <s v="WBS CP.APPL.ALL"/>
    <s v="INVS/SERVICES TO SUPPORT ALL COMPANIES"/>
    <s v="#"/>
    <s v="RECORD IT ME ACCRUALS"/>
    <s v="RECORD IT ME ACC"/>
    <s v="JAN 2021"/>
    <n v="-77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14"/>
    <s v="19"/>
    <s v="AR"/>
    <s v="WBS CP.APPL.ALL"/>
    <s v="INVS/SERVICES TO SUPPORT ALL COMPANIES"/>
    <s v="#"/>
    <s v="RECORD IT ME ACCRUALS"/>
    <s v="RECORD IT ME ACC"/>
    <s v="JAN 2021"/>
    <n v="-102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14"/>
    <s v="22"/>
    <s v="AR"/>
    <s v="WBS CP.APPL.ALL"/>
    <s v="INVS/SERVICES TO SUPPORT ALL COMPANIES"/>
    <s v="#"/>
    <s v="RECORD IT ME ACCRUALS"/>
    <s v="RECORD IT ME ACC"/>
    <s v="JAN 2021"/>
    <n v="-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14"/>
    <s v="23"/>
    <s v="AR"/>
    <s v="WBS CP.APPL.ALL"/>
    <s v="INVS/SERVICES TO SUPPORT ALL COMPANIES"/>
    <s v="#"/>
    <s v="RECORD IT ME ACCRUALS"/>
    <s v="RECORD IT ME ACC"/>
    <s v="JAN 2021"/>
    <n v="-45.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56"/>
    <s v="15"/>
    <s v="AR"/>
    <s v="WBS CP.APPL.ALL"/>
    <s v="INVS/SERVICES TO SUPPORT ALL COMPANIES"/>
    <s v="#"/>
    <s v="RECORD IT ME ACCRUALS"/>
    <s v="RECORD IT ME ACC"/>
    <s v="FEB 2021"/>
    <n v="-61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56"/>
    <s v="16"/>
    <s v="AR"/>
    <s v="WBS CP.APPL.ALL"/>
    <s v="INVS/SERVICES TO SUPPORT ALL COMPANIES"/>
    <s v="#"/>
    <s v="RECORD IT ME ACCRUALS"/>
    <s v="RECORD IT ME ACC"/>
    <s v="FEB 2021"/>
    <n v="-820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56"/>
    <s v="17"/>
    <s v="AR"/>
    <s v="WBS CP.APPL.ALL"/>
    <s v="INVS/SERVICES TO SUPPORT ALL COMPANIES"/>
    <s v="#"/>
    <s v="RECORD IT ME ACCRUALS"/>
    <s v="RECORD IT ME ACC"/>
    <s v="FEB 2021"/>
    <n v="-102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56"/>
    <s v="18"/>
    <s v="AR"/>
    <s v="WBS CP.APPL.ALL"/>
    <s v="INVS/SERVICES TO SUPPORT ALL COMPANIES"/>
    <s v="#"/>
    <s v="RECORD IT ME ACCRUALS"/>
    <s v="RECORD IT ME ACC"/>
    <s v="FEB 2021"/>
    <n v="-77.900000000000006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56"/>
    <s v="19"/>
    <s v="AR"/>
    <s v="WBS CP.APPL.ALL"/>
    <s v="INVS/SERVICES TO SUPPORT ALL COMPANIES"/>
    <s v="#"/>
    <s v="RECORD IT ME ACCRUALS"/>
    <s v="RECORD IT ME ACC"/>
    <s v="FEB 2021"/>
    <n v="-16.399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56"/>
    <s v="20"/>
    <s v="AR"/>
    <s v="WBS CP.APPL.ALL"/>
    <s v="INVS/SERVICES TO SUPPORT ALL COMPANIES"/>
    <s v="#"/>
    <s v="RECORD IT ME ACCRUALS"/>
    <s v="RECORD IT ME ACC"/>
    <s v="FEB 2021"/>
    <n v="-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056"/>
    <s v="21"/>
    <s v="AR"/>
    <s v="WBS CP.APPL.ALL"/>
    <s v="INVS/SERVICES TO SUPPORT ALL COMPANIES"/>
    <s v="#"/>
    <s v="RECORD IT ME ACCRUALS"/>
    <s v="RECORD IT ME ACC"/>
    <s v="FEB 2021"/>
    <n v="-45.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100"/>
    <s v="16"/>
    <s v="AR"/>
    <s v="WBS CP.APPL.ALL"/>
    <s v="INVS/SERVICES TO SUPPORT ALL COMPANIES"/>
    <s v="#"/>
    <s v="RECORD IT ME ACCRUALS"/>
    <s v="RECORD IT ME ACC"/>
    <s v="MAR 2021"/>
    <n v="-61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100"/>
    <s v="17"/>
    <s v="AR"/>
    <s v="WBS CP.APPL.ALL"/>
    <s v="INVS/SERVICES TO SUPPORT ALL COMPANIES"/>
    <s v="#"/>
    <s v="RECORD IT ME ACCRUALS"/>
    <s v="RECORD IT ME ACC"/>
    <s v="MAR 2021"/>
    <n v="-758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100"/>
    <s v="18"/>
    <s v="AR"/>
    <s v="WBS CP.APPL.ALL"/>
    <s v="INVS/SERVICES TO SUPPORT ALL COMPANIES"/>
    <s v="#"/>
    <s v="RECORD IT ME ACCRUALS"/>
    <s v="RECORD IT ME ACC"/>
    <s v="MAR 2021"/>
    <n v="-307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100"/>
    <s v="19"/>
    <s v="AR"/>
    <s v="WBS CP.APPL.ALL"/>
    <s v="INVS/SERVICES TO SUPPORT ALL COMPANIES"/>
    <s v="#"/>
    <s v="RECORD IT ME ACCRUALS"/>
    <s v="RECORD IT ME ACC"/>
    <s v="MAR 2021"/>
    <n v="-82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100"/>
    <s v="20"/>
    <s v="AR"/>
    <s v="WBS CP.APPL.ALL"/>
    <s v="INVS/SERVICES TO SUPPORT ALL COMPANIES"/>
    <s v="#"/>
    <s v="RECORD IT ME ACCRUALS"/>
    <s v="RECORD IT ME ACC"/>
    <s v="MAR 2021"/>
    <n v="-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100"/>
    <s v="21"/>
    <s v="AR"/>
    <s v="WBS CP.APPL.ALL"/>
    <s v="INVS/SERVICES TO SUPPORT ALL COMPANIES"/>
    <s v="#"/>
    <s v="RECORD IT ME ACCRUALS"/>
    <s v="RECORD IT ME ACC"/>
    <s v="MAR 2021"/>
    <n v="-45.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354"/>
    <s v="14"/>
    <s v="AR"/>
    <s v="WBS CP.APPL.ALL"/>
    <s v="INVS/SERVICES TO SUPPORT ALL COMPANIES"/>
    <s v="#"/>
    <s v="RECORD IT ME ACCRUALS"/>
    <s v="RECORD IT ME ACC"/>
    <s v="SEP 2020"/>
    <n v="-881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354"/>
    <s v="15"/>
    <s v="AR"/>
    <s v="WBS CP.APPL.ALL"/>
    <s v="INVS/SERVICES TO SUPPORT ALL COMPANIES"/>
    <s v="#"/>
    <s v="RECORD IT ME ACCRUALS"/>
    <s v="RECORD IT ME ACC"/>
    <s v="SEP 2020"/>
    <n v="-512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354"/>
    <s v="16"/>
    <s v="AR"/>
    <s v="WBS CP.APPL.ALL"/>
    <s v="INVS/SERVICES TO SUPPORT ALL COMPANIES"/>
    <s v="#"/>
    <s v="RECORD IT ME ACCRUALS"/>
    <s v="RECORD IT ME ACC"/>
    <s v="SEP 2020"/>
    <n v="-61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354"/>
    <s v="17"/>
    <s v="AR"/>
    <s v="WBS CP.APPL.ALL"/>
    <s v="INVS/SERVICES TO SUPPORT ALL COMPANIES"/>
    <s v="#"/>
    <s v="RECORD IT ME ACCRUALS"/>
    <s v="RECORD IT ME ACC"/>
    <s v="SEP 2020"/>
    <n v="-82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354"/>
    <s v="18"/>
    <s v="AR"/>
    <s v="WBS CP.APPL.ALL"/>
    <s v="INVS/SERVICES TO SUPPORT ALL COMPANIES"/>
    <s v="#"/>
    <s v="RECORD IT ME ACCRUALS"/>
    <s v="RECORD IT ME ACC"/>
    <s v="SEP 2020"/>
    <n v="-32.799999999999997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354"/>
    <s v="19"/>
    <s v="AR"/>
    <s v="WBS CP.APPL.ALL"/>
    <s v="INVS/SERVICES TO SUPPORT ALL COMPANIES"/>
    <s v="#"/>
    <s v="RECORD IT ME ACCRUALS"/>
    <s v="RECORD IT ME ACC"/>
    <s v="SEP 2020"/>
    <n v="-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354"/>
    <s v="20"/>
    <s v="AR"/>
    <s v="WBS CP.APPL.ALL"/>
    <s v="INVS/SERVICES TO SUPPORT ALL COMPANIES"/>
    <s v="#"/>
    <s v="RECORD IT ME ACCRUALS"/>
    <s v="RECORD IT ME ACC"/>
    <s v="SEP 2020"/>
    <n v="-45.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18"/>
    <s v="15"/>
    <s v="AR"/>
    <s v="WBS CP.APPL.ALL"/>
    <s v="INVS/SERVICES TO SUPPORT ALL COMPANIES"/>
    <s v="#"/>
    <s v="RECORD IT ME ACCRUALS"/>
    <s v="RECORD IT ME ACC"/>
    <s v="OCT 2020"/>
    <n v="-61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18"/>
    <s v="16"/>
    <s v="AR"/>
    <s v="WBS CP.APPL.ALL"/>
    <s v="INVS/SERVICES TO SUPPORT ALL COMPANIES"/>
    <s v="#"/>
    <s v="RECORD IT ME ACCRUALS"/>
    <s v="RECORD IT ME ACC"/>
    <s v="OCT 2020"/>
    <n v="-943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18"/>
    <s v="17"/>
    <s v="AR"/>
    <s v="WBS CP.APPL.ALL"/>
    <s v="INVS/SERVICES TO SUPPORT ALL COMPANIES"/>
    <s v="#"/>
    <s v="RECORD IT ME ACCRUALS"/>
    <s v="RECORD IT ME ACC"/>
    <s v="OCT 2020"/>
    <n v="-143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18"/>
    <s v="18"/>
    <s v="AR"/>
    <s v="WBS CP.APPL.ALL"/>
    <s v="INVS/SERVICES TO SUPPORT ALL COMPANIES"/>
    <s v="#"/>
    <s v="RECORD IT ME ACCRUALS"/>
    <s v="RECORD IT ME ACC"/>
    <s v="OCT 2020"/>
    <n v="-82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18"/>
    <s v="19"/>
    <s v="AR"/>
    <s v="WBS CP.APPL.ALL"/>
    <s v="INVS/SERVICES TO SUPPORT ALL COMPANIES"/>
    <s v="#"/>
    <s v="RECORD IT ME ACCRUALS"/>
    <s v="RECORD IT ME ACC"/>
    <s v="OCT 2020"/>
    <n v="-90.2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18"/>
    <s v="20"/>
    <s v="AR"/>
    <s v="WBS CP.APPL.ALL"/>
    <s v="INVS/SERVICES TO SUPPORT ALL COMPANIES"/>
    <s v="#"/>
    <s v="RECORD IT ME ACCRUALS"/>
    <s v="RECORD IT ME ACC"/>
    <s v="OCT 2020"/>
    <n v="-4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18"/>
    <s v="21"/>
    <s v="AR"/>
    <s v="WBS CP.APPL.ALL"/>
    <s v="INVS/SERVICES TO SUPPORT ALL COMPANIES"/>
    <s v="#"/>
    <s v="RECORD IT ME ACCRUALS"/>
    <s v="RECORD IT ME ACC"/>
    <s v="OCT 2020"/>
    <n v="-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18"/>
    <s v="22"/>
    <s v="AR"/>
    <s v="WBS CP.APPL.ALL"/>
    <s v="INVS/SERVICES TO SUPPORT ALL COMPANIES"/>
    <s v="#"/>
    <s v="RECORD IT ME ACCRUALS"/>
    <s v="RECORD IT ME ACC"/>
    <s v="OCT 2020"/>
    <n v="-45.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55"/>
    <s v="14"/>
    <s v="AR"/>
    <s v="WBS CP.APPL.ALL"/>
    <s v="INVS/SERVICES TO SUPPORT ALL COMPANIES"/>
    <s v="#"/>
    <s v="RECORD IT ME ACCRUALS"/>
    <s v="RECORD IT ME ACC"/>
    <s v="NOV 2020"/>
    <n v="-61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55"/>
    <s v="15"/>
    <s v="AR"/>
    <s v="WBS CP.APPL.ALL"/>
    <s v="INVS/SERVICES TO SUPPORT ALL COMPANIES"/>
    <s v="#"/>
    <s v="RECORD IT ME ACCRUALS"/>
    <s v="RECORD IT ME ACC"/>
    <s v="NOV 2020"/>
    <n v="-77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55"/>
    <s v="16"/>
    <s v="AR"/>
    <s v="WBS CP.APPL.ALL"/>
    <s v="INVS/SERVICES TO SUPPORT ALL COMPANIES"/>
    <s v="#"/>
    <s v="RECORD IT ME ACCRUALS"/>
    <s v="RECORD IT ME ACC"/>
    <s v="NOV 2020"/>
    <n v="-102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55"/>
    <s v="17"/>
    <s v="AR"/>
    <s v="WBS CP.APPL.ALL"/>
    <s v="INVS/SERVICES TO SUPPORT ALL COMPANIES"/>
    <s v="#"/>
    <s v="RECORD IT ME ACCRUALS"/>
    <s v="RECORD IT ME ACC"/>
    <s v="NOV 2020"/>
    <n v="-82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55"/>
    <s v="18"/>
    <s v="AR"/>
    <s v="WBS CP.APPL.ALL"/>
    <s v="INVS/SERVICES TO SUPPORT ALL COMPANIES"/>
    <s v="#"/>
    <s v="RECORD IT ME ACCRUALS"/>
    <s v="RECORD IT ME ACC"/>
    <s v="NOV 2020"/>
    <n v="-90.2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55"/>
    <s v="19"/>
    <s v="AR"/>
    <s v="WBS CP.APPL.ALL"/>
    <s v="INVS/SERVICES TO SUPPORT ALL COMPANIES"/>
    <s v="#"/>
    <s v="RECORD IT ME ACCRUALS"/>
    <s v="RECORD IT ME ACC"/>
    <s v="NOV 2020"/>
    <n v="-4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55"/>
    <s v="20"/>
    <s v="AR"/>
    <s v="WBS CP.APPL.ALL"/>
    <s v="INVS/SERVICES TO SUPPORT ALL COMPANIES"/>
    <s v="#"/>
    <s v="RECORD IT ME ACCRUALS"/>
    <s v="RECORD IT ME ACC"/>
    <s v="NOV 2020"/>
    <n v="-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455"/>
    <s v="21"/>
    <s v="AR"/>
    <s v="WBS CP.APPL.ALL"/>
    <s v="INVS/SERVICES TO SUPPORT ALL COMPANIES"/>
    <s v="#"/>
    <s v="RECORD IT ME ACCRUALS"/>
    <s v="RECORD IT ME ACC"/>
    <s v="NOV 2020"/>
    <n v="-45.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502"/>
    <s v="14"/>
    <s v="AR"/>
    <s v="WBS CP.APPL.ALL"/>
    <s v="INVS/SERVICES TO SUPPORT ALL COMPANIES"/>
    <s v="#"/>
    <s v="RECORD IT ME ACCRUALS"/>
    <s v="RECORD IT ME ACC"/>
    <s v="DEC 2020"/>
    <n v="-61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502"/>
    <s v="15"/>
    <s v="AR"/>
    <s v="WBS CP.APPL.ALL"/>
    <s v="INVS/SERVICES TO SUPPORT ALL COMPANIES"/>
    <s v="#"/>
    <s v="RECORD IT ME ACCRUALS"/>
    <s v="RECORD IT ME ACC"/>
    <s v="DEC 2020"/>
    <n v="-77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502"/>
    <s v="16"/>
    <s v="AR"/>
    <s v="WBS CP.APPL.ALL"/>
    <s v="INVS/SERVICES TO SUPPORT ALL COMPANIES"/>
    <s v="#"/>
    <s v="RECORD IT ME ACCRUALS"/>
    <s v="RECORD IT ME ACC"/>
    <s v="DEC 2020"/>
    <n v="-102.5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502"/>
    <s v="17"/>
    <s v="AR"/>
    <s v="WBS CP.APPL.ALL"/>
    <s v="INVS/SERVICES TO SUPPORT ALL COMPANIES"/>
    <s v="#"/>
    <s v="RECORD IT ME ACCRUALS"/>
    <s v="RECORD IT ME ACC"/>
    <s v="DEC 2020"/>
    <n v="-82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502"/>
    <s v="18"/>
    <s v="AR"/>
    <s v="WBS CP.APPL.ALL"/>
    <s v="INVS/SERVICES TO SUPPORT ALL COMPANIES"/>
    <s v="#"/>
    <s v="RECORD IT ME ACCRUALS"/>
    <s v="RECORD IT ME ACC"/>
    <s v="DEC 2020"/>
    <n v="-73.8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502"/>
    <s v="19"/>
    <s v="AR"/>
    <s v="WBS CP.APPL.ALL"/>
    <s v="INVS/SERVICES TO SUPPORT ALL COMPANIES"/>
    <s v="#"/>
    <s v="RECORD IT ME ACCRUALS"/>
    <s v="RECORD IT ME ACC"/>
    <s v="DEC 2020"/>
    <n v="-41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502"/>
    <s v="20"/>
    <s v="AR"/>
    <s v="WBS CP.APPL.ALL"/>
    <s v="INVS/SERVICES TO SUPPORT ALL COMPANIES"/>
    <s v="#"/>
    <s v="RECORD IT ME ACCRUALS"/>
    <s v="RECORD IT ME ACC"/>
    <s v="DEC 2020"/>
    <n v="-42.024999999999999"/>
    <x v="0"/>
    <x v="0"/>
    <x v="177"/>
    <x v="7"/>
    <x v="5"/>
    <x v="25"/>
  </r>
  <r>
    <s v="9923000"/>
    <s v="Adm &amp; Gen-Outsd Svcs"/>
    <s v="5303315"/>
    <s v="IT/Telecom Contr Svc"/>
    <s v="#"/>
    <s v="Not assigned"/>
    <s v="4400000502"/>
    <s v="21"/>
    <s v="AR"/>
    <s v="WBS CP.APPL.ALL"/>
    <s v="INVS/SERVICES TO SUPPORT ALL COMPANIES"/>
    <s v="#"/>
    <s v="RECORD IT ME ACCRUALS"/>
    <s v="RECORD IT ME ACC"/>
    <s v="DEC 2020"/>
    <n v="-45.1"/>
    <x v="0"/>
    <x v="0"/>
    <x v="177"/>
    <x v="7"/>
    <x v="5"/>
    <x v="25"/>
  </r>
  <r>
    <s v="9923000"/>
    <s v="Adm &amp; Gen-Outsd Svcs"/>
    <s v="5303320"/>
    <s v="Training Services"/>
    <s v="300004164"/>
    <s v="NATIONAL FIRE PROTECTION ASSOCIATIO"/>
    <s v="5000000201"/>
    <s v="5"/>
    <s v="WE"/>
    <s v="CTR SR01/167029"/>
    <s v="DEL ADMIN SERVICES"/>
    <s v="#"/>
    <s v="#"/>
    <s v="03/29/21"/>
    <s v="MAR 2021"/>
    <n v="68.849999999999994"/>
    <x v="0"/>
    <x v="0"/>
    <x v="178"/>
    <x v="5"/>
    <x v="6"/>
    <x v="26"/>
  </r>
  <r>
    <s v="9923000"/>
    <s v="Adm &amp; Gen-Outsd Svcs"/>
    <s v="5303320"/>
    <s v="Training Services"/>
    <s v="300004164"/>
    <s v="NATIONAL FIRE PROTECTION ASSOCIATIO"/>
    <s v="5000000201"/>
    <s v="8"/>
    <s v="WE"/>
    <s v="CTR SR01/167029"/>
    <s v="DEL ADMIN SERVICES"/>
    <s v="#"/>
    <s v="#"/>
    <s v="03/29/21"/>
    <s v="MAR 2021"/>
    <n v="159.75"/>
    <x v="0"/>
    <x v="0"/>
    <x v="178"/>
    <x v="5"/>
    <x v="6"/>
    <x v="26"/>
  </r>
  <r>
    <s v="9923000"/>
    <s v="Adm &amp; Gen-Outsd Svcs"/>
    <s v="5303320"/>
    <s v="Training Services"/>
    <s v="#"/>
    <s v="Not assigned"/>
    <s v="100003142"/>
    <s v="3"/>
    <s v="PD"/>
    <s v="CTR SR01/168304"/>
    <s v="DEL EXEC"/>
    <s v="#"/>
    <s v="TR1000003725"/>
    <s v="16451230"/>
    <s v="MAR 2021"/>
    <n v="249"/>
    <x v="0"/>
    <x v="0"/>
    <x v="177"/>
    <x v="7"/>
    <x v="5"/>
    <x v="25"/>
  </r>
  <r>
    <s v="9923000"/>
    <s v="Adm &amp; Gen-Outsd Svcs"/>
    <s v="5303320"/>
    <s v="Training Services"/>
    <s v="#"/>
    <s v="Not assigned"/>
    <s v="100010160"/>
    <s v="1"/>
    <s v="PD"/>
    <s v="CTR SR01/168304"/>
    <s v="DEL EXEC"/>
    <s v="#"/>
    <s v="TR1000003608"/>
    <s v="16451120"/>
    <s v="DEC 2020"/>
    <n v="498"/>
    <x v="0"/>
    <x v="0"/>
    <x v="177"/>
    <x v="7"/>
    <x v="5"/>
    <x v="25"/>
  </r>
  <r>
    <s v="9923000"/>
    <s v="Adm &amp; Gen-Outsd Svcs"/>
    <s v="5303890"/>
    <s v="Misc. Outside Svcs"/>
    <s v="400001675"/>
    <s v="IRON MOUNTAIN INC"/>
    <s v="1900000073"/>
    <s v="1"/>
    <s v="KR"/>
    <s v="CTR SR01/169556"/>
    <s v="FACILITY ADM SETT"/>
    <s v="#"/>
    <s v="#"/>
    <s v="DGLG473"/>
    <s v="JAN 2021"/>
    <n v="525.05999999999995"/>
    <x v="0"/>
    <x v="0"/>
    <x v="179"/>
    <x v="3"/>
    <x v="7"/>
    <x v="27"/>
  </r>
  <r>
    <s v="9923000"/>
    <s v="Adm &amp; Gen-Outsd Svcs"/>
    <s v="5303890"/>
    <s v="Misc. Outside Svcs"/>
    <s v="400001675"/>
    <s v="IRON MOUNTAIN INC"/>
    <s v="1900000570"/>
    <s v="1"/>
    <s v="KR"/>
    <s v="CTR SR01/169556"/>
    <s v="FACILITY ADM SETT"/>
    <s v="#"/>
    <s v="#"/>
    <s v="DHTR309"/>
    <s v="FEB 2021"/>
    <n v="565.29"/>
    <x v="0"/>
    <x v="0"/>
    <x v="180"/>
    <x v="4"/>
    <x v="7"/>
    <x v="27"/>
  </r>
  <r>
    <s v="9923000"/>
    <s v="Adm &amp; Gen-Outsd Svcs"/>
    <s v="5303890"/>
    <s v="Misc. Outside Svcs"/>
    <s v="400001675"/>
    <s v="IRON MOUNTAIN INC"/>
    <s v="1900000922"/>
    <s v="1"/>
    <s v="KR"/>
    <s v="CTR SR01/169556"/>
    <s v="FACILITY ADM SETT"/>
    <s v="#"/>
    <s v="#"/>
    <s v="DKSP716"/>
    <s v="MAR 2021"/>
    <n v="378.84"/>
    <x v="0"/>
    <x v="0"/>
    <x v="181"/>
    <x v="5"/>
    <x v="7"/>
    <x v="27"/>
  </r>
  <r>
    <s v="9923000"/>
    <s v="Adm &amp; Gen-Outsd Svcs"/>
    <s v="5303890"/>
    <s v="Misc. Outside Svcs"/>
    <s v="400001675"/>
    <s v="IRON MOUNTAIN INC"/>
    <s v="1900004365"/>
    <s v="1"/>
    <s v="KR"/>
    <s v="CTR SR01/169556"/>
    <s v="FACILITY ADM SETT"/>
    <s v="#"/>
    <s v="#"/>
    <s v="CXJC296"/>
    <s v="SEP 2020"/>
    <n v="281.95"/>
    <x v="0"/>
    <x v="0"/>
    <x v="182"/>
    <x v="0"/>
    <x v="7"/>
    <x v="27"/>
  </r>
  <r>
    <s v="9923000"/>
    <s v="Adm &amp; Gen-Outsd Svcs"/>
    <s v="5303890"/>
    <s v="Misc. Outside Svcs"/>
    <s v="400001675"/>
    <s v="IRON MOUNTAIN INC"/>
    <s v="1900004823"/>
    <s v="1"/>
    <s v="KR"/>
    <s v="CTR SR01/169556"/>
    <s v="FACILITY ADM SETT"/>
    <s v="#"/>
    <s v="#"/>
    <s v="CYVX791"/>
    <s v="OCT 2020"/>
    <n v="355.32"/>
    <x v="0"/>
    <x v="0"/>
    <x v="183"/>
    <x v="2"/>
    <x v="7"/>
    <x v="27"/>
  </r>
  <r>
    <s v="9923000"/>
    <s v="Adm &amp; Gen-Outsd Svcs"/>
    <s v="5303890"/>
    <s v="Misc. Outside Svcs"/>
    <s v="400001675"/>
    <s v="IRON MOUNTAIN INC"/>
    <s v="1900005453"/>
    <s v="1"/>
    <s v="KR"/>
    <s v="CTR SR01/169556"/>
    <s v="FACILITY ADM SETT"/>
    <s v="#"/>
    <s v="#"/>
    <s v="DBCM791"/>
    <s v="NOV 2020"/>
    <n v="527.86"/>
    <x v="0"/>
    <x v="0"/>
    <x v="184"/>
    <x v="1"/>
    <x v="7"/>
    <x v="27"/>
  </r>
  <r>
    <s v="9923000"/>
    <s v="Adm &amp; Gen-Outsd Svcs"/>
    <s v="5303890"/>
    <s v="Misc. Outside Svcs"/>
    <s v="400001675"/>
    <s v="IRON MOUNTAIN INC"/>
    <s v="1900005914"/>
    <s v="1"/>
    <s v="KR"/>
    <s v="CTR SR01/169556"/>
    <s v="FACILITY ADM SETT"/>
    <s v="#"/>
    <s v="#"/>
    <s v="DCNL157"/>
    <s v="DEC 2020"/>
    <n v="444.55"/>
    <x v="0"/>
    <x v="0"/>
    <x v="185"/>
    <x v="6"/>
    <x v="7"/>
    <x v="27"/>
  </r>
  <r>
    <s v="9923000"/>
    <s v="Adm &amp; Gen-Outsd Svcs"/>
    <s v="5303890"/>
    <s v="Misc. Outside Svcs"/>
    <s v="400003803"/>
    <s v="TIME WARNER"/>
    <s v="1900000744"/>
    <s v="1"/>
    <s v="KR"/>
    <s v="CTR SR01/169556"/>
    <s v="FACILITY ADM SETT"/>
    <s v="#"/>
    <s v="#"/>
    <s v="915782901021421"/>
    <s v="FEB 2021"/>
    <n v="89.27"/>
    <x v="0"/>
    <x v="0"/>
    <x v="186"/>
    <x v="4"/>
    <x v="7"/>
    <x v="28"/>
  </r>
  <r>
    <s v="9923000"/>
    <s v="Adm &amp; Gen-Outsd Svcs"/>
    <s v="5303890"/>
    <s v="Misc. Outside Svcs"/>
    <s v="400003803"/>
    <s v="TIME WARNER"/>
    <s v="1900004438"/>
    <s v="1"/>
    <s v="KR"/>
    <s v="CTR SR01/169556"/>
    <s v="FACILITY ADM SETT"/>
    <s v="#"/>
    <s v="#"/>
    <s v="903408901090920"/>
    <s v="SEP 2020"/>
    <n v="115.84"/>
    <x v="0"/>
    <x v="0"/>
    <x v="187"/>
    <x v="0"/>
    <x v="7"/>
    <x v="28"/>
  </r>
  <r>
    <s v="9923000"/>
    <s v="Adm &amp; Gen-Outsd Svcs"/>
    <s v="5303890"/>
    <s v="Misc. Outside Svcs"/>
    <s v="400003803"/>
    <s v="TIME WARNER"/>
    <s v="1900004970"/>
    <s v="1"/>
    <s v="KR"/>
    <s v="CTR SR01/169556"/>
    <s v="FACILITY ADM SETT"/>
    <s v="#"/>
    <s v="#"/>
    <s v="807144701100420"/>
    <s v="OCT 2020"/>
    <n v="50.33"/>
    <x v="0"/>
    <x v="0"/>
    <x v="188"/>
    <x v="2"/>
    <x v="7"/>
    <x v="28"/>
  </r>
  <r>
    <s v="9923000"/>
    <s v="Adm &amp; Gen-Outsd Svcs"/>
    <s v="5303890"/>
    <s v="Misc. Outside Svcs"/>
    <s v="400003803"/>
    <s v="TIME WARNER"/>
    <s v="1900005524"/>
    <s v="1"/>
    <s v="KR"/>
    <s v="CTR SR01/169556"/>
    <s v="FACILITY ADM SETT"/>
    <s v="#"/>
    <s v="#"/>
    <s v="807144701110420"/>
    <s v="NOV 2020"/>
    <n v="50.33"/>
    <x v="0"/>
    <x v="0"/>
    <x v="189"/>
    <x v="1"/>
    <x v="7"/>
    <x v="28"/>
  </r>
  <r>
    <s v="9923000"/>
    <s v="Adm &amp; Gen-Outsd Svcs"/>
    <s v="5303890"/>
    <s v="Misc. Outside Svcs"/>
    <s v="400003803"/>
    <s v="TIME WARNER"/>
    <s v="1900006308"/>
    <s v="1"/>
    <s v="KR"/>
    <s v="CTR SR01/169556"/>
    <s v="FACILITY ADM SETT"/>
    <s v="#"/>
    <s v="#"/>
    <s v="10303-337531101"/>
    <s v="DEC 2020"/>
    <n v="101.13"/>
    <x v="0"/>
    <x v="0"/>
    <x v="190"/>
    <x v="6"/>
    <x v="7"/>
    <x v="28"/>
  </r>
  <r>
    <s v="9923000"/>
    <s v="Adm &amp; Gen-Outsd Svcs"/>
    <s v="5303890"/>
    <s v="Misc. Outside Svcs"/>
    <s v="400003877"/>
    <s v="ELINK DESIGN INC"/>
    <s v="1900005536"/>
    <s v="1"/>
    <s v="KR"/>
    <s v="CTR SR01/165103"/>
    <s v="DEL IT"/>
    <s v="#"/>
    <s v="#"/>
    <s v="2160"/>
    <s v="NOV 2020"/>
    <n v="26.25"/>
    <x v="0"/>
    <x v="0"/>
    <x v="191"/>
    <x v="1"/>
    <x v="7"/>
    <x v="29"/>
  </r>
  <r>
    <s v="9923000"/>
    <s v="Adm &amp; Gen-Outsd Svcs"/>
    <s v="5303890"/>
    <s v="Misc. Outside Svcs"/>
    <s v="400003896"/>
    <s v="MCGREGOR &amp; ASSOCIATES INC"/>
    <s v="1900004292"/>
    <s v="1"/>
    <s v="KR"/>
    <s v="CTR SR01/163024"/>
    <s v="DEL HUM RES"/>
    <s v="#"/>
    <s v="#"/>
    <s v="100084"/>
    <s v="SEP 2020"/>
    <n v="161"/>
    <x v="0"/>
    <x v="0"/>
    <x v="192"/>
    <x v="0"/>
    <x v="7"/>
    <x v="30"/>
  </r>
  <r>
    <s v="9923000"/>
    <s v="Adm &amp; Gen-Outsd Svcs"/>
    <s v="5303890"/>
    <s v="Misc. Outside Svcs"/>
    <s v="400003896"/>
    <s v="MCGREGOR &amp; ASSOCIATES INC"/>
    <s v="1900005011"/>
    <s v="1"/>
    <s v="KR"/>
    <s v="CTR SR01/163024"/>
    <s v="DEL HUM RES"/>
    <s v="#"/>
    <s v="#"/>
    <s v="100889"/>
    <s v="OCT 2020"/>
    <n v="161"/>
    <x v="0"/>
    <x v="0"/>
    <x v="193"/>
    <x v="2"/>
    <x v="7"/>
    <x v="30"/>
  </r>
  <r>
    <s v="9923000"/>
    <s v="Adm &amp; Gen-Outsd Svcs"/>
    <s v="5303890"/>
    <s v="Misc. Outside Svcs"/>
    <s v="400003896"/>
    <s v="MCGREGOR &amp; ASSOCIATES INC"/>
    <s v="1900006009"/>
    <s v="1"/>
    <s v="KR"/>
    <s v="CTR SR01/163024"/>
    <s v="DEL HUM RES"/>
    <s v="#"/>
    <s v="#"/>
    <s v="101782"/>
    <s v="DEC 2020"/>
    <n v="161"/>
    <x v="0"/>
    <x v="0"/>
    <x v="194"/>
    <x v="6"/>
    <x v="7"/>
    <x v="30"/>
  </r>
  <r>
    <s v="9923000"/>
    <s v="Adm &amp; Gen-Outsd Svcs"/>
    <s v="5303890"/>
    <s v="Misc. Outside Svcs"/>
    <s v="400003896"/>
    <s v="MCGREGOR &amp; ASSOCIATES INC"/>
    <s v="1900006012"/>
    <s v="1"/>
    <s v="KR"/>
    <s v="CTR SR01/163024"/>
    <s v="DEL HUM RES"/>
    <s v="#"/>
    <s v="#"/>
    <s v="102467"/>
    <s v="DEC 2020"/>
    <n v="161"/>
    <x v="0"/>
    <x v="0"/>
    <x v="195"/>
    <x v="6"/>
    <x v="7"/>
    <x v="30"/>
  </r>
  <r>
    <s v="9923000"/>
    <s v="Adm &amp; Gen-Outsd Svcs"/>
    <s v="5303890"/>
    <s v="Misc. Outside Svcs"/>
    <s v="400003896"/>
    <s v="MCGREGOR &amp; ASSOCIATES INC"/>
    <s v="1900006135"/>
    <s v="1"/>
    <s v="KR"/>
    <s v="CTR SR01/163024"/>
    <s v="DEL HUM RES"/>
    <s v="#"/>
    <s v="#"/>
    <s v="102909"/>
    <s v="DEC 2020"/>
    <n v="483"/>
    <x v="0"/>
    <x v="0"/>
    <x v="196"/>
    <x v="6"/>
    <x v="7"/>
    <x v="30"/>
  </r>
  <r>
    <s v="9923000"/>
    <s v="Adm &amp; Gen-Outsd Svcs"/>
    <s v="5303890"/>
    <s v="Misc. Outside Svcs"/>
    <s v="400003962"/>
    <s v="KING BEE DELIVERY LLC"/>
    <s v="1900000024"/>
    <s v="1"/>
    <s v="KR"/>
    <s v="CTR SR01/169556"/>
    <s v="FACILITY ADM SETT"/>
    <s v="#"/>
    <s v="#"/>
    <s v="103697"/>
    <s v="JAN 2021"/>
    <n v="560.1"/>
    <x v="0"/>
    <x v="0"/>
    <x v="197"/>
    <x v="3"/>
    <x v="7"/>
    <x v="31"/>
  </r>
  <r>
    <s v="9923000"/>
    <s v="Adm &amp; Gen-Outsd Svcs"/>
    <s v="5303890"/>
    <s v="Misc. Outside Svcs"/>
    <s v="400003962"/>
    <s v="KING BEE DELIVERY LLC"/>
    <s v="1900000102"/>
    <s v="1"/>
    <s v="KR"/>
    <s v="CTR SR01/169556"/>
    <s v="FACILITY ADM SETT"/>
    <s v="#"/>
    <s v="#"/>
    <s v="104062"/>
    <s v="JAN 2021"/>
    <n v="746.8"/>
    <x v="0"/>
    <x v="0"/>
    <x v="198"/>
    <x v="3"/>
    <x v="7"/>
    <x v="31"/>
  </r>
  <r>
    <s v="9923000"/>
    <s v="Adm &amp; Gen-Outsd Svcs"/>
    <s v="5303890"/>
    <s v="Misc. Outside Svcs"/>
    <s v="400003962"/>
    <s v="KING BEE DELIVERY LLC"/>
    <s v="1900000270"/>
    <s v="1"/>
    <s v="KR"/>
    <s v="CTR SR01/169556"/>
    <s v="FACILITY ADM SETT"/>
    <s v="#"/>
    <s v="#"/>
    <s v="104343"/>
    <s v="JAN 2021"/>
    <n v="933.5"/>
    <x v="0"/>
    <x v="0"/>
    <x v="199"/>
    <x v="3"/>
    <x v="7"/>
    <x v="31"/>
  </r>
  <r>
    <s v="9923000"/>
    <s v="Adm &amp; Gen-Outsd Svcs"/>
    <s v="5303890"/>
    <s v="Misc. Outside Svcs"/>
    <s v="400003962"/>
    <s v="KING BEE DELIVERY LLC"/>
    <s v="1900000349"/>
    <s v="1"/>
    <s v="KR"/>
    <s v="CTR SR01/169556"/>
    <s v="FACILITY ADM SETT"/>
    <s v="#"/>
    <s v="#"/>
    <s v="104606"/>
    <s v="JAN 2021"/>
    <n v="933.5"/>
    <x v="0"/>
    <x v="0"/>
    <x v="200"/>
    <x v="3"/>
    <x v="7"/>
    <x v="31"/>
  </r>
  <r>
    <s v="9923000"/>
    <s v="Adm &amp; Gen-Outsd Svcs"/>
    <s v="5303890"/>
    <s v="Misc. Outside Svcs"/>
    <s v="400003962"/>
    <s v="KING BEE DELIVERY LLC"/>
    <s v="1900000434"/>
    <s v="1"/>
    <s v="KR"/>
    <s v="CTR SR01/169556"/>
    <s v="FACILITY ADM SETT"/>
    <s v="#"/>
    <s v="#"/>
    <s v="104962"/>
    <s v="JAN 2021"/>
    <n v="933.5"/>
    <x v="0"/>
    <x v="0"/>
    <x v="201"/>
    <x v="3"/>
    <x v="7"/>
    <x v="31"/>
  </r>
  <r>
    <s v="9923000"/>
    <s v="Adm &amp; Gen-Outsd Svcs"/>
    <s v="5303890"/>
    <s v="Misc. Outside Svcs"/>
    <s v="400003962"/>
    <s v="KING BEE DELIVERY LLC"/>
    <s v="1900000522"/>
    <s v="1"/>
    <s v="KR"/>
    <s v="CTR SR01/169556"/>
    <s v="FACILITY ADM SETT"/>
    <s v="#"/>
    <s v="#"/>
    <s v="105219"/>
    <s v="FEB 2021"/>
    <n v="933.5"/>
    <x v="0"/>
    <x v="0"/>
    <x v="202"/>
    <x v="4"/>
    <x v="7"/>
    <x v="31"/>
  </r>
  <r>
    <s v="9923000"/>
    <s v="Adm &amp; Gen-Outsd Svcs"/>
    <s v="5303890"/>
    <s v="Misc. Outside Svcs"/>
    <s v="400003962"/>
    <s v="KING BEE DELIVERY LLC"/>
    <s v="1900000610"/>
    <s v="1"/>
    <s v="KR"/>
    <s v="CTR SR01/169556"/>
    <s v="FACILITY ADM SETT"/>
    <s v="#"/>
    <s v="#"/>
    <s v="105598"/>
    <s v="FEB 2021"/>
    <n v="933.5"/>
    <x v="0"/>
    <x v="0"/>
    <x v="203"/>
    <x v="4"/>
    <x v="7"/>
    <x v="31"/>
  </r>
  <r>
    <s v="9923000"/>
    <s v="Adm &amp; Gen-Outsd Svcs"/>
    <s v="5303890"/>
    <s v="Misc. Outside Svcs"/>
    <s v="400003962"/>
    <s v="KING BEE DELIVERY LLC"/>
    <s v="1900000659"/>
    <s v="1"/>
    <s v="KR"/>
    <s v="CTR SR01/169556"/>
    <s v="FACILITY ADM SETT"/>
    <s v="#"/>
    <s v="#"/>
    <s v="105831"/>
    <s v="FEB 2021"/>
    <n v="933.5"/>
    <x v="0"/>
    <x v="0"/>
    <x v="204"/>
    <x v="4"/>
    <x v="7"/>
    <x v="31"/>
  </r>
  <r>
    <s v="9923000"/>
    <s v="Adm &amp; Gen-Outsd Svcs"/>
    <s v="5303890"/>
    <s v="Misc. Outside Svcs"/>
    <s v="400003962"/>
    <s v="KING BEE DELIVERY LLC"/>
    <s v="1900000823"/>
    <s v="1"/>
    <s v="KR"/>
    <s v="CTR SR01/169556"/>
    <s v="FACILITY ADM SETT"/>
    <s v="#"/>
    <s v="#"/>
    <s v="106104"/>
    <s v="MAR 2021"/>
    <n v="746.8"/>
    <x v="0"/>
    <x v="0"/>
    <x v="205"/>
    <x v="5"/>
    <x v="7"/>
    <x v="31"/>
  </r>
  <r>
    <s v="9923000"/>
    <s v="Adm &amp; Gen-Outsd Svcs"/>
    <s v="5303890"/>
    <s v="Misc. Outside Svcs"/>
    <s v="400003962"/>
    <s v="KING BEE DELIVERY LLC"/>
    <s v="1900000849"/>
    <s v="1"/>
    <s v="KR"/>
    <s v="CTR SR01/169556"/>
    <s v="FACILITY ADM SETT"/>
    <s v="#"/>
    <s v="#"/>
    <s v="106532"/>
    <s v="MAR 2021"/>
    <n v="933.5"/>
    <x v="0"/>
    <x v="0"/>
    <x v="206"/>
    <x v="5"/>
    <x v="7"/>
    <x v="31"/>
  </r>
  <r>
    <s v="9923000"/>
    <s v="Adm &amp; Gen-Outsd Svcs"/>
    <s v="5303890"/>
    <s v="Misc. Outside Svcs"/>
    <s v="400003962"/>
    <s v="KING BEE DELIVERY LLC"/>
    <s v="1900000944"/>
    <s v="1"/>
    <s v="KR"/>
    <s v="CTR SR01/169556"/>
    <s v="FACILITY ADM SETT"/>
    <s v="#"/>
    <s v="#"/>
    <s v="106819"/>
    <s v="MAR 2021"/>
    <n v="933.5"/>
    <x v="0"/>
    <x v="0"/>
    <x v="207"/>
    <x v="5"/>
    <x v="7"/>
    <x v="31"/>
  </r>
  <r>
    <s v="9923000"/>
    <s v="Adm &amp; Gen-Outsd Svcs"/>
    <s v="5303890"/>
    <s v="Misc. Outside Svcs"/>
    <s v="400003962"/>
    <s v="KING BEE DELIVERY LLC"/>
    <s v="1900001023"/>
    <s v="1"/>
    <s v="KR"/>
    <s v="CTR SR01/169556"/>
    <s v="FACILITY ADM SETT"/>
    <s v="#"/>
    <s v="#"/>
    <s v="107135"/>
    <s v="MAR 2021"/>
    <n v="933.5"/>
    <x v="0"/>
    <x v="0"/>
    <x v="208"/>
    <x v="5"/>
    <x v="7"/>
    <x v="31"/>
  </r>
  <r>
    <s v="9923000"/>
    <s v="Adm &amp; Gen-Outsd Svcs"/>
    <s v="5303890"/>
    <s v="Misc. Outside Svcs"/>
    <s v="400003962"/>
    <s v="KING BEE DELIVERY LLC"/>
    <s v="1900001105"/>
    <s v="1"/>
    <s v="KR"/>
    <s v="CTR SR01/169556"/>
    <s v="FACILITY ADM SETT"/>
    <s v="#"/>
    <s v="#"/>
    <s v="107568"/>
    <s v="MAR 2021"/>
    <n v="933.5"/>
    <x v="0"/>
    <x v="0"/>
    <x v="209"/>
    <x v="5"/>
    <x v="7"/>
    <x v="31"/>
  </r>
  <r>
    <s v="9923000"/>
    <s v="Adm &amp; Gen-Outsd Svcs"/>
    <s v="5303890"/>
    <s v="Misc. Outside Svcs"/>
    <s v="400003962"/>
    <s v="KING BEE DELIVERY LLC"/>
    <s v="1900004241"/>
    <s v="1"/>
    <s v="KR"/>
    <s v="CTR SR01/169556"/>
    <s v="FACILITY ADM SETT"/>
    <s v="#"/>
    <s v="#"/>
    <s v="98457"/>
    <s v="SEP 2020"/>
    <n v="933.5"/>
    <x v="0"/>
    <x v="0"/>
    <x v="210"/>
    <x v="0"/>
    <x v="7"/>
    <x v="31"/>
  </r>
  <r>
    <s v="9923000"/>
    <s v="Adm &amp; Gen-Outsd Svcs"/>
    <s v="5303890"/>
    <s v="Misc. Outside Svcs"/>
    <s v="400003962"/>
    <s v="KING BEE DELIVERY LLC"/>
    <s v="1900004333"/>
    <s v="1"/>
    <s v="KR"/>
    <s v="CTR SR01/169556"/>
    <s v="FACILITY ADM SETT"/>
    <s v="#"/>
    <s v="#"/>
    <s v="98570"/>
    <s v="SEP 2020"/>
    <n v="933.5"/>
    <x v="0"/>
    <x v="0"/>
    <x v="211"/>
    <x v="0"/>
    <x v="7"/>
    <x v="31"/>
  </r>
  <r>
    <s v="9923000"/>
    <s v="Adm &amp; Gen-Outsd Svcs"/>
    <s v="5303890"/>
    <s v="Misc. Outside Svcs"/>
    <s v="400003962"/>
    <s v="KING BEE DELIVERY LLC"/>
    <s v="1900004450"/>
    <s v="1"/>
    <s v="KR"/>
    <s v="CTR SR01/169556"/>
    <s v="FACILITY ADM SETT"/>
    <s v="#"/>
    <s v="#"/>
    <s v="99004"/>
    <s v="SEP 2020"/>
    <n v="746.8"/>
    <x v="0"/>
    <x v="0"/>
    <x v="212"/>
    <x v="0"/>
    <x v="7"/>
    <x v="31"/>
  </r>
  <r>
    <s v="9923000"/>
    <s v="Adm &amp; Gen-Outsd Svcs"/>
    <s v="5303890"/>
    <s v="Misc. Outside Svcs"/>
    <s v="400003962"/>
    <s v="KING BEE DELIVERY LLC"/>
    <s v="1900004559"/>
    <s v="1"/>
    <s v="KR"/>
    <s v="CTR SR01/169556"/>
    <s v="FACILITY ADM SETT"/>
    <s v="#"/>
    <s v="#"/>
    <s v="99291"/>
    <s v="SEP 2020"/>
    <n v="933.5"/>
    <x v="0"/>
    <x v="0"/>
    <x v="213"/>
    <x v="0"/>
    <x v="7"/>
    <x v="31"/>
  </r>
  <r>
    <s v="9923000"/>
    <s v="Adm &amp; Gen-Outsd Svcs"/>
    <s v="5303890"/>
    <s v="Misc. Outside Svcs"/>
    <s v="400003962"/>
    <s v="KING BEE DELIVERY LLC"/>
    <s v="1900004711"/>
    <s v="1"/>
    <s v="KR"/>
    <s v="CTR SR01/169556"/>
    <s v="FACILITY ADM SETT"/>
    <s v="#"/>
    <s v="#"/>
    <s v="99549"/>
    <s v="OCT 2020"/>
    <n v="933.5"/>
    <x v="0"/>
    <x v="0"/>
    <x v="214"/>
    <x v="2"/>
    <x v="7"/>
    <x v="31"/>
  </r>
  <r>
    <s v="9923000"/>
    <s v="Adm &amp; Gen-Outsd Svcs"/>
    <s v="5303890"/>
    <s v="Misc. Outside Svcs"/>
    <s v="400003962"/>
    <s v="KING BEE DELIVERY LLC"/>
    <s v="1900004834"/>
    <s v="1"/>
    <s v="KR"/>
    <s v="CTR SR01/169556"/>
    <s v="FACILITY ADM SETT"/>
    <s v="#"/>
    <s v="#"/>
    <s v="99851"/>
    <s v="OCT 2020"/>
    <n v="933.5"/>
    <x v="0"/>
    <x v="0"/>
    <x v="215"/>
    <x v="2"/>
    <x v="7"/>
    <x v="31"/>
  </r>
  <r>
    <s v="9923000"/>
    <s v="Adm &amp; Gen-Outsd Svcs"/>
    <s v="5303890"/>
    <s v="Misc. Outside Svcs"/>
    <s v="400003962"/>
    <s v="KING BEE DELIVERY LLC"/>
    <s v="1900004961"/>
    <s v="1"/>
    <s v="KR"/>
    <s v="CTR SR01/169556"/>
    <s v="FACILITY ADM SETT"/>
    <s v="#"/>
    <s v="#"/>
    <s v="100117"/>
    <s v="OCT 2020"/>
    <n v="933.5"/>
    <x v="0"/>
    <x v="0"/>
    <x v="216"/>
    <x v="2"/>
    <x v="7"/>
    <x v="31"/>
  </r>
  <r>
    <s v="9923000"/>
    <s v="Adm &amp; Gen-Outsd Svcs"/>
    <s v="5303890"/>
    <s v="Misc. Outside Svcs"/>
    <s v="400003962"/>
    <s v="KING BEE DELIVERY LLC"/>
    <s v="1900005108"/>
    <s v="1"/>
    <s v="KR"/>
    <s v="CTR SR01/169556"/>
    <s v="FACILITY ADM SETT"/>
    <s v="#"/>
    <s v="#"/>
    <s v="100362"/>
    <s v="OCT 2020"/>
    <n v="933.5"/>
    <x v="0"/>
    <x v="0"/>
    <x v="217"/>
    <x v="2"/>
    <x v="7"/>
    <x v="31"/>
  </r>
  <r>
    <s v="9923000"/>
    <s v="Adm &amp; Gen-Outsd Svcs"/>
    <s v="5303890"/>
    <s v="Misc. Outside Svcs"/>
    <s v="400003962"/>
    <s v="KING BEE DELIVERY LLC"/>
    <s v="1900005237"/>
    <s v="1"/>
    <s v="KR"/>
    <s v="CTR SR01/169556"/>
    <s v="FACILITY ADM SETT"/>
    <s v="#"/>
    <s v="#"/>
    <s v="100846"/>
    <s v="OCT 2020"/>
    <n v="933.5"/>
    <x v="0"/>
    <x v="0"/>
    <x v="218"/>
    <x v="2"/>
    <x v="7"/>
    <x v="31"/>
  </r>
  <r>
    <s v="9923000"/>
    <s v="Adm &amp; Gen-Outsd Svcs"/>
    <s v="5303890"/>
    <s v="Misc. Outside Svcs"/>
    <s v="400003962"/>
    <s v="KING BEE DELIVERY LLC"/>
    <s v="1900005328"/>
    <s v="1"/>
    <s v="KR"/>
    <s v="CTR SR01/169556"/>
    <s v="FACILITY ADM SETT"/>
    <s v="#"/>
    <s v="#"/>
    <s v="101098"/>
    <s v="NOV 2020"/>
    <n v="933.5"/>
    <x v="0"/>
    <x v="0"/>
    <x v="219"/>
    <x v="1"/>
    <x v="7"/>
    <x v="31"/>
  </r>
  <r>
    <s v="9923000"/>
    <s v="Adm &amp; Gen-Outsd Svcs"/>
    <s v="5303890"/>
    <s v="Misc. Outside Svcs"/>
    <s v="400003962"/>
    <s v="KING BEE DELIVERY LLC"/>
    <s v="1900005497"/>
    <s v="1"/>
    <s v="KR"/>
    <s v="CTR SR01/169556"/>
    <s v="FACILITY ADM SETT"/>
    <s v="#"/>
    <s v="#"/>
    <s v="101555"/>
    <s v="NOV 2020"/>
    <n v="933.5"/>
    <x v="0"/>
    <x v="0"/>
    <x v="220"/>
    <x v="1"/>
    <x v="7"/>
    <x v="31"/>
  </r>
  <r>
    <s v="9923000"/>
    <s v="Adm &amp; Gen-Outsd Svcs"/>
    <s v="5303890"/>
    <s v="Misc. Outside Svcs"/>
    <s v="400003962"/>
    <s v="KING BEE DELIVERY LLC"/>
    <s v="1900005613"/>
    <s v="1"/>
    <s v="KR"/>
    <s v="CTR SR01/169556"/>
    <s v="FACILITY ADM SETT"/>
    <s v="#"/>
    <s v="#"/>
    <s v="101853"/>
    <s v="NOV 2020"/>
    <n v="933.5"/>
    <x v="0"/>
    <x v="0"/>
    <x v="221"/>
    <x v="1"/>
    <x v="7"/>
    <x v="31"/>
  </r>
  <r>
    <s v="9923000"/>
    <s v="Adm &amp; Gen-Outsd Svcs"/>
    <s v="5303890"/>
    <s v="Misc. Outside Svcs"/>
    <s v="400003962"/>
    <s v="KING BEE DELIVERY LLC"/>
    <s v="1900005807"/>
    <s v="1"/>
    <s v="KR"/>
    <s v="CTR SR01/169556"/>
    <s v="FACILITY ADM SETT"/>
    <s v="#"/>
    <s v="#"/>
    <s v="102176"/>
    <s v="DEC 2020"/>
    <n v="933.5"/>
    <x v="0"/>
    <x v="0"/>
    <x v="222"/>
    <x v="6"/>
    <x v="7"/>
    <x v="31"/>
  </r>
  <r>
    <s v="9923000"/>
    <s v="Adm &amp; Gen-Outsd Svcs"/>
    <s v="5303890"/>
    <s v="Misc. Outside Svcs"/>
    <s v="400003962"/>
    <s v="KING BEE DELIVERY LLC"/>
    <s v="1900005923"/>
    <s v="1"/>
    <s v="KR"/>
    <s v="CTR SR01/169556"/>
    <s v="FACILITY ADM SETT"/>
    <s v="#"/>
    <s v="#"/>
    <s v="102570"/>
    <s v="DEC 2020"/>
    <n v="560.1"/>
    <x v="0"/>
    <x v="0"/>
    <x v="223"/>
    <x v="6"/>
    <x v="7"/>
    <x v="31"/>
  </r>
  <r>
    <s v="9923000"/>
    <s v="Adm &amp; Gen-Outsd Svcs"/>
    <s v="5303890"/>
    <s v="Misc. Outside Svcs"/>
    <s v="400003962"/>
    <s v="KING BEE DELIVERY LLC"/>
    <s v="1900005997"/>
    <s v="1"/>
    <s v="KR"/>
    <s v="CTR SR01/169556"/>
    <s v="FACILITY ADM SETT"/>
    <s v="#"/>
    <s v="#"/>
    <s v="102885"/>
    <s v="DEC 2020"/>
    <n v="933.5"/>
    <x v="0"/>
    <x v="0"/>
    <x v="224"/>
    <x v="6"/>
    <x v="7"/>
    <x v="31"/>
  </r>
  <r>
    <s v="9923000"/>
    <s v="Adm &amp; Gen-Outsd Svcs"/>
    <s v="5303890"/>
    <s v="Misc. Outside Svcs"/>
    <s v="400003962"/>
    <s v="KING BEE DELIVERY LLC"/>
    <s v="1900006131"/>
    <s v="1"/>
    <s v="KR"/>
    <s v="CTR SR01/169556"/>
    <s v="FACILITY ADM SETT"/>
    <s v="#"/>
    <s v="#"/>
    <s v="103180"/>
    <s v="DEC 2020"/>
    <n v="933.5"/>
    <x v="0"/>
    <x v="0"/>
    <x v="225"/>
    <x v="6"/>
    <x v="7"/>
    <x v="31"/>
  </r>
  <r>
    <s v="9923000"/>
    <s v="Adm &amp; Gen-Outsd Svcs"/>
    <s v="5303890"/>
    <s v="Misc. Outside Svcs"/>
    <s v="400003962"/>
    <s v="KING BEE DELIVERY LLC"/>
    <s v="1900006293"/>
    <s v="1"/>
    <s v="KR"/>
    <s v="CTR SR01/169556"/>
    <s v="FACILITY ADM SETT"/>
    <s v="#"/>
    <s v="#"/>
    <s v="103435"/>
    <s v="DEC 2020"/>
    <n v="933.5"/>
    <x v="0"/>
    <x v="0"/>
    <x v="226"/>
    <x v="6"/>
    <x v="7"/>
    <x v="31"/>
  </r>
  <r>
    <s v="9923000"/>
    <s v="Adm &amp; Gen-Outsd Svcs"/>
    <s v="5303890"/>
    <s v="Misc. Outside Svcs"/>
    <s v="400003972"/>
    <s v="BLUEGRASS NEWSMEDIA LLC"/>
    <s v="1900000130"/>
    <s v="1"/>
    <s v="KR"/>
    <s v="CTR SR01/169935"/>
    <s v="DEL CORPORATE"/>
    <s v="#"/>
    <s v="#"/>
    <s v="75142/1220"/>
    <s v="JAN 2021"/>
    <n v="225"/>
    <x v="0"/>
    <x v="0"/>
    <x v="227"/>
    <x v="3"/>
    <x v="7"/>
    <x v="32"/>
  </r>
  <r>
    <s v="9923000"/>
    <s v="Adm &amp; Gen-Outsd Svcs"/>
    <s v="5303890"/>
    <s v="Misc. Outside Svcs"/>
    <s v="400004055"/>
    <s v="COLUMBIA GULF TRANSMISSION LLC"/>
    <s v="1900000174"/>
    <s v="1"/>
    <s v="KR"/>
    <s v="CTR SR01/164710"/>
    <s v="DEL GAS SUPPLY PLAN"/>
    <s v="#"/>
    <s v="#"/>
    <s v="3111-1800010510"/>
    <s v="JAN 2021"/>
    <n v="1530"/>
    <x v="0"/>
    <x v="0"/>
    <x v="228"/>
    <x v="3"/>
    <x v="7"/>
    <x v="33"/>
  </r>
  <r>
    <s v="9923000"/>
    <s v="Adm &amp; Gen-Outsd Svcs"/>
    <s v="5303890"/>
    <s v="Misc. Outside Svcs"/>
    <s v="400004055"/>
    <s v="COLUMBIA GULF TRANSMISSION LLC"/>
    <s v="1900000578"/>
    <s v="1"/>
    <s v="KR"/>
    <s v="CTR SR01/164710"/>
    <s v="DEL GAS SUPPLY PLAN"/>
    <s v="#"/>
    <s v="#"/>
    <s v="3111-1800010672"/>
    <s v="FEB 2021"/>
    <n v="1530"/>
    <x v="0"/>
    <x v="0"/>
    <x v="229"/>
    <x v="4"/>
    <x v="7"/>
    <x v="33"/>
  </r>
  <r>
    <s v="9923000"/>
    <s v="Adm &amp; Gen-Outsd Svcs"/>
    <s v="5303890"/>
    <s v="Misc. Outside Svcs"/>
    <s v="400004055"/>
    <s v="COLUMBIA GULF TRANSMISSION LLC"/>
    <s v="1900000921"/>
    <s v="1"/>
    <s v="KR"/>
    <s v="CTR SR01/164710"/>
    <s v="DEL GAS SUPPLY PLAN"/>
    <s v="#"/>
    <s v="#"/>
    <s v="3111-1800010821"/>
    <s v="MAR 2021"/>
    <n v="1530"/>
    <x v="0"/>
    <x v="0"/>
    <x v="230"/>
    <x v="5"/>
    <x v="7"/>
    <x v="33"/>
  </r>
  <r>
    <s v="9923000"/>
    <s v="Adm &amp; Gen-Outsd Svcs"/>
    <s v="5303890"/>
    <s v="Misc. Outside Svcs"/>
    <s v="400004055"/>
    <s v="COLUMBIA GULF TRANSMISSION LLC"/>
    <s v="1900004359"/>
    <s v="1"/>
    <s v="KR"/>
    <s v="CTR SR01/164710"/>
    <s v="DEL GAS SUPPLY PLAN"/>
    <s v="#"/>
    <s v="#"/>
    <s v="3111-1800009861"/>
    <s v="SEP 2020"/>
    <n v="1530"/>
    <x v="0"/>
    <x v="0"/>
    <x v="231"/>
    <x v="0"/>
    <x v="7"/>
    <x v="33"/>
  </r>
  <r>
    <s v="9923000"/>
    <s v="Adm &amp; Gen-Outsd Svcs"/>
    <s v="5303890"/>
    <s v="Misc. Outside Svcs"/>
    <s v="400004055"/>
    <s v="COLUMBIA GULF TRANSMISSION LLC"/>
    <s v="1900004856"/>
    <s v="1"/>
    <s v="KR"/>
    <s v="CTR SR01/164710"/>
    <s v="DEL GAS SUPPLY PLAN"/>
    <s v="#"/>
    <s v="#"/>
    <s v="3111-1800010036"/>
    <s v="OCT 2020"/>
    <n v="1530"/>
    <x v="0"/>
    <x v="0"/>
    <x v="232"/>
    <x v="2"/>
    <x v="7"/>
    <x v="33"/>
  </r>
  <r>
    <s v="9923000"/>
    <s v="Adm &amp; Gen-Outsd Svcs"/>
    <s v="5303890"/>
    <s v="Misc. Outside Svcs"/>
    <s v="400004055"/>
    <s v="COLUMBIA GULF TRANSMISSION LLC"/>
    <s v="1900005445"/>
    <s v="1"/>
    <s v="KR"/>
    <s v="CTR SR01/164710"/>
    <s v="DEL GAS SUPPLY PLAN"/>
    <s v="#"/>
    <s v="#"/>
    <s v="3111-1800010195"/>
    <s v="NOV 2020"/>
    <n v="1530"/>
    <x v="0"/>
    <x v="0"/>
    <x v="233"/>
    <x v="1"/>
    <x v="7"/>
    <x v="33"/>
  </r>
  <r>
    <s v="9923000"/>
    <s v="Adm &amp; Gen-Outsd Svcs"/>
    <s v="5303890"/>
    <s v="Misc. Outside Svcs"/>
    <s v="400004055"/>
    <s v="COLUMBIA GULF TRANSMISSION LLC"/>
    <s v="1900005900"/>
    <s v="1"/>
    <s v="KR"/>
    <s v="CTR SR01/164710"/>
    <s v="DEL GAS SUPPLY PLAN"/>
    <s v="#"/>
    <s v="#"/>
    <s v="3111-1800010353"/>
    <s v="DEC 2020"/>
    <n v="1530"/>
    <x v="0"/>
    <x v="0"/>
    <x v="234"/>
    <x v="6"/>
    <x v="7"/>
    <x v="33"/>
  </r>
  <r>
    <s v="9923000"/>
    <s v="Adm &amp; Gen-Outsd Svcs"/>
    <s v="5303890"/>
    <s v="Misc. Outside Svcs"/>
    <s v="400004112"/>
    <s v="TACTICAL IT GROUP LLC"/>
    <s v="1900005495"/>
    <s v="1"/>
    <s v="KR"/>
    <s v="CTR SR01/165103"/>
    <s v="DEL IT"/>
    <s v="#"/>
    <s v="#"/>
    <s v="4674"/>
    <s v="NOV 2020"/>
    <n v="1057.5"/>
    <x v="0"/>
    <x v="0"/>
    <x v="235"/>
    <x v="1"/>
    <x v="7"/>
    <x v="34"/>
  </r>
  <r>
    <s v="9923000"/>
    <s v="Adm &amp; Gen-Outsd Svcs"/>
    <s v="5303890"/>
    <s v="Misc. Outside Svcs"/>
    <s v="400004129"/>
    <s v="NATURAL ENERGY ENGINEERING SERVICES"/>
    <s v="1900000345"/>
    <s v="1"/>
    <s v="KR"/>
    <s v="CTR SR01/164710"/>
    <s v="DEL GAS SUPPLY PLAN"/>
    <s v="#"/>
    <s v="#"/>
    <s v="10574"/>
    <s v="JAN 2021"/>
    <n v="3903.88"/>
    <x v="0"/>
    <x v="0"/>
    <x v="236"/>
    <x v="3"/>
    <x v="7"/>
    <x v="35"/>
  </r>
  <r>
    <s v="9923000"/>
    <s v="Adm &amp; Gen-Outsd Svcs"/>
    <s v="5303890"/>
    <s v="Misc. Outside Svcs"/>
    <s v="400004193"/>
    <s v="PANTECHS LABORATORIES INC"/>
    <s v="1900004521"/>
    <s v="1"/>
    <s v="KR"/>
    <s v="CTR SR01/169935"/>
    <s v="DEL CORPORATE"/>
    <s v="#"/>
    <s v="#"/>
    <s v="244928"/>
    <s v="SEP 2020"/>
    <n v="4360.95"/>
    <x v="0"/>
    <x v="0"/>
    <x v="237"/>
    <x v="0"/>
    <x v="7"/>
    <x v="36"/>
  </r>
  <r>
    <s v="9923000"/>
    <s v="Adm &amp; Gen-Outsd Svcs"/>
    <s v="5303890"/>
    <s v="Misc. Outside Svcs"/>
    <s v="400004193"/>
    <s v="PANTECHS LABORATORIES INC"/>
    <s v="1900004522"/>
    <s v="1"/>
    <s v="KR"/>
    <s v="CTR SR01/169935"/>
    <s v="DEL CORPORATE"/>
    <s v="#"/>
    <s v="#"/>
    <s v="245054"/>
    <s v="SEP 2020"/>
    <n v="3412.02"/>
    <x v="0"/>
    <x v="0"/>
    <x v="238"/>
    <x v="0"/>
    <x v="7"/>
    <x v="36"/>
  </r>
  <r>
    <s v="9923000"/>
    <s v="Adm &amp; Gen-Outsd Svcs"/>
    <s v="5303890"/>
    <s v="Misc. Outside Svcs"/>
    <s v="400004193"/>
    <s v="PANTECHS LABORATORIES INC"/>
    <s v="1900004523"/>
    <s v="1"/>
    <s v="KR"/>
    <s v="CTR SR01/169935"/>
    <s v="DEL CORPORATE"/>
    <s v="#"/>
    <s v="#"/>
    <s v="245031"/>
    <s v="SEP 2020"/>
    <n v="2100"/>
    <x v="0"/>
    <x v="0"/>
    <x v="239"/>
    <x v="0"/>
    <x v="7"/>
    <x v="36"/>
  </r>
  <r>
    <s v="9923000"/>
    <s v="Adm &amp; Gen-Outsd Svcs"/>
    <s v="5303890"/>
    <s v="Misc. Outside Svcs"/>
    <s v="400004295"/>
    <s v="NEW VISTA OF THE BLUEGRASS INC"/>
    <s v="1900005019"/>
    <s v="1"/>
    <s v="KR"/>
    <s v="CTR SR01/163024"/>
    <s v="DEL HUM RES"/>
    <s v="#"/>
    <s v="#"/>
    <s v="JUL-SEP2020"/>
    <s v="OCT 2020"/>
    <n v="497.55"/>
    <x v="0"/>
    <x v="0"/>
    <x v="240"/>
    <x v="2"/>
    <x v="7"/>
    <x v="37"/>
  </r>
  <r>
    <s v="9923000"/>
    <s v="Adm &amp; Gen-Outsd Svcs"/>
    <s v="5303890"/>
    <s v="Misc. Outside Svcs"/>
    <s v="400005276"/>
    <s v="KENTUCKY MSO LLC"/>
    <s v="1900000754"/>
    <s v="1"/>
    <s v="KR"/>
    <s v="CTR SR01/163024"/>
    <s v="DEL HUM RES"/>
    <s v="#"/>
    <s v="#"/>
    <s v="8996"/>
    <s v="FEB 2021"/>
    <n v="55"/>
    <x v="0"/>
    <x v="0"/>
    <x v="241"/>
    <x v="4"/>
    <x v="7"/>
    <x v="38"/>
  </r>
  <r>
    <s v="9923000"/>
    <s v="Adm &amp; Gen-Outsd Svcs"/>
    <s v="5303890"/>
    <s v="Misc. Outside Svcs"/>
    <s v="400005276"/>
    <s v="KENTUCKY MSO LLC"/>
    <s v="1900000998"/>
    <s v="1"/>
    <s v="KR"/>
    <s v="CTR SR01/163024"/>
    <s v="DEL HUM RES"/>
    <s v="#"/>
    <s v="#"/>
    <s v="9187"/>
    <s v="MAR 2021"/>
    <n v="55"/>
    <x v="0"/>
    <x v="0"/>
    <x v="242"/>
    <x v="5"/>
    <x v="7"/>
    <x v="38"/>
  </r>
  <r>
    <s v="9923000"/>
    <s v="Adm &amp; Gen-Outsd Svcs"/>
    <s v="5303890"/>
    <s v="Misc. Outside Svcs"/>
    <s v="700002200"/>
    <s v="PNG COMPANIES LLC"/>
    <s v="100007851"/>
    <s v="1"/>
    <s v="PD"/>
    <s v="WBS CP.APPL.ALL"/>
    <s v="INVS/SERVICES TO SUPPORT ALL COMPANIES"/>
    <s v="#"/>
    <s v="TR1000003643"/>
    <s v="22006042"/>
    <s v="JAN 2021"/>
    <n v="1.3899410000000001"/>
    <x v="0"/>
    <x v="0"/>
    <x v="243"/>
    <x v="3"/>
    <x v="7"/>
    <x v="39"/>
  </r>
  <r>
    <s v="9923000"/>
    <s v="Adm &amp; Gen-Outsd Svcs"/>
    <s v="5303890"/>
    <s v="Misc. Outside Svcs"/>
    <s v="700002200"/>
    <s v="PNG COMPANIES LLC"/>
    <s v="100016721"/>
    <s v="1"/>
    <s v="PD"/>
    <s v="WBS CP.APPL.ALL"/>
    <s v="INVS/SERVICES TO SUPPORT ALL COMPANIES"/>
    <s v="#"/>
    <s v="TR1000003673"/>
    <s v="22006141"/>
    <s v="FEB 2021"/>
    <n v="4.0959409999999998"/>
    <x v="0"/>
    <x v="0"/>
    <x v="244"/>
    <x v="4"/>
    <x v="7"/>
    <x v="39"/>
  </r>
  <r>
    <s v="9923000"/>
    <s v="Adm &amp; Gen-Outsd Svcs"/>
    <s v="5303890"/>
    <s v="Misc. Outside Svcs"/>
    <s v="700002200"/>
    <s v="PNG COMPANIES LLC"/>
    <s v="100083188"/>
    <s v="1"/>
    <s v="PD"/>
    <s v="WBS CP.APPL.ALL"/>
    <s v="INVS/SERVICES TO SUPPORT ALL COMPANIES"/>
    <s v="#"/>
    <s v="TR1000003493"/>
    <s v="22005590"/>
    <s v="SEP 2020"/>
    <n v="0.53312300000000001"/>
    <x v="0"/>
    <x v="0"/>
    <x v="245"/>
    <x v="0"/>
    <x v="7"/>
    <x v="39"/>
  </r>
  <r>
    <s v="9923000"/>
    <s v="Adm &amp; Gen-Outsd Svcs"/>
    <s v="5303890"/>
    <s v="Misc. Outside Svcs"/>
    <s v="700002200"/>
    <s v="PNG COMPANIES LLC"/>
    <s v="100092898"/>
    <s v="1"/>
    <s v="PD"/>
    <s v="WBS CP.APPL.ALL"/>
    <s v="INVS/SERVICES TO SUPPORT ALL COMPANIES"/>
    <s v="#"/>
    <s v="TR1000003529"/>
    <s v="22005770"/>
    <s v="OCT 2020"/>
    <n v="3.2390409999999998"/>
    <x v="0"/>
    <x v="0"/>
    <x v="246"/>
    <x v="2"/>
    <x v="7"/>
    <x v="39"/>
  </r>
  <r>
    <s v="9923000"/>
    <s v="Adm &amp; Gen-Outsd Svcs"/>
    <s v="5303890"/>
    <s v="Misc. Outside Svcs"/>
    <s v="700002200"/>
    <s v="PNG COMPANIES LLC"/>
    <s v="100102284"/>
    <s v="1"/>
    <s v="PD"/>
    <s v="WBS CP.APPL.ALL"/>
    <s v="INVS/SERVICES TO SUPPORT ALL COMPANIES"/>
    <s v="#"/>
    <s v="TR1000003560"/>
    <s v="22005892"/>
    <s v="NOV 2020"/>
    <n v="0.16400000000000001"/>
    <x v="0"/>
    <x v="0"/>
    <x v="247"/>
    <x v="1"/>
    <x v="7"/>
    <x v="39"/>
  </r>
  <r>
    <s v="9923000"/>
    <s v="Adm &amp; Gen-Outsd Svcs"/>
    <s v="5303890"/>
    <s v="Misc. Outside Svcs"/>
    <s v="700002200"/>
    <s v="PNG COMPANIES LLC"/>
    <s v="100113913"/>
    <s v="1"/>
    <s v="PD"/>
    <s v="WBS CP.APPL.ALL"/>
    <s v="INVS/SERVICES TO SUPPORT ALL COMPANIES"/>
    <s v="#"/>
    <s v="TR1000003617"/>
    <s v="22005937"/>
    <s v="DEC 2020"/>
    <n v="1.553982"/>
    <x v="0"/>
    <x v="0"/>
    <x v="248"/>
    <x v="6"/>
    <x v="7"/>
    <x v="39"/>
  </r>
  <r>
    <s v="9923000"/>
    <s v="Adm &amp; Gen-Outsd Svcs"/>
    <s v="5303890"/>
    <s v="Misc. Outside Svcs"/>
    <s v="#"/>
    <s v="Not assigned"/>
    <s v="100000551"/>
    <s v="2"/>
    <s v="PD"/>
    <s v="CTR SR01/164410"/>
    <s v="DEL CORP SER"/>
    <s v="#"/>
    <s v="TR1000003647"/>
    <s v="16451171"/>
    <s v="JAN 2021"/>
    <n v="660"/>
    <x v="0"/>
    <x v="0"/>
    <x v="177"/>
    <x v="7"/>
    <x v="5"/>
    <x v="25"/>
  </r>
  <r>
    <s v="9923000"/>
    <s v="Adm &amp; Gen-Outsd Svcs"/>
    <s v="5303890"/>
    <s v="Misc. Outside Svcs"/>
    <s v="#"/>
    <s v="Not assigned"/>
    <s v="100000581"/>
    <s v="2"/>
    <s v="PD"/>
    <s v="CTR SR01/163024"/>
    <s v="DEL HUM RES"/>
    <s v="#"/>
    <s v="TR1000003647"/>
    <s v="16451160"/>
    <s v="JAN 2021"/>
    <n v="100"/>
    <x v="0"/>
    <x v="0"/>
    <x v="177"/>
    <x v="7"/>
    <x v="5"/>
    <x v="25"/>
  </r>
  <r>
    <s v="9923000"/>
    <s v="Adm &amp; Gen-Outsd Svcs"/>
    <s v="5303890"/>
    <s v="Misc. Outside Svcs"/>
    <s v="#"/>
    <s v="Not assigned"/>
    <s v="100000705"/>
    <s v="1"/>
    <s v="SA"/>
    <s v="CTR SR01/164710"/>
    <s v="DEL GAS SUPPLY PLAN"/>
    <s v="#"/>
    <s v="Amortize Platts January 2"/>
    <s v="AMORTIZE PLATTS"/>
    <s v="JAN 2021"/>
    <n v="1440.78"/>
    <x v="0"/>
    <x v="0"/>
    <x v="249"/>
    <x v="3"/>
    <x v="7"/>
    <x v="40"/>
  </r>
  <r>
    <s v="9923000"/>
    <s v="Adm &amp; Gen-Outsd Svcs"/>
    <s v="5303890"/>
    <s v="Misc. Outside Svcs"/>
    <s v="#"/>
    <s v="Not assigned"/>
    <s v="100000740"/>
    <s v="2"/>
    <s v="PD"/>
    <s v="CTR SR01/163024"/>
    <s v="DEL HUM RES"/>
    <s v="#"/>
    <s v="TR1000003655"/>
    <s v="16451153"/>
    <s v="JAN 2021"/>
    <n v="1240"/>
    <x v="0"/>
    <x v="0"/>
    <x v="177"/>
    <x v="7"/>
    <x v="5"/>
    <x v="25"/>
  </r>
  <r>
    <s v="9923000"/>
    <s v="Adm &amp; Gen-Outsd Svcs"/>
    <s v="5303890"/>
    <s v="Misc. Outside Svcs"/>
    <s v="#"/>
    <s v="Not assigned"/>
    <s v="100000828"/>
    <s v="1"/>
    <s v="SA"/>
    <s v="CTR SR01/161318"/>
    <s v="CASH MANAGEMENT"/>
    <s v="#"/>
    <s v="1/31/21 PNC Bank Fees"/>
    <s v="1/31/21 PNC BANK"/>
    <s v="JAN 2021"/>
    <n v="420"/>
    <x v="0"/>
    <x v="0"/>
    <x v="250"/>
    <x v="3"/>
    <x v="7"/>
    <x v="41"/>
  </r>
  <r>
    <s v="9923000"/>
    <s v="Adm &amp; Gen-Outsd Svcs"/>
    <s v="5303890"/>
    <s v="Misc. Outside Svcs"/>
    <s v="#"/>
    <s v="Not assigned"/>
    <s v="100001822"/>
    <s v="1"/>
    <s v="SA"/>
    <s v="CTR SR01/164710"/>
    <s v="DEL GAS SUPPLY PLAN"/>
    <s v="#"/>
    <s v="Amortize Platts February"/>
    <s v="AMORTIZE PLATTS"/>
    <s v="FEB 2021"/>
    <n v="1440.78"/>
    <x v="0"/>
    <x v="0"/>
    <x v="251"/>
    <x v="4"/>
    <x v="7"/>
    <x v="40"/>
  </r>
  <r>
    <s v="9923000"/>
    <s v="Adm &amp; Gen-Outsd Svcs"/>
    <s v="5303890"/>
    <s v="Misc. Outside Svcs"/>
    <s v="#"/>
    <s v="Not assigned"/>
    <s v="100001879"/>
    <s v="1"/>
    <s v="SA"/>
    <s v="CTR SR01/161318"/>
    <s v="CASH MANAGEMENT"/>
    <s v="#"/>
    <s v="2/28/21 PNC Bank Fees"/>
    <s v="2/28/21 PNC BANK"/>
    <s v="FEB 2021"/>
    <n v="2103.39"/>
    <x v="0"/>
    <x v="0"/>
    <x v="252"/>
    <x v="4"/>
    <x v="7"/>
    <x v="41"/>
  </r>
  <r>
    <s v="9923000"/>
    <s v="Adm &amp; Gen-Outsd Svcs"/>
    <s v="5303890"/>
    <s v="Misc. Outside Svcs"/>
    <s v="#"/>
    <s v="Not assigned"/>
    <s v="100003218"/>
    <s v="1"/>
    <s v="SA"/>
    <s v="CTR SR01/164710"/>
    <s v="DEL GAS SUPPLY PLAN"/>
    <s v="#"/>
    <s v="Amortize Platts March 202"/>
    <s v="AMORTIZE PLATTS"/>
    <s v="MAR 2021"/>
    <n v="1440.78"/>
    <x v="0"/>
    <x v="0"/>
    <x v="253"/>
    <x v="5"/>
    <x v="7"/>
    <x v="40"/>
  </r>
  <r>
    <s v="9923000"/>
    <s v="Adm &amp; Gen-Outsd Svcs"/>
    <s v="5303890"/>
    <s v="Misc. Outside Svcs"/>
    <s v="#"/>
    <s v="Not assigned"/>
    <s v="100003452"/>
    <s v="1"/>
    <s v="SA"/>
    <s v="CTR SR01/161318"/>
    <s v="CASH MANAGEMENT"/>
    <s v="#"/>
    <s v="3/31/21 PNC Bank Fees"/>
    <s v="3/31/21 PNC BANK"/>
    <s v="MAR 2021"/>
    <n v="4212.16"/>
    <x v="0"/>
    <x v="0"/>
    <x v="254"/>
    <x v="5"/>
    <x v="7"/>
    <x v="41"/>
  </r>
  <r>
    <s v="9923000"/>
    <s v="Adm &amp; Gen-Outsd Svcs"/>
    <s v="5303890"/>
    <s v="Misc. Outside Svcs"/>
    <s v="#"/>
    <s v="Not assigned"/>
    <s v="100007234"/>
    <s v="1"/>
    <s v="SA"/>
    <s v="CTR SR01/164710"/>
    <s v="DEL GAS SUPPLY PLAN"/>
    <s v="#"/>
    <s v="Amortize Platts September"/>
    <s v="AMORTIZE PLATTS"/>
    <s v="SEP 2020"/>
    <n v="905.77"/>
    <x v="0"/>
    <x v="0"/>
    <x v="255"/>
    <x v="0"/>
    <x v="7"/>
    <x v="40"/>
  </r>
  <r>
    <s v="9923000"/>
    <s v="Adm &amp; Gen-Outsd Svcs"/>
    <s v="5303890"/>
    <s v="Misc. Outside Svcs"/>
    <s v="#"/>
    <s v="Not assigned"/>
    <s v="100008025"/>
    <s v="1"/>
    <s v="SA"/>
    <s v="CTR SR01/164710"/>
    <s v="DEL GAS SUPPLY PLAN"/>
    <s v="#"/>
    <s v="Amortize Platts October 2"/>
    <s v="AMORTIZE PLATTS"/>
    <s v="OCT 2020"/>
    <n v="349.02"/>
    <x v="0"/>
    <x v="0"/>
    <x v="256"/>
    <x v="2"/>
    <x v="7"/>
    <x v="40"/>
  </r>
  <r>
    <s v="9923000"/>
    <s v="Adm &amp; Gen-Outsd Svcs"/>
    <s v="5303890"/>
    <s v="Misc. Outside Svcs"/>
    <s v="#"/>
    <s v="Not assigned"/>
    <s v="100008026"/>
    <s v="1"/>
    <s v="SA"/>
    <s v="CTR SR01/164710"/>
    <s v="DEL GAS SUPPLY PLAN"/>
    <s v="#"/>
    <s v="Amortize Platts October 2"/>
    <s v="AMORTIZE PLATTS"/>
    <s v="OCT 2020"/>
    <n v="483.08"/>
    <x v="0"/>
    <x v="0"/>
    <x v="257"/>
    <x v="2"/>
    <x v="7"/>
    <x v="40"/>
  </r>
  <r>
    <s v="9923000"/>
    <s v="Adm &amp; Gen-Outsd Svcs"/>
    <s v="5303890"/>
    <s v="Misc. Outside Svcs"/>
    <s v="#"/>
    <s v="Not assigned"/>
    <s v="100008325"/>
    <s v="3"/>
    <s v="PD"/>
    <s v="WBS CORONA.DELTA"/>
    <s v="CORONA VIRUS SUPS AND EXPS FOR DELTA"/>
    <s v="#"/>
    <s v="TR1000003523"/>
    <s v="16000560"/>
    <s v="OCT 2020"/>
    <n v="150"/>
    <x v="0"/>
    <x v="0"/>
    <x v="177"/>
    <x v="7"/>
    <x v="5"/>
    <x v="25"/>
  </r>
  <r>
    <s v="9923000"/>
    <s v="Adm &amp; Gen-Outsd Svcs"/>
    <s v="5303890"/>
    <s v="Misc. Outside Svcs"/>
    <s v="#"/>
    <s v="Not assigned"/>
    <s v="100008332"/>
    <s v="2"/>
    <s v="PD"/>
    <s v="CTR SR01/163024"/>
    <s v="DEL HUM RES"/>
    <s v="#"/>
    <s v="TR1000003523"/>
    <s v="16451031"/>
    <s v="OCT 2020"/>
    <n v="1602"/>
    <x v="0"/>
    <x v="0"/>
    <x v="177"/>
    <x v="7"/>
    <x v="5"/>
    <x v="25"/>
  </r>
  <r>
    <s v="9923000"/>
    <s v="Adm &amp; Gen-Outsd Svcs"/>
    <s v="5303890"/>
    <s v="Misc. Outside Svcs"/>
    <s v="#"/>
    <s v="Not assigned"/>
    <s v="100008353"/>
    <s v="3"/>
    <s v="PD"/>
    <s v="WBS CORONA.DELTA"/>
    <s v="CORONA VIRUS SUPS AND EXPS FOR DELTA"/>
    <s v="#"/>
    <s v="TR1000003523"/>
    <s v="16150310"/>
    <s v="OCT 2020"/>
    <n v="127.5"/>
    <x v="0"/>
    <x v="0"/>
    <x v="177"/>
    <x v="7"/>
    <x v="5"/>
    <x v="25"/>
  </r>
  <r>
    <s v="9923000"/>
    <s v="Adm &amp; Gen-Outsd Svcs"/>
    <s v="5303890"/>
    <s v="Misc. Outside Svcs"/>
    <s v="#"/>
    <s v="Not assigned"/>
    <s v="100008843"/>
    <s v="1"/>
    <s v="SA"/>
    <s v="CTR SR01/164710"/>
    <s v="DEL GAS SUPPLY PLAN"/>
    <s v="#"/>
    <s v="Amortize Platts October 2"/>
    <s v="AMORTIZE PLATTS"/>
    <s v="NOV 2020"/>
    <n v="371.37"/>
    <x v="0"/>
    <x v="0"/>
    <x v="258"/>
    <x v="1"/>
    <x v="7"/>
    <x v="40"/>
  </r>
  <r>
    <s v="9923000"/>
    <s v="Adm &amp; Gen-Outsd Svcs"/>
    <s v="5303890"/>
    <s v="Misc. Outside Svcs"/>
    <s v="#"/>
    <s v="Not assigned"/>
    <s v="100008845"/>
    <s v="1"/>
    <s v="SA"/>
    <s v="CTR SR01/164710"/>
    <s v="DEL GAS SUPPLY PLAN"/>
    <s v="#"/>
    <s v="Amortize Platts November"/>
    <s v="AMORTIZE PLATTS"/>
    <s v="NOV 2020"/>
    <n v="1440.78"/>
    <x v="0"/>
    <x v="0"/>
    <x v="259"/>
    <x v="1"/>
    <x v="7"/>
    <x v="40"/>
  </r>
  <r>
    <s v="9923000"/>
    <s v="Adm &amp; Gen-Outsd Svcs"/>
    <s v="5303890"/>
    <s v="Misc. Outside Svcs"/>
    <s v="#"/>
    <s v="Not assigned"/>
    <s v="100009200"/>
    <s v="1"/>
    <s v="PD"/>
    <s v="CTR SR01/169556"/>
    <s v="FACILITY ADM SETT"/>
    <s v="#"/>
    <s v="TR1000003566"/>
    <s v="16501050"/>
    <s v="NOV 2020"/>
    <n v="491.52"/>
    <x v="0"/>
    <x v="0"/>
    <x v="177"/>
    <x v="7"/>
    <x v="5"/>
    <x v="25"/>
  </r>
  <r>
    <s v="9923000"/>
    <s v="Adm &amp; Gen-Outsd Svcs"/>
    <s v="5303890"/>
    <s v="Misc. Outside Svcs"/>
    <s v="#"/>
    <s v="Not assigned"/>
    <s v="100009488"/>
    <s v="1"/>
    <s v="SA"/>
    <s v="CTR SR01/165103"/>
    <s v="DEL IT"/>
    <s v="#"/>
    <s v="recl to correct acct - el"/>
    <s v="RECL TO CORRECT"/>
    <s v="NOV 2020"/>
    <n v="47.69"/>
    <x v="0"/>
    <x v="0"/>
    <x v="177"/>
    <x v="7"/>
    <x v="5"/>
    <x v="25"/>
  </r>
  <r>
    <s v="9923000"/>
    <s v="Adm &amp; Gen-Outsd Svcs"/>
    <s v="5303890"/>
    <s v="Misc. Outside Svcs"/>
    <s v="#"/>
    <s v="Not assigned"/>
    <s v="100009489"/>
    <s v="1"/>
    <s v="SR"/>
    <s v="CTR SR01/165103"/>
    <s v="DEL IT"/>
    <s v="#"/>
    <s v="recl to correct acct - el"/>
    <s v="RECL TO CORRECT"/>
    <s v="NOV 2020"/>
    <n v="-47.69"/>
    <x v="0"/>
    <x v="0"/>
    <x v="177"/>
    <x v="7"/>
    <x v="5"/>
    <x v="25"/>
  </r>
  <r>
    <s v="9923000"/>
    <s v="Adm &amp; Gen-Outsd Svcs"/>
    <s v="5303890"/>
    <s v="Misc. Outside Svcs"/>
    <s v="#"/>
    <s v="Not assigned"/>
    <s v="100009490"/>
    <s v="1"/>
    <s v="SA"/>
    <s v="CTR SR01/165103"/>
    <s v="DEL IT"/>
    <s v="#"/>
    <s v="recl to correct acct - el"/>
    <s v="RECL TO CORRECT"/>
    <s v="NOV 2020"/>
    <n v="149"/>
    <x v="0"/>
    <x v="0"/>
    <x v="177"/>
    <x v="7"/>
    <x v="5"/>
    <x v="25"/>
  </r>
  <r>
    <s v="9923000"/>
    <s v="Adm &amp; Gen-Outsd Svcs"/>
    <s v="5303890"/>
    <s v="Misc. Outside Svcs"/>
    <s v="#"/>
    <s v="Not assigned"/>
    <s v="100009911"/>
    <s v="1"/>
    <s v="SA"/>
    <s v="CTR SR01/164710"/>
    <s v="DEL GAS SUPPLY PLAN"/>
    <s v="#"/>
    <s v="Amortize Platts December"/>
    <s v="AMORTIZE PLATTS"/>
    <s v="DEC 2020"/>
    <n v="1440.78"/>
    <x v="0"/>
    <x v="0"/>
    <x v="260"/>
    <x v="6"/>
    <x v="7"/>
    <x v="40"/>
  </r>
  <r>
    <s v="9923000"/>
    <s v="Adm &amp; Gen-Outsd Svcs"/>
    <s v="5303890"/>
    <s v="Misc. Outside Svcs"/>
    <s v="#"/>
    <s v="Not assigned"/>
    <s v="100010175"/>
    <s v="3"/>
    <s v="PD"/>
    <s v="CTR SR01/163024"/>
    <s v="DEL HUM RES"/>
    <s v="#"/>
    <s v="TR1000003608"/>
    <s v="16451142"/>
    <s v="DEC 2020"/>
    <n v="700"/>
    <x v="0"/>
    <x v="0"/>
    <x v="177"/>
    <x v="7"/>
    <x v="5"/>
    <x v="25"/>
  </r>
  <r>
    <s v="9923000"/>
    <s v="Adm &amp; Gen-Outsd Svcs"/>
    <s v="5303991"/>
    <s v="MiscOutsideSvcs 2200"/>
    <s v="#"/>
    <s v="Not assigned"/>
    <s v="100001123"/>
    <s v="8"/>
    <s v="SA"/>
    <s v="CTR SR01/161311"/>
    <s v="DEL GEN ACCT"/>
    <s v="#"/>
    <s v="BILL1600"/>
    <s v="PNG COS SVC"/>
    <s v="JAN 2021"/>
    <n v="77.459999999999994"/>
    <x v="0"/>
    <x v="0"/>
    <x v="261"/>
    <x v="3"/>
    <x v="8"/>
    <x v="39"/>
  </r>
  <r>
    <s v="9923000"/>
    <s v="Adm &amp; Gen-Outsd Svcs"/>
    <s v="5303991"/>
    <s v="MiscOutsideSvcs 2200"/>
    <s v="#"/>
    <s v="Not assigned"/>
    <s v="100002012"/>
    <s v="8"/>
    <s v="SA"/>
    <s v="CTR SR01/161311"/>
    <s v="DEL GEN ACCT"/>
    <s v="#"/>
    <s v="BILL1600"/>
    <s v="PNG COS SVC"/>
    <s v="FEB 2021"/>
    <n v="142.66999999999999"/>
    <x v="0"/>
    <x v="0"/>
    <x v="262"/>
    <x v="4"/>
    <x v="8"/>
    <x v="39"/>
  </r>
  <r>
    <s v="9923000"/>
    <s v="Adm &amp; Gen-Outsd Svcs"/>
    <s v="5303991"/>
    <s v="MiscOutsideSvcs 2200"/>
    <s v="#"/>
    <s v="Not assigned"/>
    <s v="100002013"/>
    <s v="8"/>
    <s v="SA"/>
    <s v="CTR SR01/161311"/>
    <s v="DEL GEN ACCT"/>
    <s v="#"/>
    <s v="BILL1600"/>
    <s v="PNG COS SVC"/>
    <s v="FEB 2021"/>
    <n v="142.66999999999999"/>
    <x v="0"/>
    <x v="0"/>
    <x v="263"/>
    <x v="4"/>
    <x v="8"/>
    <x v="39"/>
  </r>
  <r>
    <s v="9923000"/>
    <s v="Adm &amp; Gen-Outsd Svcs"/>
    <s v="5303991"/>
    <s v="MiscOutsideSvcs 2200"/>
    <s v="#"/>
    <s v="Not assigned"/>
    <s v="100002053"/>
    <s v="8"/>
    <s v="SR"/>
    <s v="CTR SR01/161311"/>
    <s v="DEL GEN ACCT"/>
    <s v="#"/>
    <s v="BILL1600"/>
    <s v="PNG COS SVC"/>
    <s v="FEB 2021"/>
    <n v="-142.66999999999999"/>
    <x v="0"/>
    <x v="0"/>
    <x v="264"/>
    <x v="4"/>
    <x v="8"/>
    <x v="39"/>
  </r>
  <r>
    <s v="9923000"/>
    <s v="Adm &amp; Gen-Outsd Svcs"/>
    <s v="5303991"/>
    <s v="MiscOutsideSvcs 2200"/>
    <s v="#"/>
    <s v="Not assigned"/>
    <s v="100003478"/>
    <s v="9"/>
    <s v="SA"/>
    <s v="CTR SR01/161311"/>
    <s v="DEL GEN ACCT"/>
    <s v="#"/>
    <s v="BILL1600"/>
    <s v="PNG COS SVC"/>
    <s v="MAR 2021"/>
    <n v="104.36"/>
    <x v="0"/>
    <x v="0"/>
    <x v="265"/>
    <x v="5"/>
    <x v="8"/>
    <x v="39"/>
  </r>
  <r>
    <s v="9923000"/>
    <s v="Adm &amp; Gen-Outsd Svcs"/>
    <s v="5303991"/>
    <s v="MiscOutsideSvcs 2200"/>
    <s v="#"/>
    <s v="Not assigned"/>
    <s v="100003478"/>
    <s v="65"/>
    <s v="SA"/>
    <s v="CTR SR01/165104"/>
    <s v="DEL IT APPLICATIONS"/>
    <s v="#"/>
    <s v="BILL1600"/>
    <s v="PNG COS SVC"/>
    <s v="MAR 2021"/>
    <n v="1310.45"/>
    <x v="0"/>
    <x v="0"/>
    <x v="265"/>
    <x v="5"/>
    <x v="8"/>
    <x v="39"/>
  </r>
  <r>
    <s v="9923000"/>
    <s v="Adm &amp; Gen-Outsd Svcs"/>
    <s v="5303991"/>
    <s v="MiscOutsideSvcs 2200"/>
    <s v="#"/>
    <s v="Not assigned"/>
    <s v="100007684"/>
    <s v="42"/>
    <s v="SA"/>
    <s v="CTR SR01/161311"/>
    <s v="DEL GEN ACCT"/>
    <s v="#"/>
    <s v="BILL1600"/>
    <s v="PNG COS SVC"/>
    <s v="SEP 2020"/>
    <n v="269.05"/>
    <x v="0"/>
    <x v="0"/>
    <x v="266"/>
    <x v="0"/>
    <x v="8"/>
    <x v="39"/>
  </r>
  <r>
    <s v="9923000"/>
    <s v="Adm &amp; Gen-Outsd Svcs"/>
    <s v="5303991"/>
    <s v="MiscOutsideSvcs 2200"/>
    <s v="#"/>
    <s v="Not assigned"/>
    <s v="100007684"/>
    <s v="43"/>
    <s v="SA"/>
    <s v="CTR SR01/165104"/>
    <s v="DEL IT APPLICATIONS"/>
    <s v="#"/>
    <s v="BILL1600"/>
    <s v="PNG COS SVC"/>
    <s v="SEP 2020"/>
    <n v="152.61000000000001"/>
    <x v="0"/>
    <x v="0"/>
    <x v="266"/>
    <x v="0"/>
    <x v="8"/>
    <x v="39"/>
  </r>
  <r>
    <s v="9923000"/>
    <s v="Adm &amp; Gen-Outsd Svcs"/>
    <s v="5303991"/>
    <s v="MiscOutsideSvcs 2200"/>
    <s v="#"/>
    <s v="Not assigned"/>
    <s v="100008541"/>
    <s v="9"/>
    <s v="SA"/>
    <s v="CTR SR01/161311"/>
    <s v="DEL GEN ACCT"/>
    <s v="#"/>
    <s v="BILL1600"/>
    <s v="PNG COS SVC"/>
    <s v="OCT 2020"/>
    <n v="188.41"/>
    <x v="0"/>
    <x v="0"/>
    <x v="267"/>
    <x v="2"/>
    <x v="8"/>
    <x v="39"/>
  </r>
  <r>
    <s v="9923000"/>
    <s v="Adm &amp; Gen-Outsd Svcs"/>
    <s v="5303991"/>
    <s v="MiscOutsideSvcs 2200"/>
    <s v="#"/>
    <s v="Not assigned"/>
    <s v="100008541"/>
    <s v="40"/>
    <s v="SA"/>
    <s v="CTR SR01/165104"/>
    <s v="DEL IT APPLICATIONS"/>
    <s v="#"/>
    <s v="BILL1600"/>
    <s v="PNG COS SVC"/>
    <s v="OCT 2020"/>
    <n v="21.26"/>
    <x v="0"/>
    <x v="0"/>
    <x v="267"/>
    <x v="2"/>
    <x v="8"/>
    <x v="39"/>
  </r>
  <r>
    <s v="9923000"/>
    <s v="Adm &amp; Gen-Outsd Svcs"/>
    <s v="5303991"/>
    <s v="MiscOutsideSvcs 2200"/>
    <s v="#"/>
    <s v="Not assigned"/>
    <s v="100009419"/>
    <s v="8"/>
    <s v="SA"/>
    <s v="CTR SR01/161311"/>
    <s v="DEL GEN ACCT"/>
    <s v="#"/>
    <s v="BILL1600"/>
    <s v="PNG COS SVC"/>
    <s v="NOV 2020"/>
    <n v="167.31"/>
    <x v="0"/>
    <x v="0"/>
    <x v="268"/>
    <x v="1"/>
    <x v="8"/>
    <x v="39"/>
  </r>
  <r>
    <s v="9923000"/>
    <s v="Adm &amp; Gen-Outsd Svcs"/>
    <s v="5303991"/>
    <s v="MiscOutsideSvcs 2200"/>
    <s v="#"/>
    <s v="Not assigned"/>
    <s v="100009419"/>
    <s v="27"/>
    <s v="SA"/>
    <s v="CTR SR01/161315"/>
    <s v="TAX SERVICES"/>
    <s v="#"/>
    <s v="BILL1600"/>
    <s v="PNG COS SVC"/>
    <s v="NOV 2020"/>
    <n v="40.700000000000003"/>
    <x v="0"/>
    <x v="0"/>
    <x v="268"/>
    <x v="1"/>
    <x v="8"/>
    <x v="39"/>
  </r>
  <r>
    <s v="9923000"/>
    <s v="Adm &amp; Gen-Outsd Svcs"/>
    <s v="5303991"/>
    <s v="MiscOutsideSvcs 2200"/>
    <s v="#"/>
    <s v="Not assigned"/>
    <s v="100009419"/>
    <s v="40"/>
    <s v="SA"/>
    <s v="CTR SR01/165104"/>
    <s v="DEL IT APPLICATIONS"/>
    <s v="#"/>
    <s v="BILL1600"/>
    <s v="PNG COS SVC"/>
    <s v="NOV 2020"/>
    <n v="17.55"/>
    <x v="0"/>
    <x v="0"/>
    <x v="268"/>
    <x v="1"/>
    <x v="8"/>
    <x v="39"/>
  </r>
  <r>
    <s v="9923000"/>
    <s v="Adm &amp; Gen-Outsd Svcs"/>
    <s v="5303991"/>
    <s v="MiscOutsideSvcs 2200"/>
    <s v="#"/>
    <s v="Not assigned"/>
    <s v="100010323"/>
    <s v="9"/>
    <s v="SA"/>
    <s v="CTR SR01/161311"/>
    <s v="DEL GEN ACCT"/>
    <s v="#"/>
    <s v="BILL1600"/>
    <s v="PNG COS SVC"/>
    <s v="DEC 2020"/>
    <n v="115.53"/>
    <x v="0"/>
    <x v="0"/>
    <x v="269"/>
    <x v="6"/>
    <x v="8"/>
    <x v="39"/>
  </r>
  <r>
    <s v="9923000"/>
    <s v="Adm &amp; Gen-Outsd Svcs"/>
    <s v="5998501"/>
    <s v="Svcs-Ess Svs-2200"/>
    <s v="#"/>
    <s v="Not assigned"/>
    <s v="100001189"/>
    <s v="1"/>
    <s v="SA"/>
    <s v="CTR SR01/169905"/>
    <s v="INTERCO SUPPORT"/>
    <s v="#"/>
    <s v="BILL1600-ESSN"/>
    <s v="PNG COS ESSN"/>
    <s v="JAN 2021"/>
    <n v="7335.56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3"/>
    <s v="SA"/>
    <s v="CTR SR01/169905"/>
    <s v="INTERCO SUPPORT"/>
    <s v="#"/>
    <s v="BILL1600-ESSN"/>
    <s v="PNG COS ESSN"/>
    <s v="JAN 2021"/>
    <n v="2018.27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5"/>
    <s v="SA"/>
    <s v="CTR SR01/169905"/>
    <s v="INTERCO SUPPORT"/>
    <s v="#"/>
    <s v="BILL1600-ESSN"/>
    <s v="PNG COS ESSN"/>
    <s v="JAN 2021"/>
    <n v="869.81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7"/>
    <s v="SA"/>
    <s v="CTR SR01/169905"/>
    <s v="INTERCO SUPPORT"/>
    <s v="#"/>
    <s v="BILL1600-ESSN"/>
    <s v="PNG COS ESSN"/>
    <s v="JAN 2021"/>
    <n v="7303.35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9"/>
    <s v="SA"/>
    <s v="CTR SR01/169905"/>
    <s v="INTERCO SUPPORT"/>
    <s v="#"/>
    <s v="BILL1600-ESSN"/>
    <s v="PNG COS ESSN"/>
    <s v="JAN 2021"/>
    <n v="1363.59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11"/>
    <s v="SA"/>
    <s v="CTR SR01/169905"/>
    <s v="INTERCO SUPPORT"/>
    <s v="#"/>
    <s v="BILL1600-ESSN"/>
    <s v="PNG COS ESSN"/>
    <s v="JAN 2021"/>
    <n v="5041.95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13"/>
    <s v="SA"/>
    <s v="CTR SR01/169905"/>
    <s v="INTERCO SUPPORT"/>
    <s v="#"/>
    <s v="BILL1600-ESSN"/>
    <s v="PNG COS ESSN"/>
    <s v="JAN 2021"/>
    <n v="3799.46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15"/>
    <s v="SA"/>
    <s v="CTR SR01/169905"/>
    <s v="INTERCO SUPPORT"/>
    <s v="#"/>
    <s v="BILL1600-ESSN"/>
    <s v="PNG COS ESSN"/>
    <s v="JAN 2021"/>
    <n v="407.93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17"/>
    <s v="SA"/>
    <s v="CTR SR01/169905"/>
    <s v="INTERCO SUPPORT"/>
    <s v="#"/>
    <s v="BILL1600-ESSN"/>
    <s v="PNG COS ESSN"/>
    <s v="JAN 2021"/>
    <n v="1682.6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19"/>
    <s v="SA"/>
    <s v="CTR SR01/169905"/>
    <s v="INTERCO SUPPORT"/>
    <s v="#"/>
    <s v="BILL1600-ESSN"/>
    <s v="PNG COS ESSN"/>
    <s v="JAN 2021"/>
    <n v="737.63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20"/>
    <s v="SA"/>
    <s v="CTR SR01/169905"/>
    <s v="INTERCO SUPPORT"/>
    <s v="#"/>
    <s v="BILL1600-ESSN"/>
    <s v="PNG COS ESSN"/>
    <s v="JAN 2021"/>
    <n v="2275.2199999999998"/>
    <x v="0"/>
    <x v="0"/>
    <x v="270"/>
    <x v="3"/>
    <x v="9"/>
    <x v="42"/>
  </r>
  <r>
    <s v="9923000"/>
    <s v="Adm &amp; Gen-Outsd Svcs"/>
    <s v="5998501"/>
    <s v="Svcs-Ess Svs-2200"/>
    <s v="#"/>
    <s v="Not assigned"/>
    <s v="100001189"/>
    <s v="21"/>
    <s v="SA"/>
    <s v="CTR SR01/169905"/>
    <s v="INTERCO SUPPORT"/>
    <s v="#"/>
    <s v="BILL1600-ESSN"/>
    <s v="PNG COS ESSN"/>
    <s v="JAN 2021"/>
    <n v="16887.37"/>
    <x v="0"/>
    <x v="0"/>
    <x v="270"/>
    <x v="3"/>
    <x v="9"/>
    <x v="42"/>
  </r>
  <r>
    <s v="9923000"/>
    <s v="Adm &amp; Gen-Outsd Svcs"/>
    <s v="5998501"/>
    <s v="Svcs-Ess Svs-2200"/>
    <s v="#"/>
    <s v="Not assigned"/>
    <s v="100002071"/>
    <s v="1"/>
    <s v="SA"/>
    <s v="CTR SR01/169905"/>
    <s v="INTERCO SUPPORT"/>
    <s v="#"/>
    <s v="BILL1600-ESSN"/>
    <s v="PNG COS ESSN"/>
    <s v="FEB 2021"/>
    <n v="5465.89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3"/>
    <s v="SA"/>
    <s v="CTR SR01/169905"/>
    <s v="INTERCO SUPPORT"/>
    <s v="#"/>
    <s v="BILL1600-ESSN"/>
    <s v="PNG COS ESSN"/>
    <s v="FEB 2021"/>
    <n v="1579.72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5"/>
    <s v="SA"/>
    <s v="CTR SR01/169905"/>
    <s v="INTERCO SUPPORT"/>
    <s v="#"/>
    <s v="BILL1600-ESSN"/>
    <s v="PNG COS ESSN"/>
    <s v="FEB 2021"/>
    <n v="741.28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7"/>
    <s v="SA"/>
    <s v="CTR SR01/169905"/>
    <s v="INTERCO SUPPORT"/>
    <s v="#"/>
    <s v="BILL1600-ESSN"/>
    <s v="PNG COS ESSN"/>
    <s v="FEB 2021"/>
    <n v="6179.93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9"/>
    <s v="SA"/>
    <s v="CTR SR01/169905"/>
    <s v="INTERCO SUPPORT"/>
    <s v="#"/>
    <s v="BILL1600-ESSN"/>
    <s v="PNG COS ESSN"/>
    <s v="FEB 2021"/>
    <n v="1006.88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11"/>
    <s v="SA"/>
    <s v="CTR SR01/169905"/>
    <s v="INTERCO SUPPORT"/>
    <s v="#"/>
    <s v="BILL1600-ESSN"/>
    <s v="PNG COS ESSN"/>
    <s v="FEB 2021"/>
    <n v="4233.49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13"/>
    <s v="SA"/>
    <s v="CTR SR01/169905"/>
    <s v="INTERCO SUPPORT"/>
    <s v="#"/>
    <s v="BILL1600-ESSN"/>
    <s v="PNG COS ESSN"/>
    <s v="FEB 2021"/>
    <n v="2973.99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15"/>
    <s v="SA"/>
    <s v="CTR SR01/169905"/>
    <s v="INTERCO SUPPORT"/>
    <s v="#"/>
    <s v="BILL1600-ESSN"/>
    <s v="PNG COS ESSN"/>
    <s v="FEB 2021"/>
    <n v="285.51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17"/>
    <s v="SA"/>
    <s v="CTR SR01/169905"/>
    <s v="INTERCO SUPPORT"/>
    <s v="#"/>
    <s v="BILL1600-ESSN"/>
    <s v="PNG COS ESSN"/>
    <s v="FEB 2021"/>
    <n v="2344.7199999999998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19"/>
    <s v="SA"/>
    <s v="CTR SR01/169905"/>
    <s v="INTERCO SUPPORT"/>
    <s v="#"/>
    <s v="BILL1600-ESSN"/>
    <s v="PNG COS ESSN"/>
    <s v="FEB 2021"/>
    <n v="564.45000000000005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20"/>
    <s v="SA"/>
    <s v="CTR SR01/169905"/>
    <s v="INTERCO SUPPORT"/>
    <s v="#"/>
    <s v="BILL1600-ESSN"/>
    <s v="PNG COS ESSN"/>
    <s v="FEB 2021"/>
    <n v="1857.21"/>
    <x v="0"/>
    <x v="0"/>
    <x v="271"/>
    <x v="4"/>
    <x v="9"/>
    <x v="42"/>
  </r>
  <r>
    <s v="9923000"/>
    <s v="Adm &amp; Gen-Outsd Svcs"/>
    <s v="5998501"/>
    <s v="Svcs-Ess Svs-2200"/>
    <s v="#"/>
    <s v="Not assigned"/>
    <s v="100002071"/>
    <s v="21"/>
    <s v="SA"/>
    <s v="CTR SR01/169905"/>
    <s v="INTERCO SUPPORT"/>
    <s v="#"/>
    <s v="BILL1600-ESSN"/>
    <s v="PNG COS ESSN"/>
    <s v="FEB 2021"/>
    <n v="15360.61"/>
    <x v="0"/>
    <x v="0"/>
    <x v="271"/>
    <x v="4"/>
    <x v="9"/>
    <x v="42"/>
  </r>
  <r>
    <s v="9923000"/>
    <s v="Adm &amp; Gen-Outsd Svcs"/>
    <s v="5998501"/>
    <s v="Svcs-Ess Svs-2200"/>
    <s v="#"/>
    <s v="Not assigned"/>
    <s v="100003537"/>
    <s v="1"/>
    <s v="SA"/>
    <s v="CTR SR01/169905"/>
    <s v="INTERCO SUPPORT"/>
    <s v="#"/>
    <s v="BILL1600-ESSN"/>
    <s v="PNG COS ESSN"/>
    <s v="MAR 2021"/>
    <n v="5083.8500000000004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3"/>
    <s v="SA"/>
    <s v="CTR SR01/169905"/>
    <s v="INTERCO SUPPORT"/>
    <s v="#"/>
    <s v="BILL1600-ESSN"/>
    <s v="PNG COS ESSN"/>
    <s v="MAR 2021"/>
    <n v="1699.72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5"/>
    <s v="SA"/>
    <s v="CTR SR01/169905"/>
    <s v="INTERCO SUPPORT"/>
    <s v="#"/>
    <s v="BILL1600-ESSN"/>
    <s v="PNG COS ESSN"/>
    <s v="MAR 2021"/>
    <n v="1007.55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7"/>
    <s v="SA"/>
    <s v="CTR SR01/169905"/>
    <s v="INTERCO SUPPORT"/>
    <s v="#"/>
    <s v="BILL1600-ESSN"/>
    <s v="PNG COS ESSN"/>
    <s v="MAR 2021"/>
    <n v="5476.78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9"/>
    <s v="SA"/>
    <s v="CTR SR01/169905"/>
    <s v="INTERCO SUPPORT"/>
    <s v="#"/>
    <s v="BILL1600-ESSN"/>
    <s v="PNG COS ESSN"/>
    <s v="MAR 2021"/>
    <n v="1011.22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11"/>
    <s v="SA"/>
    <s v="CTR SR01/169905"/>
    <s v="INTERCO SUPPORT"/>
    <s v="#"/>
    <s v="BILL1600-ESSN"/>
    <s v="PNG COS ESSN"/>
    <s v="MAR 2021"/>
    <n v="4470.95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13"/>
    <s v="SA"/>
    <s v="CTR SR01/169905"/>
    <s v="INTERCO SUPPORT"/>
    <s v="#"/>
    <s v="BILL1600-ESSN"/>
    <s v="PNG COS ESSN"/>
    <s v="MAR 2021"/>
    <n v="3401.42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15"/>
    <s v="SA"/>
    <s v="CTR SR01/169905"/>
    <s v="INTERCO SUPPORT"/>
    <s v="#"/>
    <s v="BILL1600-ESSN"/>
    <s v="PNG COS ESSN"/>
    <s v="MAR 2021"/>
    <n v="285.51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17"/>
    <s v="SA"/>
    <s v="CTR SR01/169905"/>
    <s v="INTERCO SUPPORT"/>
    <s v="#"/>
    <s v="BILL1600-ESSN"/>
    <s v="PNG COS ESSN"/>
    <s v="MAR 2021"/>
    <n v="1955.03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19"/>
    <s v="SA"/>
    <s v="CTR SR01/169905"/>
    <s v="INTERCO SUPPORT"/>
    <s v="#"/>
    <s v="BILL1600-ESSN"/>
    <s v="PNG COS ESSN"/>
    <s v="MAR 2021"/>
    <n v="553.5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20"/>
    <s v="SA"/>
    <s v="CTR SR01/169905"/>
    <s v="INTERCO SUPPORT"/>
    <s v="#"/>
    <s v="BILL1600-ESSN"/>
    <s v="PNG COS ESSN"/>
    <s v="MAR 2021"/>
    <n v="1625.01"/>
    <x v="0"/>
    <x v="0"/>
    <x v="272"/>
    <x v="5"/>
    <x v="9"/>
    <x v="42"/>
  </r>
  <r>
    <s v="9923000"/>
    <s v="Adm &amp; Gen-Outsd Svcs"/>
    <s v="5998501"/>
    <s v="Svcs-Ess Svs-2200"/>
    <s v="#"/>
    <s v="Not assigned"/>
    <s v="100003537"/>
    <s v="21"/>
    <s v="SA"/>
    <s v="CTR SR01/169905"/>
    <s v="INTERCO SUPPORT"/>
    <s v="#"/>
    <s v="BILL1600-ESSN"/>
    <s v="PNG COS ESSN"/>
    <s v="MAR 2021"/>
    <n v="11894.87"/>
    <x v="0"/>
    <x v="0"/>
    <x v="272"/>
    <x v="5"/>
    <x v="9"/>
    <x v="42"/>
  </r>
  <r>
    <s v="9923000"/>
    <s v="Adm &amp; Gen-Outsd Svcs"/>
    <s v="5998501"/>
    <s v="Svcs-Ess Svs-2200"/>
    <s v="#"/>
    <s v="Not assigned"/>
    <s v="100007717"/>
    <s v="1"/>
    <s v="SA"/>
    <s v="CTR SR01/169905"/>
    <s v="INTERCO SUPPORT"/>
    <s v="#"/>
    <s v="BILL1600-ESSN"/>
    <s v="PNG COS ESSN"/>
    <s v="SEP 2020"/>
    <n v="593.12"/>
    <x v="0"/>
    <x v="0"/>
    <x v="273"/>
    <x v="0"/>
    <x v="9"/>
    <x v="42"/>
  </r>
  <r>
    <s v="9923000"/>
    <s v="Adm &amp; Gen-Outsd Svcs"/>
    <s v="5998501"/>
    <s v="Svcs-Ess Svs-2200"/>
    <s v="#"/>
    <s v="Not assigned"/>
    <s v="100007717"/>
    <s v="2"/>
    <s v="SA"/>
    <s v="CTR SR01/169905"/>
    <s v="INTERCO SUPPORT"/>
    <s v="#"/>
    <s v="BILL1600-ESSN"/>
    <s v="PNG COS ESSN"/>
    <s v="SEP 2020"/>
    <n v="725.67"/>
    <x v="0"/>
    <x v="0"/>
    <x v="273"/>
    <x v="0"/>
    <x v="9"/>
    <x v="42"/>
  </r>
  <r>
    <s v="9923000"/>
    <s v="Adm &amp; Gen-Outsd Svcs"/>
    <s v="5998501"/>
    <s v="Svcs-Ess Svs-2200"/>
    <s v="#"/>
    <s v="Not assigned"/>
    <s v="100007717"/>
    <s v="3"/>
    <s v="SA"/>
    <s v="CTR SR01/169905"/>
    <s v="INTERCO SUPPORT"/>
    <s v="#"/>
    <s v="BILL1600-ESSN"/>
    <s v="PNG COS ESSN"/>
    <s v="SEP 2020"/>
    <n v="834.07"/>
    <x v="0"/>
    <x v="0"/>
    <x v="273"/>
    <x v="0"/>
    <x v="9"/>
    <x v="42"/>
  </r>
  <r>
    <s v="9923000"/>
    <s v="Adm &amp; Gen-Outsd Svcs"/>
    <s v="5998501"/>
    <s v="Svcs-Ess Svs-2200"/>
    <s v="#"/>
    <s v="Not assigned"/>
    <s v="100007717"/>
    <s v="4"/>
    <s v="SA"/>
    <s v="CTR SR01/169905"/>
    <s v="INTERCO SUPPORT"/>
    <s v="#"/>
    <s v="BILL1600-ESSN"/>
    <s v="PNG COS ESSN"/>
    <s v="SEP 2020"/>
    <n v="213"/>
    <x v="0"/>
    <x v="0"/>
    <x v="273"/>
    <x v="0"/>
    <x v="9"/>
    <x v="42"/>
  </r>
  <r>
    <s v="9923000"/>
    <s v="Adm &amp; Gen-Outsd Svcs"/>
    <s v="5998501"/>
    <s v="Svcs-Ess Svs-2200"/>
    <s v="#"/>
    <s v="Not assigned"/>
    <s v="100008581"/>
    <s v="1"/>
    <s v="SA"/>
    <s v="CTR SR01/169905"/>
    <s v="INTERCO SUPPORT"/>
    <s v="#"/>
    <s v="BILL1600-ESSN"/>
    <s v="PNG COS ESSN"/>
    <s v="OCT 2020"/>
    <n v="5375.67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3"/>
    <s v="SA"/>
    <s v="CTR SR01/169905"/>
    <s v="INTERCO SUPPORT"/>
    <s v="#"/>
    <s v="BILL1600-ESSN"/>
    <s v="PNG COS ESSN"/>
    <s v="OCT 2020"/>
    <n v="1276.21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5"/>
    <s v="SA"/>
    <s v="CTR SR01/169905"/>
    <s v="INTERCO SUPPORT"/>
    <s v="#"/>
    <s v="BILL1600-ESSN"/>
    <s v="PNG COS ESSN"/>
    <s v="OCT 2020"/>
    <n v="909.37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7"/>
    <s v="SA"/>
    <s v="CTR SR01/169905"/>
    <s v="INTERCO SUPPORT"/>
    <s v="#"/>
    <s v="BILL1600-ESSN"/>
    <s v="PNG COS ESSN"/>
    <s v="OCT 2020"/>
    <n v="5728.64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9"/>
    <s v="SA"/>
    <s v="CTR SR01/169905"/>
    <s v="INTERCO SUPPORT"/>
    <s v="#"/>
    <s v="BILL1600-ESSN"/>
    <s v="PNG COS ESSN"/>
    <s v="OCT 2020"/>
    <n v="910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11"/>
    <s v="SA"/>
    <s v="CTR SR01/169905"/>
    <s v="INTERCO SUPPORT"/>
    <s v="#"/>
    <s v="BILL1600-ESSN"/>
    <s v="PNG COS ESSN"/>
    <s v="OCT 2020"/>
    <n v="5341.94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13"/>
    <s v="SA"/>
    <s v="CTR SR01/169905"/>
    <s v="INTERCO SUPPORT"/>
    <s v="#"/>
    <s v="BILL1600-ESSN"/>
    <s v="PNG COS ESSN"/>
    <s v="OCT 2020"/>
    <n v="1888.11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15"/>
    <s v="SA"/>
    <s v="CTR SR01/169905"/>
    <s v="INTERCO SUPPORT"/>
    <s v="#"/>
    <s v="BILL1600-ESSN"/>
    <s v="PNG COS ESSN"/>
    <s v="OCT 2020"/>
    <n v="249.02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17"/>
    <s v="SA"/>
    <s v="CTR SR01/169905"/>
    <s v="INTERCO SUPPORT"/>
    <s v="#"/>
    <s v="BILL1600-ESSN"/>
    <s v="PNG COS ESSN"/>
    <s v="OCT 2020"/>
    <n v="1046.6400000000001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19"/>
    <s v="SA"/>
    <s v="CTR SR01/169905"/>
    <s v="INTERCO SUPPORT"/>
    <s v="#"/>
    <s v="BILL1600-ESSN"/>
    <s v="PNG COS ESSN"/>
    <s v="OCT 2020"/>
    <n v="543.99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20"/>
    <s v="SA"/>
    <s v="CTR SR01/169905"/>
    <s v="INTERCO SUPPORT"/>
    <s v="#"/>
    <s v="BILL1600-ESSN"/>
    <s v="PNG COS ESSN"/>
    <s v="OCT 2020"/>
    <n v="1615.89"/>
    <x v="0"/>
    <x v="0"/>
    <x v="274"/>
    <x v="2"/>
    <x v="9"/>
    <x v="42"/>
  </r>
  <r>
    <s v="9923000"/>
    <s v="Adm &amp; Gen-Outsd Svcs"/>
    <s v="5998501"/>
    <s v="Svcs-Ess Svs-2200"/>
    <s v="#"/>
    <s v="Not assigned"/>
    <s v="100008581"/>
    <s v="21"/>
    <s v="SA"/>
    <s v="CTR SR01/169905"/>
    <s v="INTERCO SUPPORT"/>
    <s v="#"/>
    <s v="BILL1600-ESSN"/>
    <s v="PNG COS ESSN"/>
    <s v="OCT 2020"/>
    <n v="14233.66"/>
    <x v="0"/>
    <x v="0"/>
    <x v="274"/>
    <x v="2"/>
    <x v="9"/>
    <x v="42"/>
  </r>
  <r>
    <s v="9923000"/>
    <s v="Adm &amp; Gen-Outsd Svcs"/>
    <s v="5998501"/>
    <s v="Svcs-Ess Svs-2200"/>
    <s v="#"/>
    <s v="Not assigned"/>
    <s v="100009443"/>
    <s v="1"/>
    <s v="SA"/>
    <s v="CTR SR01/169905"/>
    <s v="INTERCO SUPPORT"/>
    <s v="#"/>
    <s v="BILL1600-ESSN"/>
    <s v="PNG COS ESSN"/>
    <s v="NOV 2020"/>
    <n v="4929.28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3"/>
    <s v="SA"/>
    <s v="CTR SR01/169905"/>
    <s v="INTERCO SUPPORT"/>
    <s v="#"/>
    <s v="BILL1600-ESSN"/>
    <s v="PNG COS ESSN"/>
    <s v="NOV 2020"/>
    <n v="1303.4000000000001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5"/>
    <s v="SA"/>
    <s v="CTR SR01/169905"/>
    <s v="INTERCO SUPPORT"/>
    <s v="#"/>
    <s v="BILL1600-ESSN"/>
    <s v="PNG COS ESSN"/>
    <s v="NOV 2020"/>
    <n v="848.26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7"/>
    <s v="SA"/>
    <s v="CTR SR01/169905"/>
    <s v="INTERCO SUPPORT"/>
    <s v="#"/>
    <s v="BILL1600-ESSN"/>
    <s v="PNG COS ESSN"/>
    <s v="NOV 2020"/>
    <n v="5863.53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9"/>
    <s v="SA"/>
    <s v="CTR SR01/169905"/>
    <s v="INTERCO SUPPORT"/>
    <s v="#"/>
    <s v="BILL1600-ESSN"/>
    <s v="PNG COS ESSN"/>
    <s v="NOV 2020"/>
    <n v="902.79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11"/>
    <s v="SA"/>
    <s v="CTR SR01/169905"/>
    <s v="INTERCO SUPPORT"/>
    <s v="#"/>
    <s v="BILL1600-ESSN"/>
    <s v="PNG COS ESSN"/>
    <s v="NOV 2020"/>
    <n v="5477.65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13"/>
    <s v="SA"/>
    <s v="CTR SR01/169905"/>
    <s v="INTERCO SUPPORT"/>
    <s v="#"/>
    <s v="BILL1600-ESSN"/>
    <s v="PNG COS ESSN"/>
    <s v="NOV 2020"/>
    <n v="3327.08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15"/>
    <s v="SA"/>
    <s v="CTR SR01/169905"/>
    <s v="INTERCO SUPPORT"/>
    <s v="#"/>
    <s v="BILL1600-ESSN"/>
    <s v="PNG COS ESSN"/>
    <s v="NOV 2020"/>
    <n v="249.02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17"/>
    <s v="SA"/>
    <s v="CTR SR01/169905"/>
    <s v="INTERCO SUPPORT"/>
    <s v="#"/>
    <s v="BILL1600-ESSN"/>
    <s v="PNG COS ESSN"/>
    <s v="NOV 2020"/>
    <n v="963.13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19"/>
    <s v="SA"/>
    <s v="CTR SR01/169905"/>
    <s v="INTERCO SUPPORT"/>
    <s v="#"/>
    <s v="BILL1600-ESSN"/>
    <s v="PNG COS ESSN"/>
    <s v="NOV 2020"/>
    <n v="538.55999999999995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20"/>
    <s v="SA"/>
    <s v="CTR SR01/169905"/>
    <s v="INTERCO SUPPORT"/>
    <s v="#"/>
    <s v="BILL1600-ESSN"/>
    <s v="PNG COS ESSN"/>
    <s v="NOV 2020"/>
    <n v="1649.34"/>
    <x v="0"/>
    <x v="0"/>
    <x v="275"/>
    <x v="1"/>
    <x v="9"/>
    <x v="42"/>
  </r>
  <r>
    <s v="9923000"/>
    <s v="Adm &amp; Gen-Outsd Svcs"/>
    <s v="5998501"/>
    <s v="Svcs-Ess Svs-2200"/>
    <s v="#"/>
    <s v="Not assigned"/>
    <s v="100009443"/>
    <s v="22"/>
    <s v="SA"/>
    <s v="CTR SR01/169905"/>
    <s v="INTERCO SUPPORT"/>
    <s v="#"/>
    <s v="BILL1600-ESSN"/>
    <s v="PNG COS ESSN"/>
    <s v="NOV 2020"/>
    <n v="14298.58"/>
    <x v="0"/>
    <x v="0"/>
    <x v="275"/>
    <x v="1"/>
    <x v="9"/>
    <x v="42"/>
  </r>
  <r>
    <s v="9923000"/>
    <s v="Adm &amp; Gen-Outsd Svcs"/>
    <s v="5998501"/>
    <s v="Svcs-Ess Svs-2200"/>
    <s v="#"/>
    <s v="Not assigned"/>
    <s v="100010328"/>
    <s v="1"/>
    <s v="SA"/>
    <s v="CTR SR01/169905"/>
    <s v="INTERCO SUPPORT"/>
    <s v="#"/>
    <s v="BILL1600-ESSN"/>
    <s v="PNG COS ESSN"/>
    <s v="DEC 2020"/>
    <n v="5915.87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3"/>
    <s v="SA"/>
    <s v="CTR SR01/169905"/>
    <s v="INTERCO SUPPORT"/>
    <s v="#"/>
    <s v="BILL1600-ESSN"/>
    <s v="PNG COS ESSN"/>
    <s v="DEC 2020"/>
    <n v="1974.27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5"/>
    <s v="SA"/>
    <s v="CTR SR01/169905"/>
    <s v="INTERCO SUPPORT"/>
    <s v="#"/>
    <s v="BILL1600-ESSN"/>
    <s v="PNG COS ESSN"/>
    <s v="DEC 2020"/>
    <n v="1311.94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7"/>
    <s v="SA"/>
    <s v="CTR SR01/169905"/>
    <s v="INTERCO SUPPORT"/>
    <s v="#"/>
    <s v="BILL1600-ESSN"/>
    <s v="PNG COS ESSN"/>
    <s v="DEC 2020"/>
    <n v="10367.77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9"/>
    <s v="SA"/>
    <s v="CTR SR01/169905"/>
    <s v="INTERCO SUPPORT"/>
    <s v="#"/>
    <s v="BILL1600-ESSN"/>
    <s v="PNG COS ESSN"/>
    <s v="DEC 2020"/>
    <n v="1338.56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11"/>
    <s v="SA"/>
    <s v="CTR SR01/169905"/>
    <s v="INTERCO SUPPORT"/>
    <s v="#"/>
    <s v="BILL1600-ESSN"/>
    <s v="PNG COS ESSN"/>
    <s v="DEC 2020"/>
    <n v="7339.37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13"/>
    <s v="SA"/>
    <s v="CTR SR01/169905"/>
    <s v="INTERCO SUPPORT"/>
    <s v="#"/>
    <s v="BILL1600-ESSN"/>
    <s v="PNG COS ESSN"/>
    <s v="DEC 2020"/>
    <n v="4193.9799999999996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15"/>
    <s v="SA"/>
    <s v="CTR SR01/169905"/>
    <s v="INTERCO SUPPORT"/>
    <s v="#"/>
    <s v="BILL1600-ESSN"/>
    <s v="PNG COS ESSN"/>
    <s v="DEC 2020"/>
    <n v="286.29000000000002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17"/>
    <s v="SA"/>
    <s v="CTR SR01/169905"/>
    <s v="INTERCO SUPPORT"/>
    <s v="#"/>
    <s v="BILL1600-ESSN"/>
    <s v="PNG COS ESSN"/>
    <s v="DEC 2020"/>
    <n v="1588.23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19"/>
    <s v="SA"/>
    <s v="CTR SR01/169905"/>
    <s v="INTERCO SUPPORT"/>
    <s v="#"/>
    <s v="BILL1600-ESSN"/>
    <s v="PNG COS ESSN"/>
    <s v="DEC 2020"/>
    <n v="324.56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20"/>
    <s v="SA"/>
    <s v="CTR SR01/169905"/>
    <s v="INTERCO SUPPORT"/>
    <s v="#"/>
    <s v="BILL1600-ESSN"/>
    <s v="PNG COS ESSN"/>
    <s v="DEC 2020"/>
    <n v="1080.74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8"/>
    <s v="22"/>
    <s v="SA"/>
    <s v="CTR SR01/169905"/>
    <s v="INTERCO SUPPORT"/>
    <s v="#"/>
    <s v="BILL1600-ESSN"/>
    <s v="PNG COS ESSN"/>
    <s v="DEC 2020"/>
    <n v="17282.509999999998"/>
    <x v="0"/>
    <x v="0"/>
    <x v="276"/>
    <x v="6"/>
    <x v="9"/>
    <x v="42"/>
  </r>
  <r>
    <s v="9923000"/>
    <s v="Adm &amp; Gen-Outsd Svcs"/>
    <s v="5998501"/>
    <s v="Svcs-Ess Svs-2200"/>
    <s v="#"/>
    <s v="Not assigned"/>
    <s v="100010329"/>
    <s v="1"/>
    <s v="SA"/>
    <s v="CTR SR01/169905"/>
    <s v="INTERCO SUPPORT"/>
    <s v="#"/>
    <s v="BILL1600-ESSN-ADJ"/>
    <s v="ALLOC ADJ"/>
    <s v="DEC 2020"/>
    <n v="25179.56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3"/>
    <s v="SA"/>
    <s v="CTR SR01/169905"/>
    <s v="INTERCO SUPPORT"/>
    <s v="#"/>
    <s v="BILL1600-ESSN-ADJ"/>
    <s v="ALLOC ADJ"/>
    <s v="DEC 2020"/>
    <n v="8985.11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5"/>
    <s v="SA"/>
    <s v="CTR SR01/169905"/>
    <s v="INTERCO SUPPORT"/>
    <s v="#"/>
    <s v="BILL1600-ESSN-ADJ"/>
    <s v="ALLOC ADJ"/>
    <s v="DEC 2020"/>
    <n v="1161.47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7"/>
    <s v="SA"/>
    <s v="CTR SR01/169905"/>
    <s v="INTERCO SUPPORT"/>
    <s v="#"/>
    <s v="BILL1600-ESSN-ADJ"/>
    <s v="ALLOC ADJ"/>
    <s v="DEC 2020"/>
    <n v="84683.97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9"/>
    <s v="SA"/>
    <s v="CTR SR01/169905"/>
    <s v="INTERCO SUPPORT"/>
    <s v="#"/>
    <s v="BILL1600-ESSN-ADJ"/>
    <s v="ALLOC ADJ"/>
    <s v="DEC 2020"/>
    <n v="10169.219999999999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11"/>
    <s v="SA"/>
    <s v="CTR SR01/169905"/>
    <s v="INTERCO SUPPORT"/>
    <s v="#"/>
    <s v="BILL1600-ESSN-ADJ"/>
    <s v="ALLOC ADJ"/>
    <s v="DEC 2020"/>
    <n v="30978.06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13"/>
    <s v="SA"/>
    <s v="CTR SR01/169905"/>
    <s v="INTERCO SUPPORT"/>
    <s v="#"/>
    <s v="BILL1600-ESSN-ADJ"/>
    <s v="ALLOC ADJ"/>
    <s v="DEC 2020"/>
    <n v="6942.47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15"/>
    <s v="SA"/>
    <s v="CTR SR01/169905"/>
    <s v="INTERCO SUPPORT"/>
    <s v="#"/>
    <s v="BILL1600-ESSN-ADJ"/>
    <s v="ALLOC ADJ"/>
    <s v="DEC 2020"/>
    <n v="17338.84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17"/>
    <s v="SA"/>
    <s v="CTR SR01/169905"/>
    <s v="INTERCO SUPPORT"/>
    <s v="#"/>
    <s v="BILL1600-ESSN-ADJ"/>
    <s v="ALLOC ADJ"/>
    <s v="DEC 2020"/>
    <n v="4921.38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19"/>
    <s v="SA"/>
    <s v="CTR SR01/169905"/>
    <s v="INTERCO SUPPORT"/>
    <s v="#"/>
    <s v="BILL1600-ESSN-ADJ"/>
    <s v="ALLOC ADJ"/>
    <s v="DEC 2020"/>
    <n v="34507.19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21"/>
    <s v="SA"/>
    <s v="CTR SR01/169905"/>
    <s v="INTERCO SUPPORT"/>
    <s v="#"/>
    <s v="BILL1600-ESSN-ADJ"/>
    <s v="ALLOC ADJ"/>
    <s v="DEC 2020"/>
    <n v="5527.82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23"/>
    <s v="SA"/>
    <s v="CTR SR01/169905"/>
    <s v="INTERCO SUPPORT"/>
    <s v="#"/>
    <s v="BILL1600-ESSN-ADJ"/>
    <s v="ALLOC ADJ"/>
    <s v="DEC 2020"/>
    <n v="12601.27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25"/>
    <s v="SA"/>
    <s v="CTR SR01/169905"/>
    <s v="INTERCO SUPPORT"/>
    <s v="#"/>
    <s v="BILL1600-ESSN-ADJ"/>
    <s v="ALLOC ADJ"/>
    <s v="DEC 2020"/>
    <n v="3100.23"/>
    <x v="0"/>
    <x v="0"/>
    <x v="277"/>
    <x v="6"/>
    <x v="9"/>
    <x v="42"/>
  </r>
  <r>
    <s v="9923000"/>
    <s v="Adm &amp; Gen-Outsd Svcs"/>
    <s v="5998501"/>
    <s v="Svcs-Ess Svs-2200"/>
    <s v="#"/>
    <s v="Not assigned"/>
    <s v="100010329"/>
    <s v="26"/>
    <s v="SA"/>
    <s v="CTR SR01/169905"/>
    <s v="INTERCO SUPPORT"/>
    <s v="#"/>
    <s v="BILL1600-ESSN-ADJ"/>
    <s v="ALLOC ADJ"/>
    <s v="DEC 2020"/>
    <n v="4020.54"/>
    <x v="0"/>
    <x v="0"/>
    <x v="277"/>
    <x v="6"/>
    <x v="9"/>
    <x v="42"/>
  </r>
  <r>
    <s v="9923000"/>
    <s v="Adm &amp; Gen-Outsd Svcs"/>
    <s v="5998511"/>
    <s v="Svcs-Ess Sun-2200"/>
    <s v="#"/>
    <s v="Not assigned"/>
    <s v="100001189"/>
    <s v="2"/>
    <s v="SA"/>
    <s v="CTR SR01/169905"/>
    <s v="INTERCO SUPPORT"/>
    <s v="#"/>
    <s v="BILL1600-ESSN"/>
    <s v="PNG COS ESSN"/>
    <s v="JAN 2021"/>
    <n v="825.96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4"/>
    <s v="SA"/>
    <s v="CTR SR01/169905"/>
    <s v="INTERCO SUPPORT"/>
    <s v="#"/>
    <s v="BILL1600-ESSN"/>
    <s v="PNG COS ESSN"/>
    <s v="JAN 2021"/>
    <n v="3.77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6"/>
    <s v="SA"/>
    <s v="CTR SR01/169905"/>
    <s v="INTERCO SUPPORT"/>
    <s v="#"/>
    <s v="BILL1600-ESSN"/>
    <s v="PNG COS ESSN"/>
    <s v="JAN 2021"/>
    <n v="2.4900000000000002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8"/>
    <s v="SA"/>
    <s v="CTR SR01/169905"/>
    <s v="INTERCO SUPPORT"/>
    <s v="#"/>
    <s v="BILL1600-ESSN"/>
    <s v="PNG COS ESSN"/>
    <s v="JAN 2021"/>
    <n v="5867.93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10"/>
    <s v="SA"/>
    <s v="CTR SR01/169905"/>
    <s v="INTERCO SUPPORT"/>
    <s v="#"/>
    <s v="BILL1600-ESSN"/>
    <s v="PNG COS ESSN"/>
    <s v="JAN 2021"/>
    <n v="4.1500000000000004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12"/>
    <s v="SA"/>
    <s v="CTR SR01/169905"/>
    <s v="INTERCO SUPPORT"/>
    <s v="#"/>
    <s v="BILL1600-ESSN"/>
    <s v="PNG COS ESSN"/>
    <s v="JAN 2021"/>
    <n v="682.79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14"/>
    <s v="SA"/>
    <s v="CTR SR01/169905"/>
    <s v="INTERCO SUPPORT"/>
    <s v="#"/>
    <s v="BILL1600-ESSN"/>
    <s v="PNG COS ESSN"/>
    <s v="JAN 2021"/>
    <n v="446.27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16"/>
    <s v="SA"/>
    <s v="CTR SR01/169905"/>
    <s v="INTERCO SUPPORT"/>
    <s v="#"/>
    <s v="BILL1600-ESSN"/>
    <s v="PNG COS ESSN"/>
    <s v="JAN 2021"/>
    <n v="75.459999999999994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18"/>
    <s v="SA"/>
    <s v="CTR SR01/169905"/>
    <s v="INTERCO SUPPORT"/>
    <s v="#"/>
    <s v="BILL1600-ESSN"/>
    <s v="PNG COS ESSN"/>
    <s v="JAN 2021"/>
    <n v="48.17"/>
    <x v="0"/>
    <x v="0"/>
    <x v="270"/>
    <x v="3"/>
    <x v="10"/>
    <x v="42"/>
  </r>
  <r>
    <s v="9923000"/>
    <s v="Adm &amp; Gen-Outsd Svcs"/>
    <s v="5998511"/>
    <s v="Svcs-Ess Sun-2200"/>
    <s v="#"/>
    <s v="Not assigned"/>
    <s v="100001189"/>
    <s v="22"/>
    <s v="SA"/>
    <s v="CTR SR01/169905"/>
    <s v="INTERCO SUPPORT"/>
    <s v="#"/>
    <s v="BILL1600-ESSN"/>
    <s v="PNG COS ESSN"/>
    <s v="JAN 2021"/>
    <n v="306.69"/>
    <x v="0"/>
    <x v="0"/>
    <x v="270"/>
    <x v="3"/>
    <x v="10"/>
    <x v="42"/>
  </r>
  <r>
    <s v="9923000"/>
    <s v="Adm &amp; Gen-Outsd Svcs"/>
    <s v="5998511"/>
    <s v="Svcs-Ess Sun-2200"/>
    <s v="#"/>
    <s v="Not assigned"/>
    <s v="100002071"/>
    <s v="2"/>
    <s v="SA"/>
    <s v="CTR SR01/169905"/>
    <s v="INTERCO SUPPORT"/>
    <s v="#"/>
    <s v="BILL1600-ESSN"/>
    <s v="PNG COS ESSN"/>
    <s v="FEB 2021"/>
    <n v="505.96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4"/>
    <s v="SA"/>
    <s v="CTR SR01/169905"/>
    <s v="INTERCO SUPPORT"/>
    <s v="#"/>
    <s v="BILL1600-ESSN"/>
    <s v="PNG COS ESSN"/>
    <s v="FEB 2021"/>
    <n v="529.45000000000005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6"/>
    <s v="SA"/>
    <s v="CTR SR01/169905"/>
    <s v="INTERCO SUPPORT"/>
    <s v="#"/>
    <s v="BILL1600-ESSN"/>
    <s v="PNG COS ESSN"/>
    <s v="FEB 2021"/>
    <n v="2.4900000000000002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8"/>
    <s v="SA"/>
    <s v="CTR SR01/169905"/>
    <s v="INTERCO SUPPORT"/>
    <s v="#"/>
    <s v="BILL1600-ESSN"/>
    <s v="PNG COS ESSN"/>
    <s v="FEB 2021"/>
    <n v="1215.6500000000001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10"/>
    <s v="SA"/>
    <s v="CTR SR01/169905"/>
    <s v="INTERCO SUPPORT"/>
    <s v="#"/>
    <s v="BILL1600-ESSN"/>
    <s v="PNG COS ESSN"/>
    <s v="FEB 2021"/>
    <n v="19.18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12"/>
    <s v="SA"/>
    <s v="CTR SR01/169905"/>
    <s v="INTERCO SUPPORT"/>
    <s v="#"/>
    <s v="BILL1600-ESSN"/>
    <s v="PNG COS ESSN"/>
    <s v="FEB 2021"/>
    <n v="348.89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14"/>
    <s v="SA"/>
    <s v="CTR SR01/169905"/>
    <s v="INTERCO SUPPORT"/>
    <s v="#"/>
    <s v="BILL1600-ESSN"/>
    <s v="PNG COS ESSN"/>
    <s v="FEB 2021"/>
    <n v="3114.97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16"/>
    <s v="SA"/>
    <s v="CTR SR01/169905"/>
    <s v="INTERCO SUPPORT"/>
    <s v="#"/>
    <s v="BILL1600-ESSN"/>
    <s v="PNG COS ESSN"/>
    <s v="FEB 2021"/>
    <n v="899.49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18"/>
    <s v="SA"/>
    <s v="CTR SR01/169905"/>
    <s v="INTERCO SUPPORT"/>
    <s v="#"/>
    <s v="BILL1600-ESSN"/>
    <s v="PNG COS ESSN"/>
    <s v="FEB 2021"/>
    <n v="18.95"/>
    <x v="0"/>
    <x v="0"/>
    <x v="271"/>
    <x v="4"/>
    <x v="10"/>
    <x v="42"/>
  </r>
  <r>
    <s v="9923000"/>
    <s v="Adm &amp; Gen-Outsd Svcs"/>
    <s v="5998511"/>
    <s v="Svcs-Ess Sun-2200"/>
    <s v="#"/>
    <s v="Not assigned"/>
    <s v="100002071"/>
    <s v="22"/>
    <s v="SA"/>
    <s v="CTR SR01/169905"/>
    <s v="INTERCO SUPPORT"/>
    <s v="#"/>
    <s v="BILL1600-ESSN"/>
    <s v="PNG COS ESSN"/>
    <s v="FEB 2021"/>
    <n v="74.540000000000006"/>
    <x v="0"/>
    <x v="0"/>
    <x v="271"/>
    <x v="4"/>
    <x v="10"/>
    <x v="42"/>
  </r>
  <r>
    <s v="9923000"/>
    <s v="Adm &amp; Gen-Outsd Svcs"/>
    <s v="5998511"/>
    <s v="Svcs-Ess Sun-2200"/>
    <s v="#"/>
    <s v="Not assigned"/>
    <s v="100003537"/>
    <s v="2"/>
    <s v="SA"/>
    <s v="CTR SR01/169905"/>
    <s v="INTERCO SUPPORT"/>
    <s v="#"/>
    <s v="BILL1600-ESSN"/>
    <s v="PNG COS ESSN"/>
    <s v="MAR 2021"/>
    <n v="809.89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4"/>
    <s v="SA"/>
    <s v="CTR SR01/169905"/>
    <s v="INTERCO SUPPORT"/>
    <s v="#"/>
    <s v="BILL1600-ESSN"/>
    <s v="PNG COS ESSN"/>
    <s v="MAR 2021"/>
    <n v="1214.5999999999999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6"/>
    <s v="SA"/>
    <s v="CTR SR01/169905"/>
    <s v="INTERCO SUPPORT"/>
    <s v="#"/>
    <s v="BILL1600-ESSN"/>
    <s v="PNG COS ESSN"/>
    <s v="MAR 2021"/>
    <n v="23.01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8"/>
    <s v="SA"/>
    <s v="CTR SR01/169905"/>
    <s v="INTERCO SUPPORT"/>
    <s v="#"/>
    <s v="BILL1600-ESSN"/>
    <s v="PNG COS ESSN"/>
    <s v="MAR 2021"/>
    <n v="15221.38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10"/>
    <s v="SA"/>
    <s v="CTR SR01/169905"/>
    <s v="INTERCO SUPPORT"/>
    <s v="#"/>
    <s v="BILL1600-ESSN"/>
    <s v="PNG COS ESSN"/>
    <s v="MAR 2021"/>
    <n v="31.79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12"/>
    <s v="SA"/>
    <s v="CTR SR01/169905"/>
    <s v="INTERCO SUPPORT"/>
    <s v="#"/>
    <s v="BILL1600-ESSN"/>
    <s v="PNG COS ESSN"/>
    <s v="MAR 2021"/>
    <n v="414.03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14"/>
    <s v="SA"/>
    <s v="CTR SR01/169905"/>
    <s v="INTERCO SUPPORT"/>
    <s v="#"/>
    <s v="BILL1600-ESSN"/>
    <s v="PNG COS ESSN"/>
    <s v="MAR 2021"/>
    <n v="1798.81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16"/>
    <s v="SA"/>
    <s v="CTR SR01/169905"/>
    <s v="INTERCO SUPPORT"/>
    <s v="#"/>
    <s v="BILL1600-ESSN"/>
    <s v="PNG COS ESSN"/>
    <s v="MAR 2021"/>
    <n v="803.65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18"/>
    <s v="SA"/>
    <s v="CTR SR01/169905"/>
    <s v="INTERCO SUPPORT"/>
    <s v="#"/>
    <s v="BILL1600-ESSN"/>
    <s v="PNG COS ESSN"/>
    <s v="MAR 2021"/>
    <n v="11.67"/>
    <x v="0"/>
    <x v="0"/>
    <x v="272"/>
    <x v="5"/>
    <x v="10"/>
    <x v="42"/>
  </r>
  <r>
    <s v="9923000"/>
    <s v="Adm &amp; Gen-Outsd Svcs"/>
    <s v="5998511"/>
    <s v="Svcs-Ess Sun-2200"/>
    <s v="#"/>
    <s v="Not assigned"/>
    <s v="100003537"/>
    <s v="22"/>
    <s v="SA"/>
    <s v="CTR SR01/169905"/>
    <s v="INTERCO SUPPORT"/>
    <s v="#"/>
    <s v="BILL1600-ESSN"/>
    <s v="PNG COS ESSN"/>
    <s v="MAR 2021"/>
    <n v="365.05"/>
    <x v="0"/>
    <x v="0"/>
    <x v="272"/>
    <x v="5"/>
    <x v="10"/>
    <x v="42"/>
  </r>
  <r>
    <s v="9923000"/>
    <s v="Adm &amp; Gen-Outsd Svcs"/>
    <s v="5998511"/>
    <s v="Svcs-Ess Sun-2200"/>
    <s v="#"/>
    <s v="Not assigned"/>
    <s v="100007717"/>
    <s v="5"/>
    <s v="SA"/>
    <s v="CTR SR01/169905"/>
    <s v="INTERCO SUPPORT"/>
    <s v="#"/>
    <s v="BILL1600-ESSN"/>
    <s v="PNG COS ESSN"/>
    <s v="SEP 2020"/>
    <n v="133.09"/>
    <x v="0"/>
    <x v="0"/>
    <x v="273"/>
    <x v="0"/>
    <x v="10"/>
    <x v="42"/>
  </r>
  <r>
    <s v="9923000"/>
    <s v="Adm &amp; Gen-Outsd Svcs"/>
    <s v="5998511"/>
    <s v="Svcs-Ess Sun-2200"/>
    <s v="#"/>
    <s v="Not assigned"/>
    <s v="100007717"/>
    <s v="6"/>
    <s v="SA"/>
    <s v="CTR SR01/169905"/>
    <s v="INTERCO SUPPORT"/>
    <s v="#"/>
    <s v="BILL1600-ESSN"/>
    <s v="PNG COS ESSN"/>
    <s v="SEP 2020"/>
    <n v="1080.0999999999999"/>
    <x v="0"/>
    <x v="0"/>
    <x v="273"/>
    <x v="0"/>
    <x v="10"/>
    <x v="42"/>
  </r>
  <r>
    <s v="9923000"/>
    <s v="Adm &amp; Gen-Outsd Svcs"/>
    <s v="5998511"/>
    <s v="Svcs-Ess Sun-2200"/>
    <s v="#"/>
    <s v="Not assigned"/>
    <s v="100007717"/>
    <s v="7"/>
    <s v="SA"/>
    <s v="CTR SR01/169905"/>
    <s v="INTERCO SUPPORT"/>
    <s v="#"/>
    <s v="BILL1600-ESSN"/>
    <s v="PNG COS ESSN"/>
    <s v="SEP 2020"/>
    <n v="7.07"/>
    <x v="0"/>
    <x v="0"/>
    <x v="273"/>
    <x v="0"/>
    <x v="10"/>
    <x v="42"/>
  </r>
  <r>
    <s v="9923000"/>
    <s v="Adm &amp; Gen-Outsd Svcs"/>
    <s v="5998511"/>
    <s v="Svcs-Ess Sun-2200"/>
    <s v="#"/>
    <s v="Not assigned"/>
    <s v="100007717"/>
    <s v="8"/>
    <s v="SA"/>
    <s v="CTR SR01/169905"/>
    <s v="INTERCO SUPPORT"/>
    <s v="#"/>
    <s v="BILL1600-ESSN"/>
    <s v="PNG COS ESSN"/>
    <s v="SEP 2020"/>
    <n v="1.03"/>
    <x v="0"/>
    <x v="0"/>
    <x v="273"/>
    <x v="0"/>
    <x v="10"/>
    <x v="42"/>
  </r>
  <r>
    <s v="9923000"/>
    <s v="Adm &amp; Gen-Outsd Svcs"/>
    <s v="5998511"/>
    <s v="Svcs-Ess Sun-2200"/>
    <s v="#"/>
    <s v="Not assigned"/>
    <s v="100008581"/>
    <s v="2"/>
    <s v="SA"/>
    <s v="CTR SR01/169905"/>
    <s v="INTERCO SUPPORT"/>
    <s v="#"/>
    <s v="BILL1600-ESSN"/>
    <s v="PNG COS ESSN"/>
    <s v="OCT 2020"/>
    <n v="401.64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4"/>
    <s v="SA"/>
    <s v="CTR SR01/169905"/>
    <s v="INTERCO SUPPORT"/>
    <s v="#"/>
    <s v="BILL1600-ESSN"/>
    <s v="PNG COS ESSN"/>
    <s v="OCT 2020"/>
    <n v="1413.84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6"/>
    <s v="SA"/>
    <s v="CTR SR01/169905"/>
    <s v="INTERCO SUPPORT"/>
    <s v="#"/>
    <s v="BILL1600-ESSN"/>
    <s v="PNG COS ESSN"/>
    <s v="OCT 2020"/>
    <n v="13.5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8"/>
    <s v="SA"/>
    <s v="CTR SR01/169905"/>
    <s v="INTERCO SUPPORT"/>
    <s v="#"/>
    <s v="BILL1600-ESSN"/>
    <s v="PNG COS ESSN"/>
    <s v="OCT 2020"/>
    <n v="6068.43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10"/>
    <s v="SA"/>
    <s v="CTR SR01/169905"/>
    <s v="INTERCO SUPPORT"/>
    <s v="#"/>
    <s v="BILL1600-ESSN"/>
    <s v="PNG COS ESSN"/>
    <s v="OCT 2020"/>
    <n v="9.1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12"/>
    <s v="SA"/>
    <s v="CTR SR01/169905"/>
    <s v="INTERCO SUPPORT"/>
    <s v="#"/>
    <s v="BILL1600-ESSN"/>
    <s v="PNG COS ESSN"/>
    <s v="OCT 2020"/>
    <n v="1485.58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14"/>
    <s v="SA"/>
    <s v="CTR SR01/169905"/>
    <s v="INTERCO SUPPORT"/>
    <s v="#"/>
    <s v="BILL1600-ESSN"/>
    <s v="PNG COS ESSN"/>
    <s v="OCT 2020"/>
    <n v="135.85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16"/>
    <s v="SA"/>
    <s v="CTR SR01/169905"/>
    <s v="INTERCO SUPPORT"/>
    <s v="#"/>
    <s v="BILL1600-ESSN"/>
    <s v="PNG COS ESSN"/>
    <s v="OCT 2020"/>
    <n v="13.77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18"/>
    <s v="SA"/>
    <s v="CTR SR01/169905"/>
    <s v="INTERCO SUPPORT"/>
    <s v="#"/>
    <s v="BILL1600-ESSN"/>
    <s v="PNG COS ESSN"/>
    <s v="OCT 2020"/>
    <n v="161.74"/>
    <x v="0"/>
    <x v="0"/>
    <x v="274"/>
    <x v="2"/>
    <x v="10"/>
    <x v="42"/>
  </r>
  <r>
    <s v="9923000"/>
    <s v="Adm &amp; Gen-Outsd Svcs"/>
    <s v="5998511"/>
    <s v="Svcs-Ess Sun-2200"/>
    <s v="#"/>
    <s v="Not assigned"/>
    <s v="100008581"/>
    <s v="22"/>
    <s v="SA"/>
    <s v="CTR SR01/169905"/>
    <s v="INTERCO SUPPORT"/>
    <s v="#"/>
    <s v="BILL1600-ESSN"/>
    <s v="PNG COS ESSN"/>
    <s v="OCT 2020"/>
    <n v="337.3"/>
    <x v="0"/>
    <x v="0"/>
    <x v="274"/>
    <x v="2"/>
    <x v="10"/>
    <x v="42"/>
  </r>
  <r>
    <s v="9923000"/>
    <s v="Adm &amp; Gen-Outsd Svcs"/>
    <s v="5998511"/>
    <s v="Svcs-Ess Sun-2200"/>
    <s v="#"/>
    <s v="Not assigned"/>
    <s v="100009443"/>
    <s v="2"/>
    <s v="SA"/>
    <s v="CTR SR01/169905"/>
    <s v="INTERCO SUPPORT"/>
    <s v="#"/>
    <s v="BILL1600-ESSN"/>
    <s v="PNG COS ESSN"/>
    <s v="NOV 2020"/>
    <n v="1355.01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4"/>
    <s v="SA"/>
    <s v="CTR SR01/169905"/>
    <s v="INTERCO SUPPORT"/>
    <s v="#"/>
    <s v="BILL1600-ESSN"/>
    <s v="PNG COS ESSN"/>
    <s v="NOV 2020"/>
    <n v="1142.3499999999999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6"/>
    <s v="SA"/>
    <s v="CTR SR01/169905"/>
    <s v="INTERCO SUPPORT"/>
    <s v="#"/>
    <s v="BILL1600-ESSN"/>
    <s v="PNG COS ESSN"/>
    <s v="NOV 2020"/>
    <n v="6.52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8"/>
    <s v="SA"/>
    <s v="CTR SR01/169905"/>
    <s v="INTERCO SUPPORT"/>
    <s v="#"/>
    <s v="BILL1600-ESSN"/>
    <s v="PNG COS ESSN"/>
    <s v="NOV 2020"/>
    <n v="653.39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10"/>
    <s v="SA"/>
    <s v="CTR SR01/169905"/>
    <s v="INTERCO SUPPORT"/>
    <s v="#"/>
    <s v="BILL1600-ESSN"/>
    <s v="PNG COS ESSN"/>
    <s v="NOV 2020"/>
    <n v="8.52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12"/>
    <s v="SA"/>
    <s v="CTR SR01/169905"/>
    <s v="INTERCO SUPPORT"/>
    <s v="#"/>
    <s v="BILL1600-ESSN"/>
    <s v="PNG COS ESSN"/>
    <s v="NOV 2020"/>
    <n v="608.76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14"/>
    <s v="SA"/>
    <s v="CTR SR01/169905"/>
    <s v="INTERCO SUPPORT"/>
    <s v="#"/>
    <s v="BILL1600-ESSN"/>
    <s v="PNG COS ESSN"/>
    <s v="NOV 2020"/>
    <n v="145.11000000000001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16"/>
    <s v="SA"/>
    <s v="CTR SR01/169905"/>
    <s v="INTERCO SUPPORT"/>
    <s v="#"/>
    <s v="BILL1600-ESSN"/>
    <s v="PNG COS ESSN"/>
    <s v="NOV 2020"/>
    <n v="422.09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18"/>
    <s v="SA"/>
    <s v="CTR SR01/169905"/>
    <s v="INTERCO SUPPORT"/>
    <s v="#"/>
    <s v="BILL1600-ESSN"/>
    <s v="PNG COS ESSN"/>
    <s v="NOV 2020"/>
    <n v="2.88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21"/>
    <s v="SA"/>
    <s v="CTR SR01/169905"/>
    <s v="INTERCO SUPPORT"/>
    <s v="#"/>
    <s v="BILL1600-ESSN"/>
    <s v="PNG COS ESSN"/>
    <s v="NOV 2020"/>
    <n v="1.74"/>
    <x v="0"/>
    <x v="0"/>
    <x v="275"/>
    <x v="1"/>
    <x v="10"/>
    <x v="42"/>
  </r>
  <r>
    <s v="9923000"/>
    <s v="Adm &amp; Gen-Outsd Svcs"/>
    <s v="5998511"/>
    <s v="Svcs-Ess Sun-2200"/>
    <s v="#"/>
    <s v="Not assigned"/>
    <s v="100009443"/>
    <s v="23"/>
    <s v="SA"/>
    <s v="CTR SR01/169905"/>
    <s v="INTERCO SUPPORT"/>
    <s v="#"/>
    <s v="BILL1600-ESSN"/>
    <s v="PNG COS ESSN"/>
    <s v="NOV 2020"/>
    <n v="310.38"/>
    <x v="0"/>
    <x v="0"/>
    <x v="275"/>
    <x v="1"/>
    <x v="10"/>
    <x v="42"/>
  </r>
  <r>
    <s v="9923000"/>
    <s v="Adm &amp; Gen-Outsd Svcs"/>
    <s v="5998511"/>
    <s v="Svcs-Ess Sun-2200"/>
    <s v="#"/>
    <s v="Not assigned"/>
    <s v="100010328"/>
    <s v="2"/>
    <s v="SA"/>
    <s v="CTR SR01/169905"/>
    <s v="INTERCO SUPPORT"/>
    <s v="#"/>
    <s v="BILL1600-ESSN"/>
    <s v="PNG COS ESSN"/>
    <s v="DEC 2020"/>
    <n v="836.51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4"/>
    <s v="SA"/>
    <s v="CTR SR01/169905"/>
    <s v="INTERCO SUPPORT"/>
    <s v="#"/>
    <s v="BILL1600-ESSN"/>
    <s v="PNG COS ESSN"/>
    <s v="DEC 2020"/>
    <n v="1088.9000000000001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6"/>
    <s v="SA"/>
    <s v="CTR SR01/169905"/>
    <s v="INTERCO SUPPORT"/>
    <s v="#"/>
    <s v="BILL1600-ESSN"/>
    <s v="PNG COS ESSN"/>
    <s v="DEC 2020"/>
    <n v="131.24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8"/>
    <s v="SA"/>
    <s v="CTR SR01/169905"/>
    <s v="INTERCO SUPPORT"/>
    <s v="#"/>
    <s v="BILL1600-ESSN"/>
    <s v="PNG COS ESSN"/>
    <s v="DEC 2020"/>
    <n v="2176.0700000000002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10"/>
    <s v="SA"/>
    <s v="CTR SR01/169905"/>
    <s v="INTERCO SUPPORT"/>
    <s v="#"/>
    <s v="BILL1600-ESSN"/>
    <s v="PNG COS ESSN"/>
    <s v="DEC 2020"/>
    <n v="3.33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12"/>
    <s v="SA"/>
    <s v="CTR SR01/169905"/>
    <s v="INTERCO SUPPORT"/>
    <s v="#"/>
    <s v="BILL1600-ESSN"/>
    <s v="PNG COS ESSN"/>
    <s v="DEC 2020"/>
    <n v="2186.9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14"/>
    <s v="SA"/>
    <s v="CTR SR01/169905"/>
    <s v="INTERCO SUPPORT"/>
    <s v="#"/>
    <s v="BILL1600-ESSN"/>
    <s v="PNG COS ESSN"/>
    <s v="DEC 2020"/>
    <n v="4044.54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16"/>
    <s v="SA"/>
    <s v="CTR SR01/169905"/>
    <s v="INTERCO SUPPORT"/>
    <s v="#"/>
    <s v="BILL1600-ESSN"/>
    <s v="PNG COS ESSN"/>
    <s v="DEC 2020"/>
    <n v="22443.18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18"/>
    <s v="SA"/>
    <s v="CTR SR01/169905"/>
    <s v="INTERCO SUPPORT"/>
    <s v="#"/>
    <s v="BILL1600-ESSN"/>
    <s v="PNG COS ESSN"/>
    <s v="DEC 2020"/>
    <n v="94.65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21"/>
    <s v="SA"/>
    <s v="CTR SR01/169905"/>
    <s v="INTERCO SUPPORT"/>
    <s v="#"/>
    <s v="BILL1600-ESSN"/>
    <s v="PNG COS ESSN"/>
    <s v="DEC 2020"/>
    <n v="7.21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8"/>
    <s v="23"/>
    <s v="SA"/>
    <s v="CTR SR01/169905"/>
    <s v="INTERCO SUPPORT"/>
    <s v="#"/>
    <s v="BILL1600-ESSN"/>
    <s v="PNG COS ESSN"/>
    <s v="DEC 2020"/>
    <n v="288.17"/>
    <x v="0"/>
    <x v="0"/>
    <x v="276"/>
    <x v="6"/>
    <x v="10"/>
    <x v="42"/>
  </r>
  <r>
    <s v="9923000"/>
    <s v="Adm &amp; Gen-Outsd Svcs"/>
    <s v="5998511"/>
    <s v="Svcs-Ess Sun-2200"/>
    <s v="#"/>
    <s v="Not assigned"/>
    <s v="100010329"/>
    <s v="2"/>
    <s v="SA"/>
    <s v="CTR SR01/169905"/>
    <s v="INTERCO SUPPORT"/>
    <s v="#"/>
    <s v="BILL1600-ESSN-ADJ"/>
    <s v="ALLOC ADJ"/>
    <s v="DEC 2020"/>
    <n v="2702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4"/>
    <s v="SA"/>
    <s v="CTR SR01/169905"/>
    <s v="INTERCO SUPPORT"/>
    <s v="#"/>
    <s v="BILL1600-ESSN-ADJ"/>
    <s v="ALLOC ADJ"/>
    <s v="DEC 2020"/>
    <n v="38.130000000000003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6"/>
    <s v="SA"/>
    <s v="CTR SR01/169905"/>
    <s v="INTERCO SUPPORT"/>
    <s v="#"/>
    <s v="BILL1600-ESSN-ADJ"/>
    <s v="ALLOC ADJ"/>
    <s v="DEC 2020"/>
    <n v="2001.5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8"/>
    <s v="SA"/>
    <s v="CTR SR01/169905"/>
    <s v="INTERCO SUPPORT"/>
    <s v="#"/>
    <s v="BILL1600-ESSN-ADJ"/>
    <s v="ALLOC ADJ"/>
    <s v="DEC 2020"/>
    <n v="1244.07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10"/>
    <s v="SA"/>
    <s v="CTR SR01/169905"/>
    <s v="INTERCO SUPPORT"/>
    <s v="#"/>
    <s v="BILL1600-ESSN-ADJ"/>
    <s v="ALLOC ADJ"/>
    <s v="DEC 2020"/>
    <n v="65.88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12"/>
    <s v="SA"/>
    <s v="CTR SR01/169905"/>
    <s v="INTERCO SUPPORT"/>
    <s v="#"/>
    <s v="BILL1600-ESSN-ADJ"/>
    <s v="ALLOC ADJ"/>
    <s v="DEC 2020"/>
    <n v="10233.07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14"/>
    <s v="SA"/>
    <s v="CTR SR01/169905"/>
    <s v="INTERCO SUPPORT"/>
    <s v="#"/>
    <s v="BILL1600-ESSN-ADJ"/>
    <s v="ALLOC ADJ"/>
    <s v="DEC 2020"/>
    <n v="575.88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16"/>
    <s v="SA"/>
    <s v="CTR SR01/169905"/>
    <s v="INTERCO SUPPORT"/>
    <s v="#"/>
    <s v="BILL1600-ESSN-ADJ"/>
    <s v="ALLOC ADJ"/>
    <s v="DEC 2020"/>
    <n v="2995.99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18"/>
    <s v="SA"/>
    <s v="CTR SR01/169905"/>
    <s v="INTERCO SUPPORT"/>
    <s v="#"/>
    <s v="BILL1600-ESSN-ADJ"/>
    <s v="ALLOC ADJ"/>
    <s v="DEC 2020"/>
    <n v="22.06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20"/>
    <s v="SA"/>
    <s v="CTR SR01/169905"/>
    <s v="INTERCO SUPPORT"/>
    <s v="#"/>
    <s v="BILL1600-ESSN-ADJ"/>
    <s v="ALLOC ADJ"/>
    <s v="DEC 2020"/>
    <n v="25507.25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22"/>
    <s v="SA"/>
    <s v="CTR SR01/169905"/>
    <s v="INTERCO SUPPORT"/>
    <s v="#"/>
    <s v="BILL1600-ESSN-ADJ"/>
    <s v="ALLOC ADJ"/>
    <s v="DEC 2020"/>
    <n v="65.88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24"/>
    <s v="SA"/>
    <s v="CTR SR01/169905"/>
    <s v="INTERCO SUPPORT"/>
    <s v="#"/>
    <s v="BILL1600-ESSN-ADJ"/>
    <s v="ALLOC ADJ"/>
    <s v="DEC 2020"/>
    <n v="50.51"/>
    <x v="0"/>
    <x v="0"/>
    <x v="277"/>
    <x v="6"/>
    <x v="10"/>
    <x v="42"/>
  </r>
  <r>
    <s v="9923000"/>
    <s v="Adm &amp; Gen-Outsd Svcs"/>
    <s v="5998511"/>
    <s v="Svcs-Ess Sun-2200"/>
    <s v="#"/>
    <s v="Not assigned"/>
    <s v="100010329"/>
    <s v="27"/>
    <s v="SA"/>
    <s v="CTR SR01/169905"/>
    <s v="INTERCO SUPPORT"/>
    <s v="#"/>
    <s v="BILL1600-ESSN-ADJ"/>
    <s v="ALLOC ADJ"/>
    <s v="DEC 2020"/>
    <n v="47.2"/>
    <x v="0"/>
    <x v="0"/>
    <x v="277"/>
    <x v="6"/>
    <x v="10"/>
    <x v="42"/>
  </r>
  <r>
    <s v="9923000"/>
    <s v="Adm &amp; Gen-Outsd Svcs"/>
    <s v="5999058"/>
    <s v="I/C-OperExp-1800-DLG"/>
    <s v="#"/>
    <s v="Not assigned"/>
    <s v="100001102"/>
    <s v="1"/>
    <s v="SA"/>
    <s v="CTR SR01/169935"/>
    <s v="DEL CORPORATE"/>
    <s v="#"/>
    <s v="JE 716 ALLOCATN VARIABLE"/>
    <s v="JE 716 ALLOCATN"/>
    <s v="JAN 2021"/>
    <n v="-12795.08"/>
    <x v="0"/>
    <x v="0"/>
    <x v="278"/>
    <x v="3"/>
    <x v="11"/>
    <x v="43"/>
  </r>
  <r>
    <s v="9923000"/>
    <s v="Adm &amp; Gen-Outsd Svcs"/>
    <s v="5999058"/>
    <s v="I/C-OperExp-1800-DLG"/>
    <s v="#"/>
    <s v="Not assigned"/>
    <s v="100002190"/>
    <s v="1"/>
    <s v="SA"/>
    <s v="CTR SR01/169935"/>
    <s v="DEL CORPORATE"/>
    <s v="#"/>
    <s v="JE 716 ALLOCATN VARIABLE"/>
    <s v="JE 716 ALLOCATN"/>
    <s v="FEB 2021"/>
    <n v="-410"/>
    <x v="0"/>
    <x v="0"/>
    <x v="279"/>
    <x v="4"/>
    <x v="11"/>
    <x v="43"/>
  </r>
  <r>
    <s v="9923000"/>
    <s v="Adm &amp; Gen-Outsd Svcs"/>
    <s v="5999058"/>
    <s v="I/C-OperExp-1800-DLG"/>
    <s v="#"/>
    <s v="Not assigned"/>
    <s v="100003529"/>
    <s v="1"/>
    <s v="SA"/>
    <s v="CTR SR01/169935"/>
    <s v="DEL CORPORATE"/>
    <s v="#"/>
    <s v="JE 716 ALLOCATN VARIABLE"/>
    <s v="JE 716 ALLOCATN"/>
    <s v="MAR 2021"/>
    <n v="-5699.45"/>
    <x v="0"/>
    <x v="0"/>
    <x v="280"/>
    <x v="5"/>
    <x v="11"/>
    <x v="43"/>
  </r>
  <r>
    <s v="9923000"/>
    <s v="Adm &amp; Gen-Outsd Svcs"/>
    <s v="5999058"/>
    <s v="I/C-OperExp-1800-DLG"/>
    <s v="#"/>
    <s v="Not assigned"/>
    <s v="100007709"/>
    <s v="1"/>
    <s v="SA"/>
    <s v="CTR SR01/169935"/>
    <s v="DEL CORPORATE"/>
    <s v="#"/>
    <s v="JE 716 ALLOCATN VARIABLE"/>
    <s v="JE 716 ALLOCATN"/>
    <s v="SEP 2020"/>
    <n v="-10516.52"/>
    <x v="0"/>
    <x v="0"/>
    <x v="281"/>
    <x v="0"/>
    <x v="11"/>
    <x v="43"/>
  </r>
  <r>
    <s v="9923000"/>
    <s v="Adm &amp; Gen-Outsd Svcs"/>
    <s v="5999058"/>
    <s v="I/C-OperExp-1800-DLG"/>
    <s v="#"/>
    <s v="Not assigned"/>
    <s v="100008584"/>
    <s v="1"/>
    <s v="SA"/>
    <s v="CTR SR01/169935"/>
    <s v="DEL CORPORATE"/>
    <s v="#"/>
    <s v="JE 716 ALLOCATN VARIABLE"/>
    <s v="JE 716 ALLOCATN"/>
    <s v="OCT 2020"/>
    <n v="-3988.9"/>
    <x v="0"/>
    <x v="0"/>
    <x v="282"/>
    <x v="2"/>
    <x v="11"/>
    <x v="43"/>
  </r>
  <r>
    <s v="9923000"/>
    <s v="Adm &amp; Gen-Outsd Svcs"/>
    <s v="5999058"/>
    <s v="I/C-OperExp-1800-DLG"/>
    <s v="#"/>
    <s v="Not assigned"/>
    <s v="100009438"/>
    <s v="1"/>
    <s v="SA"/>
    <s v="CTR SR01/169935"/>
    <s v="DEL CORPORATE"/>
    <s v="#"/>
    <s v="JE 716 ALLOCATN VARIABLE"/>
    <s v="JE 716 ALLOCATN"/>
    <s v="NOV 2020"/>
    <n v="-16241.46"/>
    <x v="0"/>
    <x v="0"/>
    <x v="283"/>
    <x v="1"/>
    <x v="11"/>
    <x v="43"/>
  </r>
  <r>
    <s v="9923000"/>
    <s v="Adm &amp; Gen-Outsd Svcs"/>
    <s v="5999058"/>
    <s v="I/C-OperExp-1800-DLG"/>
    <s v="#"/>
    <s v="Not assigned"/>
    <s v="100010324"/>
    <s v="1"/>
    <s v="SA"/>
    <s v="CTR SR01/169935"/>
    <s v="DEL CORPORATE"/>
    <s v="#"/>
    <s v="JE 716 ALLOCATN VARIABLE"/>
    <s v="JE 716 ALLOCATN"/>
    <s v="DEC 2020"/>
    <n v="-52816.51"/>
    <x v="0"/>
    <x v="0"/>
    <x v="284"/>
    <x v="6"/>
    <x v="11"/>
    <x v="43"/>
  </r>
  <r>
    <s v="9923000"/>
    <s v="Adm &amp; Gen-Outsd Svcs"/>
    <s v="5999059"/>
    <s v="I/C-OperExp-1900-ENP"/>
    <s v="#"/>
    <s v="Not assigned"/>
    <s v="100001102"/>
    <s v="2"/>
    <s v="SA"/>
    <s v="CTR SR01/169935"/>
    <s v="DEL CORPORATE"/>
    <s v="#"/>
    <s v="JE 716 ALLOCATN VARIABLE"/>
    <s v="JE 716 ALLOCATN"/>
    <s v="JAN 2021"/>
    <n v="-1838.41"/>
    <x v="0"/>
    <x v="0"/>
    <x v="278"/>
    <x v="3"/>
    <x v="12"/>
    <x v="43"/>
  </r>
  <r>
    <s v="9923000"/>
    <s v="Adm &amp; Gen-Outsd Svcs"/>
    <s v="5999059"/>
    <s v="I/C-OperExp-1900-ENP"/>
    <s v="#"/>
    <s v="Not assigned"/>
    <s v="100002190"/>
    <s v="2"/>
    <s v="SA"/>
    <s v="CTR SR01/169935"/>
    <s v="DEL CORPORATE"/>
    <s v="#"/>
    <s v="JE 716 ALLOCATN VARIABLE"/>
    <s v="JE 716 ALLOCATN"/>
    <s v="FEB 2021"/>
    <n v="-55"/>
    <x v="0"/>
    <x v="0"/>
    <x v="279"/>
    <x v="4"/>
    <x v="12"/>
    <x v="43"/>
  </r>
  <r>
    <s v="9923000"/>
    <s v="Adm &amp; Gen-Outsd Svcs"/>
    <s v="5999059"/>
    <s v="I/C-OperExp-1900-ENP"/>
    <s v="#"/>
    <s v="Not assigned"/>
    <s v="100003529"/>
    <s v="2"/>
    <s v="SA"/>
    <s v="CTR SR01/169935"/>
    <s v="DEL CORPORATE"/>
    <s v="#"/>
    <s v="JE 716 ALLOCATN VARIABLE"/>
    <s v="JE 716 ALLOCATN"/>
    <s v="MAR 2021"/>
    <n v="-3969.43"/>
    <x v="0"/>
    <x v="0"/>
    <x v="280"/>
    <x v="5"/>
    <x v="12"/>
    <x v="43"/>
  </r>
  <r>
    <s v="9923000"/>
    <s v="Adm &amp; Gen-Outsd Svcs"/>
    <s v="5999059"/>
    <s v="I/C-OperExp-1900-ENP"/>
    <s v="#"/>
    <s v="Not assigned"/>
    <s v="100007709"/>
    <s v="2"/>
    <s v="SA"/>
    <s v="CTR SR01/169935"/>
    <s v="DEL CORPORATE"/>
    <s v="#"/>
    <s v="JE 716 ALLOCATN VARIABLE"/>
    <s v="JE 716 ALLOCATN"/>
    <s v="SEP 2020"/>
    <n v="-1700.81"/>
    <x v="0"/>
    <x v="0"/>
    <x v="281"/>
    <x v="0"/>
    <x v="12"/>
    <x v="43"/>
  </r>
  <r>
    <s v="9923000"/>
    <s v="Adm &amp; Gen-Outsd Svcs"/>
    <s v="5999059"/>
    <s v="I/C-OperExp-1900-ENP"/>
    <s v="#"/>
    <s v="Not assigned"/>
    <s v="100008584"/>
    <s v="2"/>
    <s v="SA"/>
    <s v="CTR SR01/169935"/>
    <s v="DEL CORPORATE"/>
    <s v="#"/>
    <s v="JE 716 ALLOCATN VARIABLE"/>
    <s v="JE 716 ALLOCATN"/>
    <s v="OCT 2020"/>
    <n v="-646.54"/>
    <x v="0"/>
    <x v="0"/>
    <x v="282"/>
    <x v="2"/>
    <x v="12"/>
    <x v="43"/>
  </r>
  <r>
    <s v="9923000"/>
    <s v="Adm &amp; Gen-Outsd Svcs"/>
    <s v="5999059"/>
    <s v="I/C-OperExp-1900-ENP"/>
    <s v="#"/>
    <s v="Not assigned"/>
    <s v="100009438"/>
    <s v="2"/>
    <s v="SA"/>
    <s v="CTR SR01/169935"/>
    <s v="DEL CORPORATE"/>
    <s v="#"/>
    <s v="JE 716 ALLOCATN VARIABLE"/>
    <s v="JE 716 ALLOCATN"/>
    <s v="NOV 2020"/>
    <n v="-2522.42"/>
    <x v="0"/>
    <x v="0"/>
    <x v="283"/>
    <x v="1"/>
    <x v="12"/>
    <x v="43"/>
  </r>
  <r>
    <s v="9923000"/>
    <s v="Adm &amp; Gen-Outsd Svcs"/>
    <s v="5999059"/>
    <s v="I/C-OperExp-1900-ENP"/>
    <s v="#"/>
    <s v="Not assigned"/>
    <s v="100010324"/>
    <s v="2"/>
    <s v="SA"/>
    <s v="CTR SR01/169935"/>
    <s v="DEL CORPORATE"/>
    <s v="#"/>
    <s v="JE 716 ALLOCATN VARIABLE"/>
    <s v="JE 716 ALLOCATN"/>
    <s v="DEC 2020"/>
    <n v="-7332.32"/>
    <x v="0"/>
    <x v="0"/>
    <x v="284"/>
    <x v="6"/>
    <x v="12"/>
    <x v="43"/>
  </r>
  <r>
    <s v="Overall Result"/>
    <m/>
    <m/>
    <m/>
    <m/>
    <m/>
    <m/>
    <m/>
    <m/>
    <m/>
    <m/>
    <m/>
    <m/>
    <m/>
    <m/>
    <n v="812803.37806400028"/>
    <x v="3"/>
    <x v="2"/>
    <x v="285"/>
    <x v="8"/>
    <x v="13"/>
    <x v="44"/>
  </r>
  <r>
    <m/>
    <m/>
    <m/>
    <m/>
    <m/>
    <m/>
    <m/>
    <m/>
    <m/>
    <m/>
    <m/>
    <m/>
    <m/>
    <m/>
    <m/>
    <n v="289.09193599969149"/>
    <x v="0"/>
    <x v="0"/>
    <x v="177"/>
    <x v="7"/>
    <x v="5"/>
    <x v="2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07">
  <r>
    <x v="0"/>
    <s v="Adm &amp; Gen-Outsd Svcs"/>
    <s v="5303010"/>
    <s v="Contractor Labor-ST"/>
    <s v="300004329"/>
    <s v="RED RIVER ENTERPRISE LLC"/>
    <s v="5000001059"/>
    <s v="1"/>
    <s v="WE"/>
    <s v="CTR SR01/169556"/>
    <s v="FACILITY ADM SETT"/>
    <s v="#"/>
    <s v="#"/>
    <s v="#"/>
    <s v="DEC 2019"/>
    <n v="3150"/>
    <x v="0"/>
    <x v="0"/>
    <x v="0"/>
    <x v="0"/>
    <x v="0"/>
    <x v="0"/>
  </r>
  <r>
    <x v="0"/>
    <s v="Adm &amp; Gen-Outsd Svcs"/>
    <s v="5303010"/>
    <s v="Contractor Labor-ST"/>
    <s v="300004329"/>
    <s v="RED RIVER ENTERPRISE LLC"/>
    <s v="5000001060"/>
    <s v="1"/>
    <s v="WE"/>
    <s v="CTR SR01/169556"/>
    <s v="FACILITY ADM SETT"/>
    <s v="#"/>
    <s v="#"/>
    <s v="#"/>
    <s v="DEC 2019"/>
    <n v="920"/>
    <x v="0"/>
    <x v="0"/>
    <x v="1"/>
    <x v="0"/>
    <x v="0"/>
    <x v="0"/>
  </r>
  <r>
    <x v="0"/>
    <s v="Adm &amp; Gen-Outsd Svcs"/>
    <s v="5303010"/>
    <s v="Contractor Labor-ST"/>
    <s v="300004329"/>
    <s v="RED RIVER ENTERPRISE LLC"/>
    <s v="5000001061"/>
    <s v="1"/>
    <s v="WE"/>
    <s v="CTR SR01/169556"/>
    <s v="FACILITY ADM SETT"/>
    <s v="#"/>
    <s v="#"/>
    <s v="#"/>
    <s v="DEC 2019"/>
    <n v="600"/>
    <x v="0"/>
    <x v="0"/>
    <x v="2"/>
    <x v="0"/>
    <x v="0"/>
    <x v="0"/>
  </r>
  <r>
    <x v="0"/>
    <s v="Adm &amp; Gen-Outsd Svcs"/>
    <s v="5303010"/>
    <s v="Contractor Labor-ST"/>
    <s v="300004329"/>
    <s v="RED RIVER ENTERPRISE LLC"/>
    <s v="5000001062"/>
    <s v="1"/>
    <s v="WE"/>
    <s v="CTR SR01/169556"/>
    <s v="FACILITY ADM SETT"/>
    <s v="#"/>
    <s v="#"/>
    <s v="#"/>
    <s v="DEC 2019"/>
    <n v="550"/>
    <x v="0"/>
    <x v="0"/>
    <x v="3"/>
    <x v="0"/>
    <x v="0"/>
    <x v="0"/>
  </r>
  <r>
    <x v="0"/>
    <s v="Adm &amp; Gen-Outsd Svcs"/>
    <s v="5303010"/>
    <s v="Contractor Labor-ST"/>
    <s v="300004329"/>
    <s v="RED RIVER ENTERPRISE LLC"/>
    <s v="5000001063"/>
    <s v="1"/>
    <s v="WE"/>
    <s v="CTR SR01/169556"/>
    <s v="FACILITY ADM SETT"/>
    <s v="#"/>
    <s v="#"/>
    <s v="#"/>
    <s v="DEC 2019"/>
    <n v="400"/>
    <x v="0"/>
    <x v="0"/>
    <x v="4"/>
    <x v="0"/>
    <x v="0"/>
    <x v="0"/>
  </r>
  <r>
    <x v="0"/>
    <s v="Adm &amp; Gen-Outsd Svcs"/>
    <s v="5303010"/>
    <s v="Contractor Labor-ST"/>
    <s v="300004329"/>
    <s v="RED RIVER ENTERPRISE LLC"/>
    <s v="5000001064"/>
    <s v="1"/>
    <s v="WE"/>
    <s v="CTR SR01/169556"/>
    <s v="FACILITY ADM SETT"/>
    <s v="#"/>
    <s v="#"/>
    <s v="#"/>
    <s v="DEC 2019"/>
    <n v="275"/>
    <x v="0"/>
    <x v="0"/>
    <x v="5"/>
    <x v="0"/>
    <x v="0"/>
    <x v="0"/>
  </r>
  <r>
    <x v="0"/>
    <s v="Adm &amp; Gen-Outsd Svcs"/>
    <s v="5303010"/>
    <s v="Contractor Labor-ST"/>
    <s v="300004329"/>
    <s v="RED RIVER ENTERPRISE LLC"/>
    <s v="5000001065"/>
    <s v="1"/>
    <s v="WE"/>
    <s v="CTR SR01/169556"/>
    <s v="FACILITY ADM SETT"/>
    <s v="#"/>
    <s v="#"/>
    <s v="#"/>
    <s v="DEC 2019"/>
    <n v="165"/>
    <x v="0"/>
    <x v="0"/>
    <x v="6"/>
    <x v="0"/>
    <x v="0"/>
    <x v="0"/>
  </r>
  <r>
    <x v="0"/>
    <s v="Adm &amp; Gen-Outsd Svcs"/>
    <s v="5303010"/>
    <s v="Contractor Labor-ST"/>
    <s v="300004329"/>
    <s v="RED RIVER ENTERPRISE LLC"/>
    <s v="5000001066"/>
    <s v="1"/>
    <s v="WE"/>
    <s v="CTR SR01/169556"/>
    <s v="FACILITY ADM SETT"/>
    <s v="#"/>
    <s v="#"/>
    <s v="#"/>
    <s v="DEC 2019"/>
    <n v="684"/>
    <x v="0"/>
    <x v="0"/>
    <x v="7"/>
    <x v="0"/>
    <x v="0"/>
    <x v="0"/>
  </r>
  <r>
    <x v="0"/>
    <s v="Adm &amp; Gen-Outsd Svcs"/>
    <s v="5303010"/>
    <s v="Contractor Labor-ST"/>
    <s v="300004329"/>
    <s v="RED RIVER ENTERPRISE LLC"/>
    <s v="5000001067"/>
    <s v="1"/>
    <s v="WE"/>
    <s v="CTR SR01/169556"/>
    <s v="FACILITY ADM SETT"/>
    <s v="#"/>
    <s v="#"/>
    <s v="#"/>
    <s v="DEC 2019"/>
    <n v="375"/>
    <x v="0"/>
    <x v="0"/>
    <x v="8"/>
    <x v="0"/>
    <x v="0"/>
    <x v="0"/>
  </r>
  <r>
    <x v="0"/>
    <s v="Adm &amp; Gen-Outsd Svcs"/>
    <s v="5303030"/>
    <s v="Contractor Services"/>
    <s v="300003351"/>
    <s v="ARCOS LLC"/>
    <s v="5000026509"/>
    <s v="1"/>
    <s v="WE"/>
    <s v="WBS CP.APPL.ALL"/>
    <s v="INVS/SERVICES TO SUPPORT ALL COMPANIES"/>
    <s v="#"/>
    <s v="#"/>
    <s v="#"/>
    <s v="OCT 2019"/>
    <n v="20.5"/>
    <x v="0"/>
    <x v="0"/>
    <x v="9"/>
    <x v="1"/>
    <x v="1"/>
    <x v="1"/>
  </r>
  <r>
    <x v="0"/>
    <s v="Adm &amp; Gen-Outsd Svcs"/>
    <s v="5303030"/>
    <s v="Contractor Services"/>
    <s v="300004193"/>
    <s v="TCG AMERICA LLC"/>
    <s v="5000000057"/>
    <s v="1"/>
    <s v="WE"/>
    <s v="CTR SR01/165102"/>
    <s v="DELTA TELECOM"/>
    <s v="#"/>
    <s v="#"/>
    <s v="#"/>
    <s v="JAN 2020"/>
    <n v="4200"/>
    <x v="0"/>
    <x v="0"/>
    <x v="10"/>
    <x v="2"/>
    <x v="1"/>
    <x v="2"/>
  </r>
  <r>
    <x v="0"/>
    <s v="Adm &amp; Gen-Outsd Svcs"/>
    <s v="5303030"/>
    <s v="Contractor Services"/>
    <s v="300004193"/>
    <s v="TCG AMERICA LLC"/>
    <s v="5000000431"/>
    <s v="1"/>
    <s v="WE"/>
    <s v="CTR SR01/165102"/>
    <s v="DELTA TELECOM"/>
    <s v="#"/>
    <s v="#"/>
    <s v="#"/>
    <s v="MAY 2020"/>
    <n v="1262.5"/>
    <x v="0"/>
    <x v="0"/>
    <x v="11"/>
    <x v="3"/>
    <x v="1"/>
    <x v="2"/>
  </r>
  <r>
    <x v="0"/>
    <s v="Adm &amp; Gen-Outsd Svcs"/>
    <s v="5303030"/>
    <s v="Contractor Services"/>
    <s v="300004291"/>
    <s v="EVAPAR INC"/>
    <s v="5000000392"/>
    <s v="1"/>
    <s v="WE"/>
    <s v="CTR SR01/169556"/>
    <s v="FACILITY ADM SETT"/>
    <s v="#"/>
    <s v="#"/>
    <s v="#"/>
    <s v="MAY 2020"/>
    <n v="3120"/>
    <x v="0"/>
    <x v="0"/>
    <x v="12"/>
    <x v="3"/>
    <x v="1"/>
    <x v="3"/>
  </r>
  <r>
    <x v="0"/>
    <s v="Adm &amp; Gen-Outsd Svcs"/>
    <s v="5303030"/>
    <s v="Contractor Services"/>
    <s v="300004327"/>
    <s v="BLUEGRASS OFFICE SYSTEMS"/>
    <s v="5000000650"/>
    <s v="1"/>
    <s v="WE"/>
    <s v="CTR SR01/169556"/>
    <s v="FACILITY ADM SETT"/>
    <s v="#"/>
    <s v="#"/>
    <s v="#"/>
    <s v="JUL 2020"/>
    <n v="2483.77"/>
    <x v="0"/>
    <x v="0"/>
    <x v="13"/>
    <x v="4"/>
    <x v="1"/>
    <x v="4"/>
  </r>
  <r>
    <x v="0"/>
    <s v="Adm &amp; Gen-Outsd Svcs"/>
    <s v="5303030"/>
    <s v="Contractor Services"/>
    <s v="300004336"/>
    <s v="SORRELL CONSTRUCTION SERVICES LLC"/>
    <s v="5000000731"/>
    <s v="1"/>
    <s v="WE"/>
    <s v="CTR SR01/169556"/>
    <s v="FACILITY ADM SETT"/>
    <s v="#"/>
    <s v="#"/>
    <s v="#"/>
    <s v="AUG 2020"/>
    <n v="2000"/>
    <x v="0"/>
    <x v="0"/>
    <x v="14"/>
    <x v="5"/>
    <x v="1"/>
    <x v="5"/>
  </r>
  <r>
    <x v="0"/>
    <s v="Adm &amp; Gen-Outsd Svcs"/>
    <s v="5303030"/>
    <s v="Contractor Services"/>
    <s v="300004430"/>
    <s v="COVERALL SERVICE COMPANY"/>
    <s v="5000000001"/>
    <s v="1"/>
    <s v="WE"/>
    <s v="CTR SR01/169556"/>
    <s v="FACILITY ADM SETT"/>
    <s v="#"/>
    <s v="#"/>
    <s v="#"/>
    <s v="JAN 2020"/>
    <n v="2801.58"/>
    <x v="0"/>
    <x v="0"/>
    <x v="15"/>
    <x v="2"/>
    <x v="1"/>
    <x v="6"/>
  </r>
  <r>
    <x v="0"/>
    <s v="Adm &amp; Gen-Outsd Svcs"/>
    <s v="5303030"/>
    <s v="Contractor Services"/>
    <s v="300004430"/>
    <s v="COVERALL SERVICE COMPANY"/>
    <s v="5000000090"/>
    <s v="1"/>
    <s v="WE"/>
    <s v="CTR SR01/169556"/>
    <s v="FACILITY ADM SETT"/>
    <s v="#"/>
    <s v="#"/>
    <s v="#"/>
    <s v="FEB 2020"/>
    <n v="2801.58"/>
    <x v="0"/>
    <x v="0"/>
    <x v="16"/>
    <x v="6"/>
    <x v="1"/>
    <x v="6"/>
  </r>
  <r>
    <x v="0"/>
    <s v="Adm &amp; Gen-Outsd Svcs"/>
    <s v="5303030"/>
    <s v="Contractor Services"/>
    <s v="300004430"/>
    <s v="COVERALL SERVICE COMPANY"/>
    <s v="5000000160"/>
    <s v="1"/>
    <s v="WE"/>
    <s v="CTR SR01/169556"/>
    <s v="FACILITY ADM SETT"/>
    <s v="#"/>
    <s v="#"/>
    <s v="#"/>
    <s v="MAR 2020"/>
    <n v="2801.58"/>
    <x v="0"/>
    <x v="0"/>
    <x v="17"/>
    <x v="7"/>
    <x v="1"/>
    <x v="6"/>
  </r>
  <r>
    <x v="0"/>
    <s v="Adm &amp; Gen-Outsd Svcs"/>
    <s v="5303030"/>
    <s v="Contractor Services"/>
    <s v="300004430"/>
    <s v="COVERALL SERVICE COMPANY"/>
    <s v="5000000351"/>
    <s v="1"/>
    <s v="WE"/>
    <s v="CTR SR01/169556"/>
    <s v="FACILITY ADM SETT"/>
    <s v="#"/>
    <s v="#"/>
    <s v="#"/>
    <s v="MAY 2020"/>
    <n v="2801.58"/>
    <x v="0"/>
    <x v="0"/>
    <x v="18"/>
    <x v="3"/>
    <x v="1"/>
    <x v="6"/>
  </r>
  <r>
    <x v="0"/>
    <s v="Adm &amp; Gen-Outsd Svcs"/>
    <s v="5303030"/>
    <s v="Contractor Services"/>
    <s v="300004430"/>
    <s v="COVERALL SERVICE COMPANY"/>
    <s v="5000000455"/>
    <s v="1"/>
    <s v="WE"/>
    <s v="CTR SR01/169556"/>
    <s v="FACILITY ADM SETT"/>
    <s v="#"/>
    <s v="#"/>
    <s v="#"/>
    <s v="JUN 2020"/>
    <n v="2801.58"/>
    <x v="0"/>
    <x v="0"/>
    <x v="19"/>
    <x v="8"/>
    <x v="1"/>
    <x v="6"/>
  </r>
  <r>
    <x v="0"/>
    <s v="Adm &amp; Gen-Outsd Svcs"/>
    <s v="5303030"/>
    <s v="Contractor Services"/>
    <s v="300004430"/>
    <s v="COVERALL SERVICE COMPANY"/>
    <s v="5000000571"/>
    <s v="1"/>
    <s v="WE"/>
    <s v="CTR SR01/169556"/>
    <s v="FACILITY ADM SETT"/>
    <s v="#"/>
    <s v="#"/>
    <s v="#"/>
    <s v="JUL 2020"/>
    <n v="2801.58"/>
    <x v="0"/>
    <x v="0"/>
    <x v="20"/>
    <x v="4"/>
    <x v="1"/>
    <x v="6"/>
  </r>
  <r>
    <x v="0"/>
    <s v="Adm &amp; Gen-Outsd Svcs"/>
    <s v="5303030"/>
    <s v="Contractor Services"/>
    <s v="300004430"/>
    <s v="COVERALL SERVICE COMPANY"/>
    <s v="5000000632"/>
    <s v="1"/>
    <s v="WE"/>
    <s v="CTR SR01/169556"/>
    <s v="FACILITY ADM SETT"/>
    <s v="#"/>
    <s v="#"/>
    <s v="#"/>
    <s v="SEP 2019"/>
    <n v="2801.58"/>
    <x v="0"/>
    <x v="0"/>
    <x v="21"/>
    <x v="9"/>
    <x v="1"/>
    <x v="6"/>
  </r>
  <r>
    <x v="0"/>
    <s v="Adm &amp; Gen-Outsd Svcs"/>
    <s v="5303030"/>
    <s v="Contractor Services"/>
    <s v="300004430"/>
    <s v="COVERALL SERVICE COMPANY"/>
    <s v="5000000687"/>
    <s v="1"/>
    <s v="WE"/>
    <s v="CTR SR01/169556"/>
    <s v="FACILITY ADM SETT"/>
    <s v="#"/>
    <s v="#"/>
    <s v="#"/>
    <s v="AUG 2020"/>
    <n v="2801.58"/>
    <x v="0"/>
    <x v="0"/>
    <x v="22"/>
    <x v="5"/>
    <x v="1"/>
    <x v="6"/>
  </r>
  <r>
    <x v="0"/>
    <s v="Adm &amp; Gen-Outsd Svcs"/>
    <s v="5303030"/>
    <s v="Contractor Services"/>
    <s v="300004430"/>
    <s v="COVERALL SERVICE COMPANY"/>
    <s v="5000000755"/>
    <s v="1"/>
    <s v="WE"/>
    <s v="CTR SR01/169556"/>
    <s v="FACILITY ADM SETT"/>
    <s v="#"/>
    <s v="#"/>
    <s v="#"/>
    <s v="OCT 2019"/>
    <n v="2801.58"/>
    <x v="0"/>
    <x v="0"/>
    <x v="23"/>
    <x v="1"/>
    <x v="1"/>
    <x v="6"/>
  </r>
  <r>
    <x v="0"/>
    <s v="Adm &amp; Gen-Outsd Svcs"/>
    <s v="5303030"/>
    <s v="Contractor Services"/>
    <s v="300004430"/>
    <s v="COVERALL SERVICE COMPANY"/>
    <s v="5000000870"/>
    <s v="1"/>
    <s v="WE"/>
    <s v="CTR SR01/169556"/>
    <s v="FACILITY ADM SETT"/>
    <s v="#"/>
    <s v="#"/>
    <s v="#"/>
    <s v="NOV 2019"/>
    <n v="2801.58"/>
    <x v="0"/>
    <x v="0"/>
    <x v="24"/>
    <x v="10"/>
    <x v="1"/>
    <x v="6"/>
  </r>
  <r>
    <x v="0"/>
    <s v="Adm &amp; Gen-Outsd Svcs"/>
    <s v="5303030"/>
    <s v="Contractor Services"/>
    <s v="300004956"/>
    <s v="GREEN HOME SOLUTIONS"/>
    <s v="5000000652"/>
    <s v="1"/>
    <s v="WE"/>
    <s v="CTR SR01/169556"/>
    <s v="FACILITY ADM SETT"/>
    <s v="#"/>
    <s v="#"/>
    <s v="#"/>
    <s v="JUL 2020"/>
    <n v="20511"/>
    <x v="0"/>
    <x v="0"/>
    <x v="25"/>
    <x v="4"/>
    <x v="1"/>
    <x v="7"/>
  </r>
  <r>
    <x v="0"/>
    <s v="Adm &amp; Gen-Outsd Svcs"/>
    <s v="5303210"/>
    <s v="Actg/Auditing Svcs"/>
    <s v="400001509"/>
    <s v="STOLL KEENON &amp; OGDEN  PLLC"/>
    <s v="1900000740"/>
    <s v="1"/>
    <s v="CP"/>
    <s v="CTR SR01/161310"/>
    <s v="DEL ACCT"/>
    <s v="#"/>
    <s v="#"/>
    <s v="8001114163"/>
    <s v="APR 2020"/>
    <n v="1628.01"/>
    <x v="1"/>
    <x v="1"/>
    <x v="26"/>
    <x v="11"/>
    <x v="2"/>
    <x v="8"/>
  </r>
  <r>
    <x v="0"/>
    <s v="Adm &amp; Gen-Outsd Svcs"/>
    <s v="5303210"/>
    <s v="Actg/Auditing Svcs"/>
    <s v="400003814"/>
    <s v="CITY OF MT  OLIVET"/>
    <s v="1900000708"/>
    <s v="1"/>
    <s v="CP"/>
    <s v="CTR SR01/161310"/>
    <s v="DEL ACCT"/>
    <s v="#"/>
    <s v="#"/>
    <s v="8001080719"/>
    <s v="MAR 2020"/>
    <n v="9039.56"/>
    <x v="1"/>
    <x v="1"/>
    <x v="27"/>
    <x v="7"/>
    <x v="2"/>
    <x v="8"/>
  </r>
  <r>
    <x v="0"/>
    <s v="Adm &amp; Gen-Outsd Svcs"/>
    <s v="5303210"/>
    <s v="Actg/Auditing Svcs"/>
    <s v="ONETIMEC"/>
    <s v="ONETIMEC"/>
    <s v="1900000456"/>
    <s v="1"/>
    <s v="CP"/>
    <s v="CTR SR01/161310"/>
    <s v="DEL ACCT"/>
    <s v="#"/>
    <s v="#"/>
    <s v="8001023960"/>
    <s v="FEB 2020"/>
    <n v="15533.05"/>
    <x v="1"/>
    <x v="1"/>
    <x v="28"/>
    <x v="6"/>
    <x v="2"/>
    <x v="8"/>
  </r>
  <r>
    <x v="0"/>
    <s v="Adm &amp; Gen-Outsd Svcs"/>
    <s v="5303210"/>
    <s v="Actg/Auditing Svcs"/>
    <s v="ONETIMEC"/>
    <s v="ONETIMEC"/>
    <s v="1900001438"/>
    <s v="1"/>
    <s v="CP"/>
    <s v="CTR SR01/161310"/>
    <s v="DEL ACCT"/>
    <s v="#"/>
    <s v="#"/>
    <s v="8001237284"/>
    <s v="JUN 2020"/>
    <n v="386.39"/>
    <x v="1"/>
    <x v="1"/>
    <x v="29"/>
    <x v="8"/>
    <x v="2"/>
    <x v="8"/>
  </r>
  <r>
    <x v="0"/>
    <s v="Adm &amp; Gen-Outsd Svcs"/>
    <s v="5303210"/>
    <s v="Actg/Auditing Svcs"/>
    <s v="#"/>
    <s v="Not assigned"/>
    <s v="100000506"/>
    <s v="1"/>
    <s v="SA"/>
    <s v="CTR SR01/163024"/>
    <s v="DEL HUM RES"/>
    <s v="#"/>
    <s v="ADP Fees"/>
    <s v="ADP FEES"/>
    <s v="JAN 2020"/>
    <n v="1374.86"/>
    <x v="1"/>
    <x v="0"/>
    <x v="30"/>
    <x v="2"/>
    <x v="2"/>
    <x v="9"/>
  </r>
  <r>
    <x v="0"/>
    <s v="Adm &amp; Gen-Outsd Svcs"/>
    <s v="5303210"/>
    <s v="Actg/Auditing Svcs"/>
    <s v="#"/>
    <s v="Not assigned"/>
    <s v="100000780"/>
    <s v="2"/>
    <s v="SA"/>
    <s v="CTR SR01/161310"/>
    <s v="DEL ACCT"/>
    <s v="#"/>
    <s v="JE 90 Operating Expenses"/>
    <s v="JE 90 OPERATING"/>
    <s v="JAN 2020"/>
    <n v="8400"/>
    <x v="1"/>
    <x v="1"/>
    <x v="31"/>
    <x v="2"/>
    <x v="2"/>
    <x v="10"/>
  </r>
  <r>
    <x v="0"/>
    <s v="Adm &amp; Gen-Outsd Svcs"/>
    <s v="5303210"/>
    <s v="Actg/Auditing Svcs"/>
    <s v="#"/>
    <s v="Not assigned"/>
    <s v="100001133"/>
    <s v="1"/>
    <s v="SA"/>
    <s v="CTR SR01/163024"/>
    <s v="DEL HUM RES"/>
    <s v="#"/>
    <s v="ADP Fees"/>
    <s v="ADP FEES"/>
    <s v="FEB 2020"/>
    <n v="401.12"/>
    <x v="1"/>
    <x v="0"/>
    <x v="32"/>
    <x v="6"/>
    <x v="2"/>
    <x v="9"/>
  </r>
  <r>
    <x v="0"/>
    <s v="Adm &amp; Gen-Outsd Svcs"/>
    <s v="5303210"/>
    <s v="Actg/Auditing Svcs"/>
    <s v="#"/>
    <s v="Not assigned"/>
    <s v="100001527"/>
    <s v="2"/>
    <s v="SA"/>
    <s v="CTR SR01/161310"/>
    <s v="DEL ACCT"/>
    <s v="#"/>
    <s v="JE 90 Operating Expenses"/>
    <s v="JE 90 OPERATING"/>
    <s v="FEB 2020"/>
    <n v="8500"/>
    <x v="1"/>
    <x v="1"/>
    <x v="33"/>
    <x v="6"/>
    <x v="2"/>
    <x v="10"/>
  </r>
  <r>
    <x v="0"/>
    <s v="Adm &amp; Gen-Outsd Svcs"/>
    <s v="5303210"/>
    <s v="Actg/Auditing Svcs"/>
    <s v="#"/>
    <s v="Not assigned"/>
    <s v="100001536"/>
    <s v="1"/>
    <s v="SA"/>
    <s v="CTR SR01/163024"/>
    <s v="DEL HUM RES"/>
    <s v="#"/>
    <s v="ADP Fees"/>
    <s v="ADP FEES"/>
    <s v="FEB 2020"/>
    <n v="5167.01"/>
    <x v="1"/>
    <x v="0"/>
    <x v="34"/>
    <x v="6"/>
    <x v="2"/>
    <x v="9"/>
  </r>
  <r>
    <x v="0"/>
    <s v="Adm &amp; Gen-Outsd Svcs"/>
    <s v="5303210"/>
    <s v="Actg/Auditing Svcs"/>
    <s v="#"/>
    <s v="Not assigned"/>
    <s v="100001991"/>
    <s v="1"/>
    <s v="SA"/>
    <s v="CTR SR01/163024"/>
    <s v="DEL HUM RES"/>
    <s v="#"/>
    <s v="ADP Fees"/>
    <s v="ADP FEES"/>
    <s v="MAR 2020"/>
    <n v="403.1"/>
    <x v="1"/>
    <x v="0"/>
    <x v="35"/>
    <x v="7"/>
    <x v="2"/>
    <x v="9"/>
  </r>
  <r>
    <x v="0"/>
    <s v="Adm &amp; Gen-Outsd Svcs"/>
    <s v="5303210"/>
    <s v="Actg/Auditing Svcs"/>
    <s v="#"/>
    <s v="Not assigned"/>
    <s v="100001992"/>
    <s v="1"/>
    <s v="SA"/>
    <s v="CTR SR01/163024"/>
    <s v="DEL HUM RES"/>
    <s v="#"/>
    <s v="ADP Fees"/>
    <s v="ADP FEES"/>
    <s v="MAR 2020"/>
    <n v="397.16"/>
    <x v="1"/>
    <x v="0"/>
    <x v="36"/>
    <x v="7"/>
    <x v="2"/>
    <x v="9"/>
  </r>
  <r>
    <x v="0"/>
    <s v="Adm &amp; Gen-Outsd Svcs"/>
    <s v="5303210"/>
    <s v="Actg/Auditing Svcs"/>
    <s v="#"/>
    <s v="Not assigned"/>
    <s v="100002298"/>
    <s v="2"/>
    <s v="SA"/>
    <s v="CTR SR01/161310"/>
    <s v="DEL ACCT"/>
    <s v="#"/>
    <s v="JE 90 Operating Expenses"/>
    <s v="JE 90 OPERATING"/>
    <s v="MAR 2020"/>
    <n v="-6418"/>
    <x v="1"/>
    <x v="1"/>
    <x v="37"/>
    <x v="7"/>
    <x v="2"/>
    <x v="11"/>
  </r>
  <r>
    <x v="0"/>
    <s v="Adm &amp; Gen-Outsd Svcs"/>
    <s v="5303210"/>
    <s v="Actg/Auditing Svcs"/>
    <s v="#"/>
    <s v="Not assigned"/>
    <s v="100002300"/>
    <s v="1"/>
    <s v="SA"/>
    <s v="CTR SR01/163024"/>
    <s v="DEL HUM RES"/>
    <s v="#"/>
    <s v="ADP Fees"/>
    <s v="ADP FEES"/>
    <s v="MAR 2020"/>
    <n v="490"/>
    <x v="1"/>
    <x v="0"/>
    <x v="38"/>
    <x v="7"/>
    <x v="2"/>
    <x v="9"/>
  </r>
  <r>
    <x v="0"/>
    <s v="Adm &amp; Gen-Outsd Svcs"/>
    <s v="5303210"/>
    <s v="Actg/Auditing Svcs"/>
    <s v="#"/>
    <s v="Not assigned"/>
    <s v="100003175"/>
    <s v="1"/>
    <s v="SA"/>
    <s v="CTR SR01/163024"/>
    <s v="DEL HUM RES"/>
    <s v="#"/>
    <s v="ADP Fees"/>
    <s v="ADP FEES"/>
    <s v="APR 2020"/>
    <n v="1188.2"/>
    <x v="1"/>
    <x v="0"/>
    <x v="39"/>
    <x v="11"/>
    <x v="2"/>
    <x v="9"/>
  </r>
  <r>
    <x v="0"/>
    <s v="Adm &amp; Gen-Outsd Svcs"/>
    <s v="5303210"/>
    <s v="Actg/Auditing Svcs"/>
    <s v="#"/>
    <s v="Not assigned"/>
    <s v="100003329"/>
    <s v="1"/>
    <s v="SA"/>
    <s v="CTR SR01/161310"/>
    <s v="DEL ACCT"/>
    <s v="#"/>
    <s v="Misc CA Liabilities Adj -"/>
    <s v="MISC CA LIABILIT"/>
    <s v="APR 2020"/>
    <n v="-16900"/>
    <x v="1"/>
    <x v="1"/>
    <x v="40"/>
    <x v="11"/>
    <x v="2"/>
    <x v="11"/>
  </r>
  <r>
    <x v="0"/>
    <s v="Adm &amp; Gen-Outsd Svcs"/>
    <s v="5303210"/>
    <s v="Actg/Auditing Svcs"/>
    <s v="#"/>
    <s v="Not assigned"/>
    <s v="100003331"/>
    <s v="2"/>
    <s v="SA"/>
    <s v="CTR SR01/161310"/>
    <s v="DEL ACCT"/>
    <s v="#"/>
    <s v="JE 90 Operating Expenses"/>
    <s v="JE 90 OPERATING"/>
    <s v="APR 2020"/>
    <n v="8500"/>
    <x v="1"/>
    <x v="1"/>
    <x v="41"/>
    <x v="11"/>
    <x v="2"/>
    <x v="11"/>
  </r>
  <r>
    <x v="0"/>
    <s v="Adm &amp; Gen-Outsd Svcs"/>
    <s v="5303210"/>
    <s v="Actg/Auditing Svcs"/>
    <s v="#"/>
    <s v="Not assigned"/>
    <s v="100003748"/>
    <s v="1"/>
    <s v="SA"/>
    <s v="CTR SR01/163024"/>
    <s v="DEL HUM RES"/>
    <s v="#"/>
    <s v="ADP Fees"/>
    <s v="ADP FEES"/>
    <s v="MAY 2020"/>
    <n v="769.88"/>
    <x v="1"/>
    <x v="0"/>
    <x v="42"/>
    <x v="3"/>
    <x v="2"/>
    <x v="9"/>
  </r>
  <r>
    <x v="0"/>
    <s v="Adm &amp; Gen-Outsd Svcs"/>
    <s v="5303210"/>
    <s v="Actg/Auditing Svcs"/>
    <s v="#"/>
    <s v="Not assigned"/>
    <s v="100003942"/>
    <s v="1"/>
    <s v="SA"/>
    <s v="CTR SR01/163024"/>
    <s v="DEL HUM RES"/>
    <s v="#"/>
    <s v="ADP Fees"/>
    <s v="ADP FEES"/>
    <s v="MAY 2020"/>
    <n v="477.9"/>
    <x v="1"/>
    <x v="0"/>
    <x v="43"/>
    <x v="3"/>
    <x v="2"/>
    <x v="9"/>
  </r>
  <r>
    <x v="0"/>
    <s v="Adm &amp; Gen-Outsd Svcs"/>
    <s v="5303210"/>
    <s v="Actg/Auditing Svcs"/>
    <s v="#"/>
    <s v="Not assigned"/>
    <s v="100004046"/>
    <s v="2"/>
    <s v="SA"/>
    <s v="CTR SR01/161310"/>
    <s v="DEL ACCT"/>
    <s v="#"/>
    <s v="JE 90 Operating Expenses"/>
    <s v="JE 90 OPERATING"/>
    <s v="MAY 2020"/>
    <n v="8500"/>
    <x v="1"/>
    <x v="1"/>
    <x v="44"/>
    <x v="3"/>
    <x v="2"/>
    <x v="11"/>
  </r>
  <r>
    <x v="0"/>
    <s v="Adm &amp; Gen-Outsd Svcs"/>
    <s v="5303210"/>
    <s v="Actg/Auditing Svcs"/>
    <s v="#"/>
    <s v="Not assigned"/>
    <s v="100004810"/>
    <s v="1"/>
    <s v="SA"/>
    <s v="CTR SR01/163024"/>
    <s v="DEL HUM RES"/>
    <s v="#"/>
    <s v="ADP Fees"/>
    <s v="ADP FEES"/>
    <s v="JUN 2020"/>
    <n v="1685.94"/>
    <x v="1"/>
    <x v="0"/>
    <x v="45"/>
    <x v="8"/>
    <x v="2"/>
    <x v="9"/>
  </r>
  <r>
    <x v="0"/>
    <s v="Adm &amp; Gen-Outsd Svcs"/>
    <s v="5303210"/>
    <s v="Actg/Auditing Svcs"/>
    <s v="#"/>
    <s v="Not assigned"/>
    <s v="100004961"/>
    <s v="2"/>
    <s v="SA"/>
    <s v="CTR SR01/161310"/>
    <s v="DEL ACCT"/>
    <s v="#"/>
    <s v="JE 90 Operating Expenses"/>
    <s v="JE 90 OPERATING"/>
    <s v="JUN 2020"/>
    <n v="-3382"/>
    <x v="1"/>
    <x v="1"/>
    <x v="46"/>
    <x v="8"/>
    <x v="2"/>
    <x v="11"/>
  </r>
  <r>
    <x v="0"/>
    <s v="Adm &amp; Gen-Outsd Svcs"/>
    <s v="5303210"/>
    <s v="Actg/Auditing Svcs"/>
    <s v="#"/>
    <s v="Not assigned"/>
    <s v="100005862"/>
    <s v="2"/>
    <s v="SA"/>
    <s v="CTR SR01/161310"/>
    <s v="DEL ACCT"/>
    <s v="#"/>
    <s v="JE 90 Operating Expenses"/>
    <s v="JE 90 OPERATING"/>
    <s v="JUL 2020"/>
    <n v="8600"/>
    <x v="1"/>
    <x v="1"/>
    <x v="47"/>
    <x v="4"/>
    <x v="2"/>
    <x v="11"/>
  </r>
  <r>
    <x v="0"/>
    <s v="Adm &amp; Gen-Outsd Svcs"/>
    <s v="5303210"/>
    <s v="Actg/Auditing Svcs"/>
    <s v="#"/>
    <s v="Not assigned"/>
    <s v="100005871"/>
    <s v="1"/>
    <s v="SA"/>
    <s v="CTR SR01/163024"/>
    <s v="DEL HUM RES"/>
    <s v="#"/>
    <s v="ADP Fees"/>
    <s v="ADP FEES"/>
    <s v="JUL 2020"/>
    <n v="1327.32"/>
    <x v="1"/>
    <x v="0"/>
    <x v="48"/>
    <x v="4"/>
    <x v="2"/>
    <x v="9"/>
  </r>
  <r>
    <x v="0"/>
    <s v="Adm &amp; Gen-Outsd Svcs"/>
    <s v="5303210"/>
    <s v="Actg/Auditing Svcs"/>
    <s v="#"/>
    <s v="Not assigned"/>
    <s v="100006038"/>
    <s v="1"/>
    <s v="SA"/>
    <s v="CTR SR01/161310"/>
    <s v="DEL ACCT"/>
    <s v="#"/>
    <s v="Accounting Accrual"/>
    <s v="ACCOUNTING ACCRU"/>
    <s v="JUL 2020"/>
    <n v="-6059"/>
    <x v="1"/>
    <x v="1"/>
    <x v="49"/>
    <x v="4"/>
    <x v="2"/>
    <x v="11"/>
  </r>
  <r>
    <x v="0"/>
    <s v="Adm &amp; Gen-Outsd Svcs"/>
    <s v="5303210"/>
    <s v="Actg/Auditing Svcs"/>
    <s v="#"/>
    <s v="Not assigned"/>
    <s v="100006700"/>
    <s v="1"/>
    <s v="SA"/>
    <s v="CTR SR01/163024"/>
    <s v="DEL HUM RES"/>
    <s v="#"/>
    <s v="ADP Fees"/>
    <s v="ADP FEES"/>
    <s v="AUG 2020"/>
    <n v="1208.04"/>
    <x v="1"/>
    <x v="0"/>
    <x v="50"/>
    <x v="5"/>
    <x v="2"/>
    <x v="9"/>
  </r>
  <r>
    <x v="0"/>
    <s v="Adm &amp; Gen-Outsd Svcs"/>
    <s v="5303210"/>
    <s v="Actg/Auditing Svcs"/>
    <s v="#"/>
    <s v="Not assigned"/>
    <s v="100006705"/>
    <s v="1"/>
    <s v="SA"/>
    <s v="CTR SR01/161310"/>
    <s v="DEL ACCT"/>
    <s v="#"/>
    <s v="Accounting Accrual"/>
    <s v="ACCOUNTING ACCRU"/>
    <s v="AUG 2020"/>
    <n v="1675"/>
    <x v="1"/>
    <x v="1"/>
    <x v="51"/>
    <x v="5"/>
    <x v="2"/>
    <x v="11"/>
  </r>
  <r>
    <x v="0"/>
    <s v="Adm &amp; Gen-Outsd Svcs"/>
    <s v="5303210"/>
    <s v="Actg/Auditing Svcs"/>
    <s v="#"/>
    <s v="Not assigned"/>
    <s v="100009321"/>
    <s v="1"/>
    <s v="SA"/>
    <s v="CTR SR01/163024"/>
    <s v="DEL HUM RES"/>
    <s v="#"/>
    <s v="ADP Fees"/>
    <s v="ADP FEES"/>
    <s v="SEP 2019"/>
    <n v="410.78"/>
    <x v="1"/>
    <x v="0"/>
    <x v="52"/>
    <x v="9"/>
    <x v="2"/>
    <x v="9"/>
  </r>
  <r>
    <x v="0"/>
    <s v="Adm &amp; Gen-Outsd Svcs"/>
    <s v="5303210"/>
    <s v="Actg/Auditing Svcs"/>
    <s v="#"/>
    <s v="Not assigned"/>
    <s v="100009560"/>
    <s v="1"/>
    <s v="SA"/>
    <s v="CTR SR01/163024"/>
    <s v="DEL HUM RES"/>
    <s v="#"/>
    <s v="ADP Fees"/>
    <s v="ADP FEES"/>
    <s v="SEP 2019"/>
    <n v="404.92"/>
    <x v="1"/>
    <x v="0"/>
    <x v="53"/>
    <x v="9"/>
    <x v="2"/>
    <x v="9"/>
  </r>
  <r>
    <x v="0"/>
    <s v="Adm &amp; Gen-Outsd Svcs"/>
    <s v="5303210"/>
    <s v="Actg/Auditing Svcs"/>
    <s v="#"/>
    <s v="Not assigned"/>
    <s v="100009793"/>
    <s v="1"/>
    <s v="SA"/>
    <s v="CTR SR01/163024"/>
    <s v="DEL HUM RES"/>
    <s v="#"/>
    <s v="ADP Fees"/>
    <s v="ADP FEES"/>
    <s v="SEP 2019"/>
    <n v="4120"/>
    <x v="1"/>
    <x v="0"/>
    <x v="54"/>
    <x v="9"/>
    <x v="2"/>
    <x v="9"/>
  </r>
  <r>
    <x v="0"/>
    <s v="Adm &amp; Gen-Outsd Svcs"/>
    <s v="5303210"/>
    <s v="Actg/Auditing Svcs"/>
    <s v="#"/>
    <s v="Not assigned"/>
    <s v="100009795"/>
    <s v="1"/>
    <s v="SA"/>
    <s v="CTR SR01/163024"/>
    <s v="DEL HUM RES"/>
    <s v="#"/>
    <s v="ADP Fees"/>
    <s v="ADP FEES"/>
    <s v="SEP 2019"/>
    <n v="412"/>
    <x v="1"/>
    <x v="0"/>
    <x v="55"/>
    <x v="9"/>
    <x v="2"/>
    <x v="9"/>
  </r>
  <r>
    <x v="0"/>
    <s v="Adm &amp; Gen-Outsd Svcs"/>
    <s v="5303210"/>
    <s v="Actg/Auditing Svcs"/>
    <s v="#"/>
    <s v="Not assigned"/>
    <s v="100009796"/>
    <s v="1"/>
    <s v="SR"/>
    <s v="CTR SR01/163024"/>
    <s v="DEL HUM RES"/>
    <s v="#"/>
    <s v="ADP Fees"/>
    <s v="ADP FEES"/>
    <s v="SEP 2019"/>
    <n v="-4120"/>
    <x v="1"/>
    <x v="0"/>
    <x v="56"/>
    <x v="9"/>
    <x v="2"/>
    <x v="9"/>
  </r>
  <r>
    <x v="0"/>
    <s v="Adm &amp; Gen-Outsd Svcs"/>
    <s v="5303210"/>
    <s v="Actg/Auditing Svcs"/>
    <s v="#"/>
    <s v="Not assigned"/>
    <s v="100009858"/>
    <s v="2"/>
    <s v="SA"/>
    <s v="CTR SR01/161310"/>
    <s v="DEL ACCT"/>
    <s v="#"/>
    <s v="JE 90 Operating Expenses"/>
    <s v="JE 90 OPERATING"/>
    <s v="SEP 2019"/>
    <n v="-406"/>
    <x v="1"/>
    <x v="1"/>
    <x v="57"/>
    <x v="9"/>
    <x v="2"/>
    <x v="10"/>
  </r>
  <r>
    <x v="0"/>
    <s v="Adm &amp; Gen-Outsd Svcs"/>
    <s v="5303210"/>
    <s v="Actg/Auditing Svcs"/>
    <s v="#"/>
    <s v="Not assigned"/>
    <s v="100010450"/>
    <s v="1"/>
    <s v="SA"/>
    <s v="CTR SR01/163024"/>
    <s v="DEL HUM RES"/>
    <s v="#"/>
    <s v="ADP Fees"/>
    <s v="ADP FEES"/>
    <s v="OCT 2019"/>
    <n v="1193.98"/>
    <x v="1"/>
    <x v="0"/>
    <x v="58"/>
    <x v="1"/>
    <x v="2"/>
    <x v="9"/>
  </r>
  <r>
    <x v="0"/>
    <s v="Adm &amp; Gen-Outsd Svcs"/>
    <s v="5303210"/>
    <s v="Actg/Auditing Svcs"/>
    <s v="#"/>
    <s v="Not assigned"/>
    <s v="100010688"/>
    <s v="2"/>
    <s v="SA"/>
    <s v="CTR SR01/161310"/>
    <s v="DEL ACCT"/>
    <s v="#"/>
    <s v="JE 90 Operating Expenses"/>
    <s v="JE 90 OPERATING"/>
    <s v="OCT 2019"/>
    <n v="-8600"/>
    <x v="1"/>
    <x v="1"/>
    <x v="59"/>
    <x v="1"/>
    <x v="2"/>
    <x v="10"/>
  </r>
  <r>
    <x v="0"/>
    <s v="Adm &amp; Gen-Outsd Svcs"/>
    <s v="5303210"/>
    <s v="Actg/Auditing Svcs"/>
    <s v="#"/>
    <s v="Not assigned"/>
    <s v="100010946"/>
    <s v="1"/>
    <s v="SA"/>
    <s v="CTR SR01/161310"/>
    <s v="DEL ACCT"/>
    <s v="#"/>
    <s v="JE 90 Operating Expenses"/>
    <s v="JE 90 OPERATING"/>
    <s v="NOV 2019"/>
    <n v="17200"/>
    <x v="1"/>
    <x v="1"/>
    <x v="60"/>
    <x v="10"/>
    <x v="2"/>
    <x v="10"/>
  </r>
  <r>
    <x v="0"/>
    <s v="Adm &amp; Gen-Outsd Svcs"/>
    <s v="5303210"/>
    <s v="Actg/Auditing Svcs"/>
    <s v="#"/>
    <s v="Not assigned"/>
    <s v="100011285"/>
    <s v="1"/>
    <s v="SA"/>
    <s v="CTR SR01/163024"/>
    <s v="DEL HUM RES"/>
    <s v="#"/>
    <s v="ADP Fees"/>
    <s v="ADP FEES"/>
    <s v="NOV 2019"/>
    <n v="793.64"/>
    <x v="1"/>
    <x v="0"/>
    <x v="61"/>
    <x v="10"/>
    <x v="2"/>
    <x v="9"/>
  </r>
  <r>
    <x v="0"/>
    <s v="Adm &amp; Gen-Outsd Svcs"/>
    <s v="5303210"/>
    <s v="Actg/Auditing Svcs"/>
    <s v="#"/>
    <s v="Not assigned"/>
    <s v="100011553"/>
    <s v="2"/>
    <s v="SA"/>
    <s v="CTR SR01/161310"/>
    <s v="DEL ACCT"/>
    <s v="#"/>
    <s v="JE 90 Operating Expenses"/>
    <s v="JE 90 OPERATING"/>
    <s v="NOV 2019"/>
    <n v="8700"/>
    <x v="1"/>
    <x v="1"/>
    <x v="62"/>
    <x v="10"/>
    <x v="2"/>
    <x v="10"/>
  </r>
  <r>
    <x v="0"/>
    <s v="Adm &amp; Gen-Outsd Svcs"/>
    <s v="5303210"/>
    <s v="Actg/Auditing Svcs"/>
    <s v="#"/>
    <s v="Not assigned"/>
    <s v="100011559"/>
    <s v="1"/>
    <s v="SA"/>
    <s v="CTR SR01/163024"/>
    <s v="DEL HUM RES"/>
    <s v="#"/>
    <s v="ADP Fees"/>
    <s v="ADP FEES"/>
    <s v="NOV 2019"/>
    <n v="872.4"/>
    <x v="1"/>
    <x v="0"/>
    <x v="63"/>
    <x v="10"/>
    <x v="2"/>
    <x v="9"/>
  </r>
  <r>
    <x v="0"/>
    <s v="Adm &amp; Gen-Outsd Svcs"/>
    <s v="5303210"/>
    <s v="Actg/Auditing Svcs"/>
    <s v="#"/>
    <s v="Not assigned"/>
    <s v="100012338"/>
    <s v="1"/>
    <s v="SA"/>
    <s v="CTR SR01/163024"/>
    <s v="DEL HUM RES"/>
    <s v="#"/>
    <s v="ADP Fees"/>
    <s v="ADP FEES"/>
    <s v="DEC 2019"/>
    <n v="1381.22"/>
    <x v="1"/>
    <x v="0"/>
    <x v="64"/>
    <x v="0"/>
    <x v="2"/>
    <x v="9"/>
  </r>
  <r>
    <x v="0"/>
    <s v="Adm &amp; Gen-Outsd Svcs"/>
    <s v="5303210"/>
    <s v="Actg/Auditing Svcs"/>
    <s v="#"/>
    <s v="Not assigned"/>
    <s v="100012464"/>
    <s v="2"/>
    <s v="SA"/>
    <s v="CTR SR01/161310"/>
    <s v="DEL ACCT"/>
    <s v="#"/>
    <s v="JE 90 Operating Expenses"/>
    <s v="JE 90 OPERATING"/>
    <s v="DEC 2019"/>
    <n v="-8"/>
    <x v="1"/>
    <x v="1"/>
    <x v="65"/>
    <x v="0"/>
    <x v="2"/>
    <x v="10"/>
  </r>
  <r>
    <x v="0"/>
    <s v="Adm &amp; Gen-Outsd Svcs"/>
    <s v="5303210"/>
    <s v="Actg/Auditing Svcs"/>
    <s v="#"/>
    <s v="Not assigned"/>
    <s v="2200000029"/>
    <s v="1"/>
    <s v="AC"/>
    <s v="CTR SR01/161310"/>
    <s v="DEL ACCT"/>
    <s v="#"/>
    <s v="ACCRUED ACCOUNTING FEES"/>
    <s v="ACCRUED ACCOUNTI"/>
    <s v="FEB 2020"/>
    <n v="-7200"/>
    <x v="1"/>
    <x v="1"/>
    <x v="66"/>
    <x v="6"/>
    <x v="2"/>
    <x v="11"/>
  </r>
  <r>
    <x v="0"/>
    <s v="Adm &amp; Gen-Outsd Svcs"/>
    <s v="5303210"/>
    <s v="Actg/Auditing Svcs"/>
    <s v="#"/>
    <s v="Not assigned"/>
    <s v="2200000038"/>
    <s v="1"/>
    <s v="AC"/>
    <s v="CTR SR01/161310"/>
    <s v="DEL ACCT"/>
    <s v="#"/>
    <s v="1600 - ACCRUAL"/>
    <s v="1600 - ACCRUAL"/>
    <s v="MAR 2020"/>
    <n v="1545.58"/>
    <x v="1"/>
    <x v="1"/>
    <x v="67"/>
    <x v="7"/>
    <x v="2"/>
    <x v="11"/>
  </r>
  <r>
    <x v="0"/>
    <s v="Adm &amp; Gen-Outsd Svcs"/>
    <s v="5303210"/>
    <s v="Actg/Auditing Svcs"/>
    <s v="#"/>
    <s v="Not assigned"/>
    <s v="2200000071"/>
    <s v="1"/>
    <s v="AC"/>
    <s v="CTR SR01/161310"/>
    <s v="DEL ACCT"/>
    <s v="#"/>
    <s v="1600 - 2020 AUDIT ACCRUAL"/>
    <s v="1600 - 2020 AUDI"/>
    <s v="MAY 2020"/>
    <n v="13550"/>
    <x v="1"/>
    <x v="1"/>
    <x v="68"/>
    <x v="3"/>
    <x v="2"/>
    <x v="11"/>
  </r>
  <r>
    <x v="0"/>
    <s v="Adm &amp; Gen-Outsd Svcs"/>
    <s v="5303210"/>
    <s v="Actg/Auditing Svcs"/>
    <s v="#"/>
    <s v="Not assigned"/>
    <s v="2200000092"/>
    <s v="1"/>
    <s v="AC"/>
    <s v="CTR SR01/161310"/>
    <s v="DEL ACCT"/>
    <s v="#"/>
    <s v="Accounting Accrual Adjust"/>
    <s v="ACCOUNTING ACCRU"/>
    <s v="JUN 2020"/>
    <n v="-29050"/>
    <x v="1"/>
    <x v="1"/>
    <x v="69"/>
    <x v="8"/>
    <x v="2"/>
    <x v="11"/>
  </r>
  <r>
    <x v="0"/>
    <s v="Adm &amp; Gen-Outsd Svcs"/>
    <s v="5303210"/>
    <s v="Actg/Auditing Svcs"/>
    <s v="#"/>
    <s v="Not assigned"/>
    <s v="2200000102"/>
    <s v="1"/>
    <s v="AC"/>
    <s v="CTR SR01/161310"/>
    <s v="DEL ACCT"/>
    <s v="#"/>
    <s v="PWC Audit August 2020"/>
    <s v="2020 PWC"/>
    <s v="AUG 2020"/>
    <n v="4741.93"/>
    <x v="1"/>
    <x v="1"/>
    <x v="70"/>
    <x v="5"/>
    <x v="2"/>
    <x v="12"/>
  </r>
  <r>
    <x v="0"/>
    <s v="Adm &amp; Gen-Outsd Svcs"/>
    <s v="5303210"/>
    <s v="Actg/Auditing Svcs"/>
    <s v="#"/>
    <s v="Not assigned"/>
    <s v="2200000103"/>
    <s v="1"/>
    <s v="AC"/>
    <s v="CTR SR01/161310"/>
    <s v="DEL ACCT"/>
    <s v="#"/>
    <s v="PWC Audit Jan-July 2020"/>
    <s v="2020 PWC"/>
    <s v="AUG 2020"/>
    <n v="33193.32"/>
    <x v="1"/>
    <x v="1"/>
    <x v="71"/>
    <x v="5"/>
    <x v="2"/>
    <x v="12"/>
  </r>
  <r>
    <x v="0"/>
    <s v="Adm &amp; Gen-Outsd Svcs"/>
    <s v="5303210"/>
    <s v="Actg/Auditing Svcs"/>
    <s v="#"/>
    <s v="Not assigned"/>
    <s v="2200000104"/>
    <s v="1"/>
    <s v="AC"/>
    <s v="CTR SR01/161310"/>
    <s v="DEL ACCT"/>
    <s v="#"/>
    <s v="PWC Audit 2020"/>
    <s v="2020 PWC"/>
    <s v="AUG 2020"/>
    <n v="-15816"/>
    <x v="1"/>
    <x v="1"/>
    <x v="72"/>
    <x v="5"/>
    <x v="2"/>
    <x v="12"/>
  </r>
  <r>
    <x v="0"/>
    <s v="Adm &amp; Gen-Outsd Svcs"/>
    <s v="5303210"/>
    <s v="Actg/Auditing Svcs"/>
    <s v="#"/>
    <s v="Not assigned"/>
    <s v="2200000147"/>
    <s v="1"/>
    <s v="AC"/>
    <s v="CTR SR01/161310"/>
    <s v="DEL ACCT"/>
    <s v="#"/>
    <s v="BONUS ACCRUAL"/>
    <s v="BONUS ACCRUAL"/>
    <s v="DEC 2019"/>
    <n v="-86328"/>
    <x v="1"/>
    <x v="1"/>
    <x v="73"/>
    <x v="0"/>
    <x v="2"/>
    <x v="10"/>
  </r>
  <r>
    <x v="0"/>
    <s v="Adm &amp; Gen-Outsd Svcs"/>
    <s v="5303210"/>
    <s v="Actg/Auditing Svcs"/>
    <s v="#"/>
    <s v="Not assigned"/>
    <s v="2200000148"/>
    <s v="1"/>
    <s v="AC"/>
    <s v="CTR SR01/161310"/>
    <s v="DEL ACCT"/>
    <s v="#"/>
    <s v="ACCRUED ACCOUNTING FEES"/>
    <s v="ACCRUED ACCOUNTI"/>
    <s v="DEC 2019"/>
    <n v="-84322.76"/>
    <x v="1"/>
    <x v="1"/>
    <x v="74"/>
    <x v="0"/>
    <x v="2"/>
    <x v="10"/>
  </r>
  <r>
    <x v="0"/>
    <s v="Adm &amp; Gen-Outsd Svcs"/>
    <s v="5303210"/>
    <s v="Actg/Auditing Svcs"/>
    <s v="#"/>
    <s v="Not assigned"/>
    <s v="4400000039"/>
    <s v="1"/>
    <s v="AR"/>
    <s v="CTR SR01/161310"/>
    <s v="DEL ACCT"/>
    <s v="#"/>
    <s v="1600 - ACCRUAL"/>
    <s v="1600 - ACCRUAL"/>
    <s v="APR 2020"/>
    <n v="-1545.58"/>
    <x v="1"/>
    <x v="1"/>
    <x v="75"/>
    <x v="11"/>
    <x v="2"/>
    <x v="10"/>
  </r>
  <r>
    <x v="0"/>
    <s v="Adm &amp; Gen-Outsd Svcs"/>
    <s v="5303210"/>
    <s v="Actg/Auditing Svcs"/>
    <s v="#"/>
    <s v="Not assigned"/>
    <s v="4400000119"/>
    <s v="1"/>
    <s v="AR"/>
    <s v="CTR SR01/161310"/>
    <s v="DEL ACCT"/>
    <s v="#"/>
    <s v="BONUS ACCRUAL"/>
    <s v="BONUS ACCRUAL"/>
    <s v="DEC 2019"/>
    <n v="86328"/>
    <x v="1"/>
    <x v="1"/>
    <x v="76"/>
    <x v="0"/>
    <x v="2"/>
    <x v="10"/>
  </r>
  <r>
    <x v="0"/>
    <s v="Adm &amp; Gen-Outsd Svcs"/>
    <s v="5303220"/>
    <s v="Legal Services"/>
    <s v="400001509"/>
    <s v="STOLL KEENON &amp; OGDEN  PLLC"/>
    <s v="1900000186"/>
    <s v="1"/>
    <s v="KR"/>
    <s v="CTR SR01/169935"/>
    <s v="DEL CORPORATE"/>
    <s v="#"/>
    <s v="#"/>
    <s v="919934"/>
    <s v="JAN 2020"/>
    <n v="1809.3"/>
    <x v="2"/>
    <x v="0"/>
    <x v="77"/>
    <x v="2"/>
    <x v="3"/>
    <x v="13"/>
  </r>
  <r>
    <x v="0"/>
    <s v="Adm &amp; Gen-Outsd Svcs"/>
    <s v="5303220"/>
    <s v="Legal Services"/>
    <s v="400001509"/>
    <s v="STOLL KEENON &amp; OGDEN  PLLC"/>
    <s v="1900000187"/>
    <s v="1"/>
    <s v="KR"/>
    <s v="CTR SR01/169935"/>
    <s v="DEL CORPORATE"/>
    <s v="#"/>
    <s v="#"/>
    <s v="920014"/>
    <s v="JAN 2020"/>
    <n v="122.85"/>
    <x v="2"/>
    <x v="0"/>
    <x v="78"/>
    <x v="2"/>
    <x v="3"/>
    <x v="13"/>
  </r>
  <r>
    <x v="0"/>
    <s v="Adm &amp; Gen-Outsd Svcs"/>
    <s v="5303220"/>
    <s v="Legal Services"/>
    <s v="400001509"/>
    <s v="STOLL KEENON &amp; OGDEN  PLLC"/>
    <s v="1900000735"/>
    <s v="1"/>
    <s v="KR"/>
    <s v="CTR SR01/169935"/>
    <s v="DEL CORPORATE"/>
    <s v="#"/>
    <s v="#"/>
    <s v="922013"/>
    <s v="FEB 2020"/>
    <n v="2437.1999999999998"/>
    <x v="2"/>
    <x v="0"/>
    <x v="79"/>
    <x v="6"/>
    <x v="3"/>
    <x v="13"/>
  </r>
  <r>
    <x v="0"/>
    <s v="Adm &amp; Gen-Outsd Svcs"/>
    <s v="5303220"/>
    <s v="Legal Services"/>
    <s v="400001509"/>
    <s v="STOLL KEENON &amp; OGDEN  PLLC"/>
    <s v="1900000736"/>
    <s v="1"/>
    <s v="KR"/>
    <s v="CTR SR01/169935"/>
    <s v="DEL CORPORATE"/>
    <s v="#"/>
    <s v="#"/>
    <s v="922010"/>
    <s v="FEB 2020"/>
    <n v="3136.16"/>
    <x v="2"/>
    <x v="0"/>
    <x v="80"/>
    <x v="6"/>
    <x v="3"/>
    <x v="13"/>
  </r>
  <r>
    <x v="0"/>
    <s v="Adm &amp; Gen-Outsd Svcs"/>
    <s v="5303220"/>
    <s v="Legal Services"/>
    <s v="400001509"/>
    <s v="STOLL KEENON &amp; OGDEN  PLLC"/>
    <s v="1900000740"/>
    <s v="1"/>
    <s v="KR"/>
    <s v="CTR SR01/169935"/>
    <s v="DEL CORPORATE"/>
    <s v="#"/>
    <s v="#"/>
    <s v="922012"/>
    <s v="FEB 2020"/>
    <n v="195.3"/>
    <x v="2"/>
    <x v="0"/>
    <x v="26"/>
    <x v="6"/>
    <x v="3"/>
    <x v="13"/>
  </r>
  <r>
    <x v="0"/>
    <s v="Adm &amp; Gen-Outsd Svcs"/>
    <s v="5303220"/>
    <s v="Legal Services"/>
    <s v="400001509"/>
    <s v="STOLL KEENON &amp; OGDEN  PLLC"/>
    <s v="1900000741"/>
    <s v="1"/>
    <s v="KR"/>
    <s v="CTR SR01/169935"/>
    <s v="DEL CORPORATE"/>
    <s v="#"/>
    <s v="#"/>
    <s v="922011"/>
    <s v="FEB 2020"/>
    <n v="195.3"/>
    <x v="2"/>
    <x v="0"/>
    <x v="81"/>
    <x v="6"/>
    <x v="3"/>
    <x v="13"/>
  </r>
  <r>
    <x v="0"/>
    <s v="Adm &amp; Gen-Outsd Svcs"/>
    <s v="5303220"/>
    <s v="Legal Services"/>
    <s v="400001509"/>
    <s v="STOLL KEENON &amp; OGDEN  PLLC"/>
    <s v="1900001212"/>
    <s v="1"/>
    <s v="KR"/>
    <s v="CTR SR01/169935"/>
    <s v="DEL CORPORATE"/>
    <s v="#"/>
    <s v="#"/>
    <s v="924663"/>
    <s v="MAR 2020"/>
    <n v="211.5"/>
    <x v="2"/>
    <x v="0"/>
    <x v="82"/>
    <x v="7"/>
    <x v="3"/>
    <x v="13"/>
  </r>
  <r>
    <x v="0"/>
    <s v="Adm &amp; Gen-Outsd Svcs"/>
    <s v="5303220"/>
    <s v="Legal Services"/>
    <s v="400001509"/>
    <s v="STOLL KEENON &amp; OGDEN  PLLC"/>
    <s v="1900001213"/>
    <s v="1"/>
    <s v="KR"/>
    <s v="CTR SR01/169935"/>
    <s v="DEL CORPORATE"/>
    <s v="#"/>
    <s v="#"/>
    <s v="924662"/>
    <s v="MAR 2020"/>
    <n v="8898.35"/>
    <x v="2"/>
    <x v="0"/>
    <x v="83"/>
    <x v="7"/>
    <x v="3"/>
    <x v="13"/>
  </r>
  <r>
    <x v="0"/>
    <s v="Adm &amp; Gen-Outsd Svcs"/>
    <s v="5303220"/>
    <s v="Legal Services"/>
    <s v="400001509"/>
    <s v="STOLL KEENON &amp; OGDEN  PLLC"/>
    <s v="1900001658"/>
    <s v="1"/>
    <s v="KR"/>
    <s v="CTR SR01/169935"/>
    <s v="DEL CORPORATE"/>
    <s v="#"/>
    <s v="#"/>
    <s v="926583"/>
    <s v="APR 2020"/>
    <n v="8208"/>
    <x v="2"/>
    <x v="0"/>
    <x v="84"/>
    <x v="11"/>
    <x v="3"/>
    <x v="13"/>
  </r>
  <r>
    <x v="0"/>
    <s v="Adm &amp; Gen-Outsd Svcs"/>
    <s v="5303220"/>
    <s v="Legal Services"/>
    <s v="400001509"/>
    <s v="STOLL KEENON &amp; OGDEN  PLLC"/>
    <s v="1900001659"/>
    <s v="1"/>
    <s v="KR"/>
    <s v="CTR SR01/169935"/>
    <s v="DEL CORPORATE"/>
    <s v="#"/>
    <s v="#"/>
    <s v="926585"/>
    <s v="APR 2020"/>
    <n v="2793.6"/>
    <x v="2"/>
    <x v="0"/>
    <x v="85"/>
    <x v="11"/>
    <x v="3"/>
    <x v="13"/>
  </r>
  <r>
    <x v="0"/>
    <s v="Adm &amp; Gen-Outsd Svcs"/>
    <s v="5303220"/>
    <s v="Legal Services"/>
    <s v="400001509"/>
    <s v="STOLL KEENON &amp; OGDEN  PLLC"/>
    <s v="1900002131"/>
    <s v="1"/>
    <s v="KR"/>
    <s v="CTR SR01/169935"/>
    <s v="DEL CORPORATE"/>
    <s v="#"/>
    <s v="#"/>
    <s v="928657"/>
    <s v="MAY 2020"/>
    <n v="5330.7"/>
    <x v="2"/>
    <x v="0"/>
    <x v="86"/>
    <x v="3"/>
    <x v="3"/>
    <x v="13"/>
  </r>
  <r>
    <x v="0"/>
    <s v="Adm &amp; Gen-Outsd Svcs"/>
    <s v="5303220"/>
    <s v="Legal Services"/>
    <s v="400001509"/>
    <s v="STOLL KEENON &amp; OGDEN  PLLC"/>
    <s v="1900002602"/>
    <s v="1"/>
    <s v="KR"/>
    <s v="CTR SR01/169935"/>
    <s v="DEL CORPORATE"/>
    <s v="#"/>
    <s v="#"/>
    <s v="930521"/>
    <s v="JUN 2020"/>
    <n v="3317.26"/>
    <x v="2"/>
    <x v="0"/>
    <x v="87"/>
    <x v="8"/>
    <x v="3"/>
    <x v="13"/>
  </r>
  <r>
    <x v="0"/>
    <s v="Adm &amp; Gen-Outsd Svcs"/>
    <s v="5303220"/>
    <s v="Legal Services"/>
    <s v="400001509"/>
    <s v="STOLL KEENON &amp; OGDEN  PLLC"/>
    <s v="1900002609"/>
    <s v="1"/>
    <s v="KR"/>
    <s v="CTR SR01/169935"/>
    <s v="DEL CORPORATE"/>
    <s v="#"/>
    <s v="#"/>
    <s v="930522"/>
    <s v="JUN 2020"/>
    <n v="115.2"/>
    <x v="2"/>
    <x v="0"/>
    <x v="88"/>
    <x v="8"/>
    <x v="3"/>
    <x v="13"/>
  </r>
  <r>
    <x v="0"/>
    <s v="Adm &amp; Gen-Outsd Svcs"/>
    <s v="5303220"/>
    <s v="Legal Services"/>
    <s v="400001509"/>
    <s v="STOLL KEENON &amp; OGDEN  PLLC"/>
    <s v="1900002615"/>
    <s v="1"/>
    <s v="KR"/>
    <s v="CTR SR01/169935"/>
    <s v="DEL CORPORATE"/>
    <s v="#"/>
    <s v="#"/>
    <s v="930523"/>
    <s v="JUN 2020"/>
    <n v="1036.8"/>
    <x v="2"/>
    <x v="0"/>
    <x v="89"/>
    <x v="8"/>
    <x v="3"/>
    <x v="13"/>
  </r>
  <r>
    <x v="0"/>
    <s v="Adm &amp; Gen-Outsd Svcs"/>
    <s v="5303220"/>
    <s v="Legal Services"/>
    <s v="400001509"/>
    <s v="STOLL KEENON &amp; OGDEN  PLLC"/>
    <s v="1900003215"/>
    <s v="1"/>
    <s v="KR"/>
    <s v="CTR SR01/169935"/>
    <s v="DEL CORPORATE"/>
    <s v="#"/>
    <s v="#"/>
    <s v="932590"/>
    <s v="JUL 2020"/>
    <n v="7059.6"/>
    <x v="2"/>
    <x v="0"/>
    <x v="90"/>
    <x v="4"/>
    <x v="3"/>
    <x v="13"/>
  </r>
  <r>
    <x v="0"/>
    <s v="Adm &amp; Gen-Outsd Svcs"/>
    <s v="5303220"/>
    <s v="Legal Services"/>
    <s v="400001509"/>
    <s v="STOLL KEENON &amp; OGDEN  PLLC"/>
    <s v="1900003216"/>
    <s v="1"/>
    <s v="KR"/>
    <s v="CTR SR01/169935"/>
    <s v="DEL CORPORATE"/>
    <s v="#"/>
    <s v="#"/>
    <s v="932591"/>
    <s v="JUL 2020"/>
    <n v="345.6"/>
    <x v="2"/>
    <x v="0"/>
    <x v="91"/>
    <x v="4"/>
    <x v="3"/>
    <x v="13"/>
  </r>
  <r>
    <x v="0"/>
    <s v="Adm &amp; Gen-Outsd Svcs"/>
    <s v="5303220"/>
    <s v="Legal Services"/>
    <s v="400001509"/>
    <s v="STOLL KEENON &amp; OGDEN  PLLC"/>
    <s v="1900003846"/>
    <s v="1"/>
    <s v="KR"/>
    <s v="CTR SR01/169935"/>
    <s v="DEL CORPORATE"/>
    <s v="#"/>
    <s v="#"/>
    <s v="934803"/>
    <s v="AUG 2020"/>
    <n v="4425.3"/>
    <x v="2"/>
    <x v="0"/>
    <x v="92"/>
    <x v="5"/>
    <x v="3"/>
    <x v="13"/>
  </r>
  <r>
    <x v="0"/>
    <s v="Adm &amp; Gen-Outsd Svcs"/>
    <s v="5303220"/>
    <s v="Legal Services"/>
    <s v="400001509"/>
    <s v="STOLL KEENON &amp; OGDEN  PLLC"/>
    <s v="1900004530"/>
    <s v="1"/>
    <s v="KR"/>
    <s v="CTR SR01/169935"/>
    <s v="DEL CORPORATE"/>
    <s v="#"/>
    <s v="#"/>
    <s v="911769"/>
    <s v="SEP 2019"/>
    <n v="12148.75"/>
    <x v="2"/>
    <x v="0"/>
    <x v="93"/>
    <x v="9"/>
    <x v="3"/>
    <x v="13"/>
  </r>
  <r>
    <x v="0"/>
    <s v="Adm &amp; Gen-Outsd Svcs"/>
    <s v="5303220"/>
    <s v="Legal Services"/>
    <s v="400001509"/>
    <s v="STOLL KEENON &amp; OGDEN  PLLC"/>
    <s v="1900005085"/>
    <s v="1"/>
    <s v="KR"/>
    <s v="CTR SR01/169935"/>
    <s v="DEL CORPORATE"/>
    <s v="#"/>
    <s v="#"/>
    <s v="913520"/>
    <s v="OCT 2019"/>
    <n v="223.2"/>
    <x v="2"/>
    <x v="0"/>
    <x v="94"/>
    <x v="1"/>
    <x v="3"/>
    <x v="13"/>
  </r>
  <r>
    <x v="0"/>
    <s v="Adm &amp; Gen-Outsd Svcs"/>
    <s v="5303220"/>
    <s v="Legal Services"/>
    <s v="400001509"/>
    <s v="STOLL KEENON &amp; OGDEN  PLLC"/>
    <s v="1900005086"/>
    <s v="1"/>
    <s v="KR"/>
    <s v="CTR SR01/169935"/>
    <s v="DEL CORPORATE"/>
    <s v="#"/>
    <s v="#"/>
    <s v="914040"/>
    <s v="OCT 2019"/>
    <n v="2541.5"/>
    <x v="2"/>
    <x v="0"/>
    <x v="95"/>
    <x v="1"/>
    <x v="3"/>
    <x v="13"/>
  </r>
  <r>
    <x v="0"/>
    <s v="Adm &amp; Gen-Outsd Svcs"/>
    <s v="5303220"/>
    <s v="Legal Services"/>
    <s v="400001509"/>
    <s v="STOLL KEENON &amp; OGDEN  PLLC"/>
    <s v="1900005695"/>
    <s v="1"/>
    <s v="KR"/>
    <s v="CTR SR01/169935"/>
    <s v="DEL CORPORATE"/>
    <s v="#"/>
    <s v="#"/>
    <s v="915791"/>
    <s v="NOV 2019"/>
    <n v="1605.75"/>
    <x v="2"/>
    <x v="0"/>
    <x v="96"/>
    <x v="10"/>
    <x v="3"/>
    <x v="13"/>
  </r>
  <r>
    <x v="0"/>
    <s v="Adm &amp; Gen-Outsd Svcs"/>
    <s v="5303220"/>
    <s v="Legal Services"/>
    <s v="400001509"/>
    <s v="STOLL KEENON &amp; OGDEN  PLLC"/>
    <s v="1900005711"/>
    <s v="1"/>
    <s v="KR"/>
    <s v="CTR SR01/169935"/>
    <s v="DEL CORPORATE"/>
    <s v="#"/>
    <s v="#"/>
    <s v="915792"/>
    <s v="NOV 2019"/>
    <n v="11793.6"/>
    <x v="2"/>
    <x v="0"/>
    <x v="97"/>
    <x v="10"/>
    <x v="3"/>
    <x v="13"/>
  </r>
  <r>
    <x v="0"/>
    <s v="Adm &amp; Gen-Outsd Svcs"/>
    <s v="5303220"/>
    <s v="Legal Services"/>
    <s v="400001509"/>
    <s v="STOLL KEENON &amp; OGDEN  PLLC"/>
    <s v="1900006139"/>
    <s v="1"/>
    <s v="KR"/>
    <s v="CTR SR01/169935"/>
    <s v="DEL CORPORATE"/>
    <s v="#"/>
    <s v="#"/>
    <s v="917799"/>
    <s v="DEC 2019"/>
    <n v="1081.4000000000001"/>
    <x v="2"/>
    <x v="0"/>
    <x v="98"/>
    <x v="0"/>
    <x v="3"/>
    <x v="13"/>
  </r>
  <r>
    <x v="0"/>
    <s v="Adm &amp; Gen-Outsd Svcs"/>
    <s v="5303220"/>
    <s v="Legal Services"/>
    <s v="400001509"/>
    <s v="STOLL KEENON &amp; OGDEN  PLLC"/>
    <s v="1900006141"/>
    <s v="1"/>
    <s v="KR"/>
    <s v="CTR SR01/169935"/>
    <s v="DEL CORPORATE"/>
    <s v="#"/>
    <s v="#"/>
    <s v="917800"/>
    <s v="DEC 2019"/>
    <n v="4206.6000000000004"/>
    <x v="2"/>
    <x v="0"/>
    <x v="99"/>
    <x v="0"/>
    <x v="3"/>
    <x v="13"/>
  </r>
  <r>
    <x v="0"/>
    <s v="Adm &amp; Gen-Outsd Svcs"/>
    <s v="5303220"/>
    <s v="Legal Services"/>
    <s v="400003822"/>
    <s v="DARRELL L SAUNDERS"/>
    <s v="1900000099"/>
    <s v="1"/>
    <s v="KR"/>
    <s v="CTR SR01/169935"/>
    <s v="DEL CORPORATE"/>
    <s v="#"/>
    <s v="#"/>
    <s v="MTAG-DENNISHOGAN"/>
    <s v="JAN 2020"/>
    <n v="50"/>
    <x v="2"/>
    <x v="0"/>
    <x v="100"/>
    <x v="2"/>
    <x v="3"/>
    <x v="14"/>
  </r>
  <r>
    <x v="0"/>
    <s v="Adm &amp; Gen-Outsd Svcs"/>
    <s v="5303220"/>
    <s v="Legal Services"/>
    <s v="400003822"/>
    <s v="DARRELL L SAUNDERS"/>
    <s v="1900000101"/>
    <s v="1"/>
    <s v="KR"/>
    <s v="CTR SR01/169935"/>
    <s v="DEL CORPORATE"/>
    <s v="#"/>
    <s v="#"/>
    <s v="JERRY GARLAND"/>
    <s v="JAN 2020"/>
    <n v="50"/>
    <x v="2"/>
    <x v="0"/>
    <x v="101"/>
    <x v="2"/>
    <x v="3"/>
    <x v="14"/>
  </r>
  <r>
    <x v="0"/>
    <s v="Adm &amp; Gen-Outsd Svcs"/>
    <s v="5303220"/>
    <s v="Legal Services"/>
    <s v="400003822"/>
    <s v="DARRELL L SAUNDERS"/>
    <s v="1900000898"/>
    <s v="1"/>
    <s v="KR"/>
    <s v="CTR SR01/169935"/>
    <s v="DEL CORPORATE"/>
    <s v="#"/>
    <s v="#"/>
    <s v="MTAG-DENNISHOGAN"/>
    <s v="FEB 2020"/>
    <n v="400"/>
    <x v="2"/>
    <x v="0"/>
    <x v="102"/>
    <x v="6"/>
    <x v="3"/>
    <x v="14"/>
  </r>
  <r>
    <x v="0"/>
    <s v="Adm &amp; Gen-Outsd Svcs"/>
    <s v="5303220"/>
    <s v="Legal Services"/>
    <s v="400003822"/>
    <s v="DARRELL L SAUNDERS"/>
    <s v="1900001070"/>
    <s v="1"/>
    <s v="KR"/>
    <s v="CTR SR01/169935"/>
    <s v="DEL CORPORATE"/>
    <s v="#"/>
    <s v="#"/>
    <s v="JERRY GARLAND"/>
    <s v="MAR 2020"/>
    <n v="300"/>
    <x v="2"/>
    <x v="0"/>
    <x v="103"/>
    <x v="7"/>
    <x v="3"/>
    <x v="14"/>
  </r>
  <r>
    <x v="0"/>
    <s v="Adm &amp; Gen-Outsd Svcs"/>
    <s v="5303220"/>
    <s v="Legal Services"/>
    <s v="400003822"/>
    <s v="DARRELL L SAUNDERS"/>
    <s v="1900001071"/>
    <s v="1"/>
    <s v="KR"/>
    <s v="CTR SR01/169935"/>
    <s v="DEL CORPORATE"/>
    <s v="#"/>
    <s v="#"/>
    <s v="MTAG-DENNISHOGAN"/>
    <s v="MAR 2020"/>
    <n v="950"/>
    <x v="2"/>
    <x v="0"/>
    <x v="104"/>
    <x v="7"/>
    <x v="3"/>
    <x v="14"/>
  </r>
  <r>
    <x v="0"/>
    <s v="Adm &amp; Gen-Outsd Svcs"/>
    <s v="5303220"/>
    <s v="Legal Services"/>
    <s v="400003822"/>
    <s v="DARRELL L SAUNDERS"/>
    <s v="1900001643"/>
    <s v="1"/>
    <s v="KR"/>
    <s v="CTR SR01/169935"/>
    <s v="DEL CORPORATE"/>
    <s v="#"/>
    <s v="#"/>
    <s v="JERRY GARLAND"/>
    <s v="APR 2020"/>
    <n v="400"/>
    <x v="2"/>
    <x v="0"/>
    <x v="105"/>
    <x v="11"/>
    <x v="3"/>
    <x v="14"/>
  </r>
  <r>
    <x v="0"/>
    <s v="Adm &amp; Gen-Outsd Svcs"/>
    <s v="5303220"/>
    <s v="Legal Services"/>
    <s v="400003822"/>
    <s v="DARRELL L SAUNDERS"/>
    <s v="1900002150"/>
    <s v="1"/>
    <s v="KR"/>
    <s v="CTR SR01/169935"/>
    <s v="DEL CORPORATE"/>
    <s v="#"/>
    <s v="#"/>
    <s v="JERRY GARLAND"/>
    <s v="MAY 2020"/>
    <n v="150"/>
    <x v="2"/>
    <x v="0"/>
    <x v="106"/>
    <x v="3"/>
    <x v="3"/>
    <x v="14"/>
  </r>
  <r>
    <x v="0"/>
    <s v="Adm &amp; Gen-Outsd Svcs"/>
    <s v="5303220"/>
    <s v="Legal Services"/>
    <s v="400003822"/>
    <s v="DARRELL L SAUNDERS"/>
    <s v="1900002151"/>
    <s v="1"/>
    <s v="KR"/>
    <s v="CTR SR01/169935"/>
    <s v="DEL CORPORATE"/>
    <s v="#"/>
    <s v="#"/>
    <s v="MICHAEL MILLS"/>
    <s v="MAY 2020"/>
    <n v="450"/>
    <x v="2"/>
    <x v="0"/>
    <x v="107"/>
    <x v="3"/>
    <x v="3"/>
    <x v="14"/>
  </r>
  <r>
    <x v="0"/>
    <s v="Adm &amp; Gen-Outsd Svcs"/>
    <s v="5303220"/>
    <s v="Legal Services"/>
    <s v="400003822"/>
    <s v="DARRELL L SAUNDERS"/>
    <s v="1900002777"/>
    <s v="1"/>
    <s v="KR"/>
    <s v="CTR SR01/169935"/>
    <s v="DEL CORPORATE"/>
    <s v="#"/>
    <s v="#"/>
    <s v="MICHAEL MILLS"/>
    <s v="JUN 2020"/>
    <n v="100"/>
    <x v="2"/>
    <x v="0"/>
    <x v="108"/>
    <x v="8"/>
    <x v="3"/>
    <x v="14"/>
  </r>
  <r>
    <x v="0"/>
    <s v="Adm &amp; Gen-Outsd Svcs"/>
    <s v="5303220"/>
    <s v="Legal Services"/>
    <s v="400003822"/>
    <s v="DARRELL L SAUNDERS"/>
    <s v="1900002778"/>
    <s v="1"/>
    <s v="KR"/>
    <s v="CTR SR01/169935"/>
    <s v="DEL CORPORATE"/>
    <s v="#"/>
    <s v="#"/>
    <s v="JERRY GARLAND"/>
    <s v="JUN 2020"/>
    <n v="50"/>
    <x v="2"/>
    <x v="0"/>
    <x v="109"/>
    <x v="8"/>
    <x v="3"/>
    <x v="14"/>
  </r>
  <r>
    <x v="0"/>
    <s v="Adm &amp; Gen-Outsd Svcs"/>
    <s v="5303220"/>
    <s v="Legal Services"/>
    <s v="400003822"/>
    <s v="DARRELL L SAUNDERS"/>
    <s v="1900003314"/>
    <s v="1"/>
    <s v="KR"/>
    <s v="CTR SR01/169935"/>
    <s v="DEL CORPORATE"/>
    <s v="#"/>
    <s v="#"/>
    <s v="JERRY GARLAND"/>
    <s v="JUL 2020"/>
    <n v="50"/>
    <x v="2"/>
    <x v="0"/>
    <x v="110"/>
    <x v="4"/>
    <x v="3"/>
    <x v="14"/>
  </r>
  <r>
    <x v="0"/>
    <s v="Adm &amp; Gen-Outsd Svcs"/>
    <s v="5303220"/>
    <s v="Legal Services"/>
    <s v="400003822"/>
    <s v="DARRELL L SAUNDERS"/>
    <s v="1900003320"/>
    <s v="1"/>
    <s v="KR"/>
    <s v="CTR SR01/169935"/>
    <s v="DEL CORPORATE"/>
    <s v="#"/>
    <s v="#"/>
    <s v="(G&amp;M OIL)"/>
    <s v="JUL 2020"/>
    <n v="500"/>
    <x v="2"/>
    <x v="0"/>
    <x v="111"/>
    <x v="4"/>
    <x v="3"/>
    <x v="14"/>
  </r>
  <r>
    <x v="0"/>
    <s v="Adm &amp; Gen-Outsd Svcs"/>
    <s v="5303220"/>
    <s v="Legal Services"/>
    <s v="400003822"/>
    <s v="DARRELL L SAUNDERS"/>
    <s v="1900003888"/>
    <s v="1"/>
    <s v="KR"/>
    <s v="CTR SR01/169935"/>
    <s v="DEL CORPORATE"/>
    <s v="#"/>
    <s v="#"/>
    <s v="MTAG-DENNISHOGAN"/>
    <s v="AUG 2020"/>
    <n v="50"/>
    <x v="2"/>
    <x v="0"/>
    <x v="112"/>
    <x v="5"/>
    <x v="3"/>
    <x v="14"/>
  </r>
  <r>
    <x v="0"/>
    <s v="Adm &amp; Gen-Outsd Svcs"/>
    <s v="5303220"/>
    <s v="Legal Services"/>
    <s v="400003822"/>
    <s v="DARRELL L SAUNDERS"/>
    <s v="1900003892"/>
    <s v="1"/>
    <s v="KR"/>
    <s v="CTR SR01/169935"/>
    <s v="DEL CORPORATE"/>
    <s v="#"/>
    <s v="#"/>
    <s v="JERRY GARLAND"/>
    <s v="AUG 2020"/>
    <n v="200"/>
    <x v="2"/>
    <x v="0"/>
    <x v="113"/>
    <x v="5"/>
    <x v="3"/>
    <x v="14"/>
  </r>
  <r>
    <x v="0"/>
    <s v="Adm &amp; Gen-Outsd Svcs"/>
    <s v="5303220"/>
    <s v="Legal Services"/>
    <s v="400003822"/>
    <s v="DARRELL L SAUNDERS"/>
    <s v="1900004515"/>
    <s v="1"/>
    <s v="KR"/>
    <s v="CTR SR01/168304"/>
    <s v="DEL EXEC"/>
    <s v="#"/>
    <s v="#"/>
    <s v="MTAG"/>
    <s v="SEP 2019"/>
    <n v="300"/>
    <x v="2"/>
    <x v="0"/>
    <x v="114"/>
    <x v="9"/>
    <x v="3"/>
    <x v="14"/>
  </r>
  <r>
    <x v="0"/>
    <s v="Adm &amp; Gen-Outsd Svcs"/>
    <s v="5303220"/>
    <s v="Legal Services"/>
    <s v="400003822"/>
    <s v="DARRELL L SAUNDERS"/>
    <s v="1900005208"/>
    <s v="1"/>
    <s v="KR"/>
    <s v="CTR SR01/169935"/>
    <s v="DEL CORPORATE"/>
    <s v="#"/>
    <s v="#"/>
    <s v="MTAG-DENNISHOGAN"/>
    <s v="OCT 2019"/>
    <n v="950"/>
    <x v="2"/>
    <x v="0"/>
    <x v="115"/>
    <x v="1"/>
    <x v="3"/>
    <x v="14"/>
  </r>
  <r>
    <x v="0"/>
    <s v="Adm &amp; Gen-Outsd Svcs"/>
    <s v="5303220"/>
    <s v="Legal Services"/>
    <s v="400003822"/>
    <s v="DARRELL L SAUNDERS"/>
    <s v="1900005681"/>
    <s v="1"/>
    <s v="KR"/>
    <s v="CTR SR01/169935"/>
    <s v="DEL CORPORATE"/>
    <s v="#"/>
    <s v="#"/>
    <s v="JERRY GARLAND"/>
    <s v="NOV 2019"/>
    <n v="1397.5"/>
    <x v="2"/>
    <x v="0"/>
    <x v="116"/>
    <x v="10"/>
    <x v="3"/>
    <x v="14"/>
  </r>
  <r>
    <x v="0"/>
    <s v="Adm &amp; Gen-Outsd Svcs"/>
    <s v="5303220"/>
    <s v="Legal Services"/>
    <s v="400003822"/>
    <s v="DARRELL L SAUNDERS"/>
    <s v="1900006188"/>
    <s v="1"/>
    <s v="KR"/>
    <s v="CTR SR01/169935"/>
    <s v="DEL CORPORATE"/>
    <s v="#"/>
    <s v="#"/>
    <s v="MTAG-DENNISHOGAN"/>
    <s v="DEC 2019"/>
    <n v="50"/>
    <x v="2"/>
    <x v="0"/>
    <x v="117"/>
    <x v="0"/>
    <x v="3"/>
    <x v="14"/>
  </r>
  <r>
    <x v="0"/>
    <s v="Adm &amp; Gen-Outsd Svcs"/>
    <s v="5303220"/>
    <s v="Legal Services"/>
    <s v="400003822"/>
    <s v="DARRELL L SAUNDERS"/>
    <s v="1900006192"/>
    <s v="1"/>
    <s v="KR"/>
    <s v="CTR SR01/169935"/>
    <s v="DEL CORPORATE"/>
    <s v="#"/>
    <s v="#"/>
    <s v="JERRY GARLAND"/>
    <s v="DEC 2019"/>
    <n v="50"/>
    <x v="2"/>
    <x v="0"/>
    <x v="118"/>
    <x v="0"/>
    <x v="3"/>
    <x v="14"/>
  </r>
  <r>
    <x v="0"/>
    <s v="Adm &amp; Gen-Outsd Svcs"/>
    <s v="5303220"/>
    <s v="Legal Services"/>
    <s v="400003921"/>
    <s v="CSC"/>
    <s v="1900005612"/>
    <s v="1"/>
    <s v="KR"/>
    <s v="CTR SR01/169935"/>
    <s v="DEL CORPORATE"/>
    <s v="#"/>
    <s v="#"/>
    <s v="79030069"/>
    <s v="NOV 2019"/>
    <n v="190.5"/>
    <x v="2"/>
    <x v="0"/>
    <x v="119"/>
    <x v="10"/>
    <x v="3"/>
    <x v="15"/>
  </r>
  <r>
    <x v="0"/>
    <s v="Adm &amp; Gen-Outsd Svcs"/>
    <s v="5303220"/>
    <s v="Legal Services"/>
    <s v="400003930"/>
    <s v="MCCARTER &amp; ENGLISH LLP"/>
    <s v="1900000894"/>
    <s v="1"/>
    <s v="KR"/>
    <s v="CTR SR01/169935"/>
    <s v="DEL CORPORATE"/>
    <s v="#"/>
    <s v="#"/>
    <s v="8297439"/>
    <s v="FEB 2020"/>
    <n v="356.93"/>
    <x v="2"/>
    <x v="0"/>
    <x v="120"/>
    <x v="6"/>
    <x v="3"/>
    <x v="16"/>
  </r>
  <r>
    <x v="0"/>
    <s v="Adm &amp; Gen-Outsd Svcs"/>
    <s v="5303220"/>
    <s v="Legal Services"/>
    <s v="400003930"/>
    <s v="MCCARTER &amp; ENGLISH LLP"/>
    <s v="1900001243"/>
    <s v="1"/>
    <s v="KR"/>
    <s v="CTR SR01/169935"/>
    <s v="DEL CORPORATE"/>
    <s v="#"/>
    <s v="#"/>
    <s v="8302113"/>
    <s v="MAR 2020"/>
    <n v="492.87"/>
    <x v="2"/>
    <x v="0"/>
    <x v="121"/>
    <x v="7"/>
    <x v="3"/>
    <x v="16"/>
  </r>
  <r>
    <x v="0"/>
    <s v="Adm &amp; Gen-Outsd Svcs"/>
    <s v="5303220"/>
    <s v="Legal Services"/>
    <s v="400003930"/>
    <s v="MCCARTER &amp; ENGLISH LLP"/>
    <s v="1900001820"/>
    <s v="1"/>
    <s v="KR"/>
    <s v="CTR SR01/169935"/>
    <s v="DEL CORPORATE"/>
    <s v="#"/>
    <s v="#"/>
    <s v="8306854"/>
    <s v="APR 2020"/>
    <n v="454.41"/>
    <x v="2"/>
    <x v="0"/>
    <x v="122"/>
    <x v="11"/>
    <x v="3"/>
    <x v="16"/>
  </r>
  <r>
    <x v="0"/>
    <s v="Adm &amp; Gen-Outsd Svcs"/>
    <s v="5303220"/>
    <s v="Legal Services"/>
    <s v="400003930"/>
    <s v="MCCARTER &amp; ENGLISH LLP"/>
    <s v="1900004006"/>
    <s v="1"/>
    <s v="KR"/>
    <s v="CTR SR01/169935"/>
    <s v="DEL CORPORATE"/>
    <s v="#"/>
    <s v="#"/>
    <s v="8329793"/>
    <s v="AUG 2020"/>
    <n v="1013.83"/>
    <x v="2"/>
    <x v="0"/>
    <x v="123"/>
    <x v="5"/>
    <x v="3"/>
    <x v="16"/>
  </r>
  <r>
    <x v="0"/>
    <s v="Adm &amp; Gen-Outsd Svcs"/>
    <s v="5303220"/>
    <s v="Legal Services"/>
    <s v="400003930"/>
    <s v="MCCARTER &amp; ENGLISH LLP"/>
    <s v="1900004780"/>
    <s v="1"/>
    <s v="KR"/>
    <s v="CTR SR01/169935"/>
    <s v="DEL CORPORATE"/>
    <s v="#"/>
    <s v="#"/>
    <s v="8255767"/>
    <s v="SEP 2019"/>
    <n v="292.26"/>
    <x v="2"/>
    <x v="0"/>
    <x v="124"/>
    <x v="9"/>
    <x v="3"/>
    <x v="16"/>
  </r>
  <r>
    <x v="0"/>
    <s v="Adm &amp; Gen-Outsd Svcs"/>
    <s v="5303220"/>
    <s v="Legal Services"/>
    <s v="400003930"/>
    <s v="MCCARTER &amp; ENGLISH LLP"/>
    <s v="1900004781"/>
    <s v="1"/>
    <s v="KR"/>
    <s v="CTR SR01/169935"/>
    <s v="DEL CORPORATE"/>
    <s v="#"/>
    <s v="#"/>
    <s v="8269942"/>
    <s v="SEP 2019"/>
    <n v="274.61"/>
    <x v="2"/>
    <x v="0"/>
    <x v="125"/>
    <x v="9"/>
    <x v="3"/>
    <x v="16"/>
  </r>
  <r>
    <x v="0"/>
    <s v="Adm &amp; Gen-Outsd Svcs"/>
    <s v="5303220"/>
    <s v="Legal Services"/>
    <s v="400003930"/>
    <s v="MCCARTER &amp; ENGLISH LLP"/>
    <s v="1900005155"/>
    <s v="1"/>
    <s v="KR"/>
    <s v="CTR SR01/169935"/>
    <s v="DEL CORPORATE"/>
    <s v="#"/>
    <s v="#"/>
    <s v="8273763"/>
    <s v="OCT 2019"/>
    <n v="373.77"/>
    <x v="2"/>
    <x v="0"/>
    <x v="126"/>
    <x v="1"/>
    <x v="3"/>
    <x v="16"/>
  </r>
  <r>
    <x v="0"/>
    <s v="Adm &amp; Gen-Outsd Svcs"/>
    <s v="5303220"/>
    <s v="Legal Services"/>
    <s v="400003930"/>
    <s v="MCCARTER &amp; ENGLISH LLP"/>
    <s v="1900005742"/>
    <s v="1"/>
    <s v="KR"/>
    <s v="CTR SR01/169935"/>
    <s v="DEL CORPORATE"/>
    <s v="#"/>
    <s v="#"/>
    <s v="8279725"/>
    <s v="NOV 2019"/>
    <n v="692.7"/>
    <x v="2"/>
    <x v="0"/>
    <x v="127"/>
    <x v="10"/>
    <x v="3"/>
    <x v="16"/>
  </r>
  <r>
    <x v="0"/>
    <s v="Adm &amp; Gen-Outsd Svcs"/>
    <s v="5303220"/>
    <s v="Legal Services"/>
    <s v="400003930"/>
    <s v="MCCARTER &amp; ENGLISH LLP"/>
    <s v="1900006257"/>
    <s v="1"/>
    <s v="KR"/>
    <s v="CTR SR01/169935"/>
    <s v="DEL CORPORATE"/>
    <s v="#"/>
    <s v="#"/>
    <s v="8285293"/>
    <s v="DEC 2019"/>
    <n v="1917.67"/>
    <x v="2"/>
    <x v="0"/>
    <x v="128"/>
    <x v="0"/>
    <x v="3"/>
    <x v="16"/>
  </r>
  <r>
    <x v="0"/>
    <s v="Adm &amp; Gen-Outsd Svcs"/>
    <s v="5303220"/>
    <s v="Legal Services"/>
    <s v="#"/>
    <s v="Not assigned"/>
    <s v="100010405"/>
    <s v="2"/>
    <s v="SA"/>
    <s v="CTR SR01/169935"/>
    <s v="DEL CORPORATE"/>
    <s v="#"/>
    <s v="Reclass AP Invoice"/>
    <s v="RECLASS AP INVOI"/>
    <s v="OCT 2019"/>
    <n v="-7170.58"/>
    <x v="2"/>
    <x v="0"/>
    <x v="129"/>
    <x v="1"/>
    <x v="3"/>
    <x v="17"/>
  </r>
  <r>
    <x v="0"/>
    <s v="Adm &amp; Gen-Outsd Svcs"/>
    <s v="5303220"/>
    <s v="Legal Services"/>
    <s v="#"/>
    <s v="Not assigned"/>
    <s v="2200000027"/>
    <s v="6"/>
    <s v="AC"/>
    <s v="CTR SR01/169935"/>
    <s v="DEL CORPORATE"/>
    <s v="#"/>
    <s v="1600 - AP ACCRUAL"/>
    <s v="1600 - AP ACCRUA"/>
    <s v="FEB 2020"/>
    <n v="10000"/>
    <x v="2"/>
    <x v="0"/>
    <x v="130"/>
    <x v="12"/>
    <x v="4"/>
    <x v="18"/>
  </r>
  <r>
    <x v="0"/>
    <s v="Adm &amp; Gen-Outsd Svcs"/>
    <s v="5303220"/>
    <s v="Legal Services"/>
    <s v="#"/>
    <s v="Not assigned"/>
    <s v="2200000046"/>
    <s v="7"/>
    <s v="AC"/>
    <s v="CTR SR01/169935"/>
    <s v="DEL CORPORATE"/>
    <s v="#"/>
    <s v="1600 - AP ACCRUAL"/>
    <s v="1600 - AP ACCRUA"/>
    <s v="MAR 2020"/>
    <n v="12300"/>
    <x v="2"/>
    <x v="0"/>
    <x v="130"/>
    <x v="12"/>
    <x v="4"/>
    <x v="18"/>
  </r>
  <r>
    <x v="0"/>
    <s v="Adm &amp; Gen-Outsd Svcs"/>
    <s v="5303220"/>
    <s v="Legal Services"/>
    <s v="#"/>
    <s v="Not assigned"/>
    <s v="2200000112"/>
    <s v="3"/>
    <s v="AC"/>
    <s v="CTR SR01/169935"/>
    <s v="DEL CORPORATE"/>
    <s v="#"/>
    <s v="1600 - AP ACCRUAL"/>
    <s v="1600 - AP ACCRUA"/>
    <s v="OCT 2019"/>
    <n v="12200"/>
    <x v="2"/>
    <x v="0"/>
    <x v="130"/>
    <x v="12"/>
    <x v="4"/>
    <x v="18"/>
  </r>
  <r>
    <x v="0"/>
    <s v="Adm &amp; Gen-Outsd Svcs"/>
    <s v="5303220"/>
    <s v="Legal Services"/>
    <s v="#"/>
    <s v="Not assigned"/>
    <s v="4400000031"/>
    <s v="6"/>
    <s v="AR"/>
    <s v="CTR SR01/169935"/>
    <s v="DEL CORPORATE"/>
    <s v="#"/>
    <s v="1600 - AP ACCRUAL"/>
    <s v="1600 - AP ACCRUA"/>
    <s v="MAR 2020"/>
    <n v="-10000"/>
    <x v="2"/>
    <x v="0"/>
    <x v="130"/>
    <x v="12"/>
    <x v="4"/>
    <x v="18"/>
  </r>
  <r>
    <x v="0"/>
    <s v="Adm &amp; Gen-Outsd Svcs"/>
    <s v="5303220"/>
    <s v="Legal Services"/>
    <s v="#"/>
    <s v="Not assigned"/>
    <s v="4400000045"/>
    <s v="7"/>
    <s v="AR"/>
    <s v="CTR SR01/169935"/>
    <s v="DEL CORPORATE"/>
    <s v="#"/>
    <s v="1600 - AP ACCRUAL"/>
    <s v="1600 - AP ACCRUA"/>
    <s v="APR 2020"/>
    <n v="-12300"/>
    <x v="2"/>
    <x v="0"/>
    <x v="130"/>
    <x v="12"/>
    <x v="4"/>
    <x v="18"/>
  </r>
  <r>
    <x v="0"/>
    <s v="Adm &amp; Gen-Outsd Svcs"/>
    <s v="5303220"/>
    <s v="Legal Services"/>
    <s v="#"/>
    <s v="Not assigned"/>
    <s v="4400000102"/>
    <s v="3"/>
    <s v="AR"/>
    <s v="CTR SR01/169935"/>
    <s v="DEL CORPORATE"/>
    <s v="#"/>
    <s v="1600 - AP ACCRUAL"/>
    <s v="1600 - AP ACCRUA"/>
    <s v="NOV 2019"/>
    <n v="-12200"/>
    <x v="2"/>
    <x v="0"/>
    <x v="130"/>
    <x v="12"/>
    <x v="4"/>
    <x v="18"/>
  </r>
  <r>
    <x v="0"/>
    <s v="Adm &amp; Gen-Outsd Svcs"/>
    <s v="5303310"/>
    <s v="Consultant Services"/>
    <s v="400003625"/>
    <s v="BLUEGRASS OFFICE SYSTEMS"/>
    <s v="5100000189"/>
    <s v="2"/>
    <s v="RE"/>
    <s v="CTR SR01/169556"/>
    <s v="FACILITY ADM SETT"/>
    <s v="#"/>
    <s v="#"/>
    <s v="200331-0020"/>
    <s v="APR 2020"/>
    <n v="20.88"/>
    <x v="0"/>
    <x v="0"/>
    <x v="131"/>
    <x v="11"/>
    <x v="5"/>
    <x v="4"/>
  </r>
  <r>
    <x v="0"/>
    <s v="Adm &amp; Gen-Outsd Svcs"/>
    <s v="5303310"/>
    <s v="Consultant Services"/>
    <s v="400003625"/>
    <s v="BLUEGRASS OFFICE SYSTEMS"/>
    <s v="5100000189"/>
    <s v="4"/>
    <s v="RE"/>
    <s v="CTR SR01/169556"/>
    <s v="FACILITY ADM SETT"/>
    <s v="#"/>
    <s v="#"/>
    <s v="200331-0020"/>
    <s v="APR 2020"/>
    <n v="88.11"/>
    <x v="0"/>
    <x v="0"/>
    <x v="131"/>
    <x v="11"/>
    <x v="5"/>
    <x v="4"/>
  </r>
  <r>
    <x v="0"/>
    <s v="Adm &amp; Gen-Outsd Svcs"/>
    <s v="5303310"/>
    <s v="Consultant Services"/>
    <s v="400003774"/>
    <s v="TOM MCCAY"/>
    <s v="1900000023"/>
    <s v="1"/>
    <s v="KE"/>
    <s v="CTR SR01/167029"/>
    <s v="DEL ADMIN SERVICES"/>
    <s v="#"/>
    <s v="1/2020"/>
    <s v="1/2020"/>
    <s v="JAN 2020"/>
    <n v="1000"/>
    <x v="0"/>
    <x v="0"/>
    <x v="132"/>
    <x v="2"/>
    <x v="5"/>
    <x v="19"/>
  </r>
  <r>
    <x v="0"/>
    <s v="Adm &amp; Gen-Outsd Svcs"/>
    <s v="5303310"/>
    <s v="Consultant Services"/>
    <s v="400003774"/>
    <s v="TOM MCCAY"/>
    <s v="1900000542"/>
    <s v="1"/>
    <s v="KE"/>
    <s v="CTR SR01/167029"/>
    <s v="DEL ADMIN SERVICES"/>
    <s v="#"/>
    <s v="2/2020"/>
    <s v="2/2020"/>
    <s v="FEB 2020"/>
    <n v="1000"/>
    <x v="0"/>
    <x v="0"/>
    <x v="133"/>
    <x v="6"/>
    <x v="5"/>
    <x v="19"/>
  </r>
  <r>
    <x v="0"/>
    <s v="Adm &amp; Gen-Outsd Svcs"/>
    <s v="5303310"/>
    <s v="Consultant Services"/>
    <s v="400003774"/>
    <s v="TOM MCCAY"/>
    <s v="1900000986"/>
    <s v="1"/>
    <s v="KE"/>
    <s v="CTR SR01/167029"/>
    <s v="DEL ADMIN SERVICES"/>
    <s v="#"/>
    <s v="3/2020"/>
    <s v="3/2020"/>
    <s v="MAR 2020"/>
    <n v="1000"/>
    <x v="0"/>
    <x v="0"/>
    <x v="134"/>
    <x v="7"/>
    <x v="5"/>
    <x v="19"/>
  </r>
  <r>
    <x v="0"/>
    <s v="Adm &amp; Gen-Outsd Svcs"/>
    <s v="5303310"/>
    <s v="Consultant Services"/>
    <s v="400003774"/>
    <s v="TOM MCCAY"/>
    <s v="1900001464"/>
    <s v="1"/>
    <s v="KE"/>
    <s v="CTR SR01/167029"/>
    <s v="DEL ADMIN SERVICES"/>
    <s v="#"/>
    <s v="4/2020"/>
    <s v="4/2020"/>
    <s v="APR 2020"/>
    <n v="1000"/>
    <x v="0"/>
    <x v="0"/>
    <x v="135"/>
    <x v="11"/>
    <x v="5"/>
    <x v="19"/>
  </r>
  <r>
    <x v="0"/>
    <s v="Adm &amp; Gen-Outsd Svcs"/>
    <s v="5303310"/>
    <s v="Consultant Services"/>
    <s v="400003774"/>
    <s v="TOM MCCAY"/>
    <s v="1900001958"/>
    <s v="1"/>
    <s v="KE"/>
    <s v="CTR SR01/167029"/>
    <s v="DEL ADMIN SERVICES"/>
    <s v="#"/>
    <s v="5/2020"/>
    <s v="5/2020"/>
    <s v="MAY 2020"/>
    <n v="1000"/>
    <x v="0"/>
    <x v="0"/>
    <x v="136"/>
    <x v="3"/>
    <x v="5"/>
    <x v="19"/>
  </r>
  <r>
    <x v="0"/>
    <s v="Adm &amp; Gen-Outsd Svcs"/>
    <s v="5303310"/>
    <s v="Consultant Services"/>
    <s v="400003774"/>
    <s v="TOM MCCAY"/>
    <s v="1900002409"/>
    <s v="1"/>
    <s v="KE"/>
    <s v="CTR SR01/167029"/>
    <s v="DEL ADMIN SERVICES"/>
    <s v="#"/>
    <s v="6/2020"/>
    <s v="6/2020"/>
    <s v="JUN 2020"/>
    <n v="1000"/>
    <x v="0"/>
    <x v="0"/>
    <x v="137"/>
    <x v="8"/>
    <x v="5"/>
    <x v="19"/>
  </r>
  <r>
    <x v="0"/>
    <s v="Adm &amp; Gen-Outsd Svcs"/>
    <s v="5303310"/>
    <s v="Consultant Services"/>
    <s v="400003774"/>
    <s v="TOM MCCAY"/>
    <s v="1900003075"/>
    <s v="1"/>
    <s v="KE"/>
    <s v="CTR SR01/167029"/>
    <s v="DEL ADMIN SERVICES"/>
    <s v="#"/>
    <s v="7/2020"/>
    <s v="7/2020"/>
    <s v="JUL 2020"/>
    <n v="1000"/>
    <x v="0"/>
    <x v="0"/>
    <x v="138"/>
    <x v="4"/>
    <x v="5"/>
    <x v="19"/>
  </r>
  <r>
    <x v="0"/>
    <s v="Adm &amp; Gen-Outsd Svcs"/>
    <s v="5303310"/>
    <s v="Consultant Services"/>
    <s v="400003774"/>
    <s v="TOM MCCAY"/>
    <s v="1900003643"/>
    <s v="1"/>
    <s v="KE"/>
    <s v="CTR SR01/167029"/>
    <s v="DEL ADMIN SERVICES"/>
    <s v="#"/>
    <s v="8/2020"/>
    <s v="8/2020"/>
    <s v="AUG 2020"/>
    <n v="1000"/>
    <x v="0"/>
    <x v="0"/>
    <x v="139"/>
    <x v="5"/>
    <x v="5"/>
    <x v="19"/>
  </r>
  <r>
    <x v="0"/>
    <s v="Adm &amp; Gen-Outsd Svcs"/>
    <s v="5303310"/>
    <s v="Consultant Services"/>
    <s v="400003774"/>
    <s v="TOM MCCAY"/>
    <s v="1900004499"/>
    <s v="1"/>
    <s v="KE"/>
    <s v="CTR SR01/167029"/>
    <s v="DEL ADMIN SERVICES"/>
    <s v="#"/>
    <s v="9/2019"/>
    <s v="9/2019"/>
    <s v="SEP 2019"/>
    <n v="1000"/>
    <x v="0"/>
    <x v="0"/>
    <x v="140"/>
    <x v="9"/>
    <x v="5"/>
    <x v="19"/>
  </r>
  <r>
    <x v="0"/>
    <s v="Adm &amp; Gen-Outsd Svcs"/>
    <s v="5303310"/>
    <s v="Consultant Services"/>
    <s v="400003774"/>
    <s v="TOM MCCAY"/>
    <s v="1900004854"/>
    <s v="1"/>
    <s v="KE"/>
    <s v="CTR SR01/167029"/>
    <s v="DEL ADMIN SERVICES"/>
    <s v="#"/>
    <s v="1/2019"/>
    <s v="10/2019"/>
    <s v="OCT 2019"/>
    <n v="1000"/>
    <x v="0"/>
    <x v="0"/>
    <x v="141"/>
    <x v="1"/>
    <x v="5"/>
    <x v="19"/>
  </r>
  <r>
    <x v="0"/>
    <s v="Adm &amp; Gen-Outsd Svcs"/>
    <s v="5303310"/>
    <s v="Consultant Services"/>
    <s v="400003774"/>
    <s v="TOM MCCAY"/>
    <s v="1900005512"/>
    <s v="1"/>
    <s v="KE"/>
    <s v="CTR SR01/167029"/>
    <s v="DEL ADMIN SERVICES"/>
    <s v="#"/>
    <s v="1/2019"/>
    <s v="11/2019"/>
    <s v="NOV 2019"/>
    <n v="1000"/>
    <x v="0"/>
    <x v="0"/>
    <x v="142"/>
    <x v="10"/>
    <x v="5"/>
    <x v="19"/>
  </r>
  <r>
    <x v="0"/>
    <s v="Adm &amp; Gen-Outsd Svcs"/>
    <s v="5303310"/>
    <s v="Consultant Services"/>
    <s v="400003774"/>
    <s v="TOM MCCAY"/>
    <s v="1900006059"/>
    <s v="1"/>
    <s v="KE"/>
    <s v="CTR SR01/167029"/>
    <s v="DEL ADMIN SERVICES"/>
    <s v="#"/>
    <s v="12/2019"/>
    <s v="12/2019"/>
    <s v="DEC 2019"/>
    <n v="1000"/>
    <x v="0"/>
    <x v="0"/>
    <x v="143"/>
    <x v="0"/>
    <x v="5"/>
    <x v="19"/>
  </r>
  <r>
    <x v="0"/>
    <s v="Adm &amp; Gen-Outsd Svcs"/>
    <s v="5303310"/>
    <s v="Consultant Services"/>
    <s v="400003798"/>
    <s v="CAPITAL LINK CONSULTANTS"/>
    <s v="1900000019"/>
    <s v="1"/>
    <s v="KE"/>
    <s v="CTR SR01/169935"/>
    <s v="DEL CORPORATE"/>
    <s v="#"/>
    <s v="1/2020"/>
    <s v="1/2020"/>
    <s v="JAN 2020"/>
    <n v="2975"/>
    <x v="0"/>
    <x v="0"/>
    <x v="144"/>
    <x v="2"/>
    <x v="5"/>
    <x v="20"/>
  </r>
  <r>
    <x v="0"/>
    <s v="Adm &amp; Gen-Outsd Svcs"/>
    <s v="5303310"/>
    <s v="Consultant Services"/>
    <s v="400003798"/>
    <s v="CAPITAL LINK CONSULTANTS"/>
    <s v="1900000540"/>
    <s v="1"/>
    <s v="KE"/>
    <s v="CTR SR01/169935"/>
    <s v="DEL CORPORATE"/>
    <s v="#"/>
    <s v="2/2020"/>
    <s v="2/2020"/>
    <s v="FEB 2020"/>
    <n v="2975"/>
    <x v="0"/>
    <x v="0"/>
    <x v="145"/>
    <x v="6"/>
    <x v="5"/>
    <x v="20"/>
  </r>
  <r>
    <x v="0"/>
    <s v="Adm &amp; Gen-Outsd Svcs"/>
    <s v="5303310"/>
    <s v="Consultant Services"/>
    <s v="400003798"/>
    <s v="CAPITAL LINK CONSULTANTS"/>
    <s v="1900000983"/>
    <s v="1"/>
    <s v="KE"/>
    <s v="CTR SR01/169935"/>
    <s v="DEL CORPORATE"/>
    <s v="#"/>
    <s v="3-2020"/>
    <s v="3/2020"/>
    <s v="MAR 2020"/>
    <n v="2975"/>
    <x v="0"/>
    <x v="0"/>
    <x v="146"/>
    <x v="7"/>
    <x v="5"/>
    <x v="20"/>
  </r>
  <r>
    <x v="0"/>
    <s v="Adm &amp; Gen-Outsd Svcs"/>
    <s v="5303310"/>
    <s v="Consultant Services"/>
    <s v="400003798"/>
    <s v="CAPITAL LINK CONSULTANTS"/>
    <s v="1900001462"/>
    <s v="1"/>
    <s v="KE"/>
    <s v="CTR SR01/169935"/>
    <s v="DEL CORPORATE"/>
    <s v="#"/>
    <s v="4/2020"/>
    <s v="4/2020"/>
    <s v="APR 2020"/>
    <n v="2975"/>
    <x v="0"/>
    <x v="0"/>
    <x v="147"/>
    <x v="11"/>
    <x v="5"/>
    <x v="20"/>
  </r>
  <r>
    <x v="0"/>
    <s v="Adm &amp; Gen-Outsd Svcs"/>
    <s v="5303310"/>
    <s v="Consultant Services"/>
    <s v="400003798"/>
    <s v="CAPITAL LINK CONSULTANTS"/>
    <s v="1900001957"/>
    <s v="1"/>
    <s v="KE"/>
    <s v="CTR SR01/169935"/>
    <s v="DEL CORPORATE"/>
    <s v="#"/>
    <s v="5/2020"/>
    <s v="5/2020"/>
    <s v="MAY 2020"/>
    <n v="2975"/>
    <x v="0"/>
    <x v="0"/>
    <x v="148"/>
    <x v="3"/>
    <x v="5"/>
    <x v="20"/>
  </r>
  <r>
    <x v="0"/>
    <s v="Adm &amp; Gen-Outsd Svcs"/>
    <s v="5303310"/>
    <s v="Consultant Services"/>
    <s v="400003798"/>
    <s v="CAPITAL LINK CONSULTANTS"/>
    <s v="1900002407"/>
    <s v="1"/>
    <s v="KE"/>
    <s v="CTR SR01/169935"/>
    <s v="DEL CORPORATE"/>
    <s v="#"/>
    <s v="6/2020"/>
    <s v="6/2020"/>
    <s v="JUN 2020"/>
    <n v="2975"/>
    <x v="0"/>
    <x v="0"/>
    <x v="149"/>
    <x v="8"/>
    <x v="5"/>
    <x v="20"/>
  </r>
  <r>
    <x v="0"/>
    <s v="Adm &amp; Gen-Outsd Svcs"/>
    <s v="5303310"/>
    <s v="Consultant Services"/>
    <s v="400003798"/>
    <s v="CAPITAL LINK CONSULTANTS"/>
    <s v="1900003073"/>
    <s v="1"/>
    <s v="KE"/>
    <s v="CTR SR01/169935"/>
    <s v="DEL CORPORATE"/>
    <s v="#"/>
    <s v="7/2020"/>
    <s v="7/2020"/>
    <s v="JUL 2020"/>
    <n v="2975"/>
    <x v="0"/>
    <x v="0"/>
    <x v="150"/>
    <x v="4"/>
    <x v="5"/>
    <x v="20"/>
  </r>
  <r>
    <x v="0"/>
    <s v="Adm &amp; Gen-Outsd Svcs"/>
    <s v="5303310"/>
    <s v="Consultant Services"/>
    <s v="400003798"/>
    <s v="CAPITAL LINK CONSULTANTS"/>
    <s v="1900003642"/>
    <s v="1"/>
    <s v="KE"/>
    <s v="CTR SR01/169935"/>
    <s v="DEL CORPORATE"/>
    <s v="#"/>
    <s v="8/2020"/>
    <s v="8/2020"/>
    <s v="AUG 2020"/>
    <n v="2975"/>
    <x v="0"/>
    <x v="0"/>
    <x v="151"/>
    <x v="5"/>
    <x v="5"/>
    <x v="20"/>
  </r>
  <r>
    <x v="0"/>
    <s v="Adm &amp; Gen-Outsd Svcs"/>
    <s v="5303310"/>
    <s v="Consultant Services"/>
    <s v="400003798"/>
    <s v="CAPITAL LINK CONSULTANTS"/>
    <s v="1900004496"/>
    <s v="1"/>
    <s v="KE"/>
    <s v="CTR SR01/169935"/>
    <s v="DEL CORPORATE"/>
    <s v="#"/>
    <s v="9/2019"/>
    <s v="9/2019"/>
    <s v="SEP 2019"/>
    <n v="2975"/>
    <x v="0"/>
    <x v="0"/>
    <x v="152"/>
    <x v="9"/>
    <x v="5"/>
    <x v="20"/>
  </r>
  <r>
    <x v="0"/>
    <s v="Adm &amp; Gen-Outsd Svcs"/>
    <s v="5303310"/>
    <s v="Consultant Services"/>
    <s v="400003798"/>
    <s v="CAPITAL LINK CONSULTANTS"/>
    <s v="1900004850"/>
    <s v="1"/>
    <s v="KE"/>
    <s v="CTR SR01/169935"/>
    <s v="DEL CORPORATE"/>
    <s v="#"/>
    <s v="1/2019"/>
    <s v="10/2019"/>
    <s v="OCT 2019"/>
    <n v="2975"/>
    <x v="0"/>
    <x v="0"/>
    <x v="153"/>
    <x v="1"/>
    <x v="5"/>
    <x v="20"/>
  </r>
  <r>
    <x v="0"/>
    <s v="Adm &amp; Gen-Outsd Svcs"/>
    <s v="5303310"/>
    <s v="Consultant Services"/>
    <s v="400003798"/>
    <s v="CAPITAL LINK CONSULTANTS"/>
    <s v="1900005509"/>
    <s v="1"/>
    <s v="KE"/>
    <s v="CTR SR01/169935"/>
    <s v="DEL CORPORATE"/>
    <s v="#"/>
    <s v="1/2019"/>
    <s v="11/2019"/>
    <s v="NOV 2019"/>
    <n v="2975"/>
    <x v="0"/>
    <x v="0"/>
    <x v="154"/>
    <x v="10"/>
    <x v="5"/>
    <x v="20"/>
  </r>
  <r>
    <x v="0"/>
    <s v="Adm &amp; Gen-Outsd Svcs"/>
    <s v="5303310"/>
    <s v="Consultant Services"/>
    <s v="400003798"/>
    <s v="CAPITAL LINK CONSULTANTS"/>
    <s v="1900006056"/>
    <s v="1"/>
    <s v="KE"/>
    <s v="CTR SR01/169935"/>
    <s v="DEL CORPORATE"/>
    <s v="#"/>
    <s v="12/2019"/>
    <s v="12/2019"/>
    <s v="DEC 2019"/>
    <n v="2975"/>
    <x v="0"/>
    <x v="0"/>
    <x v="155"/>
    <x v="0"/>
    <x v="5"/>
    <x v="20"/>
  </r>
  <r>
    <x v="0"/>
    <s v="Adm &amp; Gen-Outsd Svcs"/>
    <s v="5303315"/>
    <s v="IT/Telecom Contr Svc"/>
    <s v="100000055"/>
    <s v="GROUPEX LIMITED"/>
    <s v="5000003571"/>
    <s v="1"/>
    <s v="WE"/>
    <s v="WBS CP.APPL.ALL"/>
    <s v="INVS/SERVICES TO SUPPORT ALL COMPANIES"/>
    <s v="#"/>
    <s v="#"/>
    <s v="#"/>
    <s v="FEB 2020"/>
    <n v="0.56887500000000002"/>
    <x v="0"/>
    <x v="0"/>
    <x v="156"/>
    <x v="6"/>
    <x v="6"/>
    <x v="21"/>
  </r>
  <r>
    <x v="0"/>
    <s v="Adm &amp; Gen-Outsd Svcs"/>
    <s v="5303315"/>
    <s v="IT/Telecom Contr Svc"/>
    <s v="100000055"/>
    <s v="GROUPEX LIMITED"/>
    <s v="5000010557"/>
    <s v="1"/>
    <s v="WE"/>
    <s v="WBS CP.APPL.ALL"/>
    <s v="INVS/SERVICES TO SUPPORT ALL COMPANIES"/>
    <s v="#"/>
    <s v="#"/>
    <s v="#"/>
    <s v="MAY 2020"/>
    <n v="0.37924999999999998"/>
    <x v="0"/>
    <x v="0"/>
    <x v="157"/>
    <x v="3"/>
    <x v="6"/>
    <x v="21"/>
  </r>
  <r>
    <x v="0"/>
    <s v="Adm &amp; Gen-Outsd Svcs"/>
    <s v="5303315"/>
    <s v="IT/Telecom Contr Svc"/>
    <s v="100000055"/>
    <s v="GROUPEX LIMITED"/>
    <s v="5000028672"/>
    <s v="1"/>
    <s v="WE"/>
    <s v="WBS CP.APPL.ALL"/>
    <s v="INVS/SERVICES TO SUPPORT ALL COMPANIES"/>
    <s v="#"/>
    <s v="#"/>
    <s v="#"/>
    <s v="OCT 2019"/>
    <n v="0.37924999999999998"/>
    <x v="0"/>
    <x v="0"/>
    <x v="158"/>
    <x v="1"/>
    <x v="6"/>
    <x v="21"/>
  </r>
  <r>
    <x v="0"/>
    <s v="Adm &amp; Gen-Outsd Svcs"/>
    <s v="5303315"/>
    <s v="IT/Telecom Contr Svc"/>
    <s v="300000448"/>
    <s v="SAP AMERICA INC"/>
    <s v="5000029255"/>
    <s v="2"/>
    <s v="WE"/>
    <s v="WBS CP.APPL.ALL"/>
    <s v="INVS/SERVICES TO SUPPORT ALL COMPANIES"/>
    <s v="#"/>
    <s v="#"/>
    <s v="#"/>
    <s v="NOV 2019"/>
    <n v="18.288788"/>
    <x v="0"/>
    <x v="0"/>
    <x v="159"/>
    <x v="10"/>
    <x v="6"/>
    <x v="22"/>
  </r>
  <r>
    <x v="0"/>
    <s v="Adm &amp; Gen-Outsd Svcs"/>
    <s v="5303315"/>
    <s v="IT/Telecom Contr Svc"/>
    <s v="300000448"/>
    <s v="SAP AMERICA INC"/>
    <s v="5000031093"/>
    <s v="2"/>
    <s v="WE"/>
    <s v="WBS CP.APPL.ALL"/>
    <s v="INVS/SERVICES TO SUPPORT ALL COMPANIES"/>
    <s v="#"/>
    <s v="#"/>
    <s v="#"/>
    <s v="NOV 2019"/>
    <n v="270.60000000000002"/>
    <x v="0"/>
    <x v="0"/>
    <x v="160"/>
    <x v="10"/>
    <x v="6"/>
    <x v="22"/>
  </r>
  <r>
    <x v="0"/>
    <s v="Adm &amp; Gen-Outsd Svcs"/>
    <s v="5303315"/>
    <s v="IT/Telecom Contr Svc"/>
    <s v="300000448"/>
    <s v="SAP AMERICA INC"/>
    <s v="5000032076"/>
    <s v="2"/>
    <s v="WE"/>
    <s v="WBS CP.APPL.ALL"/>
    <s v="INVS/SERVICES TO SUPPORT ALL COMPANIES"/>
    <s v="#"/>
    <s v="#"/>
    <s v="#"/>
    <s v="DEC 2019"/>
    <n v="-270.60000000000002"/>
    <x v="0"/>
    <x v="0"/>
    <x v="161"/>
    <x v="0"/>
    <x v="6"/>
    <x v="22"/>
  </r>
  <r>
    <x v="0"/>
    <s v="Adm &amp; Gen-Outsd Svcs"/>
    <s v="5303315"/>
    <s v="IT/Telecom Contr Svc"/>
    <s v="300001086"/>
    <s v="INTERNATIONAL BUSINESS MACHINES"/>
    <s v="1900000519"/>
    <s v="1"/>
    <s v="CP"/>
    <s v="WBS CP.APPL.ALL"/>
    <s v="INVS/SERVICES TO SUPPORT ALL COMPANIES"/>
    <s v="#"/>
    <s v="#"/>
    <s v="C19DEC1"/>
    <s v="JAN 2020"/>
    <n v="233.50061700000001"/>
    <x v="0"/>
    <x v="0"/>
    <x v="162"/>
    <x v="2"/>
    <x v="6"/>
    <x v="23"/>
  </r>
  <r>
    <x v="0"/>
    <s v="Adm &amp; Gen-Outsd Svcs"/>
    <s v="5303315"/>
    <s v="IT/Telecom Contr Svc"/>
    <s v="300001086"/>
    <s v="INTERNATIONAL BUSINESS MACHINES"/>
    <s v="1900006277"/>
    <s v="1"/>
    <s v="CP"/>
    <s v="WBS CP.APPL.ALL"/>
    <s v="INVS/SERVICES TO SUPPORT ALL COMPANIES"/>
    <s v="#"/>
    <s v="#"/>
    <s v="C20JAN1"/>
    <s v="MAR 2020"/>
    <n v="215.25"/>
    <x v="0"/>
    <x v="0"/>
    <x v="163"/>
    <x v="7"/>
    <x v="6"/>
    <x v="23"/>
  </r>
  <r>
    <x v="0"/>
    <s v="Adm &amp; Gen-Outsd Svcs"/>
    <s v="5303315"/>
    <s v="IT/Telecom Contr Svc"/>
    <s v="300001086"/>
    <s v="INTERNATIONAL BUSINESS MACHINES"/>
    <s v="1900006278"/>
    <s v="1"/>
    <s v="CP"/>
    <s v="WBS CP.APPL.ALL"/>
    <s v="INVS/SERVICES TO SUPPORT ALL COMPANIES"/>
    <s v="#"/>
    <s v="#"/>
    <s v="C20FEB1"/>
    <s v="MAR 2020"/>
    <n v="193.04021800000001"/>
    <x v="0"/>
    <x v="0"/>
    <x v="164"/>
    <x v="7"/>
    <x v="6"/>
    <x v="23"/>
  </r>
  <r>
    <x v="0"/>
    <s v="Adm &amp; Gen-Outsd Svcs"/>
    <s v="5303315"/>
    <s v="IT/Telecom Contr Svc"/>
    <s v="300001086"/>
    <s v="INTERNATIONAL BUSINESS MACHINES"/>
    <s v="1900007156"/>
    <s v="1"/>
    <s v="CP"/>
    <s v="WBS CP.APPL.ALL"/>
    <s v="INVS/SERVICES TO SUPPORT ALL COMPANIES"/>
    <s v="#"/>
    <s v="#"/>
    <s v="C20MAR1"/>
    <s v="APR 2020"/>
    <n v="246.12353300000001"/>
    <x v="0"/>
    <x v="0"/>
    <x v="165"/>
    <x v="11"/>
    <x v="6"/>
    <x v="23"/>
  </r>
  <r>
    <x v="0"/>
    <s v="Adm &amp; Gen-Outsd Svcs"/>
    <s v="5303315"/>
    <s v="IT/Telecom Contr Svc"/>
    <s v="300001086"/>
    <s v="INTERNATIONAL BUSINESS MACHINES"/>
    <s v="1900010548"/>
    <s v="1"/>
    <s v="CP"/>
    <s v="WBS CP.APPL.ALL"/>
    <s v="INVS/SERVICES TO SUPPORT ALL COMPANIES"/>
    <s v="#"/>
    <s v="#"/>
    <s v="C20APR1"/>
    <s v="MAY 2020"/>
    <n v="401.8"/>
    <x v="0"/>
    <x v="0"/>
    <x v="166"/>
    <x v="3"/>
    <x v="6"/>
    <x v="23"/>
  </r>
  <r>
    <x v="0"/>
    <s v="Adm &amp; Gen-Outsd Svcs"/>
    <s v="5303315"/>
    <s v="IT/Telecom Contr Svc"/>
    <s v="300001086"/>
    <s v="INTERNATIONAL BUSINESS MACHINES"/>
    <s v="1900012901"/>
    <s v="2"/>
    <s v="CP"/>
    <s v="WBS CP.APPL.ALL"/>
    <s v="INVS/SERVICES TO SUPPORT ALL COMPANIES"/>
    <s v="#"/>
    <s v="#"/>
    <s v="C20MAY1"/>
    <s v="JUL 2020"/>
    <n v="170.265456"/>
    <x v="0"/>
    <x v="0"/>
    <x v="167"/>
    <x v="4"/>
    <x v="6"/>
    <x v="23"/>
  </r>
  <r>
    <x v="0"/>
    <s v="Adm &amp; Gen-Outsd Svcs"/>
    <s v="5303315"/>
    <s v="IT/Telecom Contr Svc"/>
    <s v="300001086"/>
    <s v="INTERNATIONAL BUSINESS MACHINES"/>
    <s v="1900014566"/>
    <s v="2"/>
    <s v="CP"/>
    <s v="WBS CP.APPL.ALL"/>
    <s v="INVS/SERVICES TO SUPPORT ALL COMPANIES"/>
    <s v="#"/>
    <s v="#"/>
    <s v="C20JUN1"/>
    <s v="JUL 2020"/>
    <n v="254.56899999999999"/>
    <x v="0"/>
    <x v="0"/>
    <x v="168"/>
    <x v="4"/>
    <x v="6"/>
    <x v="23"/>
  </r>
  <r>
    <x v="0"/>
    <s v="Adm &amp; Gen-Outsd Svcs"/>
    <s v="5303315"/>
    <s v="IT/Telecom Contr Svc"/>
    <s v="300001086"/>
    <s v="INTERNATIONAL BUSINESS MACHINES"/>
    <s v="1900019677"/>
    <s v="1"/>
    <s v="CP"/>
    <s v="WBS CP.APPL.ALL"/>
    <s v="INVS/SERVICES TO SUPPORT ALL COMPANIES"/>
    <s v="#"/>
    <s v="#"/>
    <s v="C19JUL1"/>
    <s v="SEP 2019"/>
    <n v="189.51602199999999"/>
    <x v="0"/>
    <x v="0"/>
    <x v="169"/>
    <x v="9"/>
    <x v="6"/>
    <x v="23"/>
  </r>
  <r>
    <x v="0"/>
    <s v="Adm &amp; Gen-Outsd Svcs"/>
    <s v="5303315"/>
    <s v="IT/Telecom Contr Svc"/>
    <s v="300001086"/>
    <s v="INTERNATIONAL BUSINESS MACHINES"/>
    <s v="1900022830"/>
    <s v="1"/>
    <s v="CP"/>
    <s v="WBS CP.APPL.ALL"/>
    <s v="INVS/SERVICES TO SUPPORT ALL COMPANIES"/>
    <s v="#"/>
    <s v="#"/>
    <s v="C19SEP1"/>
    <s v="NOV 2019"/>
    <n v="159.43957"/>
    <x v="0"/>
    <x v="0"/>
    <x v="170"/>
    <x v="10"/>
    <x v="6"/>
    <x v="23"/>
  </r>
  <r>
    <x v="0"/>
    <s v="Adm &amp; Gen-Outsd Svcs"/>
    <s v="5303315"/>
    <s v="IT/Telecom Contr Svc"/>
    <s v="300001086"/>
    <s v="INTERNATIONAL BUSINESS MACHINES"/>
    <s v="1900022832"/>
    <s v="1"/>
    <s v="CP"/>
    <s v="WBS CP.APPL.ALL"/>
    <s v="INVS/SERVICES TO SUPPORT ALL COMPANIES"/>
    <s v="#"/>
    <s v="#"/>
    <s v="C19AUG1"/>
    <s v="NOV 2019"/>
    <n v="218.12196800000001"/>
    <x v="0"/>
    <x v="0"/>
    <x v="171"/>
    <x v="10"/>
    <x v="6"/>
    <x v="23"/>
  </r>
  <r>
    <x v="0"/>
    <s v="Adm &amp; Gen-Outsd Svcs"/>
    <s v="5303315"/>
    <s v="IT/Telecom Contr Svc"/>
    <s v="300001086"/>
    <s v="INTERNATIONAL BUSINESS MACHINES"/>
    <s v="1900024480"/>
    <s v="1"/>
    <s v="CP"/>
    <s v="WBS CP.APPL.ALL"/>
    <s v="INVS/SERVICES TO SUPPORT ALL COMPANIES"/>
    <s v="#"/>
    <s v="#"/>
    <s v="C19OCT1"/>
    <s v="NOV 2019"/>
    <n v="187.871635"/>
    <x v="0"/>
    <x v="0"/>
    <x v="172"/>
    <x v="10"/>
    <x v="6"/>
    <x v="23"/>
  </r>
  <r>
    <x v="0"/>
    <s v="Adm &amp; Gen-Outsd Svcs"/>
    <s v="5303315"/>
    <s v="IT/Telecom Contr Svc"/>
    <s v="300001086"/>
    <s v="INTERNATIONAL BUSINESS MACHINES"/>
    <s v="1900026757"/>
    <s v="1"/>
    <s v="CP"/>
    <s v="WBS CP.APPL.ALL"/>
    <s v="INVS/SERVICES TO SUPPORT ALL COMPANIES"/>
    <s v="#"/>
    <s v="#"/>
    <s v="C19NOV1"/>
    <s v="DEC 2019"/>
    <n v="261.74400000000003"/>
    <x v="0"/>
    <x v="0"/>
    <x v="173"/>
    <x v="0"/>
    <x v="6"/>
    <x v="23"/>
  </r>
  <r>
    <x v="0"/>
    <s v="Adm &amp; Gen-Outsd Svcs"/>
    <s v="5303315"/>
    <s v="IT/Telecom Contr Svc"/>
    <s v="300001219"/>
    <s v="GXS INC"/>
    <s v="1500187231"/>
    <s v="1"/>
    <s v="KA"/>
    <s v="WBS CP.APPL.ALL"/>
    <s v="INVS/SERVICES TO SUPPORT ALL COMPANIES"/>
    <s v="#"/>
    <s v="#"/>
    <s v="US100465994"/>
    <s v="NOV 2019"/>
    <n v="-42.024999999999999"/>
    <x v="0"/>
    <x v="0"/>
    <x v="174"/>
    <x v="10"/>
    <x v="6"/>
    <x v="24"/>
  </r>
  <r>
    <x v="0"/>
    <s v="Adm &amp; Gen-Outsd Svcs"/>
    <s v="5303315"/>
    <s v="IT/Telecom Contr Svc"/>
    <s v="300001219"/>
    <s v="GXS INC"/>
    <s v="1900018349"/>
    <s v="1"/>
    <s v="KR"/>
    <s v="WBS CP.APPL.ALL"/>
    <s v="INVS/SERVICES TO SUPPORT ALL COMPANIES"/>
    <s v="#"/>
    <s v="#"/>
    <s v="US100449918"/>
    <s v="SEP 2019"/>
    <n v="42.024999999999999"/>
    <x v="0"/>
    <x v="0"/>
    <x v="175"/>
    <x v="9"/>
    <x v="6"/>
    <x v="24"/>
  </r>
  <r>
    <x v="0"/>
    <s v="Adm &amp; Gen-Outsd Svcs"/>
    <s v="5303315"/>
    <s v="IT/Telecom Contr Svc"/>
    <s v="300001219"/>
    <s v="GXS INC"/>
    <s v="1900020616"/>
    <s v="1"/>
    <s v="KR"/>
    <s v="WBS CP.APPL.ALL"/>
    <s v="INVS/SERVICES TO SUPPORT ALL COMPANIES"/>
    <s v="#"/>
    <s v="#"/>
    <s v="US100457982"/>
    <s v="OCT 2019"/>
    <n v="42.024999999999999"/>
    <x v="0"/>
    <x v="0"/>
    <x v="176"/>
    <x v="1"/>
    <x v="6"/>
    <x v="24"/>
  </r>
  <r>
    <x v="0"/>
    <s v="Adm &amp; Gen-Outsd Svcs"/>
    <s v="5303315"/>
    <s v="IT/Telecom Contr Svc"/>
    <s v="300001219"/>
    <s v="GXS INC"/>
    <s v="1900022930"/>
    <s v="1"/>
    <s v="KR"/>
    <s v="WBS CP.APPL.ALL"/>
    <s v="INVS/SERVICES TO SUPPORT ALL COMPANIES"/>
    <s v="#"/>
    <s v="#"/>
    <s v="US100465994"/>
    <s v="NOV 2019"/>
    <n v="42.024999999999999"/>
    <x v="0"/>
    <x v="0"/>
    <x v="177"/>
    <x v="10"/>
    <x v="6"/>
    <x v="24"/>
  </r>
  <r>
    <x v="0"/>
    <s v="Adm &amp; Gen-Outsd Svcs"/>
    <s v="5303315"/>
    <s v="IT/Telecom Contr Svc"/>
    <s v="300001548"/>
    <s v="ENSYTE ENERGY SOFTWARE"/>
    <s v="1900006932"/>
    <s v="1"/>
    <s v="KR"/>
    <s v="WBS CP.APPL.ALL"/>
    <s v="INVS/SERVICES TO SUPPORT ALL COMPANIES"/>
    <s v="#"/>
    <s v="#"/>
    <s v="32001"/>
    <s v="APR 2020"/>
    <n v="13.021599999999999"/>
    <x v="0"/>
    <x v="0"/>
    <x v="178"/>
    <x v="11"/>
    <x v="6"/>
    <x v="25"/>
  </r>
  <r>
    <x v="0"/>
    <s v="Adm &amp; Gen-Outsd Svcs"/>
    <s v="5303315"/>
    <s v="IT/Telecom Contr Svc"/>
    <s v="300001608"/>
    <s v="HYLAND LLC"/>
    <s v="5000026280"/>
    <s v="1"/>
    <s v="WE"/>
    <s v="WBS CP.APPL.ALL"/>
    <s v="INVS/SERVICES TO SUPPORT ALL COMPANIES"/>
    <s v="#"/>
    <s v="#"/>
    <s v="#"/>
    <s v="OCT 2019"/>
    <n v="0.76875000000000004"/>
    <x v="0"/>
    <x v="0"/>
    <x v="179"/>
    <x v="1"/>
    <x v="6"/>
    <x v="26"/>
  </r>
  <r>
    <x v="0"/>
    <s v="Adm &amp; Gen-Outsd Svcs"/>
    <s v="5303315"/>
    <s v="IT/Telecom Contr Svc"/>
    <s v="300001610"/>
    <s v="IDI CONSULTING LLC"/>
    <s v="1900000360"/>
    <s v="7"/>
    <s v="CP"/>
    <s v="WBS CP.APPL.ALL"/>
    <s v="INVS/SERVICES TO SUPPORT ALL COMPANIES"/>
    <s v="#"/>
    <s v="#"/>
    <s v="17984"/>
    <s v="JAN 2020"/>
    <n v="1167.244375"/>
    <x v="0"/>
    <x v="0"/>
    <x v="180"/>
    <x v="2"/>
    <x v="6"/>
    <x v="27"/>
  </r>
  <r>
    <x v="0"/>
    <s v="Adm &amp; Gen-Outsd Svcs"/>
    <s v="5303315"/>
    <s v="IT/Telecom Contr Svc"/>
    <s v="300001610"/>
    <s v="IDI CONSULTING LLC"/>
    <s v="1900002573"/>
    <s v="7"/>
    <s v="CP"/>
    <s v="WBS CP.APPL.ALL"/>
    <s v="INVS/SERVICES TO SUPPORT ALL COMPANIES"/>
    <s v="#"/>
    <s v="#"/>
    <s v="18005"/>
    <s v="FEB 2020"/>
    <n v="1169.3281999999999"/>
    <x v="0"/>
    <x v="0"/>
    <x v="181"/>
    <x v="6"/>
    <x v="6"/>
    <x v="27"/>
  </r>
  <r>
    <x v="0"/>
    <s v="Adm &amp; Gen-Outsd Svcs"/>
    <s v="5303315"/>
    <s v="IT/Telecom Contr Svc"/>
    <s v="300001610"/>
    <s v="IDI CONSULTING LLC"/>
    <s v="1900004850"/>
    <s v="8"/>
    <s v="CP"/>
    <s v="WBS CP.APPL.ALL"/>
    <s v="INVS/SERVICES TO SUPPORT ALL COMPANIES"/>
    <s v="#"/>
    <s v="#"/>
    <s v="18039"/>
    <s v="MAR 2020"/>
    <n v="1096.5245"/>
    <x v="0"/>
    <x v="0"/>
    <x v="153"/>
    <x v="7"/>
    <x v="6"/>
    <x v="27"/>
  </r>
  <r>
    <x v="0"/>
    <s v="Adm &amp; Gen-Outsd Svcs"/>
    <s v="5303315"/>
    <s v="IT/Telecom Contr Svc"/>
    <s v="300001610"/>
    <s v="IDI CONSULTING LLC"/>
    <s v="1900006686"/>
    <s v="8"/>
    <s v="CP"/>
    <s v="WBS CP.APPL.ALL"/>
    <s v="INVS/SERVICES TO SUPPORT ALL COMPANIES"/>
    <s v="#"/>
    <s v="#"/>
    <s v="18076"/>
    <s v="APR 2020"/>
    <n v="1204.17"/>
    <x v="0"/>
    <x v="0"/>
    <x v="182"/>
    <x v="11"/>
    <x v="6"/>
    <x v="27"/>
  </r>
  <r>
    <x v="0"/>
    <s v="Adm &amp; Gen-Outsd Svcs"/>
    <s v="5303315"/>
    <s v="IT/Telecom Contr Svc"/>
    <s v="300001610"/>
    <s v="IDI CONSULTING LLC"/>
    <s v="1900008672"/>
    <s v="8"/>
    <s v="CP"/>
    <s v="WBS CP.APPL.ALL"/>
    <s v="INVS/SERVICES TO SUPPORT ALL COMPANIES"/>
    <s v="#"/>
    <s v="#"/>
    <s v="18111"/>
    <s v="MAY 2020"/>
    <n v="850.65160000000003"/>
    <x v="0"/>
    <x v="0"/>
    <x v="183"/>
    <x v="3"/>
    <x v="6"/>
    <x v="27"/>
  </r>
  <r>
    <x v="0"/>
    <s v="Adm &amp; Gen-Outsd Svcs"/>
    <s v="5303315"/>
    <s v="IT/Telecom Contr Svc"/>
    <s v="300001610"/>
    <s v="IDI CONSULTING LLC"/>
    <s v="1900010684"/>
    <s v="7"/>
    <s v="CP"/>
    <s v="WBS CP.APPL.ALL"/>
    <s v="INVS/SERVICES TO SUPPORT ALL COMPANIES"/>
    <s v="#"/>
    <s v="#"/>
    <s v="18135"/>
    <s v="JUN 2020"/>
    <n v="953.16800000000001"/>
    <x v="0"/>
    <x v="0"/>
    <x v="184"/>
    <x v="8"/>
    <x v="6"/>
    <x v="27"/>
  </r>
  <r>
    <x v="0"/>
    <s v="Adm &amp; Gen-Outsd Svcs"/>
    <s v="5303315"/>
    <s v="IT/Telecom Contr Svc"/>
    <s v="300001610"/>
    <s v="IDI CONSULTING LLC"/>
    <s v="1900013174"/>
    <s v="1"/>
    <s v="KR"/>
    <s v="WBS CP.APPL.ALL"/>
    <s v="INVS/SERVICES TO SUPPORT ALL COMPANIES"/>
    <s v="#"/>
    <s v="#"/>
    <s v="18164"/>
    <s v="JUL 2020"/>
    <n v="1124.7437749999999"/>
    <x v="0"/>
    <x v="0"/>
    <x v="185"/>
    <x v="4"/>
    <x v="6"/>
    <x v="27"/>
  </r>
  <r>
    <x v="0"/>
    <s v="Adm &amp; Gen-Outsd Svcs"/>
    <s v="5303315"/>
    <s v="IT/Telecom Contr Svc"/>
    <s v="300001610"/>
    <s v="IDI CONSULTING LLC"/>
    <s v="1900016360"/>
    <s v="1"/>
    <s v="KR"/>
    <s v="WBS CP.APPL.ALL"/>
    <s v="INVS/SERVICES TO SUPPORT ALL COMPANIES"/>
    <s v="#"/>
    <s v="#"/>
    <s v="18185"/>
    <s v="AUG 2020"/>
    <n v="850.85783000000004"/>
    <x v="0"/>
    <x v="0"/>
    <x v="186"/>
    <x v="5"/>
    <x v="6"/>
    <x v="27"/>
  </r>
  <r>
    <x v="0"/>
    <s v="Adm &amp; Gen-Outsd Svcs"/>
    <s v="5303315"/>
    <s v="IT/Telecom Contr Svc"/>
    <s v="300001610"/>
    <s v="IDI CONSULTING LLC"/>
    <s v="1900017973"/>
    <s v="7"/>
    <s v="CP"/>
    <s v="WBS CP.APPL.ALL"/>
    <s v="INVS/SERVICES TO SUPPORT ALL COMPANIES"/>
    <s v="#"/>
    <s v="#"/>
    <s v="17867"/>
    <s v="SEP 2019"/>
    <n v="1169.115"/>
    <x v="0"/>
    <x v="0"/>
    <x v="187"/>
    <x v="9"/>
    <x v="6"/>
    <x v="27"/>
  </r>
  <r>
    <x v="0"/>
    <s v="Adm &amp; Gen-Outsd Svcs"/>
    <s v="5303315"/>
    <s v="IT/Telecom Contr Svc"/>
    <s v="300001610"/>
    <s v="IDI CONSULTING LLC"/>
    <s v="1900020221"/>
    <s v="7"/>
    <s v="CP"/>
    <s v="WBS CP.APPL.ALL"/>
    <s v="INVS/SERVICES TO SUPPORT ALL COMPANIES"/>
    <s v="#"/>
    <s v="#"/>
    <s v="17898"/>
    <s v="OCT 2019"/>
    <n v="1852.20165"/>
    <x v="0"/>
    <x v="0"/>
    <x v="188"/>
    <x v="1"/>
    <x v="6"/>
    <x v="27"/>
  </r>
  <r>
    <x v="0"/>
    <s v="Adm &amp; Gen-Outsd Svcs"/>
    <s v="5303315"/>
    <s v="IT/Telecom Contr Svc"/>
    <s v="300001610"/>
    <s v="IDI CONSULTING LLC"/>
    <s v="1900022655"/>
    <s v="7"/>
    <s v="CP"/>
    <s v="WBS CP.APPL.ALL"/>
    <s v="INVS/SERVICES TO SUPPORT ALL COMPANIES"/>
    <s v="#"/>
    <s v="#"/>
    <s v="17922"/>
    <s v="NOV 2019"/>
    <n v="1515.4030499999999"/>
    <x v="0"/>
    <x v="0"/>
    <x v="189"/>
    <x v="10"/>
    <x v="6"/>
    <x v="27"/>
  </r>
  <r>
    <x v="0"/>
    <s v="Adm &amp; Gen-Outsd Svcs"/>
    <s v="5303315"/>
    <s v="IT/Telecom Contr Svc"/>
    <s v="300001610"/>
    <s v="IDI CONSULTING LLC"/>
    <s v="1900024894"/>
    <s v="7"/>
    <s v="CP"/>
    <s v="WBS CP.APPL.ALL"/>
    <s v="INVS/SERVICES TO SUPPORT ALL COMPANIES"/>
    <s v="#"/>
    <s v="#"/>
    <s v="17936"/>
    <s v="DEC 2019"/>
    <n v="1133.6233500000001"/>
    <x v="0"/>
    <x v="0"/>
    <x v="190"/>
    <x v="0"/>
    <x v="6"/>
    <x v="27"/>
  </r>
  <r>
    <x v="0"/>
    <s v="Adm &amp; Gen-Outsd Svcs"/>
    <s v="5303315"/>
    <s v="IT/Telecom Contr Svc"/>
    <s v="300001806"/>
    <s v="DATATRANS SOLUTIONS INC"/>
    <s v="5000000746"/>
    <s v="1"/>
    <s v="WE"/>
    <s v="WBS CP.APPL.ALL"/>
    <s v="INVS/SERVICES TO SUPPORT ALL COMPANIES"/>
    <s v="#"/>
    <s v="#"/>
    <s v="#"/>
    <s v="JAN 2020"/>
    <n v="39.236179999999997"/>
    <x v="0"/>
    <x v="0"/>
    <x v="191"/>
    <x v="2"/>
    <x v="6"/>
    <x v="28"/>
  </r>
  <r>
    <x v="0"/>
    <s v="Adm &amp; Gen-Outsd Svcs"/>
    <s v="5303315"/>
    <s v="IT/Telecom Contr Svc"/>
    <s v="300001806"/>
    <s v="DATATRANS SOLUTIONS INC"/>
    <s v="5000003108"/>
    <s v="1"/>
    <s v="WE"/>
    <s v="WBS CP.APPL.ALL"/>
    <s v="INVS/SERVICES TO SUPPORT ALL COMPANIES"/>
    <s v="#"/>
    <s v="#"/>
    <s v="#"/>
    <s v="FEB 2020"/>
    <n v="49.443334999999998"/>
    <x v="0"/>
    <x v="0"/>
    <x v="192"/>
    <x v="6"/>
    <x v="6"/>
    <x v="28"/>
  </r>
  <r>
    <x v="0"/>
    <s v="Adm &amp; Gen-Outsd Svcs"/>
    <s v="5303315"/>
    <s v="IT/Telecom Contr Svc"/>
    <s v="300001806"/>
    <s v="DATATRANS SOLUTIONS INC"/>
    <s v="5000005601"/>
    <s v="1"/>
    <s v="WE"/>
    <s v="WBS CP.APPL.ALL"/>
    <s v="INVS/SERVICES TO SUPPORT ALL COMPANIES"/>
    <s v="#"/>
    <s v="#"/>
    <s v="#"/>
    <s v="MAR 2020"/>
    <n v="42.172190000000001"/>
    <x v="0"/>
    <x v="0"/>
    <x v="193"/>
    <x v="7"/>
    <x v="6"/>
    <x v="28"/>
  </r>
  <r>
    <x v="0"/>
    <s v="Adm &amp; Gen-Outsd Svcs"/>
    <s v="5303315"/>
    <s v="IT/Telecom Contr Svc"/>
    <s v="300001806"/>
    <s v="DATATRANS SOLUTIONS INC"/>
    <s v="5000007621"/>
    <s v="1"/>
    <s v="WE"/>
    <s v="WBS CP.APPL.ALL"/>
    <s v="INVS/SERVICES TO SUPPORT ALL COMPANIES"/>
    <s v="#"/>
    <s v="#"/>
    <s v="#"/>
    <s v="APR 2020"/>
    <n v="42.260750000000002"/>
    <x v="0"/>
    <x v="0"/>
    <x v="194"/>
    <x v="11"/>
    <x v="6"/>
    <x v="28"/>
  </r>
  <r>
    <x v="0"/>
    <s v="Adm &amp; Gen-Outsd Svcs"/>
    <s v="5303315"/>
    <s v="IT/Telecom Contr Svc"/>
    <s v="300001806"/>
    <s v="DATATRANS SOLUTIONS INC"/>
    <s v="5000009961"/>
    <s v="1"/>
    <s v="WE"/>
    <s v="WBS CP.APPL.ALL"/>
    <s v="INVS/SERVICES TO SUPPORT ALL COMPANIES"/>
    <s v="#"/>
    <s v="#"/>
    <s v="#"/>
    <s v="MAY 2020"/>
    <n v="35.289110000000001"/>
    <x v="0"/>
    <x v="0"/>
    <x v="195"/>
    <x v="3"/>
    <x v="6"/>
    <x v="28"/>
  </r>
  <r>
    <x v="0"/>
    <s v="Adm &amp; Gen-Outsd Svcs"/>
    <s v="5303315"/>
    <s v="IT/Telecom Contr Svc"/>
    <s v="300001806"/>
    <s v="DATATRANS SOLUTIONS INC"/>
    <s v="5000014870"/>
    <s v="1"/>
    <s v="WE"/>
    <s v="WBS CP.APPL.ALL"/>
    <s v="INVS/SERVICES TO SUPPORT ALL COMPANIES"/>
    <s v="#"/>
    <s v="#"/>
    <s v="#"/>
    <s v="JUN 2020"/>
    <n v="49.649360000000001"/>
    <x v="0"/>
    <x v="0"/>
    <x v="196"/>
    <x v="8"/>
    <x v="6"/>
    <x v="28"/>
  </r>
  <r>
    <x v="0"/>
    <s v="Adm &amp; Gen-Outsd Svcs"/>
    <s v="5303315"/>
    <s v="IT/Telecom Contr Svc"/>
    <s v="300001806"/>
    <s v="DATATRANS SOLUTIONS INC"/>
    <s v="5000016978"/>
    <s v="1"/>
    <s v="WE"/>
    <s v="WBS CP.APPL.ALL"/>
    <s v="INVS/SERVICES TO SUPPORT ALL COMPANIES"/>
    <s v="#"/>
    <s v="#"/>
    <s v="#"/>
    <s v="JUL 2020"/>
    <n v="39.379474999999999"/>
    <x v="0"/>
    <x v="0"/>
    <x v="197"/>
    <x v="4"/>
    <x v="6"/>
    <x v="28"/>
  </r>
  <r>
    <x v="0"/>
    <s v="Adm &amp; Gen-Outsd Svcs"/>
    <s v="5303315"/>
    <s v="IT/Telecom Contr Svc"/>
    <s v="300001806"/>
    <s v="DATATRANS SOLUTIONS INC"/>
    <s v="5000019991"/>
    <s v="1"/>
    <s v="WE"/>
    <s v="WBS CP.APPL.ALL"/>
    <s v="INVS/SERVICES TO SUPPORT ALL COMPANIES"/>
    <s v="#"/>
    <s v="#"/>
    <s v="#"/>
    <s v="AUG 2020"/>
    <n v="49.693024999999999"/>
    <x v="0"/>
    <x v="0"/>
    <x v="198"/>
    <x v="5"/>
    <x v="6"/>
    <x v="28"/>
  </r>
  <r>
    <x v="0"/>
    <s v="Adm &amp; Gen-Outsd Svcs"/>
    <s v="5303315"/>
    <s v="IT/Telecom Contr Svc"/>
    <s v="300001806"/>
    <s v="DATATRANS SOLUTIONS INC"/>
    <s v="5000023162"/>
    <s v="1"/>
    <s v="WE"/>
    <s v="WBS CP.APPL.ALL"/>
    <s v="INVS/SERVICES TO SUPPORT ALL COMPANIES"/>
    <s v="#"/>
    <s v="#"/>
    <s v="#"/>
    <s v="SEP 2019"/>
    <n v="49.122304999999997"/>
    <x v="0"/>
    <x v="0"/>
    <x v="199"/>
    <x v="9"/>
    <x v="6"/>
    <x v="28"/>
  </r>
  <r>
    <x v="0"/>
    <s v="Adm &amp; Gen-Outsd Svcs"/>
    <s v="5303315"/>
    <s v="IT/Telecom Contr Svc"/>
    <s v="300001806"/>
    <s v="DATATRANS SOLUTIONS INC"/>
    <s v="5000026097"/>
    <s v="1"/>
    <s v="WE"/>
    <s v="WBS CP.APPL.ALL"/>
    <s v="INVS/SERVICES TO SUPPORT ALL COMPANIES"/>
    <s v="#"/>
    <s v="#"/>
    <s v="#"/>
    <s v="OCT 2019"/>
    <n v="44.987045000000002"/>
    <x v="0"/>
    <x v="0"/>
    <x v="200"/>
    <x v="1"/>
    <x v="6"/>
    <x v="28"/>
  </r>
  <r>
    <x v="0"/>
    <s v="Adm &amp; Gen-Outsd Svcs"/>
    <s v="5303315"/>
    <s v="IT/Telecom Contr Svc"/>
    <s v="300001806"/>
    <s v="DATATRANS SOLUTIONS INC"/>
    <s v="5000030121"/>
    <s v="1"/>
    <s v="WE"/>
    <s v="WBS CP.APPL.ALL"/>
    <s v="INVS/SERVICES TO SUPPORT ALL COMPANIES"/>
    <s v="#"/>
    <s v="#"/>
    <s v="#"/>
    <s v="NOV 2019"/>
    <n v="43.50797"/>
    <x v="0"/>
    <x v="0"/>
    <x v="201"/>
    <x v="10"/>
    <x v="6"/>
    <x v="28"/>
  </r>
  <r>
    <x v="0"/>
    <s v="Adm &amp; Gen-Outsd Svcs"/>
    <s v="5303315"/>
    <s v="IT/Telecom Contr Svc"/>
    <s v="300001806"/>
    <s v="DATATRANS SOLUTIONS INC"/>
    <s v="5000032833"/>
    <s v="1"/>
    <s v="WE"/>
    <s v="WBS CP.APPL.ALL"/>
    <s v="INVS/SERVICES TO SUPPORT ALL COMPANIES"/>
    <s v="#"/>
    <s v="#"/>
    <s v="#"/>
    <s v="DEC 2019"/>
    <n v="49.738124999999997"/>
    <x v="0"/>
    <x v="0"/>
    <x v="202"/>
    <x v="0"/>
    <x v="6"/>
    <x v="28"/>
  </r>
  <r>
    <x v="0"/>
    <s v="Adm &amp; Gen-Outsd Svcs"/>
    <s v="5303315"/>
    <s v="IT/Telecom Contr Svc"/>
    <s v="300001896"/>
    <s v="ESKER INC"/>
    <s v="5000000877"/>
    <s v="1"/>
    <s v="WE"/>
    <s v="WBS CP.APPL.ALL"/>
    <s v="INVS/SERVICES TO SUPPORT ALL COMPANIES"/>
    <s v="#"/>
    <s v="#"/>
    <s v="#"/>
    <s v="JAN 2020"/>
    <n v="1.64"/>
    <x v="0"/>
    <x v="0"/>
    <x v="203"/>
    <x v="2"/>
    <x v="6"/>
    <x v="29"/>
  </r>
  <r>
    <x v="0"/>
    <s v="Adm &amp; Gen-Outsd Svcs"/>
    <s v="5303315"/>
    <s v="IT/Telecom Contr Svc"/>
    <s v="300001896"/>
    <s v="ESKER INC"/>
    <s v="5000002991"/>
    <s v="1"/>
    <s v="WE"/>
    <s v="WBS CP.APPL.ALL"/>
    <s v="INVS/SERVICES TO SUPPORT ALL COMPANIES"/>
    <s v="#"/>
    <s v="#"/>
    <s v="#"/>
    <s v="FEB 2020"/>
    <n v="1.64"/>
    <x v="0"/>
    <x v="0"/>
    <x v="204"/>
    <x v="6"/>
    <x v="6"/>
    <x v="29"/>
  </r>
  <r>
    <x v="0"/>
    <s v="Adm &amp; Gen-Outsd Svcs"/>
    <s v="5303315"/>
    <s v="IT/Telecom Contr Svc"/>
    <s v="300001896"/>
    <s v="ESKER INC"/>
    <s v="5000005607"/>
    <s v="1"/>
    <s v="WE"/>
    <s v="WBS CP.APPL.ALL"/>
    <s v="INVS/SERVICES TO SUPPORT ALL COMPANIES"/>
    <s v="#"/>
    <s v="#"/>
    <s v="#"/>
    <s v="MAR 2020"/>
    <n v="1.64"/>
    <x v="0"/>
    <x v="0"/>
    <x v="205"/>
    <x v="7"/>
    <x v="6"/>
    <x v="29"/>
  </r>
  <r>
    <x v="0"/>
    <s v="Adm &amp; Gen-Outsd Svcs"/>
    <s v="5303315"/>
    <s v="IT/Telecom Contr Svc"/>
    <s v="300001896"/>
    <s v="ESKER INC"/>
    <s v="5000026393"/>
    <s v="1"/>
    <s v="WE"/>
    <s v="WBS CP.APPL.ALL"/>
    <s v="INVS/SERVICES TO SUPPORT ALL COMPANIES"/>
    <s v="#"/>
    <s v="#"/>
    <s v="#"/>
    <s v="OCT 2019"/>
    <n v="1.64"/>
    <x v="0"/>
    <x v="0"/>
    <x v="206"/>
    <x v="1"/>
    <x v="6"/>
    <x v="29"/>
  </r>
  <r>
    <x v="0"/>
    <s v="Adm &amp; Gen-Outsd Svcs"/>
    <s v="5303315"/>
    <s v="IT/Telecom Contr Svc"/>
    <s v="300001896"/>
    <s v="ESKER INC"/>
    <s v="5000030328"/>
    <s v="1"/>
    <s v="WE"/>
    <s v="WBS CP.APPL.ALL"/>
    <s v="INVS/SERVICES TO SUPPORT ALL COMPANIES"/>
    <s v="#"/>
    <s v="#"/>
    <s v="#"/>
    <s v="NOV 2019"/>
    <n v="1.64"/>
    <x v="0"/>
    <x v="0"/>
    <x v="207"/>
    <x v="10"/>
    <x v="6"/>
    <x v="29"/>
  </r>
  <r>
    <x v="0"/>
    <s v="Adm &amp; Gen-Outsd Svcs"/>
    <s v="5303315"/>
    <s v="IT/Telecom Contr Svc"/>
    <s v="300001896"/>
    <s v="ESKER INC"/>
    <s v="5000032831"/>
    <s v="1"/>
    <s v="WE"/>
    <s v="WBS CP.APPL.ALL"/>
    <s v="INVS/SERVICES TO SUPPORT ALL COMPANIES"/>
    <s v="#"/>
    <s v="#"/>
    <s v="#"/>
    <s v="DEC 2019"/>
    <n v="1.64"/>
    <x v="0"/>
    <x v="0"/>
    <x v="208"/>
    <x v="0"/>
    <x v="6"/>
    <x v="29"/>
  </r>
  <r>
    <x v="0"/>
    <s v="Adm &amp; Gen-Outsd Svcs"/>
    <s v="5303315"/>
    <s v="IT/Telecom Contr Svc"/>
    <s v="300002326"/>
    <s v="AVERTRA CORP"/>
    <s v="1900000569"/>
    <s v="1"/>
    <s v="KR"/>
    <s v="WBS CP.APPL.ALL"/>
    <s v="INVS/SERVICES TO SUPPORT ALL COMPANIES"/>
    <s v="#"/>
    <s v="#"/>
    <s v="AIN.10243.2019"/>
    <s v="JAN 2020"/>
    <n v="33.22025"/>
    <x v="0"/>
    <x v="0"/>
    <x v="209"/>
    <x v="2"/>
    <x v="6"/>
    <x v="30"/>
  </r>
  <r>
    <x v="0"/>
    <s v="Adm &amp; Gen-Outsd Svcs"/>
    <s v="5303315"/>
    <s v="IT/Telecom Contr Svc"/>
    <s v="300002326"/>
    <s v="AVERTRA CORP"/>
    <s v="1900018146"/>
    <s v="1"/>
    <s v="KR"/>
    <s v="WBS CP.APPL.ALL"/>
    <s v="INVS/SERVICES TO SUPPORT ALL COMPANIES"/>
    <s v="#"/>
    <s v="#"/>
    <s v="AINV.100771.2019"/>
    <s v="SEP 2019"/>
    <n v="8.3025000000000002"/>
    <x v="0"/>
    <x v="0"/>
    <x v="210"/>
    <x v="9"/>
    <x v="6"/>
    <x v="30"/>
  </r>
  <r>
    <x v="0"/>
    <s v="Adm &amp; Gen-Outsd Svcs"/>
    <s v="5303315"/>
    <s v="IT/Telecom Contr Svc"/>
    <s v="300002326"/>
    <s v="AVERTRA CORP"/>
    <s v="5000022983"/>
    <s v="1"/>
    <s v="WE"/>
    <s v="WBS CP.APPL.ALL"/>
    <s v="INVS/SERVICES TO SUPPORT ALL COMPANIES"/>
    <s v="#"/>
    <s v="#"/>
    <s v="#"/>
    <s v="SEP 2019"/>
    <n v="123"/>
    <x v="0"/>
    <x v="0"/>
    <x v="211"/>
    <x v="9"/>
    <x v="6"/>
    <x v="30"/>
  </r>
  <r>
    <x v="0"/>
    <s v="Adm &amp; Gen-Outsd Svcs"/>
    <s v="5303315"/>
    <s v="IT/Telecom Contr Svc"/>
    <s v="300002326"/>
    <s v="AVERTRA CORP"/>
    <s v="5000024804"/>
    <s v="1"/>
    <s v="WE"/>
    <s v="WBS CP.APPL.ALL"/>
    <s v="INVS/SERVICES TO SUPPORT ALL COMPANIES"/>
    <s v="#"/>
    <s v="#"/>
    <s v="#"/>
    <s v="SEP 2019"/>
    <n v="123"/>
    <x v="0"/>
    <x v="0"/>
    <x v="212"/>
    <x v="9"/>
    <x v="6"/>
    <x v="30"/>
  </r>
  <r>
    <x v="0"/>
    <s v="Adm &amp; Gen-Outsd Svcs"/>
    <s v="5303315"/>
    <s v="IT/Telecom Contr Svc"/>
    <s v="300002326"/>
    <s v="AVERTRA CORP"/>
    <s v="5000024805"/>
    <s v="1"/>
    <s v="WE"/>
    <s v="WBS CP.APPL.ALL"/>
    <s v="INVS/SERVICES TO SUPPORT ALL COMPANIES"/>
    <s v="#"/>
    <s v="#"/>
    <s v="#"/>
    <s v="SEP 2019"/>
    <n v="-123"/>
    <x v="0"/>
    <x v="0"/>
    <x v="213"/>
    <x v="9"/>
    <x v="6"/>
    <x v="30"/>
  </r>
  <r>
    <x v="0"/>
    <s v="Adm &amp; Gen-Outsd Svcs"/>
    <s v="5303315"/>
    <s v="IT/Telecom Contr Svc"/>
    <s v="300002326"/>
    <s v="AVERTRA CORP"/>
    <s v="5000024806"/>
    <s v="1"/>
    <s v="WE"/>
    <s v="WBS CP.APPL.ALL"/>
    <s v="INVS/SERVICES TO SUPPORT ALL COMPANIES"/>
    <s v="#"/>
    <s v="#"/>
    <s v="#"/>
    <s v="SEP 2019"/>
    <n v="123"/>
    <x v="0"/>
    <x v="0"/>
    <x v="214"/>
    <x v="9"/>
    <x v="6"/>
    <x v="30"/>
  </r>
  <r>
    <x v="0"/>
    <s v="Adm &amp; Gen-Outsd Svcs"/>
    <s v="5303315"/>
    <s v="IT/Telecom Contr Svc"/>
    <s v="300002326"/>
    <s v="AVERTRA CORP"/>
    <s v="5000030029"/>
    <s v="1"/>
    <s v="WE"/>
    <s v="WBS CP.APPL.ALL"/>
    <s v="INVS/SERVICES TO SUPPORT ALL COMPANIES"/>
    <s v="#"/>
    <s v="#"/>
    <s v="#"/>
    <s v="NOV 2019"/>
    <n v="123"/>
    <x v="0"/>
    <x v="0"/>
    <x v="215"/>
    <x v="10"/>
    <x v="6"/>
    <x v="30"/>
  </r>
  <r>
    <x v="0"/>
    <s v="Adm &amp; Gen-Outsd Svcs"/>
    <s v="5303315"/>
    <s v="IT/Telecom Contr Svc"/>
    <s v="300002326"/>
    <s v="AVERTRA CORP"/>
    <s v="5000030031"/>
    <s v="1"/>
    <s v="WE"/>
    <s v="WBS CP.APPL.ALL"/>
    <s v="INVS/SERVICES TO SUPPORT ALL COMPANIES"/>
    <s v="#"/>
    <s v="#"/>
    <s v="#"/>
    <s v="NOV 2019"/>
    <n v="123"/>
    <x v="0"/>
    <x v="0"/>
    <x v="216"/>
    <x v="10"/>
    <x v="6"/>
    <x v="30"/>
  </r>
  <r>
    <x v="0"/>
    <s v="Adm &amp; Gen-Outsd Svcs"/>
    <s v="5303315"/>
    <s v="IT/Telecom Contr Svc"/>
    <s v="300002326"/>
    <s v="AVERTRA CORP"/>
    <s v="5000034124"/>
    <s v="1"/>
    <s v="WE"/>
    <s v="WBS CP.APPL.ALL"/>
    <s v="INVS/SERVICES TO SUPPORT ALL COMPANIES"/>
    <s v="#"/>
    <s v="#"/>
    <s v="#"/>
    <s v="DEC 2019"/>
    <n v="123"/>
    <x v="0"/>
    <x v="0"/>
    <x v="217"/>
    <x v="0"/>
    <x v="6"/>
    <x v="30"/>
  </r>
  <r>
    <x v="0"/>
    <s v="Adm &amp; Gen-Outsd Svcs"/>
    <s v="5303315"/>
    <s v="IT/Telecom Contr Svc"/>
    <s v="300002352"/>
    <s v="MARVEL TECHNOLOGIES INC"/>
    <s v="1900002775"/>
    <s v="1"/>
    <s v="KR"/>
    <s v="WBS CP.APPL.ALL"/>
    <s v="INVS/SERVICES TO SUPPORT ALL COMPANIES"/>
    <s v="#"/>
    <s v="#"/>
    <s v="PC0383_20200101"/>
    <s v="FEB 2020"/>
    <n v="86.1"/>
    <x v="0"/>
    <x v="0"/>
    <x v="218"/>
    <x v="6"/>
    <x v="6"/>
    <x v="31"/>
  </r>
  <r>
    <x v="0"/>
    <s v="Adm &amp; Gen-Outsd Svcs"/>
    <s v="5303315"/>
    <s v="IT/Telecom Contr Svc"/>
    <s v="300002352"/>
    <s v="MARVEL TECHNOLOGIES INC"/>
    <s v="1900004966"/>
    <s v="1"/>
    <s v="KR"/>
    <s v="WBS CP.APPL.ALL"/>
    <s v="INVS/SERVICES TO SUPPORT ALL COMPANIES"/>
    <s v="#"/>
    <s v="#"/>
    <s v="PC0383_20200201"/>
    <s v="MAR 2020"/>
    <n v="82"/>
    <x v="0"/>
    <x v="0"/>
    <x v="219"/>
    <x v="7"/>
    <x v="6"/>
    <x v="31"/>
  </r>
  <r>
    <x v="0"/>
    <s v="Adm &amp; Gen-Outsd Svcs"/>
    <s v="5303315"/>
    <s v="IT/Telecom Contr Svc"/>
    <s v="300002352"/>
    <s v="MARVEL TECHNOLOGIES INC"/>
    <s v="1900006621"/>
    <s v="1"/>
    <s v="KR"/>
    <s v="WBS CP.APPL.ALL"/>
    <s v="INVS/SERVICES TO SUPPORT ALL COMPANIES"/>
    <s v="#"/>
    <s v="#"/>
    <s v="PC0383_20200301"/>
    <s v="APR 2020"/>
    <n v="90.2"/>
    <x v="0"/>
    <x v="0"/>
    <x v="220"/>
    <x v="11"/>
    <x v="6"/>
    <x v="31"/>
  </r>
  <r>
    <x v="0"/>
    <s v="Adm &amp; Gen-Outsd Svcs"/>
    <s v="5303315"/>
    <s v="IT/Telecom Contr Svc"/>
    <s v="300002352"/>
    <s v="MARVEL TECHNOLOGIES INC"/>
    <s v="1900008670"/>
    <s v="1"/>
    <s v="KR"/>
    <s v="WBS CP.APPL.ALL"/>
    <s v="INVS/SERVICES TO SUPPORT ALL COMPANIES"/>
    <s v="#"/>
    <s v="#"/>
    <s v="PC0383_20200401"/>
    <s v="MAY 2020"/>
    <n v="86.1"/>
    <x v="0"/>
    <x v="0"/>
    <x v="221"/>
    <x v="3"/>
    <x v="6"/>
    <x v="31"/>
  </r>
  <r>
    <x v="0"/>
    <s v="Adm &amp; Gen-Outsd Svcs"/>
    <s v="5303315"/>
    <s v="IT/Telecom Contr Svc"/>
    <s v="300002352"/>
    <s v="MARVEL TECHNOLOGIES INC"/>
    <s v="1900010782"/>
    <s v="1"/>
    <s v="KR"/>
    <s v="WBS CP.APPL.ALL"/>
    <s v="INVS/SERVICES TO SUPPORT ALL COMPANIES"/>
    <s v="#"/>
    <s v="#"/>
    <s v="PC0383_20200501"/>
    <s v="JUN 2020"/>
    <n v="82"/>
    <x v="0"/>
    <x v="0"/>
    <x v="222"/>
    <x v="8"/>
    <x v="6"/>
    <x v="31"/>
  </r>
  <r>
    <x v="0"/>
    <s v="Adm &amp; Gen-Outsd Svcs"/>
    <s v="5303315"/>
    <s v="IT/Telecom Contr Svc"/>
    <s v="300002352"/>
    <s v="MARVEL TECHNOLOGIES INC"/>
    <s v="1900012900"/>
    <s v="1"/>
    <s v="KR"/>
    <s v="WBS CP.APPL.ALL"/>
    <s v="INVS/SERVICES TO SUPPORT ALL COMPANIES"/>
    <s v="#"/>
    <s v="#"/>
    <s v="PC0383_20200601"/>
    <s v="JUL 2020"/>
    <n v="69.7"/>
    <x v="0"/>
    <x v="0"/>
    <x v="223"/>
    <x v="4"/>
    <x v="6"/>
    <x v="31"/>
  </r>
  <r>
    <x v="0"/>
    <s v="Adm &amp; Gen-Outsd Svcs"/>
    <s v="5303315"/>
    <s v="IT/Telecom Contr Svc"/>
    <s v="300002352"/>
    <s v="MARVEL TECHNOLOGIES INC"/>
    <s v="1900014802"/>
    <s v="1"/>
    <s v="KR"/>
    <s v="WBS CP.APPL.ALL"/>
    <s v="INVS/SERVICES TO SUPPORT ALL COMPANIES"/>
    <s v="#"/>
    <s v="#"/>
    <s v="PC0383_20200701"/>
    <s v="AUG 2020"/>
    <n v="90.2"/>
    <x v="0"/>
    <x v="0"/>
    <x v="224"/>
    <x v="5"/>
    <x v="6"/>
    <x v="31"/>
  </r>
  <r>
    <x v="0"/>
    <s v="Adm &amp; Gen-Outsd Svcs"/>
    <s v="5303315"/>
    <s v="IT/Telecom Contr Svc"/>
    <s v="300002352"/>
    <s v="MARVEL TECHNOLOGIES INC"/>
    <s v="1900018130"/>
    <s v="1"/>
    <s v="KR"/>
    <s v="WBS CP.APPL.ALL"/>
    <s v="INVS/SERVICES TO SUPPORT ALL COMPANIES"/>
    <s v="#"/>
    <s v="#"/>
    <s v="PC0383_20190801"/>
    <s v="SEP 2019"/>
    <n v="24.6"/>
    <x v="0"/>
    <x v="0"/>
    <x v="225"/>
    <x v="9"/>
    <x v="6"/>
    <x v="31"/>
  </r>
  <r>
    <x v="0"/>
    <s v="Adm &amp; Gen-Outsd Svcs"/>
    <s v="5303315"/>
    <s v="IT/Telecom Contr Svc"/>
    <s v="300002352"/>
    <s v="MARVEL TECHNOLOGIES INC"/>
    <s v="1900020096"/>
    <s v="1"/>
    <s v="KR"/>
    <s v="WBS CP.APPL.ALL"/>
    <s v="INVS/SERVICES TO SUPPORT ALL COMPANIES"/>
    <s v="#"/>
    <s v="#"/>
    <s v="PC0383_20190901"/>
    <s v="OCT 2019"/>
    <n v="82"/>
    <x v="0"/>
    <x v="0"/>
    <x v="226"/>
    <x v="1"/>
    <x v="6"/>
    <x v="31"/>
  </r>
  <r>
    <x v="0"/>
    <s v="Adm &amp; Gen-Outsd Svcs"/>
    <s v="5303315"/>
    <s v="IT/Telecom Contr Svc"/>
    <s v="300002352"/>
    <s v="MARVEL TECHNOLOGIES INC"/>
    <s v="1900022701"/>
    <s v="1"/>
    <s v="KR"/>
    <s v="WBS CP.APPL.ALL"/>
    <s v="INVS/SERVICES TO SUPPORT ALL COMPANIES"/>
    <s v="#"/>
    <s v="#"/>
    <s v="PC0383_20191001"/>
    <s v="NOV 2019"/>
    <n v="94.3"/>
    <x v="0"/>
    <x v="0"/>
    <x v="227"/>
    <x v="10"/>
    <x v="6"/>
    <x v="31"/>
  </r>
  <r>
    <x v="0"/>
    <s v="Adm &amp; Gen-Outsd Svcs"/>
    <s v="5303315"/>
    <s v="IT/Telecom Contr Svc"/>
    <s v="300002352"/>
    <s v="MARVEL TECHNOLOGIES INC"/>
    <s v="1900024830"/>
    <s v="1"/>
    <s v="KR"/>
    <s v="WBS CP.APPL.ALL"/>
    <s v="INVS/SERVICES TO SUPPORT ALL COMPANIES"/>
    <s v="#"/>
    <s v="#"/>
    <s v="PC0383_20191101"/>
    <s v="DEC 2019"/>
    <n v="73.8"/>
    <x v="0"/>
    <x v="0"/>
    <x v="228"/>
    <x v="0"/>
    <x v="6"/>
    <x v="31"/>
  </r>
  <r>
    <x v="0"/>
    <s v="Adm &amp; Gen-Outsd Svcs"/>
    <s v="5303315"/>
    <s v="IT/Telecom Contr Svc"/>
    <s v="300002352"/>
    <s v="MARVEL TECHNOLOGIES INC"/>
    <s v="1900025352"/>
    <s v="1"/>
    <s v="KR"/>
    <s v="WBS CP.APPL.ALL"/>
    <s v="INVS/SERVICES TO SUPPORT ALL COMPANIES"/>
    <s v="#"/>
    <s v="#"/>
    <s v="PC0383_20191201"/>
    <s v="DEC 2019"/>
    <n v="77.900000000000006"/>
    <x v="0"/>
    <x v="0"/>
    <x v="229"/>
    <x v="0"/>
    <x v="6"/>
    <x v="31"/>
  </r>
  <r>
    <x v="0"/>
    <s v="Adm &amp; Gen-Outsd Svcs"/>
    <s v="5303315"/>
    <s v="IT/Telecom Contr Svc"/>
    <s v="300002352"/>
    <s v="MARVEL TECHNOLOGIES INC"/>
    <s v="5000005783"/>
    <s v="1"/>
    <s v="WE"/>
    <s v="WBS CP.APPL.ALL"/>
    <s v="INVS/SERVICES TO SUPPORT ALL COMPANIES"/>
    <s v="#"/>
    <s v="#"/>
    <s v="#"/>
    <s v="MAR 2020"/>
    <n v="14.35"/>
    <x v="0"/>
    <x v="0"/>
    <x v="230"/>
    <x v="7"/>
    <x v="6"/>
    <x v="31"/>
  </r>
  <r>
    <x v="0"/>
    <s v="Adm &amp; Gen-Outsd Svcs"/>
    <s v="5303315"/>
    <s v="IT/Telecom Contr Svc"/>
    <s v="300002352"/>
    <s v="MARVEL TECHNOLOGIES INC"/>
    <s v="5000005785"/>
    <s v="1"/>
    <s v="WE"/>
    <s v="WBS CP.APPL.ALL"/>
    <s v="INVS/SERVICES TO SUPPORT ALL COMPANIES"/>
    <s v="#"/>
    <s v="#"/>
    <s v="#"/>
    <s v="MAR 2020"/>
    <n v="14.35"/>
    <x v="0"/>
    <x v="0"/>
    <x v="231"/>
    <x v="7"/>
    <x v="6"/>
    <x v="31"/>
  </r>
  <r>
    <x v="0"/>
    <s v="Adm &amp; Gen-Outsd Svcs"/>
    <s v="5303315"/>
    <s v="IT/Telecom Contr Svc"/>
    <s v="300002352"/>
    <s v="MARVEL TECHNOLOGIES INC"/>
    <s v="5000015964"/>
    <s v="1"/>
    <s v="WE"/>
    <s v="WBS CP.APPL.ALL"/>
    <s v="INVS/SERVICES TO SUPPORT ALL COMPANIES"/>
    <s v="#"/>
    <s v="#"/>
    <s v="#"/>
    <s v="JUL 2020"/>
    <n v="14.35"/>
    <x v="0"/>
    <x v="0"/>
    <x v="232"/>
    <x v="4"/>
    <x v="6"/>
    <x v="31"/>
  </r>
  <r>
    <x v="0"/>
    <s v="Adm &amp; Gen-Outsd Svcs"/>
    <s v="5303315"/>
    <s v="IT/Telecom Contr Svc"/>
    <s v="300002352"/>
    <s v="MARVEL TECHNOLOGIES INC"/>
    <s v="5000015965"/>
    <s v="1"/>
    <s v="WE"/>
    <s v="WBS CP.APPL.ALL"/>
    <s v="INVS/SERVICES TO SUPPORT ALL COMPANIES"/>
    <s v="#"/>
    <s v="#"/>
    <s v="#"/>
    <s v="JUL 2020"/>
    <n v="14.35"/>
    <x v="0"/>
    <x v="0"/>
    <x v="233"/>
    <x v="4"/>
    <x v="6"/>
    <x v="31"/>
  </r>
  <r>
    <x v="0"/>
    <s v="Adm &amp; Gen-Outsd Svcs"/>
    <s v="5303315"/>
    <s v="IT/Telecom Contr Svc"/>
    <s v="300002352"/>
    <s v="MARVEL TECHNOLOGIES INC"/>
    <s v="5000015966"/>
    <s v="1"/>
    <s v="WE"/>
    <s v="WBS CP.APPL.ALL"/>
    <s v="INVS/SERVICES TO SUPPORT ALL COMPANIES"/>
    <s v="#"/>
    <s v="#"/>
    <s v="#"/>
    <s v="JUL 2020"/>
    <n v="14.35"/>
    <x v="0"/>
    <x v="0"/>
    <x v="234"/>
    <x v="4"/>
    <x v="6"/>
    <x v="31"/>
  </r>
  <r>
    <x v="0"/>
    <s v="Adm &amp; Gen-Outsd Svcs"/>
    <s v="5303315"/>
    <s v="IT/Telecom Contr Svc"/>
    <s v="300002352"/>
    <s v="MARVEL TECHNOLOGIES INC"/>
    <s v="5000015967"/>
    <s v="1"/>
    <s v="WE"/>
    <s v="WBS CP.APPL.ALL"/>
    <s v="INVS/SERVICES TO SUPPORT ALL COMPANIES"/>
    <s v="#"/>
    <s v="#"/>
    <s v="#"/>
    <s v="JUL 2020"/>
    <n v="14.35"/>
    <x v="0"/>
    <x v="0"/>
    <x v="235"/>
    <x v="4"/>
    <x v="6"/>
    <x v="31"/>
  </r>
  <r>
    <x v="0"/>
    <s v="Adm &amp; Gen-Outsd Svcs"/>
    <s v="5303315"/>
    <s v="IT/Telecom Contr Svc"/>
    <s v="300002352"/>
    <s v="MARVEL TECHNOLOGIES INC"/>
    <s v="5000017573"/>
    <s v="1"/>
    <s v="WE"/>
    <s v="WBS CP.APPL.ALL"/>
    <s v="INVS/SERVICES TO SUPPORT ALL COMPANIES"/>
    <s v="#"/>
    <s v="#"/>
    <s v="#"/>
    <s v="JUL 2020"/>
    <n v="14.35"/>
    <x v="0"/>
    <x v="0"/>
    <x v="236"/>
    <x v="4"/>
    <x v="6"/>
    <x v="31"/>
  </r>
  <r>
    <x v="0"/>
    <s v="Adm &amp; Gen-Outsd Svcs"/>
    <s v="5303315"/>
    <s v="IT/Telecom Contr Svc"/>
    <s v="300002352"/>
    <s v="MARVEL TECHNOLOGIES INC"/>
    <s v="5000023462"/>
    <s v="1"/>
    <s v="WE"/>
    <s v="WBS CP.APPL.ALL"/>
    <s v="INVS/SERVICES TO SUPPORT ALL COMPANIES"/>
    <s v="#"/>
    <s v="#"/>
    <s v="#"/>
    <s v="SEP 2019"/>
    <n v="14.35"/>
    <x v="0"/>
    <x v="0"/>
    <x v="237"/>
    <x v="9"/>
    <x v="6"/>
    <x v="31"/>
  </r>
  <r>
    <x v="0"/>
    <s v="Adm &amp; Gen-Outsd Svcs"/>
    <s v="5303315"/>
    <s v="IT/Telecom Contr Svc"/>
    <s v="300002352"/>
    <s v="MARVEL TECHNOLOGIES INC"/>
    <s v="5000025984"/>
    <s v="1"/>
    <s v="WE"/>
    <s v="WBS CP.APPL.ALL"/>
    <s v="INVS/SERVICES TO SUPPORT ALL COMPANIES"/>
    <s v="#"/>
    <s v="#"/>
    <s v="#"/>
    <s v="OCT 2019"/>
    <n v="14.35"/>
    <x v="0"/>
    <x v="0"/>
    <x v="238"/>
    <x v="1"/>
    <x v="6"/>
    <x v="31"/>
  </r>
  <r>
    <x v="0"/>
    <s v="Adm &amp; Gen-Outsd Svcs"/>
    <s v="5303315"/>
    <s v="IT/Telecom Contr Svc"/>
    <s v="300002352"/>
    <s v="MARVEL TECHNOLOGIES INC"/>
    <s v="5000030028"/>
    <s v="1"/>
    <s v="WE"/>
    <s v="WBS CP.APPL.ALL"/>
    <s v="INVS/SERVICES TO SUPPORT ALL COMPANIES"/>
    <s v="#"/>
    <s v="#"/>
    <s v="#"/>
    <s v="NOV 2019"/>
    <n v="14.35"/>
    <x v="0"/>
    <x v="0"/>
    <x v="239"/>
    <x v="10"/>
    <x v="6"/>
    <x v="31"/>
  </r>
  <r>
    <x v="0"/>
    <s v="Adm &amp; Gen-Outsd Svcs"/>
    <s v="5303315"/>
    <s v="IT/Telecom Contr Svc"/>
    <s v="300002352"/>
    <s v="MARVEL TECHNOLOGIES INC"/>
    <s v="5000032830"/>
    <s v="1"/>
    <s v="WE"/>
    <s v="WBS CP.APPL.ALL"/>
    <s v="INVS/SERVICES TO SUPPORT ALL COMPANIES"/>
    <s v="#"/>
    <s v="#"/>
    <s v="#"/>
    <s v="DEC 2019"/>
    <n v="14.35"/>
    <x v="0"/>
    <x v="0"/>
    <x v="240"/>
    <x v="0"/>
    <x v="6"/>
    <x v="31"/>
  </r>
  <r>
    <x v="0"/>
    <s v="Adm &amp; Gen-Outsd Svcs"/>
    <s v="5303315"/>
    <s v="IT/Telecom Contr Svc"/>
    <s v="300002352"/>
    <s v="MARVEL TECHNOLOGIES INC"/>
    <s v="5000033199"/>
    <s v="1"/>
    <s v="WE"/>
    <s v="WBS CP.APPL.ALL"/>
    <s v="INVS/SERVICES TO SUPPORT ALL COMPANIES"/>
    <s v="#"/>
    <s v="#"/>
    <s v="#"/>
    <s v="DEC 2019"/>
    <n v="14.35"/>
    <x v="0"/>
    <x v="0"/>
    <x v="241"/>
    <x v="0"/>
    <x v="6"/>
    <x v="31"/>
  </r>
  <r>
    <x v="0"/>
    <s v="Adm &amp; Gen-Outsd Svcs"/>
    <s v="5303315"/>
    <s v="IT/Telecom Contr Svc"/>
    <s v="300003977"/>
    <s v="SMART ENERGY WATER"/>
    <s v="1900009166"/>
    <s v="1"/>
    <s v="KR"/>
    <s v="WBS CP.APPL.ALL"/>
    <s v="INVS/SERVICES TO SUPPORT ALL COMPANIES"/>
    <s v="#"/>
    <s v="#"/>
    <s v="3145"/>
    <s v="MAY 2020"/>
    <n v="1.2895730000000001"/>
    <x v="0"/>
    <x v="0"/>
    <x v="242"/>
    <x v="3"/>
    <x v="6"/>
    <x v="32"/>
  </r>
  <r>
    <x v="0"/>
    <s v="Adm &amp; Gen-Outsd Svcs"/>
    <s v="5303315"/>
    <s v="IT/Telecom Contr Svc"/>
    <s v="300003977"/>
    <s v="SMART ENERGY WATER"/>
    <s v="1900012436"/>
    <s v="1"/>
    <s v="KR"/>
    <s v="WBS CP.APPL.ALL"/>
    <s v="INVS/SERVICES TO SUPPORT ALL COMPANIES"/>
    <s v="#"/>
    <s v="#"/>
    <s v="3217"/>
    <s v="JUN 2020"/>
    <n v="2.157133"/>
    <x v="0"/>
    <x v="0"/>
    <x v="243"/>
    <x v="8"/>
    <x v="6"/>
    <x v="32"/>
  </r>
  <r>
    <x v="0"/>
    <s v="Adm &amp; Gen-Outsd Svcs"/>
    <s v="5303315"/>
    <s v="IT/Telecom Contr Svc"/>
    <s v="300003977"/>
    <s v="SMART ENERGY WATER"/>
    <s v="5000016709"/>
    <s v="1"/>
    <s v="WE"/>
    <s v="WBS CP.APPL.ALL"/>
    <s v="INVS/SERVICES TO SUPPORT ALL COMPANIES"/>
    <s v="#"/>
    <s v="#"/>
    <s v="#"/>
    <s v="JUL 2020"/>
    <n v="1.9144950000000001"/>
    <x v="0"/>
    <x v="0"/>
    <x v="244"/>
    <x v="4"/>
    <x v="6"/>
    <x v="32"/>
  </r>
  <r>
    <x v="0"/>
    <s v="Adm &amp; Gen-Outsd Svcs"/>
    <s v="5303315"/>
    <s v="IT/Telecom Contr Svc"/>
    <s v="300003977"/>
    <s v="SMART ENERGY WATER"/>
    <s v="5000018423"/>
    <s v="1"/>
    <s v="WE"/>
    <s v="WBS CP.APPL.ALL"/>
    <s v="INVS/SERVICES TO SUPPORT ALL COMPANIES"/>
    <s v="#"/>
    <s v="#"/>
    <s v="#"/>
    <s v="JUL 2020"/>
    <n v="73.8"/>
    <x v="0"/>
    <x v="0"/>
    <x v="245"/>
    <x v="4"/>
    <x v="6"/>
    <x v="32"/>
  </r>
  <r>
    <x v="0"/>
    <s v="Adm &amp; Gen-Outsd Svcs"/>
    <s v="5303315"/>
    <s v="IT/Telecom Contr Svc"/>
    <s v="300003977"/>
    <s v="SMART ENERGY WATER"/>
    <s v="5000020199"/>
    <s v="1"/>
    <s v="WE"/>
    <s v="WBS CP.APPL.ALL"/>
    <s v="INVS/SERVICES TO SUPPORT ALL COMPANIES"/>
    <s v="#"/>
    <s v="#"/>
    <s v="#"/>
    <s v="AUG 2020"/>
    <n v="1.715276"/>
    <x v="0"/>
    <x v="0"/>
    <x v="246"/>
    <x v="5"/>
    <x v="6"/>
    <x v="32"/>
  </r>
  <r>
    <x v="0"/>
    <s v="Adm &amp; Gen-Outsd Svcs"/>
    <s v="5303315"/>
    <s v="IT/Telecom Contr Svc"/>
    <s v="300004166"/>
    <s v="SOFTWARE INFORMATION SYSTEMS LLC"/>
    <s v="5000000951"/>
    <s v="1"/>
    <s v="WE"/>
    <s v="CTR SR01/165103"/>
    <s v="DEL IT"/>
    <s v="#"/>
    <s v="#"/>
    <s v="#"/>
    <s v="NOV 2019"/>
    <n v="3929.71"/>
    <x v="0"/>
    <x v="0"/>
    <x v="247"/>
    <x v="10"/>
    <x v="6"/>
    <x v="33"/>
  </r>
  <r>
    <x v="0"/>
    <s v="Adm &amp; Gen-Outsd Svcs"/>
    <s v="5303315"/>
    <s v="IT/Telecom Contr Svc"/>
    <s v="300004470"/>
    <s v="SAP INDUSTRIES INC"/>
    <s v="5000032077"/>
    <s v="2"/>
    <s v="WE"/>
    <s v="WBS CP.APPL.ALL"/>
    <s v="INVS/SERVICES TO SUPPORT ALL COMPANIES"/>
    <s v="#"/>
    <s v="#"/>
    <s v="#"/>
    <s v="DEC 2019"/>
    <n v="270.60000000000002"/>
    <x v="0"/>
    <x v="0"/>
    <x v="248"/>
    <x v="0"/>
    <x v="6"/>
    <x v="34"/>
  </r>
  <r>
    <x v="0"/>
    <s v="Adm &amp; Gen-Outsd Svcs"/>
    <s v="5303315"/>
    <s v="IT/Telecom Contr Svc"/>
    <s v="300004470"/>
    <s v="SAP INDUSTRIES INC"/>
    <s v="5000032078"/>
    <s v="2"/>
    <s v="WE"/>
    <s v="WBS CP.APPL.ALL"/>
    <s v="INVS/SERVICES TO SUPPORT ALL COMPANIES"/>
    <s v="#"/>
    <s v="#"/>
    <s v="#"/>
    <s v="DEC 2019"/>
    <n v="-270.60000000000002"/>
    <x v="0"/>
    <x v="0"/>
    <x v="249"/>
    <x v="0"/>
    <x v="6"/>
    <x v="34"/>
  </r>
  <r>
    <x v="0"/>
    <s v="Adm &amp; Gen-Outsd Svcs"/>
    <s v="5303315"/>
    <s v="IT/Telecom Contr Svc"/>
    <s v="300004470"/>
    <s v="SAP INDUSTRIES INC"/>
    <s v="5000032079"/>
    <s v="2"/>
    <s v="WE"/>
    <s v="WBS CP.APPL.ALL"/>
    <s v="INVS/SERVICES TO SUPPORT ALL COMPANIES"/>
    <s v="#"/>
    <s v="#"/>
    <s v="#"/>
    <s v="DEC 2019"/>
    <n v="270.60000000000002"/>
    <x v="0"/>
    <x v="0"/>
    <x v="250"/>
    <x v="0"/>
    <x v="6"/>
    <x v="34"/>
  </r>
  <r>
    <x v="0"/>
    <s v="Adm &amp; Gen-Outsd Svcs"/>
    <s v="5303315"/>
    <s v="IT/Telecom Contr Svc"/>
    <s v="300004470"/>
    <s v="SAP INDUSTRIES INC"/>
    <s v="5000034099"/>
    <s v="2"/>
    <s v="WE"/>
    <s v="WBS CP.APPL.ALL"/>
    <s v="INVS/SERVICES TO SUPPORT ALL COMPANIES"/>
    <s v="#"/>
    <s v="#"/>
    <s v="#"/>
    <s v="DEC 2019"/>
    <n v="92.895831999999999"/>
    <x v="0"/>
    <x v="0"/>
    <x v="251"/>
    <x v="0"/>
    <x v="6"/>
    <x v="34"/>
  </r>
  <r>
    <x v="0"/>
    <s v="Adm &amp; Gen-Outsd Svcs"/>
    <s v="5303315"/>
    <s v="IT/Telecom Contr Svc"/>
    <s v="300004510"/>
    <s v="PEAK TECHNICAL STAFFING USA"/>
    <s v="1900002024"/>
    <s v="1"/>
    <s v="KR"/>
    <s v="WBS CP.APPL.ALL"/>
    <s v="INVS/SERVICES TO SUPPORT ALL COMPANIES"/>
    <s v="#"/>
    <s v="#"/>
    <s v="130525"/>
    <s v="JAN 2020"/>
    <n v="11.402100000000001"/>
    <x v="0"/>
    <x v="0"/>
    <x v="252"/>
    <x v="2"/>
    <x v="6"/>
    <x v="35"/>
  </r>
  <r>
    <x v="0"/>
    <s v="Adm &amp; Gen-Outsd Svcs"/>
    <s v="5303315"/>
    <s v="IT/Telecom Contr Svc"/>
    <s v="300004510"/>
    <s v="PEAK TECHNICAL STAFFING USA"/>
    <s v="1900002025"/>
    <s v="1"/>
    <s v="KR"/>
    <s v="WBS CP.APPL.ALL"/>
    <s v="INVS/SERVICES TO SUPPORT ALL COMPANIES"/>
    <s v="#"/>
    <s v="#"/>
    <s v="130526"/>
    <s v="JAN 2020"/>
    <n v="15.41395"/>
    <x v="0"/>
    <x v="0"/>
    <x v="253"/>
    <x v="2"/>
    <x v="6"/>
    <x v="35"/>
  </r>
  <r>
    <x v="0"/>
    <s v="Adm &amp; Gen-Outsd Svcs"/>
    <s v="5303315"/>
    <s v="IT/Telecom Contr Svc"/>
    <s v="300004510"/>
    <s v="PEAK TECHNICAL STAFFING USA"/>
    <s v="1900002462"/>
    <s v="1"/>
    <s v="KR"/>
    <s v="WBS CP.APPL.ALL"/>
    <s v="INVS/SERVICES TO SUPPORT ALL COMPANIES"/>
    <s v="#"/>
    <s v="#"/>
    <s v="131391"/>
    <s v="FEB 2020"/>
    <n v="16.891999999999999"/>
    <x v="0"/>
    <x v="0"/>
    <x v="254"/>
    <x v="6"/>
    <x v="6"/>
    <x v="35"/>
  </r>
  <r>
    <x v="0"/>
    <s v="Adm &amp; Gen-Outsd Svcs"/>
    <s v="5303315"/>
    <s v="IT/Telecom Contr Svc"/>
    <s v="300004510"/>
    <s v="PEAK TECHNICAL STAFFING USA"/>
    <s v="1900002463"/>
    <s v="1"/>
    <s v="KR"/>
    <s v="WBS CP.APPL.ALL"/>
    <s v="INVS/SERVICES TO SUPPORT ALL COMPANIES"/>
    <s v="#"/>
    <s v="#"/>
    <s v="131392"/>
    <s v="FEB 2020"/>
    <n v="16.891999999999999"/>
    <x v="0"/>
    <x v="0"/>
    <x v="255"/>
    <x v="6"/>
    <x v="6"/>
    <x v="35"/>
  </r>
  <r>
    <x v="0"/>
    <s v="Adm &amp; Gen-Outsd Svcs"/>
    <s v="5303315"/>
    <s v="IT/Telecom Contr Svc"/>
    <s v="300004510"/>
    <s v="PEAK TECHNICAL STAFFING USA"/>
    <s v="1900002692"/>
    <s v="1"/>
    <s v="KR"/>
    <s v="WBS CP.APPL.ALL"/>
    <s v="INVS/SERVICES TO SUPPORT ALL COMPANIES"/>
    <s v="#"/>
    <s v="#"/>
    <s v="132247"/>
    <s v="FEB 2020"/>
    <n v="16.891999999999999"/>
    <x v="0"/>
    <x v="0"/>
    <x v="256"/>
    <x v="6"/>
    <x v="6"/>
    <x v="35"/>
  </r>
  <r>
    <x v="0"/>
    <s v="Adm &amp; Gen-Outsd Svcs"/>
    <s v="5303315"/>
    <s v="IT/Telecom Contr Svc"/>
    <s v="300004510"/>
    <s v="PEAK TECHNICAL STAFFING USA"/>
    <s v="1900002694"/>
    <s v="1"/>
    <s v="KR"/>
    <s v="WBS CP.APPL.ALL"/>
    <s v="INVS/SERVICES TO SUPPORT ALL COMPANIES"/>
    <s v="#"/>
    <s v="#"/>
    <s v="132246"/>
    <s v="FEB 2020"/>
    <n v="16.891999999999999"/>
    <x v="0"/>
    <x v="0"/>
    <x v="257"/>
    <x v="6"/>
    <x v="6"/>
    <x v="35"/>
  </r>
  <r>
    <x v="0"/>
    <s v="Adm &amp; Gen-Outsd Svcs"/>
    <s v="5303315"/>
    <s v="IT/Telecom Contr Svc"/>
    <s v="300004510"/>
    <s v="PEAK TECHNICAL STAFFING USA"/>
    <s v="1900004329"/>
    <s v="1"/>
    <s v="KR"/>
    <s v="WBS CP.APPL.ALL"/>
    <s v="INVS/SERVICES TO SUPPORT ALL COMPANIES"/>
    <s v="#"/>
    <s v="#"/>
    <s v="133202"/>
    <s v="FEB 2020"/>
    <n v="16.891999999999999"/>
    <x v="0"/>
    <x v="0"/>
    <x v="258"/>
    <x v="6"/>
    <x v="6"/>
    <x v="35"/>
  </r>
  <r>
    <x v="0"/>
    <s v="Adm &amp; Gen-Outsd Svcs"/>
    <s v="5303315"/>
    <s v="IT/Telecom Contr Svc"/>
    <s v="300004510"/>
    <s v="PEAK TECHNICAL STAFFING USA"/>
    <s v="1900004331"/>
    <s v="1"/>
    <s v="KR"/>
    <s v="WBS CP.APPL.ALL"/>
    <s v="INVS/SERVICES TO SUPPORT ALL COMPANIES"/>
    <s v="#"/>
    <s v="#"/>
    <s v="133201"/>
    <s v="FEB 2020"/>
    <n v="16.891999999999999"/>
    <x v="0"/>
    <x v="0"/>
    <x v="259"/>
    <x v="6"/>
    <x v="6"/>
    <x v="35"/>
  </r>
  <r>
    <x v="0"/>
    <s v="Adm &amp; Gen-Outsd Svcs"/>
    <s v="5303315"/>
    <s v="IT/Telecom Contr Svc"/>
    <s v="300004510"/>
    <s v="PEAK TECHNICAL STAFFING USA"/>
    <s v="1900004902"/>
    <s v="1"/>
    <s v="KR"/>
    <s v="WBS CP.APPL.ALL"/>
    <s v="INVS/SERVICES TO SUPPORT ALL COMPANIES"/>
    <s v="#"/>
    <s v="#"/>
    <s v="134112"/>
    <s v="MAR 2020"/>
    <n v="16.891999999999999"/>
    <x v="0"/>
    <x v="0"/>
    <x v="260"/>
    <x v="7"/>
    <x v="6"/>
    <x v="35"/>
  </r>
  <r>
    <x v="0"/>
    <s v="Adm &amp; Gen-Outsd Svcs"/>
    <s v="5303315"/>
    <s v="IT/Telecom Contr Svc"/>
    <s v="300004510"/>
    <s v="PEAK TECHNICAL STAFFING USA"/>
    <s v="1900004903"/>
    <s v="1"/>
    <s v="KR"/>
    <s v="WBS CP.APPL.ALL"/>
    <s v="INVS/SERVICES TO SUPPORT ALL COMPANIES"/>
    <s v="#"/>
    <s v="#"/>
    <s v="134113"/>
    <s v="MAR 2020"/>
    <n v="16.891999999999999"/>
    <x v="0"/>
    <x v="0"/>
    <x v="261"/>
    <x v="7"/>
    <x v="6"/>
    <x v="35"/>
  </r>
  <r>
    <x v="0"/>
    <s v="Adm &amp; Gen-Outsd Svcs"/>
    <s v="5303315"/>
    <s v="IT/Telecom Contr Svc"/>
    <s v="300004510"/>
    <s v="PEAK TECHNICAL STAFFING USA"/>
    <s v="1900006153"/>
    <s v="1"/>
    <s v="KR"/>
    <s v="WBS CP.APPL.ALL"/>
    <s v="INVS/SERVICES TO SUPPORT ALL COMPANIES"/>
    <s v="#"/>
    <s v="#"/>
    <s v="135054"/>
    <s v="MAR 2020"/>
    <n v="16.891999999999999"/>
    <x v="0"/>
    <x v="0"/>
    <x v="262"/>
    <x v="7"/>
    <x v="6"/>
    <x v="35"/>
  </r>
  <r>
    <x v="0"/>
    <s v="Adm &amp; Gen-Outsd Svcs"/>
    <s v="5303315"/>
    <s v="IT/Telecom Contr Svc"/>
    <s v="300004510"/>
    <s v="PEAK TECHNICAL STAFFING USA"/>
    <s v="1900006154"/>
    <s v="1"/>
    <s v="KR"/>
    <s v="WBS CP.APPL.ALL"/>
    <s v="INVS/SERVICES TO SUPPORT ALL COMPANIES"/>
    <s v="#"/>
    <s v="#"/>
    <s v="135055"/>
    <s v="MAR 2020"/>
    <n v="16.891999999999999"/>
    <x v="0"/>
    <x v="0"/>
    <x v="263"/>
    <x v="7"/>
    <x v="6"/>
    <x v="35"/>
  </r>
  <r>
    <x v="0"/>
    <s v="Adm &amp; Gen-Outsd Svcs"/>
    <s v="5303315"/>
    <s v="IT/Telecom Contr Svc"/>
    <s v="300004510"/>
    <s v="PEAK TECHNICAL STAFFING USA"/>
    <s v="1900006685"/>
    <s v="1"/>
    <s v="KR"/>
    <s v="WBS CP.APPL.ALL"/>
    <s v="INVS/SERVICES TO SUPPORT ALL COMPANIES"/>
    <s v="#"/>
    <s v="#"/>
    <s v="135933"/>
    <s v="APR 2020"/>
    <n v="16.891999999999999"/>
    <x v="0"/>
    <x v="0"/>
    <x v="264"/>
    <x v="11"/>
    <x v="6"/>
    <x v="35"/>
  </r>
  <r>
    <x v="0"/>
    <s v="Adm &amp; Gen-Outsd Svcs"/>
    <s v="5303315"/>
    <s v="IT/Telecom Contr Svc"/>
    <s v="300004510"/>
    <s v="PEAK TECHNICAL STAFFING USA"/>
    <s v="1900008408"/>
    <s v="1"/>
    <s v="KR"/>
    <s v="WBS CP.APPL.ALL"/>
    <s v="INVS/SERVICES TO SUPPORT ALL COMPANIES"/>
    <s v="#"/>
    <s v="#"/>
    <s v="136597"/>
    <s v="APR 2020"/>
    <n v="16.891999999999999"/>
    <x v="0"/>
    <x v="0"/>
    <x v="265"/>
    <x v="11"/>
    <x v="6"/>
    <x v="35"/>
  </r>
  <r>
    <x v="0"/>
    <s v="Adm &amp; Gen-Outsd Svcs"/>
    <s v="5303315"/>
    <s v="IT/Telecom Contr Svc"/>
    <s v="300004510"/>
    <s v="PEAK TECHNICAL STAFFING USA"/>
    <s v="1900008577"/>
    <s v="1"/>
    <s v="KR"/>
    <s v="WBS CP.APPL.ALL"/>
    <s v="INVS/SERVICES TO SUPPORT ALL COMPANIES"/>
    <s v="#"/>
    <s v="#"/>
    <s v="137228"/>
    <s v="MAY 2020"/>
    <n v="13.5136"/>
    <x v="0"/>
    <x v="0"/>
    <x v="266"/>
    <x v="3"/>
    <x v="6"/>
    <x v="35"/>
  </r>
  <r>
    <x v="0"/>
    <s v="Adm &amp; Gen-Outsd Svcs"/>
    <s v="5303315"/>
    <s v="IT/Telecom Contr Svc"/>
    <s v="300004510"/>
    <s v="PEAK TECHNICAL STAFFING USA"/>
    <s v="1900008578"/>
    <s v="1"/>
    <s v="KR"/>
    <s v="WBS CP.APPL.ALL"/>
    <s v="INVS/SERVICES TO SUPPORT ALL COMPANIES"/>
    <s v="#"/>
    <s v="#"/>
    <s v="137229"/>
    <s v="MAY 2020"/>
    <n v="16.891999999999999"/>
    <x v="0"/>
    <x v="0"/>
    <x v="267"/>
    <x v="3"/>
    <x v="6"/>
    <x v="35"/>
  </r>
  <r>
    <x v="0"/>
    <s v="Adm &amp; Gen-Outsd Svcs"/>
    <s v="5303315"/>
    <s v="IT/Telecom Contr Svc"/>
    <s v="300004510"/>
    <s v="PEAK TECHNICAL STAFFING USA"/>
    <s v="1900008580"/>
    <s v="1"/>
    <s v="KR"/>
    <s v="WBS CP.APPL.ALL"/>
    <s v="INVS/SERVICES TO SUPPORT ALL COMPANIES"/>
    <s v="#"/>
    <s v="#"/>
    <s v="136598"/>
    <s v="MAY 2020"/>
    <n v="16.891999999999999"/>
    <x v="0"/>
    <x v="0"/>
    <x v="268"/>
    <x v="3"/>
    <x v="6"/>
    <x v="35"/>
  </r>
  <r>
    <x v="0"/>
    <s v="Adm &amp; Gen-Outsd Svcs"/>
    <s v="5303315"/>
    <s v="IT/Telecom Contr Svc"/>
    <s v="300004510"/>
    <s v="PEAK TECHNICAL STAFFING USA"/>
    <s v="1900009018"/>
    <s v="1"/>
    <s v="KR"/>
    <s v="WBS CP.APPL.ALL"/>
    <s v="INVS/SERVICES TO SUPPORT ALL COMPANIES"/>
    <s v="#"/>
    <s v="#"/>
    <s v="137584"/>
    <s v="MAY 2020"/>
    <n v="16.891999999999999"/>
    <x v="0"/>
    <x v="0"/>
    <x v="269"/>
    <x v="3"/>
    <x v="6"/>
    <x v="35"/>
  </r>
  <r>
    <x v="0"/>
    <s v="Adm &amp; Gen-Outsd Svcs"/>
    <s v="5303315"/>
    <s v="IT/Telecom Contr Svc"/>
    <s v="300004510"/>
    <s v="PEAK TECHNICAL STAFFING USA"/>
    <s v="1900010657"/>
    <s v="1"/>
    <s v="KR"/>
    <s v="WBS CP.APPL.ALL"/>
    <s v="INVS/SERVICES TO SUPPORT ALL COMPANIES"/>
    <s v="#"/>
    <s v="#"/>
    <s v="138504"/>
    <s v="JUN 2020"/>
    <n v="16.891999999999999"/>
    <x v="0"/>
    <x v="0"/>
    <x v="270"/>
    <x v="8"/>
    <x v="6"/>
    <x v="35"/>
  </r>
  <r>
    <x v="0"/>
    <s v="Adm &amp; Gen-Outsd Svcs"/>
    <s v="5303315"/>
    <s v="IT/Telecom Contr Svc"/>
    <s v="300004510"/>
    <s v="PEAK TECHNICAL STAFFING USA"/>
    <s v="1900010658"/>
    <s v="1"/>
    <s v="KR"/>
    <s v="WBS CP.APPL.ALL"/>
    <s v="INVS/SERVICES TO SUPPORT ALL COMPANIES"/>
    <s v="#"/>
    <s v="#"/>
    <s v="138505"/>
    <s v="JUN 2020"/>
    <n v="16.891999999999999"/>
    <x v="0"/>
    <x v="0"/>
    <x v="271"/>
    <x v="8"/>
    <x v="6"/>
    <x v="35"/>
  </r>
  <r>
    <x v="0"/>
    <s v="Adm &amp; Gen-Outsd Svcs"/>
    <s v="5303315"/>
    <s v="IT/Telecom Contr Svc"/>
    <s v="300004510"/>
    <s v="PEAK TECHNICAL STAFFING USA"/>
    <s v="1900011133"/>
    <s v="1"/>
    <s v="KR"/>
    <s v="WBS CP.APPL.ALL"/>
    <s v="INVS/SERVICES TO SUPPORT ALL COMPANIES"/>
    <s v="#"/>
    <s v="#"/>
    <s v="612637"/>
    <s v="JUN 2020"/>
    <n v="16.891999999999999"/>
    <x v="0"/>
    <x v="0"/>
    <x v="272"/>
    <x v="8"/>
    <x v="6"/>
    <x v="35"/>
  </r>
  <r>
    <x v="0"/>
    <s v="Adm &amp; Gen-Outsd Svcs"/>
    <s v="5303315"/>
    <s v="IT/Telecom Contr Svc"/>
    <s v="300004510"/>
    <s v="PEAK TECHNICAL STAFFING USA"/>
    <s v="1900012547"/>
    <s v="1"/>
    <s v="KR"/>
    <s v="WBS CP.APPL.ALL"/>
    <s v="INVS/SERVICES TO SUPPORT ALL COMPANIES"/>
    <s v="#"/>
    <s v="#"/>
    <s v="612636"/>
    <s v="JUN 2020"/>
    <n v="13.5136"/>
    <x v="0"/>
    <x v="0"/>
    <x v="273"/>
    <x v="8"/>
    <x v="6"/>
    <x v="35"/>
  </r>
  <r>
    <x v="0"/>
    <s v="Adm &amp; Gen-Outsd Svcs"/>
    <s v="5303315"/>
    <s v="IT/Telecom Contr Svc"/>
    <s v="300004510"/>
    <s v="PEAK TECHNICAL STAFFING USA"/>
    <s v="1900012760"/>
    <s v="1"/>
    <s v="KR"/>
    <s v="WBS CP.APPL.ALL"/>
    <s v="INVS/SERVICES TO SUPPORT ALL COMPANIES"/>
    <s v="#"/>
    <s v="#"/>
    <s v="613288"/>
    <s v="JUL 2020"/>
    <n v="16.891999999999999"/>
    <x v="0"/>
    <x v="0"/>
    <x v="274"/>
    <x v="4"/>
    <x v="6"/>
    <x v="35"/>
  </r>
  <r>
    <x v="0"/>
    <s v="Adm &amp; Gen-Outsd Svcs"/>
    <s v="5303315"/>
    <s v="IT/Telecom Contr Svc"/>
    <s v="300004510"/>
    <s v="PEAK TECHNICAL STAFFING USA"/>
    <s v="1900012761"/>
    <s v="1"/>
    <s v="KR"/>
    <s v="WBS CP.APPL.ALL"/>
    <s v="INVS/SERVICES TO SUPPORT ALL COMPANIES"/>
    <s v="#"/>
    <s v="#"/>
    <s v="613287"/>
    <s v="JUL 2020"/>
    <n v="16.891999999999999"/>
    <x v="0"/>
    <x v="0"/>
    <x v="275"/>
    <x v="4"/>
    <x v="6"/>
    <x v="35"/>
  </r>
  <r>
    <x v="0"/>
    <s v="Adm &amp; Gen-Outsd Svcs"/>
    <s v="5303315"/>
    <s v="IT/Telecom Contr Svc"/>
    <s v="300004510"/>
    <s v="PEAK TECHNICAL STAFFING USA"/>
    <s v="1900013028"/>
    <s v="1"/>
    <s v="KR"/>
    <s v="WBS CP.APPL.ALL"/>
    <s v="INVS/SERVICES TO SUPPORT ALL COMPANIES"/>
    <s v="#"/>
    <s v="#"/>
    <s v="137583"/>
    <s v="JUL 2020"/>
    <n v="16.891999999999999"/>
    <x v="0"/>
    <x v="0"/>
    <x v="276"/>
    <x v="4"/>
    <x v="6"/>
    <x v="35"/>
  </r>
  <r>
    <x v="0"/>
    <s v="Adm &amp; Gen-Outsd Svcs"/>
    <s v="5303315"/>
    <s v="IT/Telecom Contr Svc"/>
    <s v="300004510"/>
    <s v="PEAK TECHNICAL STAFFING USA"/>
    <s v="1900013029"/>
    <s v="1"/>
    <s v="KR"/>
    <s v="WBS CP.APPL.ALL"/>
    <s v="INVS/SERVICES TO SUPPORT ALL COMPANIES"/>
    <s v="#"/>
    <s v="#"/>
    <s v="135932"/>
    <s v="JUL 2020"/>
    <n v="16.891999999999999"/>
    <x v="0"/>
    <x v="0"/>
    <x v="277"/>
    <x v="4"/>
    <x v="6"/>
    <x v="35"/>
  </r>
  <r>
    <x v="0"/>
    <s v="Adm &amp; Gen-Outsd Svcs"/>
    <s v="5303315"/>
    <s v="IT/Telecom Contr Svc"/>
    <s v="300004510"/>
    <s v="PEAK TECHNICAL STAFFING USA"/>
    <s v="1900013030"/>
    <s v="1"/>
    <s v="KR"/>
    <s v="WBS CP.APPL.ALL"/>
    <s v="INVS/SERVICES TO SUPPORT ALL COMPANIES"/>
    <s v="#"/>
    <s v="#"/>
    <s v="613934"/>
    <s v="JUL 2020"/>
    <n v="16.891999999999999"/>
    <x v="0"/>
    <x v="0"/>
    <x v="278"/>
    <x v="4"/>
    <x v="6"/>
    <x v="35"/>
  </r>
  <r>
    <x v="0"/>
    <s v="Adm &amp; Gen-Outsd Svcs"/>
    <s v="5303315"/>
    <s v="IT/Telecom Contr Svc"/>
    <s v="300004510"/>
    <s v="PEAK TECHNICAL STAFFING USA"/>
    <s v="1900014487"/>
    <s v="1"/>
    <s v="KR"/>
    <s v="WBS CP.APPL.ALL"/>
    <s v="INVS/SERVICES TO SUPPORT ALL COMPANIES"/>
    <s v="#"/>
    <s v="#"/>
    <s v="614565"/>
    <s v="JUL 2020"/>
    <n v="16.891999999999999"/>
    <x v="0"/>
    <x v="0"/>
    <x v="279"/>
    <x v="4"/>
    <x v="6"/>
    <x v="35"/>
  </r>
  <r>
    <x v="0"/>
    <s v="Adm &amp; Gen-Outsd Svcs"/>
    <s v="5303315"/>
    <s v="IT/Telecom Contr Svc"/>
    <s v="300004510"/>
    <s v="PEAK TECHNICAL STAFFING USA"/>
    <s v="1900014488"/>
    <s v="1"/>
    <s v="KR"/>
    <s v="WBS CP.APPL.ALL"/>
    <s v="INVS/SERVICES TO SUPPORT ALL COMPANIES"/>
    <s v="#"/>
    <s v="#"/>
    <s v="614566"/>
    <s v="JUL 2020"/>
    <n v="15.2028"/>
    <x v="0"/>
    <x v="0"/>
    <x v="280"/>
    <x v="4"/>
    <x v="6"/>
    <x v="35"/>
  </r>
  <r>
    <x v="0"/>
    <s v="Adm &amp; Gen-Outsd Svcs"/>
    <s v="5303315"/>
    <s v="IT/Telecom Contr Svc"/>
    <s v="300004510"/>
    <s v="PEAK TECHNICAL STAFFING USA"/>
    <s v="1900014934"/>
    <s v="1"/>
    <s v="KR"/>
    <s v="WBS CP.APPL.ALL"/>
    <s v="INVS/SERVICES TO SUPPORT ALL COMPANIES"/>
    <s v="#"/>
    <s v="#"/>
    <s v="615232"/>
    <s v="AUG 2020"/>
    <n v="16.891999999999999"/>
    <x v="0"/>
    <x v="0"/>
    <x v="281"/>
    <x v="5"/>
    <x v="6"/>
    <x v="35"/>
  </r>
  <r>
    <x v="0"/>
    <s v="Adm &amp; Gen-Outsd Svcs"/>
    <s v="5303315"/>
    <s v="IT/Telecom Contr Svc"/>
    <s v="300004510"/>
    <s v="PEAK TECHNICAL STAFFING USA"/>
    <s v="1900014935"/>
    <s v="1"/>
    <s v="KR"/>
    <s v="WBS CP.APPL.ALL"/>
    <s v="INVS/SERVICES TO SUPPORT ALL COMPANIES"/>
    <s v="#"/>
    <s v="#"/>
    <s v="615231"/>
    <s v="AUG 2020"/>
    <n v="16.891999999999999"/>
    <x v="0"/>
    <x v="0"/>
    <x v="282"/>
    <x v="5"/>
    <x v="6"/>
    <x v="35"/>
  </r>
  <r>
    <x v="0"/>
    <s v="Adm &amp; Gen-Outsd Svcs"/>
    <s v="5303315"/>
    <s v="IT/Telecom Contr Svc"/>
    <s v="300004510"/>
    <s v="PEAK TECHNICAL STAFFING USA"/>
    <s v="1900019674"/>
    <s v="1"/>
    <s v="KR"/>
    <s v="WBS CP.APPL.ALL"/>
    <s v="INVS/SERVICES TO SUPPORT ALL COMPANIES"/>
    <s v="#"/>
    <s v="#"/>
    <s v="122100"/>
    <s v="SEP 2019"/>
    <n v="50.676000000000002"/>
    <x v="0"/>
    <x v="0"/>
    <x v="283"/>
    <x v="9"/>
    <x v="6"/>
    <x v="35"/>
  </r>
  <r>
    <x v="0"/>
    <s v="Adm &amp; Gen-Outsd Svcs"/>
    <s v="5303315"/>
    <s v="IT/Telecom Contr Svc"/>
    <s v="300004510"/>
    <s v="PEAK TECHNICAL STAFFING USA"/>
    <s v="1900020269"/>
    <s v="1"/>
    <s v="KR"/>
    <s v="WBS CP.APPL.ALL"/>
    <s v="INVS/SERVICES TO SUPPORT ALL COMPANIES"/>
    <s v="#"/>
    <s v="#"/>
    <s v="123118"/>
    <s v="OCT 2019"/>
    <n v="16.891999999999999"/>
    <x v="0"/>
    <x v="0"/>
    <x v="284"/>
    <x v="1"/>
    <x v="6"/>
    <x v="35"/>
  </r>
  <r>
    <x v="0"/>
    <s v="Adm &amp; Gen-Outsd Svcs"/>
    <s v="5303315"/>
    <s v="IT/Telecom Contr Svc"/>
    <s v="300004510"/>
    <s v="PEAK TECHNICAL STAFFING USA"/>
    <s v="1900020270"/>
    <s v="1"/>
    <s v="KR"/>
    <s v="WBS CP.APPL.ALL"/>
    <s v="INVS/SERVICES TO SUPPORT ALL COMPANIES"/>
    <s v="#"/>
    <s v="#"/>
    <s v="123119"/>
    <s v="OCT 2019"/>
    <n v="16.891999999999999"/>
    <x v="0"/>
    <x v="0"/>
    <x v="285"/>
    <x v="1"/>
    <x v="6"/>
    <x v="35"/>
  </r>
  <r>
    <x v="0"/>
    <s v="Adm &amp; Gen-Outsd Svcs"/>
    <s v="5303315"/>
    <s v="IT/Telecom Contr Svc"/>
    <s v="300004510"/>
    <s v="PEAK TECHNICAL STAFFING USA"/>
    <s v="1900020472"/>
    <s v="1"/>
    <s v="KR"/>
    <s v="WBS CP.APPL.ALL"/>
    <s v="INVS/SERVICES TO SUPPORT ALL COMPANIES"/>
    <s v="#"/>
    <s v="#"/>
    <s v="124123"/>
    <s v="OCT 2019"/>
    <n v="13.5136"/>
    <x v="0"/>
    <x v="0"/>
    <x v="286"/>
    <x v="1"/>
    <x v="6"/>
    <x v="35"/>
  </r>
  <r>
    <x v="0"/>
    <s v="Adm &amp; Gen-Outsd Svcs"/>
    <s v="5303315"/>
    <s v="IT/Telecom Contr Svc"/>
    <s v="300004510"/>
    <s v="PEAK TECHNICAL STAFFING USA"/>
    <s v="1900020473"/>
    <s v="1"/>
    <s v="KR"/>
    <s v="WBS CP.APPL.ALL"/>
    <s v="INVS/SERVICES TO SUPPORT ALL COMPANIES"/>
    <s v="#"/>
    <s v="#"/>
    <s v="124122"/>
    <s v="OCT 2019"/>
    <n v="13.5136"/>
    <x v="0"/>
    <x v="0"/>
    <x v="287"/>
    <x v="1"/>
    <x v="6"/>
    <x v="35"/>
  </r>
  <r>
    <x v="0"/>
    <s v="Adm &amp; Gen-Outsd Svcs"/>
    <s v="5303315"/>
    <s v="IT/Telecom Contr Svc"/>
    <s v="300004510"/>
    <s v="PEAK TECHNICAL STAFFING USA"/>
    <s v="1900022333"/>
    <s v="1"/>
    <s v="KR"/>
    <s v="WBS CP.APPL.ALL"/>
    <s v="INVS/SERVICES TO SUPPORT ALL COMPANIES"/>
    <s v="#"/>
    <s v="#"/>
    <s v="124671"/>
    <s v="OCT 2019"/>
    <n v="19.425799999999999"/>
    <x v="0"/>
    <x v="0"/>
    <x v="288"/>
    <x v="1"/>
    <x v="6"/>
    <x v="35"/>
  </r>
  <r>
    <x v="0"/>
    <s v="Adm &amp; Gen-Outsd Svcs"/>
    <s v="5303315"/>
    <s v="IT/Telecom Contr Svc"/>
    <s v="300004510"/>
    <s v="PEAK TECHNICAL STAFFING USA"/>
    <s v="1900022334"/>
    <s v="1"/>
    <s v="KR"/>
    <s v="WBS CP.APPL.ALL"/>
    <s v="INVS/SERVICES TO SUPPORT ALL COMPANIES"/>
    <s v="#"/>
    <s v="#"/>
    <s v="124670"/>
    <s v="OCT 2019"/>
    <n v="16.891999999999999"/>
    <x v="0"/>
    <x v="0"/>
    <x v="289"/>
    <x v="1"/>
    <x v="6"/>
    <x v="35"/>
  </r>
  <r>
    <x v="0"/>
    <s v="Adm &amp; Gen-Outsd Svcs"/>
    <s v="5303315"/>
    <s v="IT/Telecom Contr Svc"/>
    <s v="300004510"/>
    <s v="PEAK TECHNICAL STAFFING USA"/>
    <s v="1900022990"/>
    <s v="1"/>
    <s v="KR"/>
    <s v="WBS CP.APPL.ALL"/>
    <s v="INVS/SERVICES TO SUPPORT ALL COMPANIES"/>
    <s v="#"/>
    <s v="#"/>
    <s v="125678"/>
    <s v="NOV 2019"/>
    <n v="19.003499999999999"/>
    <x v="0"/>
    <x v="0"/>
    <x v="290"/>
    <x v="10"/>
    <x v="6"/>
    <x v="35"/>
  </r>
  <r>
    <x v="0"/>
    <s v="Adm &amp; Gen-Outsd Svcs"/>
    <s v="5303315"/>
    <s v="IT/Telecom Contr Svc"/>
    <s v="300004510"/>
    <s v="PEAK TECHNICAL STAFFING USA"/>
    <s v="1900022991"/>
    <s v="1"/>
    <s v="KR"/>
    <s v="WBS CP.APPL.ALL"/>
    <s v="INVS/SERVICES TO SUPPORT ALL COMPANIES"/>
    <s v="#"/>
    <s v="#"/>
    <s v="125679"/>
    <s v="NOV 2019"/>
    <n v="19.003499999999999"/>
    <x v="0"/>
    <x v="0"/>
    <x v="291"/>
    <x v="10"/>
    <x v="6"/>
    <x v="35"/>
  </r>
  <r>
    <x v="0"/>
    <s v="Adm &amp; Gen-Outsd Svcs"/>
    <s v="5303315"/>
    <s v="IT/Telecom Contr Svc"/>
    <s v="300004510"/>
    <s v="PEAK TECHNICAL STAFFING USA"/>
    <s v="1900024303"/>
    <s v="1"/>
    <s v="KR"/>
    <s v="WBS CP.APPL.ALL"/>
    <s v="INVS/SERVICES TO SUPPORT ALL COMPANIES"/>
    <s v="#"/>
    <s v="#"/>
    <s v="126635"/>
    <s v="NOV 2019"/>
    <n v="16.891999999999999"/>
    <x v="0"/>
    <x v="0"/>
    <x v="292"/>
    <x v="10"/>
    <x v="6"/>
    <x v="35"/>
  </r>
  <r>
    <x v="0"/>
    <s v="Adm &amp; Gen-Outsd Svcs"/>
    <s v="5303315"/>
    <s v="IT/Telecom Contr Svc"/>
    <s v="300004510"/>
    <s v="PEAK TECHNICAL STAFFING USA"/>
    <s v="1900024304"/>
    <s v="1"/>
    <s v="KR"/>
    <s v="WBS CP.APPL.ALL"/>
    <s v="INVS/SERVICES TO SUPPORT ALL COMPANIES"/>
    <s v="#"/>
    <s v="#"/>
    <s v="126634"/>
    <s v="NOV 2019"/>
    <n v="16.891999999999999"/>
    <x v="0"/>
    <x v="0"/>
    <x v="293"/>
    <x v="10"/>
    <x v="6"/>
    <x v="35"/>
  </r>
  <r>
    <x v="0"/>
    <s v="Adm &amp; Gen-Outsd Svcs"/>
    <s v="5303315"/>
    <s v="IT/Telecom Contr Svc"/>
    <s v="300004510"/>
    <s v="PEAK TECHNICAL STAFFING USA"/>
    <s v="1900024943"/>
    <s v="1"/>
    <s v="KR"/>
    <s v="WBS CP.APPL.ALL"/>
    <s v="INVS/SERVICES TO SUPPORT ALL COMPANIES"/>
    <s v="#"/>
    <s v="#"/>
    <s v="127586"/>
    <s v="DEC 2019"/>
    <n v="18.792349999999999"/>
    <x v="0"/>
    <x v="0"/>
    <x v="294"/>
    <x v="0"/>
    <x v="6"/>
    <x v="35"/>
  </r>
  <r>
    <x v="0"/>
    <s v="Adm &amp; Gen-Outsd Svcs"/>
    <s v="5303315"/>
    <s v="IT/Telecom Contr Svc"/>
    <s v="300004510"/>
    <s v="PEAK TECHNICAL STAFFING USA"/>
    <s v="1900024944"/>
    <s v="1"/>
    <s v="KR"/>
    <s v="WBS CP.APPL.ALL"/>
    <s v="INVS/SERVICES TO SUPPORT ALL COMPANIES"/>
    <s v="#"/>
    <s v="#"/>
    <s v="127585"/>
    <s v="DEC 2019"/>
    <n v="14.99165"/>
    <x v="0"/>
    <x v="0"/>
    <x v="295"/>
    <x v="0"/>
    <x v="6"/>
    <x v="35"/>
  </r>
  <r>
    <x v="0"/>
    <s v="Adm &amp; Gen-Outsd Svcs"/>
    <s v="5303315"/>
    <s v="IT/Telecom Contr Svc"/>
    <s v="300004510"/>
    <s v="PEAK TECHNICAL STAFFING USA"/>
    <s v="1900025353"/>
    <s v="1"/>
    <s v="KR"/>
    <s v="WBS CP.APPL.ALL"/>
    <s v="INVS/SERVICES TO SUPPORT ALL COMPANIES"/>
    <s v="#"/>
    <s v="#"/>
    <s v="128948"/>
    <s v="DEC 2019"/>
    <n v="19.848099999999999"/>
    <x v="0"/>
    <x v="0"/>
    <x v="296"/>
    <x v="0"/>
    <x v="6"/>
    <x v="35"/>
  </r>
  <r>
    <x v="0"/>
    <s v="Adm &amp; Gen-Outsd Svcs"/>
    <s v="5303315"/>
    <s v="IT/Telecom Contr Svc"/>
    <s v="300004510"/>
    <s v="PEAK TECHNICAL STAFFING USA"/>
    <s v="1900025354"/>
    <s v="1"/>
    <s v="KR"/>
    <s v="WBS CP.APPL.ALL"/>
    <s v="INVS/SERVICES TO SUPPORT ALL COMPANIES"/>
    <s v="#"/>
    <s v="#"/>
    <s v="128947"/>
    <s v="DEC 2019"/>
    <n v="9.2905999999999995"/>
    <x v="0"/>
    <x v="0"/>
    <x v="297"/>
    <x v="0"/>
    <x v="6"/>
    <x v="35"/>
  </r>
  <r>
    <x v="0"/>
    <s v="Adm &amp; Gen-Outsd Svcs"/>
    <s v="5303315"/>
    <s v="IT/Telecom Contr Svc"/>
    <s v="400000430"/>
    <s v="ITERES GROUP LP"/>
    <s v="1900000518"/>
    <s v="2"/>
    <s v="KR"/>
    <s v="WBS CP.APPL.ALL"/>
    <s v="INVS/SERVICES TO SUPPORT ALL COMPANIES"/>
    <s v="#"/>
    <s v="#"/>
    <s v="1367"/>
    <s v="JAN 2020"/>
    <n v="67.650000000000006"/>
    <x v="0"/>
    <x v="0"/>
    <x v="298"/>
    <x v="2"/>
    <x v="6"/>
    <x v="36"/>
  </r>
  <r>
    <x v="0"/>
    <s v="Adm &amp; Gen-Outsd Svcs"/>
    <s v="5303315"/>
    <s v="IT/Telecom Contr Svc"/>
    <s v="400000430"/>
    <s v="ITERES GROUP LP"/>
    <s v="1900002552"/>
    <s v="1"/>
    <s v="CP"/>
    <s v="WBS CP.APPL.ALL"/>
    <s v="INVS/SERVICES TO SUPPORT ALL COMPANIES"/>
    <s v="#"/>
    <s v="#"/>
    <s v="1372"/>
    <s v="FEB 2020"/>
    <n v="59.04"/>
    <x v="0"/>
    <x v="0"/>
    <x v="299"/>
    <x v="6"/>
    <x v="6"/>
    <x v="36"/>
  </r>
  <r>
    <x v="0"/>
    <s v="Adm &amp; Gen-Outsd Svcs"/>
    <s v="5303315"/>
    <s v="IT/Telecom Contr Svc"/>
    <s v="400000430"/>
    <s v="ITERES GROUP LP"/>
    <s v="1900004482"/>
    <s v="1"/>
    <s v="CP"/>
    <s v="WBS CP.APPL.ALL"/>
    <s v="INVS/SERVICES TO SUPPORT ALL COMPANIES"/>
    <s v="#"/>
    <s v="#"/>
    <s v="1376"/>
    <s v="MAR 2020"/>
    <n v="37.515000000000001"/>
    <x v="0"/>
    <x v="0"/>
    <x v="300"/>
    <x v="7"/>
    <x v="6"/>
    <x v="36"/>
  </r>
  <r>
    <x v="0"/>
    <s v="Adm &amp; Gen-Outsd Svcs"/>
    <s v="5303315"/>
    <s v="IT/Telecom Contr Svc"/>
    <s v="400000430"/>
    <s v="ITERES GROUP LP"/>
    <s v="1900004753"/>
    <s v="1"/>
    <s v="CP"/>
    <s v="WBS CP.APPL.ALL"/>
    <s v="INVS/SERVICES TO SUPPORT ALL COMPANIES"/>
    <s v="#"/>
    <s v="#"/>
    <s v="1379"/>
    <s v="MAR 2020"/>
    <n v="62.73"/>
    <x v="0"/>
    <x v="0"/>
    <x v="301"/>
    <x v="7"/>
    <x v="6"/>
    <x v="36"/>
  </r>
  <r>
    <x v="0"/>
    <s v="Adm &amp; Gen-Outsd Svcs"/>
    <s v="5303315"/>
    <s v="IT/Telecom Contr Svc"/>
    <s v="400000430"/>
    <s v="ITERES GROUP LP"/>
    <s v="1900004754"/>
    <s v="2"/>
    <s v="CP"/>
    <s v="WBS CP.APPL.ALL"/>
    <s v="INVS/SERVICES TO SUPPORT ALL COMPANIES"/>
    <s v="#"/>
    <s v="#"/>
    <s v="1382"/>
    <s v="MAR 2020"/>
    <n v="53.71"/>
    <x v="0"/>
    <x v="0"/>
    <x v="302"/>
    <x v="7"/>
    <x v="6"/>
    <x v="36"/>
  </r>
  <r>
    <x v="0"/>
    <s v="Adm &amp; Gen-Outsd Svcs"/>
    <s v="5303315"/>
    <s v="IT/Telecom Contr Svc"/>
    <s v="400000430"/>
    <s v="ITERES GROUP LP"/>
    <s v="1900006056"/>
    <s v="2"/>
    <s v="CP"/>
    <s v="WBS CP.APPL.ALL"/>
    <s v="INVS/SERVICES TO SUPPORT ALL COMPANIES"/>
    <s v="#"/>
    <s v="#"/>
    <s v="1385"/>
    <s v="MAR 2020"/>
    <n v="44.28"/>
    <x v="0"/>
    <x v="0"/>
    <x v="155"/>
    <x v="7"/>
    <x v="6"/>
    <x v="36"/>
  </r>
  <r>
    <x v="0"/>
    <s v="Adm &amp; Gen-Outsd Svcs"/>
    <s v="5303315"/>
    <s v="IT/Telecom Contr Svc"/>
    <s v="400000430"/>
    <s v="ITERES GROUP LP"/>
    <s v="1900008415"/>
    <s v="2"/>
    <s v="CP"/>
    <s v="WBS CP.APPL.ALL"/>
    <s v="INVS/SERVICES TO SUPPORT ALL COMPANIES"/>
    <s v="#"/>
    <s v="#"/>
    <s v="1392"/>
    <s v="APR 2020"/>
    <n v="52.07"/>
    <x v="0"/>
    <x v="0"/>
    <x v="303"/>
    <x v="11"/>
    <x v="6"/>
    <x v="36"/>
  </r>
  <r>
    <x v="0"/>
    <s v="Adm &amp; Gen-Outsd Svcs"/>
    <s v="5303315"/>
    <s v="IT/Telecom Contr Svc"/>
    <s v="400000430"/>
    <s v="ITERES GROUP LP"/>
    <s v="1900008435"/>
    <s v="2"/>
    <s v="CP"/>
    <s v="WBS CP.APPL.ALL"/>
    <s v="INVS/SERVICES TO SUPPORT ALL COMPANIES"/>
    <s v="#"/>
    <s v="#"/>
    <s v="1389"/>
    <s v="APR 2020"/>
    <n v="59.45"/>
    <x v="0"/>
    <x v="0"/>
    <x v="304"/>
    <x v="11"/>
    <x v="6"/>
    <x v="36"/>
  </r>
  <r>
    <x v="0"/>
    <s v="Adm &amp; Gen-Outsd Svcs"/>
    <s v="5303315"/>
    <s v="IT/Telecom Contr Svc"/>
    <s v="400000430"/>
    <s v="ITERES GROUP LP"/>
    <s v="1900008671"/>
    <s v="3"/>
    <s v="CP"/>
    <s v="WBS CP.APPL.ALL"/>
    <s v="INVS/SERVICES TO SUPPORT ALL COMPANIES"/>
    <s v="#"/>
    <s v="#"/>
    <s v="1395"/>
    <s v="MAY 2020"/>
    <n v="32.39"/>
    <x v="0"/>
    <x v="0"/>
    <x v="305"/>
    <x v="3"/>
    <x v="6"/>
    <x v="36"/>
  </r>
  <r>
    <x v="0"/>
    <s v="Adm &amp; Gen-Outsd Svcs"/>
    <s v="5303315"/>
    <s v="IT/Telecom Contr Svc"/>
    <s v="400000430"/>
    <s v="ITERES GROUP LP"/>
    <s v="1900010546"/>
    <s v="3"/>
    <s v="KR"/>
    <s v="WBS CP.APPL.ALL"/>
    <s v="INVS/SERVICES TO SUPPORT ALL COMPANIES"/>
    <s v="#"/>
    <s v="#"/>
    <s v="1397"/>
    <s v="MAY 2020"/>
    <n v="28.29"/>
    <x v="0"/>
    <x v="0"/>
    <x v="306"/>
    <x v="3"/>
    <x v="6"/>
    <x v="36"/>
  </r>
  <r>
    <x v="0"/>
    <s v="Adm &amp; Gen-Outsd Svcs"/>
    <s v="5303315"/>
    <s v="IT/Telecom Contr Svc"/>
    <s v="400000430"/>
    <s v="ITERES GROUP LP"/>
    <s v="1900010784"/>
    <s v="3"/>
    <s v="CP"/>
    <s v="WBS CP.APPL.ALL"/>
    <s v="INVS/SERVICES TO SUPPORT ALL COMPANIES"/>
    <s v="#"/>
    <s v="#"/>
    <s v="1398"/>
    <s v="JUN 2020"/>
    <n v="32.594999999999999"/>
    <x v="0"/>
    <x v="0"/>
    <x v="307"/>
    <x v="8"/>
    <x v="6"/>
    <x v="36"/>
  </r>
  <r>
    <x v="0"/>
    <s v="Adm &amp; Gen-Outsd Svcs"/>
    <s v="5303315"/>
    <s v="IT/Telecom Contr Svc"/>
    <s v="400000430"/>
    <s v="ITERES GROUP LP"/>
    <s v="1900013133"/>
    <s v="4"/>
    <s v="CP"/>
    <s v="WBS CP.APPL.ALL"/>
    <s v="INVS/SERVICES TO SUPPORT ALL COMPANIES"/>
    <s v="#"/>
    <s v="#"/>
    <s v="1403"/>
    <s v="JUL 2020"/>
    <n v="32.799999999999997"/>
    <x v="0"/>
    <x v="0"/>
    <x v="308"/>
    <x v="4"/>
    <x v="6"/>
    <x v="36"/>
  </r>
  <r>
    <x v="0"/>
    <s v="Adm &amp; Gen-Outsd Svcs"/>
    <s v="5303315"/>
    <s v="IT/Telecom Contr Svc"/>
    <s v="400000430"/>
    <s v="ITERES GROUP LP"/>
    <s v="1900014371"/>
    <s v="3"/>
    <s v="CP"/>
    <s v="WBS CP.APPL.ALL"/>
    <s v="INVS/SERVICES TO SUPPORT ALL COMPANIES"/>
    <s v="#"/>
    <s v="#"/>
    <s v="1402"/>
    <s v="JUL 2020"/>
    <n v="31.98"/>
    <x v="0"/>
    <x v="0"/>
    <x v="309"/>
    <x v="4"/>
    <x v="6"/>
    <x v="36"/>
  </r>
  <r>
    <x v="0"/>
    <s v="Adm &amp; Gen-Outsd Svcs"/>
    <s v="5303315"/>
    <s v="IT/Telecom Contr Svc"/>
    <s v="400000430"/>
    <s v="ITERES GROUP LP"/>
    <s v="1900014563"/>
    <s v="4"/>
    <s v="CP"/>
    <s v="WBS CP.APPL.ALL"/>
    <s v="INVS/SERVICES TO SUPPORT ALL COMPANIES"/>
    <s v="#"/>
    <s v="#"/>
    <s v="1407"/>
    <s v="JUL 2020"/>
    <n v="29.52"/>
    <x v="0"/>
    <x v="0"/>
    <x v="310"/>
    <x v="4"/>
    <x v="6"/>
    <x v="36"/>
  </r>
  <r>
    <x v="0"/>
    <s v="Adm &amp; Gen-Outsd Svcs"/>
    <s v="5303315"/>
    <s v="IT/Telecom Contr Svc"/>
    <s v="400000430"/>
    <s v="ITERES GROUP LP"/>
    <s v="1900015119"/>
    <s v="4"/>
    <s v="CP"/>
    <s v="WBS CP.APPL.ALL"/>
    <s v="INVS/SERVICES TO SUPPORT ALL COMPANIES"/>
    <s v="#"/>
    <s v="#"/>
    <s v="1408"/>
    <s v="AUG 2020"/>
    <n v="33.21"/>
    <x v="0"/>
    <x v="0"/>
    <x v="311"/>
    <x v="5"/>
    <x v="6"/>
    <x v="36"/>
  </r>
  <r>
    <x v="0"/>
    <s v="Adm &amp; Gen-Outsd Svcs"/>
    <s v="5303315"/>
    <s v="IT/Telecom Contr Svc"/>
    <s v="400000430"/>
    <s v="ITERES GROUP LP"/>
    <s v="1900016710"/>
    <s v="4"/>
    <s v="CP"/>
    <s v="WBS CP.APPL.ALL"/>
    <s v="INVS/SERVICES TO SUPPORT ALL COMPANIES"/>
    <s v="#"/>
    <s v="#"/>
    <s v="1412"/>
    <s v="AUG 2020"/>
    <n v="38.950000000000003"/>
    <x v="0"/>
    <x v="0"/>
    <x v="312"/>
    <x v="5"/>
    <x v="6"/>
    <x v="36"/>
  </r>
  <r>
    <x v="0"/>
    <s v="Adm &amp; Gen-Outsd Svcs"/>
    <s v="5303315"/>
    <s v="IT/Telecom Contr Svc"/>
    <s v="400000430"/>
    <s v="ITERES GROUP LP"/>
    <s v="1900018128"/>
    <s v="2"/>
    <s v="KR"/>
    <s v="WBS CP.APPL.ALL"/>
    <s v="INVS/SERVICES TO SUPPORT ALL COMPANIES"/>
    <s v="#"/>
    <s v="#"/>
    <s v="1335"/>
    <s v="SEP 2019"/>
    <n v="66.42"/>
    <x v="0"/>
    <x v="0"/>
    <x v="313"/>
    <x v="9"/>
    <x v="6"/>
    <x v="36"/>
  </r>
  <r>
    <x v="0"/>
    <s v="Adm &amp; Gen-Outsd Svcs"/>
    <s v="5303315"/>
    <s v="IT/Telecom Contr Svc"/>
    <s v="400000430"/>
    <s v="ITERES GROUP LP"/>
    <s v="1900020008"/>
    <s v="2"/>
    <s v="KR"/>
    <s v="WBS CP.APPL.ALL"/>
    <s v="INVS/SERVICES TO SUPPORT ALL COMPANIES"/>
    <s v="#"/>
    <s v="#"/>
    <s v="1340"/>
    <s v="SEP 2019"/>
    <n v="61.5"/>
    <x v="0"/>
    <x v="0"/>
    <x v="314"/>
    <x v="9"/>
    <x v="6"/>
    <x v="36"/>
  </r>
  <r>
    <x v="0"/>
    <s v="Adm &amp; Gen-Outsd Svcs"/>
    <s v="5303315"/>
    <s v="IT/Telecom Contr Svc"/>
    <s v="400000430"/>
    <s v="ITERES GROUP LP"/>
    <s v="1900020617"/>
    <s v="1"/>
    <s v="KR"/>
    <s v="WBS CP.APPL.ALL"/>
    <s v="INVS/SERVICES TO SUPPORT ALL COMPANIES"/>
    <s v="#"/>
    <s v="#"/>
    <s v="1341"/>
    <s v="OCT 2019"/>
    <n v="72.569999999999993"/>
    <x v="0"/>
    <x v="0"/>
    <x v="315"/>
    <x v="1"/>
    <x v="6"/>
    <x v="36"/>
  </r>
  <r>
    <x v="0"/>
    <s v="Adm &amp; Gen-Outsd Svcs"/>
    <s v="5303315"/>
    <s v="IT/Telecom Contr Svc"/>
    <s v="400000430"/>
    <s v="ITERES GROUP LP"/>
    <s v="1900022831"/>
    <s v="2"/>
    <s v="KR"/>
    <s v="WBS CP.APPL.ALL"/>
    <s v="INVS/SERVICES TO SUPPORT ALL COMPANIES"/>
    <s v="#"/>
    <s v="#"/>
    <s v="1352"/>
    <s v="NOV 2019"/>
    <n v="71.34"/>
    <x v="0"/>
    <x v="0"/>
    <x v="316"/>
    <x v="10"/>
    <x v="6"/>
    <x v="36"/>
  </r>
  <r>
    <x v="0"/>
    <s v="Adm &amp; Gen-Outsd Svcs"/>
    <s v="5303315"/>
    <s v="IT/Telecom Contr Svc"/>
    <s v="400000430"/>
    <s v="ITERES GROUP LP"/>
    <s v="1900024478"/>
    <s v="2"/>
    <s v="CP"/>
    <s v="WBS CP.APPL.ALL"/>
    <s v="INVS/SERVICES TO SUPPORT ALL COMPANIES"/>
    <s v="#"/>
    <s v="#"/>
    <s v="1359"/>
    <s v="NOV 2019"/>
    <n v="50.02"/>
    <x v="0"/>
    <x v="0"/>
    <x v="317"/>
    <x v="10"/>
    <x v="6"/>
    <x v="36"/>
  </r>
  <r>
    <x v="0"/>
    <s v="Adm &amp; Gen-Outsd Svcs"/>
    <s v="5303315"/>
    <s v="IT/Telecom Contr Svc"/>
    <s v="400000430"/>
    <s v="ITERES GROUP LP"/>
    <s v="1900024479"/>
    <s v="2"/>
    <s v="CP"/>
    <s v="WBS CP.APPL.ALL"/>
    <s v="INVS/SERVICES TO SUPPORT ALL COMPANIES"/>
    <s v="#"/>
    <s v="#"/>
    <s v="1356"/>
    <s v="NOV 2019"/>
    <n v="41"/>
    <x v="0"/>
    <x v="0"/>
    <x v="318"/>
    <x v="10"/>
    <x v="6"/>
    <x v="36"/>
  </r>
  <r>
    <x v="0"/>
    <s v="Adm &amp; Gen-Outsd Svcs"/>
    <s v="5303315"/>
    <s v="IT/Telecom Contr Svc"/>
    <s v="400000430"/>
    <s v="ITERES GROUP LP"/>
    <s v="1900024890"/>
    <s v="1"/>
    <s v="KR"/>
    <s v="WBS CP.APPL.ALL"/>
    <s v="INVS/SERVICES TO SUPPORT ALL COMPANIES"/>
    <s v="#"/>
    <s v="#"/>
    <s v="1360"/>
    <s v="DEC 2019"/>
    <n v="32.113332"/>
    <x v="0"/>
    <x v="0"/>
    <x v="319"/>
    <x v="0"/>
    <x v="6"/>
    <x v="36"/>
  </r>
  <r>
    <x v="0"/>
    <s v="Adm &amp; Gen-Outsd Svcs"/>
    <s v="5303315"/>
    <s v="IT/Telecom Contr Svc"/>
    <s v="400000430"/>
    <s v="ITERES GROUP LP"/>
    <s v="1900025149"/>
    <s v="2"/>
    <s v="KR"/>
    <s v="WBS CP.APPL.ALL"/>
    <s v="INVS/SERVICES TO SUPPORT ALL COMPANIES"/>
    <s v="#"/>
    <s v="#"/>
    <s v="1362"/>
    <s v="DEC 2019"/>
    <n v="56.58"/>
    <x v="0"/>
    <x v="0"/>
    <x v="320"/>
    <x v="0"/>
    <x v="6"/>
    <x v="36"/>
  </r>
  <r>
    <x v="0"/>
    <s v="Adm &amp; Gen-Outsd Svcs"/>
    <s v="5303315"/>
    <s v="IT/Telecom Contr Svc"/>
    <s v="400000430"/>
    <s v="ITERES GROUP LP"/>
    <s v="1900026756"/>
    <s v="2"/>
    <s v="CP"/>
    <s v="WBS CP.APPL.ALL"/>
    <s v="INVS/SERVICES TO SUPPORT ALL COMPANIES"/>
    <s v="#"/>
    <s v="#"/>
    <s v="1366"/>
    <s v="DEC 2019"/>
    <n v="49.2"/>
    <x v="0"/>
    <x v="0"/>
    <x v="321"/>
    <x v="0"/>
    <x v="6"/>
    <x v="36"/>
  </r>
  <r>
    <x v="0"/>
    <s v="Adm &amp; Gen-Outsd Svcs"/>
    <s v="5303315"/>
    <s v="IT/Telecom Contr Svc"/>
    <s v="400000430"/>
    <s v="ITERES GROUP LP"/>
    <s v="1900026868"/>
    <s v="1"/>
    <s v="KR"/>
    <s v="WBS CP.APPL.ALL"/>
    <s v="INVS/SERVICES TO SUPPORT ALL COMPANIES"/>
    <s v="#"/>
    <s v="#"/>
    <s v="1363"/>
    <s v="DEC 2019"/>
    <n v="22.398997000000001"/>
    <x v="0"/>
    <x v="0"/>
    <x v="322"/>
    <x v="0"/>
    <x v="6"/>
    <x v="36"/>
  </r>
  <r>
    <x v="0"/>
    <s v="Adm &amp; Gen-Outsd Svcs"/>
    <s v="5303315"/>
    <s v="IT/Telecom Contr Svc"/>
    <s v="400000475"/>
    <s v="TESTA CONSULTING SERVICES INC"/>
    <s v="1900000359"/>
    <s v="1"/>
    <s v="KR"/>
    <s v="WBS CP.APPL.ALL"/>
    <s v="INVS/SERVICES TO SUPPORT ALL COMPANIES"/>
    <s v="#"/>
    <s v="#"/>
    <s v="5805"/>
    <s v="JAN 2020"/>
    <n v="45.756"/>
    <x v="0"/>
    <x v="0"/>
    <x v="323"/>
    <x v="2"/>
    <x v="6"/>
    <x v="37"/>
  </r>
  <r>
    <x v="0"/>
    <s v="Adm &amp; Gen-Outsd Svcs"/>
    <s v="5303315"/>
    <s v="IT/Telecom Contr Svc"/>
    <s v="400000475"/>
    <s v="TESTA CONSULTING SERVICES INC"/>
    <s v="1900001928"/>
    <s v="1"/>
    <s v="KR"/>
    <s v="WBS CP.APPL.ALL"/>
    <s v="INVS/SERVICES TO SUPPORT ALL COMPANIES"/>
    <s v="#"/>
    <s v="#"/>
    <s v="5818"/>
    <s v="JAN 2020"/>
    <n v="40.671999999999997"/>
    <x v="0"/>
    <x v="0"/>
    <x v="324"/>
    <x v="2"/>
    <x v="6"/>
    <x v="37"/>
  </r>
  <r>
    <x v="0"/>
    <s v="Adm &amp; Gen-Outsd Svcs"/>
    <s v="5303315"/>
    <s v="IT/Telecom Contr Svc"/>
    <s v="400000475"/>
    <s v="TESTA CONSULTING SERVICES INC"/>
    <s v="1900020570"/>
    <s v="1"/>
    <s v="KR"/>
    <s v="WBS CP.APPL.ALL"/>
    <s v="INVS/SERVICES TO SUPPORT ALL COMPANIES"/>
    <s v="#"/>
    <s v="#"/>
    <s v="5792"/>
    <s v="OCT 2019"/>
    <n v="50.84"/>
    <x v="0"/>
    <x v="0"/>
    <x v="325"/>
    <x v="1"/>
    <x v="6"/>
    <x v="37"/>
  </r>
  <r>
    <x v="0"/>
    <s v="Adm &amp; Gen-Outsd Svcs"/>
    <s v="5303315"/>
    <s v="IT/Telecom Contr Svc"/>
    <s v="400000475"/>
    <s v="TESTA CONSULTING SERVICES INC"/>
    <s v="1900025150"/>
    <s v="1"/>
    <s v="KR"/>
    <s v="WBS CP.APPL.ALL"/>
    <s v="INVS/SERVICES TO SUPPORT ALL COMPANIES"/>
    <s v="#"/>
    <s v="#"/>
    <s v="5809"/>
    <s v="DEC 2019"/>
    <n v="40.671999999999997"/>
    <x v="0"/>
    <x v="0"/>
    <x v="326"/>
    <x v="0"/>
    <x v="6"/>
    <x v="37"/>
  </r>
  <r>
    <x v="0"/>
    <s v="Adm &amp; Gen-Outsd Svcs"/>
    <s v="5303315"/>
    <s v="IT/Telecom Contr Svc"/>
    <s v="400000475"/>
    <s v="TESTA CONSULTING SERVICES INC"/>
    <s v="1900026870"/>
    <s v="1"/>
    <s v="KR"/>
    <s v="WBS CP.APPL.ALL"/>
    <s v="INVS/SERVICES TO SUPPORT ALL COMPANIES"/>
    <s v="#"/>
    <s v="#"/>
    <s v="5814"/>
    <s v="DEC 2019"/>
    <n v="50.84"/>
    <x v="0"/>
    <x v="0"/>
    <x v="327"/>
    <x v="0"/>
    <x v="6"/>
    <x v="37"/>
  </r>
  <r>
    <x v="0"/>
    <s v="Adm &amp; Gen-Outsd Svcs"/>
    <s v="5303315"/>
    <s v="IT/Telecom Contr Svc"/>
    <s v="400003991"/>
    <s v="OPEN TEXT INC"/>
    <s v="1900000652"/>
    <s v="1"/>
    <s v="KR"/>
    <s v="WBS CP.APPL.ALL"/>
    <s v="INVS/SERVICES TO SUPPORT ALL COMPANIES"/>
    <s v="#"/>
    <s v="#"/>
    <s v="US100481867"/>
    <s v="JAN 2020"/>
    <n v="42.024999999999999"/>
    <x v="0"/>
    <x v="0"/>
    <x v="328"/>
    <x v="2"/>
    <x v="6"/>
    <x v="38"/>
  </r>
  <r>
    <x v="0"/>
    <s v="Adm &amp; Gen-Outsd Svcs"/>
    <s v="5303315"/>
    <s v="IT/Telecom Contr Svc"/>
    <s v="400003991"/>
    <s v="OPEN TEXT INC"/>
    <s v="1900002382"/>
    <s v="1"/>
    <s v="KR"/>
    <s v="WBS CP.APPL.ALL"/>
    <s v="INVS/SERVICES TO SUPPORT ALL COMPANIES"/>
    <s v="#"/>
    <s v="#"/>
    <s v="US100489734"/>
    <s v="FEB 2020"/>
    <n v="42.024999999999999"/>
    <x v="0"/>
    <x v="0"/>
    <x v="329"/>
    <x v="6"/>
    <x v="6"/>
    <x v="38"/>
  </r>
  <r>
    <x v="0"/>
    <s v="Adm &amp; Gen-Outsd Svcs"/>
    <s v="5303315"/>
    <s v="IT/Telecom Contr Svc"/>
    <s v="400003991"/>
    <s v="OPEN TEXT INC"/>
    <s v="1900004581"/>
    <s v="1"/>
    <s v="KR"/>
    <s v="WBS CP.APPL.ALL"/>
    <s v="INVS/SERVICES TO SUPPORT ALL COMPANIES"/>
    <s v="#"/>
    <s v="#"/>
    <s v="US100497583"/>
    <s v="MAR 2020"/>
    <n v="42.024999999999999"/>
    <x v="0"/>
    <x v="0"/>
    <x v="330"/>
    <x v="7"/>
    <x v="6"/>
    <x v="38"/>
  </r>
  <r>
    <x v="0"/>
    <s v="Adm &amp; Gen-Outsd Svcs"/>
    <s v="5303315"/>
    <s v="IT/Telecom Contr Svc"/>
    <s v="400003991"/>
    <s v="OPEN TEXT INC"/>
    <s v="1900006741"/>
    <s v="1"/>
    <s v="KR"/>
    <s v="WBS CP.APPL.ALL"/>
    <s v="INVS/SERVICES TO SUPPORT ALL COMPANIES"/>
    <s v="#"/>
    <s v="#"/>
    <s v="US100505351"/>
    <s v="APR 2020"/>
    <n v="42.024999999999999"/>
    <x v="0"/>
    <x v="0"/>
    <x v="331"/>
    <x v="11"/>
    <x v="6"/>
    <x v="38"/>
  </r>
  <r>
    <x v="0"/>
    <s v="Adm &amp; Gen-Outsd Svcs"/>
    <s v="5303315"/>
    <s v="IT/Telecom Contr Svc"/>
    <s v="400003991"/>
    <s v="OPEN TEXT INC"/>
    <s v="1900008646"/>
    <s v="1"/>
    <s v="KR"/>
    <s v="WBS CP.APPL.ALL"/>
    <s v="INVS/SERVICES TO SUPPORT ALL COMPANIES"/>
    <s v="#"/>
    <s v="#"/>
    <s v="US100509820"/>
    <s v="MAY 2020"/>
    <n v="42.024999999999999"/>
    <x v="0"/>
    <x v="0"/>
    <x v="332"/>
    <x v="3"/>
    <x v="6"/>
    <x v="38"/>
  </r>
  <r>
    <x v="0"/>
    <s v="Adm &amp; Gen-Outsd Svcs"/>
    <s v="5303315"/>
    <s v="IT/Telecom Contr Svc"/>
    <s v="400003991"/>
    <s v="OPEN TEXT INC"/>
    <s v="1900010745"/>
    <s v="1"/>
    <s v="KR"/>
    <s v="WBS CP.APPL.ALL"/>
    <s v="INVS/SERVICES TO SUPPORT ALL COMPANIES"/>
    <s v="#"/>
    <s v="#"/>
    <s v="US100520680"/>
    <s v="JUN 2020"/>
    <n v="42.024999999999999"/>
    <x v="0"/>
    <x v="0"/>
    <x v="333"/>
    <x v="8"/>
    <x v="6"/>
    <x v="38"/>
  </r>
  <r>
    <x v="0"/>
    <s v="Adm &amp; Gen-Outsd Svcs"/>
    <s v="5303315"/>
    <s v="IT/Telecom Contr Svc"/>
    <s v="400003991"/>
    <s v="OPEN TEXT INC"/>
    <s v="1900012804"/>
    <s v="1"/>
    <s v="KR"/>
    <s v="WBS CP.APPL.ALL"/>
    <s v="INVS/SERVICES TO SUPPORT ALL COMPANIES"/>
    <s v="#"/>
    <s v="#"/>
    <s v="US100528269"/>
    <s v="JUL 2020"/>
    <n v="42.024999999999999"/>
    <x v="0"/>
    <x v="0"/>
    <x v="334"/>
    <x v="4"/>
    <x v="6"/>
    <x v="38"/>
  </r>
  <r>
    <x v="0"/>
    <s v="Adm &amp; Gen-Outsd Svcs"/>
    <s v="5303315"/>
    <s v="IT/Telecom Contr Svc"/>
    <s v="400003991"/>
    <s v="OPEN TEXT INC"/>
    <s v="1900014929"/>
    <s v="1"/>
    <s v="KR"/>
    <s v="WBS CP.APPL.ALL"/>
    <s v="INVS/SERVICES TO SUPPORT ALL COMPANIES"/>
    <s v="#"/>
    <s v="#"/>
    <s v="US100535817"/>
    <s v="AUG 2020"/>
    <n v="42.024999999999999"/>
    <x v="0"/>
    <x v="0"/>
    <x v="335"/>
    <x v="5"/>
    <x v="6"/>
    <x v="38"/>
  </r>
  <r>
    <x v="0"/>
    <s v="Adm &amp; Gen-Outsd Svcs"/>
    <s v="5303315"/>
    <s v="IT/Telecom Contr Svc"/>
    <s v="400003991"/>
    <s v="OPEN TEXT INC"/>
    <s v="1900024299"/>
    <s v="1"/>
    <s v="KR"/>
    <s v="WBS CP.APPL.ALL"/>
    <s v="INVS/SERVICES TO SUPPORT ALL COMPANIES"/>
    <s v="#"/>
    <s v="#"/>
    <s v="US100465994"/>
    <s v="NOV 2019"/>
    <n v="42.024999999999999"/>
    <x v="0"/>
    <x v="0"/>
    <x v="336"/>
    <x v="10"/>
    <x v="6"/>
    <x v="38"/>
  </r>
  <r>
    <x v="0"/>
    <s v="Adm &amp; Gen-Outsd Svcs"/>
    <s v="5303315"/>
    <s v="IT/Telecom Contr Svc"/>
    <s v="400003991"/>
    <s v="OPEN TEXT INC"/>
    <s v="1900025207"/>
    <s v="1"/>
    <s v="KR"/>
    <s v="WBS CP.APPL.ALL"/>
    <s v="INVS/SERVICES TO SUPPORT ALL COMPANIES"/>
    <s v="#"/>
    <s v="#"/>
    <s v="US100473955"/>
    <s v="DEC 2019"/>
    <n v="42.024999999999999"/>
    <x v="0"/>
    <x v="0"/>
    <x v="337"/>
    <x v="0"/>
    <x v="6"/>
    <x v="38"/>
  </r>
  <r>
    <x v="0"/>
    <s v="Adm &amp; Gen-Outsd Svcs"/>
    <s v="5303315"/>
    <s v="IT/Telecom Contr Svc"/>
    <s v="400004728"/>
    <s v="WORKFORCE SOFTWARE LLC"/>
    <s v="1900008487"/>
    <s v="1"/>
    <s v="KR"/>
    <s v="WBS CP.APPL.ALL"/>
    <s v="INVS/SERVICES TO SUPPORT ALL COMPANIES"/>
    <s v="#"/>
    <s v="#"/>
    <s v="68158"/>
    <s v="APR 2020"/>
    <n v="16.605"/>
    <x v="0"/>
    <x v="0"/>
    <x v="338"/>
    <x v="11"/>
    <x v="6"/>
    <x v="39"/>
  </r>
  <r>
    <x v="0"/>
    <s v="Adm &amp; Gen-Outsd Svcs"/>
    <s v="5303315"/>
    <s v="IT/Telecom Contr Svc"/>
    <s v="#"/>
    <s v="Not assigned"/>
    <s v="100072868"/>
    <s v="2"/>
    <s v="SA"/>
    <s v="WBS CP.APPL.ALL"/>
    <s v="INVS/SERVICES TO SUPPORT ALL COMPANIES"/>
    <s v="#"/>
    <s v="reclass Salay WBS"/>
    <s v="RECLASS SALAY WB"/>
    <s v="AUG 2020"/>
    <n v="-289.27550000000002"/>
    <x v="0"/>
    <x v="0"/>
    <x v="130"/>
    <x v="12"/>
    <x v="4"/>
    <x v="18"/>
  </r>
  <r>
    <x v="0"/>
    <s v="Adm &amp; Gen-Outsd Svcs"/>
    <s v="5303315"/>
    <s v="IT/Telecom Contr Svc"/>
    <s v="#"/>
    <s v="Not assigned"/>
    <s v="1900026935"/>
    <s v="1"/>
    <s v="KR"/>
    <s v="WBS CP.APPL.ALL"/>
    <s v="INVS/SERVICES TO SUPPORT ALL COMPANIES"/>
    <s v="#"/>
    <s v="#"/>
    <s v="19000000462020"/>
    <s v="JAN 2020"/>
    <n v="19.8480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1900026936"/>
    <s v="1"/>
    <s v="KR"/>
    <s v="WBS CP.APPL.ALL"/>
    <s v="INVS/SERVICES TO SUPPORT ALL COMPANIES"/>
    <s v="#"/>
    <s v="#"/>
    <s v="129794"/>
    <s v="JAN 2020"/>
    <n v="16.891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2"/>
    <s v="AC"/>
    <s v="WBS CP.APPL.ALL"/>
    <s v="INVS/SERVICES TO SUPPORT ALL COMPANIES"/>
    <s v="#"/>
    <s v="RECORD IT ME ACCRUALS"/>
    <s v="RECORD IT ME ACC"/>
    <s v="JAN 2020"/>
    <n v="1127.5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3"/>
    <s v="AC"/>
    <s v="WBS CP.APPL.ALL"/>
    <s v="INVS/SERVICES TO SUPPORT ALL COMPANIES"/>
    <s v="#"/>
    <s v="RECORD IT ME ACCRUALS"/>
    <s v="RECORD IT ME ACC"/>
    <s v="JAN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4"/>
    <s v="AC"/>
    <s v="WBS CP.APPL.ALL"/>
    <s v="INVS/SERVICES TO SUPPORT ALL COMPANIES"/>
    <s v="#"/>
    <s v="RECORD IT ME ACCRUALS"/>
    <s v="RECORD IT ME ACC"/>
    <s v="JAN 2020"/>
    <n v="123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5"/>
    <s v="AC"/>
    <s v="WBS CP.APPL.ALL"/>
    <s v="INVS/SERVICES TO SUPPORT ALL COMPANIES"/>
    <s v="#"/>
    <s v="RECORD IT ME ACCRUALS"/>
    <s v="RECORD IT ME ACC"/>
    <s v="JAN 2020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6"/>
    <s v="AC"/>
    <s v="WBS CP.APPL.ALL"/>
    <s v="INVS/SERVICES TO SUPPORT ALL COMPANIES"/>
    <s v="#"/>
    <s v="RECORD IT ME ACCRUALS"/>
    <s v="RECORD IT ME ACC"/>
    <s v="JAN 2020"/>
    <n v="82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7"/>
    <s v="AC"/>
    <s v="WBS CP.APPL.ALL"/>
    <s v="INVS/SERVICES TO SUPPORT ALL COMPANIES"/>
    <s v="#"/>
    <s v="RECORD IT ME ACCRUALS"/>
    <s v="RECORD IT ME ACC"/>
    <s v="JAN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8"/>
    <s v="AC"/>
    <s v="WBS CP.APPL.ALL"/>
    <s v="INVS/SERVICES TO SUPPORT ALL COMPANIES"/>
    <s v="#"/>
    <s v="RECORD IT ME ACCRUALS"/>
    <s v="RECORD IT ME ACC"/>
    <s v="JAN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9"/>
    <s v="AC"/>
    <s v="WBS CP.APPL.ALL"/>
    <s v="INVS/SERVICES TO SUPPORT ALL COMPANIES"/>
    <s v="#"/>
    <s v="RECORD IT ME ACCRUALS"/>
    <s v="RECORD IT ME ACC"/>
    <s v="JAN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2"/>
    <s v="AC"/>
    <s v="WBS CP.APPL.ALL"/>
    <s v="INVS/SERVICES TO SUPPORT ALL COMPANIES"/>
    <s v="#"/>
    <s v="RECORD IT ME ACCRUALS"/>
    <s v="RECORD IT ME ACC"/>
    <s v="FEB 2020"/>
    <n v="1094.7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3"/>
    <s v="AC"/>
    <s v="WBS CP.APPL.ALL"/>
    <s v="INVS/SERVICES TO SUPPORT ALL COMPANIES"/>
    <s v="#"/>
    <s v="RECORD IT ME ACCRUALS"/>
    <s v="RECORD IT ME ACC"/>
    <s v="FEB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4"/>
    <s v="AC"/>
    <s v="WBS CP.APPL.ALL"/>
    <s v="INVS/SERVICES TO SUPPORT ALL COMPANIES"/>
    <s v="#"/>
    <s v="RECORD IT ME ACCRUALS"/>
    <s v="RECORD IT ME ACC"/>
    <s v="FEB 2020"/>
    <n v="123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5"/>
    <s v="AC"/>
    <s v="WBS CP.APPL.ALL"/>
    <s v="INVS/SERVICES TO SUPPORT ALL COMPANIES"/>
    <s v="#"/>
    <s v="RECORD IT ME ACCRUALS"/>
    <s v="RECORD IT ME ACC"/>
    <s v="FEB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6"/>
    <s v="AC"/>
    <s v="WBS CP.APPL.ALL"/>
    <s v="INVS/SERVICES TO SUPPORT ALL COMPANIES"/>
    <s v="#"/>
    <s v="RECORD IT ME ACCRUALS"/>
    <s v="RECORD IT ME ACC"/>
    <s v="FEB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7"/>
    <s v="AC"/>
    <s v="WBS CP.APPL.ALL"/>
    <s v="INVS/SERVICES TO SUPPORT ALL COMPANIES"/>
    <s v="#"/>
    <s v="RECORD IT ME ACCRUALS"/>
    <s v="RECORD IT ME ACC"/>
    <s v="FEB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8"/>
    <s v="AC"/>
    <s v="WBS CP.APPL.ALL"/>
    <s v="INVS/SERVICES TO SUPPORT ALL COMPANIES"/>
    <s v="#"/>
    <s v="RECORD IT ME ACCRUALS"/>
    <s v="RECORD IT ME ACC"/>
    <s v="FEB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1"/>
    <s v="AC"/>
    <s v="WBS CP.APPL.ALL"/>
    <s v="INVS/SERVICES TO SUPPORT ALL COMPANIES"/>
    <s v="#"/>
    <s v="RECORD IT ME ACCRUALS"/>
    <s v="RECORD IT ME ACC"/>
    <s v="MAR 2020"/>
    <n v="1209.5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2"/>
    <s v="AC"/>
    <s v="WBS CP.APPL.ALL"/>
    <s v="INVS/SERVICES TO SUPPORT ALL COMPANIES"/>
    <s v="#"/>
    <s v="RECORD IT ME ACCRUALS"/>
    <s v="RECORD IT ME ACC"/>
    <s v="MAR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3"/>
    <s v="AC"/>
    <s v="WBS CP.APPL.ALL"/>
    <s v="INVS/SERVICES TO SUPPORT ALL COMPANIES"/>
    <s v="#"/>
    <s v="RECORD IT ME ACCRUALS"/>
    <s v="RECORD IT ME ACC"/>
    <s v="MAR 2020"/>
    <n v="123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4"/>
    <s v="AC"/>
    <s v="WBS CP.APPL.ALL"/>
    <s v="INVS/SERVICES TO SUPPORT ALL COMPANIES"/>
    <s v="#"/>
    <s v="RECORD IT ME ACCRUALS"/>
    <s v="RECORD IT ME ACC"/>
    <s v="MAR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5"/>
    <s v="AC"/>
    <s v="WBS CP.APPL.ALL"/>
    <s v="INVS/SERVICES TO SUPPORT ALL COMPANIES"/>
    <s v="#"/>
    <s v="RECORD IT ME ACCRUALS"/>
    <s v="RECORD IT ME ACC"/>
    <s v="MAR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6"/>
    <s v="AC"/>
    <s v="WBS CP.APPL.ALL"/>
    <s v="INVS/SERVICES TO SUPPORT ALL COMPANIES"/>
    <s v="#"/>
    <s v="RECORD IT ME ACCRUALS"/>
    <s v="RECORD IT ME ACC"/>
    <s v="MAR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7"/>
    <s v="AC"/>
    <s v="WBS CP.APPL.ALL"/>
    <s v="INVS/SERVICES TO SUPPORT ALL COMPANIES"/>
    <s v="#"/>
    <s v="RECORD IT ME ACCRUALS"/>
    <s v="RECORD IT ME ACC"/>
    <s v="MAR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4"/>
    <s v="AC"/>
    <s v="WBS CP.APPL.ALL"/>
    <s v="INVS/SERVICES TO SUPPORT ALL COMPANIES"/>
    <s v="#"/>
    <s v="RECORD IT ME ACCRUALS"/>
    <s v="RECORD IT ME ACC"/>
    <s v="APR 2020"/>
    <n v="914.3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5"/>
    <s v="AC"/>
    <s v="WBS CP.APPL.ALL"/>
    <s v="INVS/SERVICES TO SUPPORT ALL COMPANIES"/>
    <s v="#"/>
    <s v="RECORD IT ME ACCRUALS"/>
    <s v="RECORD IT ME ACC"/>
    <s v="APR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6"/>
    <s v="AC"/>
    <s v="WBS CP.APPL.ALL"/>
    <s v="INVS/SERVICES TO SUPPORT ALL COMPANIES"/>
    <s v="#"/>
    <s v="RECORD IT ME ACCRUALS"/>
    <s v="RECORD IT ME ACC"/>
    <s v="APR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7"/>
    <s v="AC"/>
    <s v="WBS CP.APPL.ALL"/>
    <s v="INVS/SERVICES TO SUPPORT ALL COMPANIES"/>
    <s v="#"/>
    <s v="RECORD IT ME ACCRUALS"/>
    <s v="RECORD IT ME ACC"/>
    <s v="APR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8"/>
    <s v="AC"/>
    <s v="WBS CP.APPL.ALL"/>
    <s v="INVS/SERVICES TO SUPPORT ALL COMPANIES"/>
    <s v="#"/>
    <s v="RECORD IT ME ACCRUALS"/>
    <s v="RECORD IT ME ACC"/>
    <s v="APR 2020"/>
    <n v="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9"/>
    <s v="AC"/>
    <s v="WBS CP.APPL.ALL"/>
    <s v="INVS/SERVICES TO SUPPORT ALL COMPANIES"/>
    <s v="#"/>
    <s v="RECORD IT ME ACCRUALS"/>
    <s v="RECORD IT ME ACC"/>
    <s v="APR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10"/>
    <s v="AC"/>
    <s v="WBS CP.APPL.ALL"/>
    <s v="INVS/SERVICES TO SUPPORT ALL COMPANIES"/>
    <s v="#"/>
    <s v="RECORD IT ME ACCRUALS"/>
    <s v="RECORD IT ME ACC"/>
    <s v="APR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3"/>
    <s v="AC"/>
    <s v="WBS CP.APPL.ALL"/>
    <s v="INVS/SERVICES TO SUPPORT ALL COMPANIES"/>
    <s v="#"/>
    <s v="RECORD IT ME ACCRUALS"/>
    <s v="RECORD IT ME ACC"/>
    <s v="MAY 2020"/>
    <n v="951.2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4"/>
    <s v="AC"/>
    <s v="WBS CP.APPL.ALL"/>
    <s v="INVS/SERVICES TO SUPPORT ALL COMPANIES"/>
    <s v="#"/>
    <s v="RECORD IT ME ACCRUALS"/>
    <s v="RECORD IT ME ACC"/>
    <s v="MAY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5"/>
    <s v="AC"/>
    <s v="WBS CP.APPL.ALL"/>
    <s v="INVS/SERVICES TO SUPPORT ALL COMPANIES"/>
    <s v="#"/>
    <s v="RECORD IT ME ACCRUALS"/>
    <s v="RECORD IT ME ACC"/>
    <s v="MAY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6"/>
    <s v="AC"/>
    <s v="WBS CP.APPL.ALL"/>
    <s v="INVS/SERVICES TO SUPPORT ALL COMPANIES"/>
    <s v="#"/>
    <s v="RECORD IT ME ACCRUALS"/>
    <s v="RECORD IT ME ACC"/>
    <s v="MAY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7"/>
    <s v="AC"/>
    <s v="WBS CP.APPL.ALL"/>
    <s v="INVS/SERVICES TO SUPPORT ALL COMPANIES"/>
    <s v="#"/>
    <s v="RECORD IT ME ACCRUALS"/>
    <s v="RECORD IT ME ACC"/>
    <s v="MAY 2020"/>
    <n v="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8"/>
    <s v="AC"/>
    <s v="WBS CP.APPL.ALL"/>
    <s v="INVS/SERVICES TO SUPPORT ALL COMPANIES"/>
    <s v="#"/>
    <s v="RECORD IT ME ACCRUALS"/>
    <s v="RECORD IT ME ACC"/>
    <s v="MAY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9"/>
    <s v="AC"/>
    <s v="WBS CP.APPL.ALL"/>
    <s v="INVS/SERVICES TO SUPPORT ALL COMPANIES"/>
    <s v="#"/>
    <s v="RECORD IT ME ACCRUALS"/>
    <s v="RECORD IT ME ACC"/>
    <s v="MAY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5"/>
    <s v="AC"/>
    <s v="WBS CP.APPL.ALL"/>
    <s v="INVS/SERVICES TO SUPPORT ALL COMPANIES"/>
    <s v="#"/>
    <s v="RECORD IT ME ACCRUALS"/>
    <s v="RECORD IT ME ACC"/>
    <s v="JUN 2020"/>
    <n v="1127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6"/>
    <s v="AC"/>
    <s v="WBS CP.APPL.ALL"/>
    <s v="INVS/SERVICES TO SUPPORT ALL COMPANIES"/>
    <s v="#"/>
    <s v="RECORD IT ME ACCRUALS"/>
    <s v="RECORD IT ME ACC"/>
    <s v="JUN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7"/>
    <s v="AC"/>
    <s v="WBS CP.APPL.ALL"/>
    <s v="INVS/SERVICES TO SUPPORT ALL COMPANIES"/>
    <s v="#"/>
    <s v="RECORD IT ME ACCRUALS"/>
    <s v="RECORD IT ME ACC"/>
    <s v="JUN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8"/>
    <s v="AC"/>
    <s v="WBS CP.APPL.ALL"/>
    <s v="INVS/SERVICES TO SUPPORT ALL COMPANIES"/>
    <s v="#"/>
    <s v="RECORD IT ME ACCRUALS"/>
    <s v="RECORD IT ME ACC"/>
    <s v="JUN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9"/>
    <s v="AC"/>
    <s v="WBS CP.APPL.ALL"/>
    <s v="INVS/SERVICES TO SUPPORT ALL COMPANIES"/>
    <s v="#"/>
    <s v="RECORD IT ME ACCRUALS"/>
    <s v="RECORD IT ME ACC"/>
    <s v="JUN 2020"/>
    <n v="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21"/>
    <s v="AC"/>
    <s v="WBS CP.APPL.ALL"/>
    <s v="INVS/SERVICES TO SUPPORT ALL COMPANIES"/>
    <s v="#"/>
    <s v="RECORD IT ME ACCRUALS"/>
    <s v="RECORD IT ME ACC"/>
    <s v="JUN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22"/>
    <s v="AC"/>
    <s v="WBS CP.APPL.ALL"/>
    <s v="INVS/SERVICES TO SUPPORT ALL COMPANIES"/>
    <s v="#"/>
    <s v="RECORD IT ME ACCRUALS"/>
    <s v="RECORD IT ME ACC"/>
    <s v="JUN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248"/>
    <s v="1"/>
    <s v="AC"/>
    <s v="WBS CP.APPL.ALL"/>
    <s v="INVS/SERVICES TO SUPPORT ALL COMPANIES"/>
    <s v="#"/>
    <s v="RECORD IT ME ACCRUALS"/>
    <s v="RECORD IT ME ACC"/>
    <s v="JUN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4"/>
    <s v="AC"/>
    <s v="WBS CP.APPL.ALL"/>
    <s v="INVS/SERVICES TO SUPPORT ALL COMPANIES"/>
    <s v="#"/>
    <s v="RECORD IT ME ACCRUALS"/>
    <s v="RECORD IT ME ACC"/>
    <s v="SEP 2019"/>
    <n v="1853.2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5"/>
    <s v="AC"/>
    <s v="WBS CP.APPL.ALL"/>
    <s v="INVS/SERVICES TO SUPPORT ALL COMPANIES"/>
    <s v="#"/>
    <s v="RECORD IT ME ACCRUALS"/>
    <s v="RECORD IT ME ACC"/>
    <s v="SEP 2019"/>
    <n v="492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6"/>
    <s v="AC"/>
    <s v="WBS CP.APPL.ALL"/>
    <s v="INVS/SERVICES TO SUPPORT ALL COMPANIES"/>
    <s v="#"/>
    <s v="RECORD IT ME ACCRUALS"/>
    <s v="RECORD IT ME ACC"/>
    <s v="SEP 2019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7"/>
    <s v="AC"/>
    <s v="WBS CP.APPL.ALL"/>
    <s v="INVS/SERVICES TO SUPPORT ALL COMPANIES"/>
    <s v="#"/>
    <s v="RECORD IT ME ACCRUALS"/>
    <s v="RECORD IT ME ACC"/>
    <s v="SEP 2019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8"/>
    <s v="AC"/>
    <s v="WBS CP.APPL.ALL"/>
    <s v="INVS/SERVICES TO SUPPORT ALL COMPANIES"/>
    <s v="#"/>
    <s v="RECORD IT ME ACCRUALS"/>
    <s v="RECORD IT ME ACC"/>
    <s v="SEP 2019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9"/>
    <s v="AC"/>
    <s v="WBS CP.APPL.ALL"/>
    <s v="INVS/SERVICES TO SUPPORT ALL COMPANIES"/>
    <s v="#"/>
    <s v="RECORD IT ME ACCRUALS"/>
    <s v="RECORD IT ME ACC"/>
    <s v="SEP 2019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4"/>
    <s v="AC"/>
    <s v="WBS CP.APPL.ALL"/>
    <s v="INVS/SERVICES TO SUPPORT ALL COMPANIES"/>
    <s v="#"/>
    <s v="RECORD IT ME ACCRUALS"/>
    <s v="RECORD IT ME ACC"/>
    <s v="JUL 2020"/>
    <n v="902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5"/>
    <s v="AC"/>
    <s v="WBS CP.APPL.ALL"/>
    <s v="INVS/SERVICES TO SUPPORT ALL COMPANIES"/>
    <s v="#"/>
    <s v="RECORD IT ME ACCRUALS"/>
    <s v="RECORD IT ME ACC"/>
    <s v="JUL 2020"/>
    <n v="512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6"/>
    <s v="AC"/>
    <s v="WBS CP.APPL.ALL"/>
    <s v="INVS/SERVICES TO SUPPORT ALL COMPANIES"/>
    <s v="#"/>
    <s v="RECORD IT ME ACCRUALS"/>
    <s v="RECORD IT ME ACC"/>
    <s v="JUL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7"/>
    <s v="AC"/>
    <s v="WBS CP.APPL.ALL"/>
    <s v="INVS/SERVICES TO SUPPORT ALL COMPANIES"/>
    <s v="#"/>
    <s v="RECORD IT ME ACCRUALS"/>
    <s v="RECORD IT ME ACC"/>
    <s v="JUL 2020"/>
    <n v="90.2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8"/>
    <s v="AC"/>
    <s v="WBS CP.APPL.ALL"/>
    <s v="INVS/SERVICES TO SUPPORT ALL COMPANIES"/>
    <s v="#"/>
    <s v="RECORD IT ME ACCRUALS"/>
    <s v="RECORD IT ME ACC"/>
    <s v="JUL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9"/>
    <s v="AC"/>
    <s v="WBS CP.APPL.ALL"/>
    <s v="INVS/SERVICES TO SUPPORT ALL COMPANIES"/>
    <s v="#"/>
    <s v="RECORD IT ME ACCRUALS"/>
    <s v="RECORD IT ME ACC"/>
    <s v="JUL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10"/>
    <s v="AC"/>
    <s v="WBS CP.APPL.ALL"/>
    <s v="INVS/SERVICES TO SUPPORT ALL COMPANIES"/>
    <s v="#"/>
    <s v="RECORD IT ME ACCRUALS"/>
    <s v="RECORD IT ME ACC"/>
    <s v="JUL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4"/>
    <s v="AC"/>
    <s v="WBS CP.APPL.ALL"/>
    <s v="INVS/SERVICES TO SUPPORT ALL COMPANIES"/>
    <s v="#"/>
    <s v="RECORD IT ME ACCRUALS"/>
    <s v="RECORD IT ME ACC"/>
    <s v="OCT 2019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5"/>
    <s v="AC"/>
    <s v="WBS CP.APPL.ALL"/>
    <s v="INVS/SERVICES TO SUPPORT ALL COMPANIES"/>
    <s v="#"/>
    <s v="RECORD IT ME ACCRUALS"/>
    <s v="RECORD IT ME ACC"/>
    <s v="OCT 2019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6"/>
    <s v="AC"/>
    <s v="WBS CP.APPL.ALL"/>
    <s v="INVS/SERVICES TO SUPPORT ALL COMPANIES"/>
    <s v="#"/>
    <s v="RECORD IT ME ACCRUALS"/>
    <s v="RECORD IT ME ACC"/>
    <s v="OCT 2019"/>
    <n v="738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7"/>
    <s v="AC"/>
    <s v="WBS CP.APPL.ALL"/>
    <s v="INVS/SERVICES TO SUPPORT ALL COMPANIES"/>
    <s v="#"/>
    <s v="RECORD IT ME ACCRUALS"/>
    <s v="RECORD IT ME ACC"/>
    <s v="OCT 2019"/>
    <n v="1517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8"/>
    <s v="AC"/>
    <s v="WBS CP.APPL.ALL"/>
    <s v="INVS/SERVICES TO SUPPORT ALL COMPANIES"/>
    <s v="#"/>
    <s v="RECORD IT ME ACCRUALS"/>
    <s v="RECORD IT ME ACC"/>
    <s v="OCT 2019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9"/>
    <s v="AC"/>
    <s v="WBS CP.APPL.ALL"/>
    <s v="INVS/SERVICES TO SUPPORT ALL COMPANIES"/>
    <s v="#"/>
    <s v="RECORD IT ME ACCRUALS"/>
    <s v="RECORD IT ME ACC"/>
    <s v="OCT 2019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10"/>
    <s v="AC"/>
    <s v="WBS CP.APPL.ALL"/>
    <s v="INVS/SERVICES TO SUPPORT ALL COMPANIES"/>
    <s v="#"/>
    <s v="RECORD IT ME ACCRUALS"/>
    <s v="RECORD IT ME ACC"/>
    <s v="OCT 2019"/>
    <n v="410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4"/>
    <s v="AC"/>
    <s v="WBS CP.APPL.ALL"/>
    <s v="INVS/SERVICES TO SUPPORT ALL COMPANIES"/>
    <s v="#"/>
    <s v="RECORD IT ME ACCRUALS"/>
    <s v="RECORD IT ME ACC"/>
    <s v="AUG 2020"/>
    <n v="88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5"/>
    <s v="AC"/>
    <s v="WBS CP.APPL.ALL"/>
    <s v="INVS/SERVICES TO SUPPORT ALL COMPANIES"/>
    <s v="#"/>
    <s v="RECORD IT ME ACCRUALS"/>
    <s v="RECORD IT ME ACC"/>
    <s v="AUG 2020"/>
    <n v="512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6"/>
    <s v="AC"/>
    <s v="WBS CP.APPL.ALL"/>
    <s v="INVS/SERVICES TO SUPPORT ALL COMPANIES"/>
    <s v="#"/>
    <s v="RECORD IT ME ACCRUALS"/>
    <s v="RECORD IT ME ACC"/>
    <s v="AUG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7"/>
    <s v="AC"/>
    <s v="WBS CP.APPL.ALL"/>
    <s v="INVS/SERVICES TO SUPPORT ALL COMPANIES"/>
    <s v="#"/>
    <s v="RECORD IT ME ACCRUALS"/>
    <s v="RECORD IT ME ACC"/>
    <s v="AUG 2020"/>
    <n v="82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8"/>
    <s v="AC"/>
    <s v="WBS CP.APPL.ALL"/>
    <s v="INVS/SERVICES TO SUPPORT ALL COMPANIES"/>
    <s v="#"/>
    <s v="RECORD IT ME ACCRUALS"/>
    <s v="RECORD IT ME ACC"/>
    <s v="AUG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9"/>
    <s v="AC"/>
    <s v="WBS CP.APPL.ALL"/>
    <s v="INVS/SERVICES TO SUPPORT ALL COMPANIES"/>
    <s v="#"/>
    <s v="RECORD IT ME ACCRUALS"/>
    <s v="RECORD IT ME ACC"/>
    <s v="AUG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20"/>
    <s v="AC"/>
    <s v="WBS CP.APPL.ALL"/>
    <s v="INVS/SERVICES TO SUPPORT ALL COMPANIES"/>
    <s v="#"/>
    <s v="RECORD IT ME ACCRUALS"/>
    <s v="RECORD IT ME ACC"/>
    <s v="AUG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4"/>
    <s v="AC"/>
    <s v="WBS CP.APPL.ALL"/>
    <s v="INVS/SERVICES TO SUPPORT ALL COMPANIES"/>
    <s v="#"/>
    <s v="RECORD IT ME ACCRUALS"/>
    <s v="RECORD IT ME ACC"/>
    <s v="NOV 2019"/>
    <n v="1131.5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5"/>
    <s v="AC"/>
    <s v="WBS CP.APPL.ALL"/>
    <s v="INVS/SERVICES TO SUPPORT ALL COMPANIES"/>
    <s v="#"/>
    <s v="RECORD IT ME ACCRUALS"/>
    <s v="RECORD IT ME ACC"/>
    <s v="NOV 2019"/>
    <n v="307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6"/>
    <s v="AC"/>
    <s v="WBS CP.APPL.ALL"/>
    <s v="INVS/SERVICES TO SUPPORT ALL COMPANIES"/>
    <s v="#"/>
    <s v="RECORD IT ME ACCRUALS"/>
    <s v="RECORD IT ME ACC"/>
    <s v="NOV 2019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7"/>
    <s v="AC"/>
    <s v="WBS CP.APPL.ALL"/>
    <s v="INVS/SERVICES TO SUPPORT ALL COMPANIES"/>
    <s v="#"/>
    <s v="RECORD IT ME ACCRUALS"/>
    <s v="RECORD IT ME ACC"/>
    <s v="NOV 2019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8"/>
    <s v="AC"/>
    <s v="WBS CP.APPL.ALL"/>
    <s v="INVS/SERVICES TO SUPPORT ALL COMPANIES"/>
    <s v="#"/>
    <s v="RECORD IT ME ACCRUALS"/>
    <s v="RECORD IT ME ACC"/>
    <s v="NOV 2019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9"/>
    <s v="AC"/>
    <s v="WBS CP.APPL.ALL"/>
    <s v="INVS/SERVICES TO SUPPORT ALL COMPANIES"/>
    <s v="#"/>
    <s v="RECORD IT ME ACCRUALS"/>
    <s v="RECORD IT ME ACC"/>
    <s v="NOV 2019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4"/>
    <s v="AC"/>
    <s v="WBS CP.APPL.ALL"/>
    <s v="INVS/SERVICES TO SUPPORT ALL COMPANIES"/>
    <s v="#"/>
    <s v="RECORD IT ME ACCRUALS"/>
    <s v="RECORD IT ME ACC"/>
    <s v="DEC 2019"/>
    <n v="1189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5"/>
    <s v="AC"/>
    <s v="WBS CP.APPL.ALL"/>
    <s v="INVS/SERVICES TO SUPPORT ALL COMPANIES"/>
    <s v="#"/>
    <s v="RECORD IT ME ACCRUALS"/>
    <s v="RECORD IT ME ACC"/>
    <s v="DEC 2019"/>
    <n v="307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6"/>
    <s v="AC"/>
    <s v="WBS CP.APPL.ALL"/>
    <s v="INVS/SERVICES TO SUPPORT ALL COMPANIES"/>
    <s v="#"/>
    <s v="RECORD IT ME ACCRUALS"/>
    <s v="RECORD IT ME ACC"/>
    <s v="DEC 2019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7"/>
    <s v="AC"/>
    <s v="WBS CP.APPL.ALL"/>
    <s v="INVS/SERVICES TO SUPPORT ALL COMPANIES"/>
    <s v="#"/>
    <s v="RECORD IT ME ACCRUALS"/>
    <s v="RECORD IT ME ACC"/>
    <s v="DEC 2019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8"/>
    <s v="AC"/>
    <s v="WBS CP.APPL.ALL"/>
    <s v="INVS/SERVICES TO SUPPORT ALL COMPANIES"/>
    <s v="#"/>
    <s v="RECORD IT ME ACCRUALS"/>
    <s v="RECORD IT ME ACC"/>
    <s v="DEC 2019"/>
    <n v="82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9"/>
    <s v="AC"/>
    <s v="WBS CP.APPL.ALL"/>
    <s v="INVS/SERVICES TO SUPPORT ALL COMPANIES"/>
    <s v="#"/>
    <s v="RECORD IT ME ACCRUALS"/>
    <s v="RECORD IT ME ACC"/>
    <s v="DEC 2019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10"/>
    <s v="AC"/>
    <s v="WBS CP.APPL.ALL"/>
    <s v="INVS/SERVICES TO SUPPORT ALL COMPANIES"/>
    <s v="#"/>
    <s v="RECORD IT ME ACCRUALS"/>
    <s v="RECORD IT ME ACC"/>
    <s v="DEC 2019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4"/>
    <s v="AR"/>
    <s v="WBS CP.APPL.ALL"/>
    <s v="INVS/SERVICES TO SUPPORT ALL COMPANIES"/>
    <s v="#"/>
    <s v="RECORD IT ME ACCRUALS"/>
    <s v="RECORD IT ME ACC"/>
    <s v="JAN 2020"/>
    <n v="-1189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5"/>
    <s v="AR"/>
    <s v="WBS CP.APPL.ALL"/>
    <s v="INVS/SERVICES TO SUPPORT ALL COMPANIES"/>
    <s v="#"/>
    <s v="RECORD IT ME ACCRUALS"/>
    <s v="RECORD IT ME ACC"/>
    <s v="JAN 2020"/>
    <n v="-307.5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6"/>
    <s v="AR"/>
    <s v="WBS CP.APPL.ALL"/>
    <s v="INVS/SERVICES TO SUPPORT ALL COMPANIES"/>
    <s v="#"/>
    <s v="RECORD IT ME ACCRUALS"/>
    <s v="RECORD IT ME ACC"/>
    <s v="JAN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7"/>
    <s v="AR"/>
    <s v="WBS CP.APPL.ALL"/>
    <s v="INVS/SERVICES TO SUPPORT ALL COMPANIES"/>
    <s v="#"/>
    <s v="RECORD IT ME ACCRUALS"/>
    <s v="RECORD IT ME ACC"/>
    <s v="JAN 2020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8"/>
    <s v="AR"/>
    <s v="WBS CP.APPL.ALL"/>
    <s v="INVS/SERVICES TO SUPPORT ALL COMPANIES"/>
    <s v="#"/>
    <s v="RECORD IT ME ACCRUALS"/>
    <s v="RECORD IT ME ACC"/>
    <s v="JAN 2020"/>
    <n v="-82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9"/>
    <s v="AR"/>
    <s v="WBS CP.APPL.ALL"/>
    <s v="INVS/SERVICES TO SUPPORT ALL COMPANIES"/>
    <s v="#"/>
    <s v="RECORD IT ME ACCRUALS"/>
    <s v="RECORD IT ME ACC"/>
    <s v="JAN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10"/>
    <s v="AR"/>
    <s v="WBS CP.APPL.ALL"/>
    <s v="INVS/SERVICES TO SUPPORT ALL COMPANIES"/>
    <s v="#"/>
    <s v="RECORD IT ME ACCRUALS"/>
    <s v="RECORD IT ME ACC"/>
    <s v="JAN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2"/>
    <s v="AR"/>
    <s v="WBS CP.APPL.ALL"/>
    <s v="INVS/SERVICES TO SUPPORT ALL COMPANIES"/>
    <s v="#"/>
    <s v="RECORD IT ME ACCRUALS"/>
    <s v="RECORD IT ME ACC"/>
    <s v="FEB 2020"/>
    <n v="-1127.5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3"/>
    <s v="AR"/>
    <s v="WBS CP.APPL.ALL"/>
    <s v="INVS/SERVICES TO SUPPORT ALL COMPANIES"/>
    <s v="#"/>
    <s v="RECORD IT ME ACCRUALS"/>
    <s v="RECORD IT ME ACC"/>
    <s v="FEB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4"/>
    <s v="AR"/>
    <s v="WBS CP.APPL.ALL"/>
    <s v="INVS/SERVICES TO SUPPORT ALL COMPANIES"/>
    <s v="#"/>
    <s v="RECORD IT ME ACCRUALS"/>
    <s v="RECORD IT ME ACC"/>
    <s v="FEB 2020"/>
    <n v="-123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5"/>
    <s v="AR"/>
    <s v="WBS CP.APPL.ALL"/>
    <s v="INVS/SERVICES TO SUPPORT ALL COMPANIES"/>
    <s v="#"/>
    <s v="RECORD IT ME ACCRUALS"/>
    <s v="RECORD IT ME ACC"/>
    <s v="FEB 2020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6"/>
    <s v="AR"/>
    <s v="WBS CP.APPL.ALL"/>
    <s v="INVS/SERVICES TO SUPPORT ALL COMPANIES"/>
    <s v="#"/>
    <s v="RECORD IT ME ACCRUALS"/>
    <s v="RECORD IT ME ACC"/>
    <s v="FEB 2020"/>
    <n v="-82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7"/>
    <s v="AR"/>
    <s v="WBS CP.APPL.ALL"/>
    <s v="INVS/SERVICES TO SUPPORT ALL COMPANIES"/>
    <s v="#"/>
    <s v="RECORD IT ME ACCRUALS"/>
    <s v="RECORD IT ME ACC"/>
    <s v="FEB 2020"/>
    <n v="-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8"/>
    <s v="AR"/>
    <s v="WBS CP.APPL.ALL"/>
    <s v="INVS/SERVICES TO SUPPORT ALL COMPANIES"/>
    <s v="#"/>
    <s v="RECORD IT ME ACCRUALS"/>
    <s v="RECORD IT ME ACC"/>
    <s v="FEB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9"/>
    <s v="AR"/>
    <s v="WBS CP.APPL.ALL"/>
    <s v="INVS/SERVICES TO SUPPORT ALL COMPANIES"/>
    <s v="#"/>
    <s v="RECORD IT ME ACCRUALS"/>
    <s v="RECORD IT ME ACC"/>
    <s v="FEB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2"/>
    <s v="AR"/>
    <s v="WBS CP.APPL.ALL"/>
    <s v="INVS/SERVICES TO SUPPORT ALL COMPANIES"/>
    <s v="#"/>
    <s v="RECORD IT ME ACCRUALS"/>
    <s v="RECORD IT ME ACC"/>
    <s v="MAR 2020"/>
    <n v="-1094.7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3"/>
    <s v="AR"/>
    <s v="WBS CP.APPL.ALL"/>
    <s v="INVS/SERVICES TO SUPPORT ALL COMPANIES"/>
    <s v="#"/>
    <s v="RECORD IT ME ACCRUALS"/>
    <s v="RECORD IT ME ACC"/>
    <s v="MAR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4"/>
    <s v="AR"/>
    <s v="WBS CP.APPL.ALL"/>
    <s v="INVS/SERVICES TO SUPPORT ALL COMPANIES"/>
    <s v="#"/>
    <s v="RECORD IT ME ACCRUALS"/>
    <s v="RECORD IT ME ACC"/>
    <s v="MAR 2020"/>
    <n v="-123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5"/>
    <s v="AR"/>
    <s v="WBS CP.APPL.ALL"/>
    <s v="INVS/SERVICES TO SUPPORT ALL COMPANIES"/>
    <s v="#"/>
    <s v="RECORD IT ME ACCRUALS"/>
    <s v="RECORD IT ME ACC"/>
    <s v="MAR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6"/>
    <s v="AR"/>
    <s v="WBS CP.APPL.ALL"/>
    <s v="INVS/SERVICES TO SUPPORT ALL COMPANIES"/>
    <s v="#"/>
    <s v="RECORD IT ME ACCRUALS"/>
    <s v="RECORD IT ME ACC"/>
    <s v="MAR 2020"/>
    <n v="-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7"/>
    <s v="AR"/>
    <s v="WBS CP.APPL.ALL"/>
    <s v="INVS/SERVICES TO SUPPORT ALL COMPANIES"/>
    <s v="#"/>
    <s v="RECORD IT ME ACCRUALS"/>
    <s v="RECORD IT ME ACC"/>
    <s v="MAR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8"/>
    <s v="AR"/>
    <s v="WBS CP.APPL.ALL"/>
    <s v="INVS/SERVICES TO SUPPORT ALL COMPANIES"/>
    <s v="#"/>
    <s v="RECORD IT ME ACCRUALS"/>
    <s v="RECORD IT ME ACC"/>
    <s v="MAR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1"/>
    <s v="AR"/>
    <s v="WBS CP.APPL.ALL"/>
    <s v="INVS/SERVICES TO SUPPORT ALL COMPANIES"/>
    <s v="#"/>
    <s v="RECORD IT ME ACCRUALS"/>
    <s v="RECORD IT ME ACC"/>
    <s v="APR 2020"/>
    <n v="-1209.5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2"/>
    <s v="AR"/>
    <s v="WBS CP.APPL.ALL"/>
    <s v="INVS/SERVICES TO SUPPORT ALL COMPANIES"/>
    <s v="#"/>
    <s v="RECORD IT ME ACCRUALS"/>
    <s v="RECORD IT ME ACC"/>
    <s v="APR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3"/>
    <s v="AR"/>
    <s v="WBS CP.APPL.ALL"/>
    <s v="INVS/SERVICES TO SUPPORT ALL COMPANIES"/>
    <s v="#"/>
    <s v="RECORD IT ME ACCRUALS"/>
    <s v="RECORD IT ME ACC"/>
    <s v="APR 2020"/>
    <n v="-123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4"/>
    <s v="AR"/>
    <s v="WBS CP.APPL.ALL"/>
    <s v="INVS/SERVICES TO SUPPORT ALL COMPANIES"/>
    <s v="#"/>
    <s v="RECORD IT ME ACCRUALS"/>
    <s v="RECORD IT ME ACC"/>
    <s v="APR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5"/>
    <s v="AR"/>
    <s v="WBS CP.APPL.ALL"/>
    <s v="INVS/SERVICES TO SUPPORT ALL COMPANIES"/>
    <s v="#"/>
    <s v="RECORD IT ME ACCRUALS"/>
    <s v="RECORD IT ME ACC"/>
    <s v="APR 2020"/>
    <n v="-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6"/>
    <s v="AR"/>
    <s v="WBS CP.APPL.ALL"/>
    <s v="INVS/SERVICES TO SUPPORT ALL COMPANIES"/>
    <s v="#"/>
    <s v="RECORD IT ME ACCRUALS"/>
    <s v="RECORD IT ME ACC"/>
    <s v="APR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7"/>
    <s v="AR"/>
    <s v="WBS CP.APPL.ALL"/>
    <s v="INVS/SERVICES TO SUPPORT ALL COMPANIES"/>
    <s v="#"/>
    <s v="RECORD IT ME ACCRUALS"/>
    <s v="RECORD IT ME ACC"/>
    <s v="APR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4"/>
    <s v="AR"/>
    <s v="WBS CP.APPL.ALL"/>
    <s v="INVS/SERVICES TO SUPPORT ALL COMPANIES"/>
    <s v="#"/>
    <s v="RECORD IT ME ACCRUALS"/>
    <s v="RECORD IT ME ACC"/>
    <s v="MAY 2020"/>
    <n v="-914.3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5"/>
    <s v="AR"/>
    <s v="WBS CP.APPL.ALL"/>
    <s v="INVS/SERVICES TO SUPPORT ALL COMPANIES"/>
    <s v="#"/>
    <s v="RECORD IT ME ACCRUALS"/>
    <s v="RECORD IT ME ACC"/>
    <s v="MAY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6"/>
    <s v="AR"/>
    <s v="WBS CP.APPL.ALL"/>
    <s v="INVS/SERVICES TO SUPPORT ALL COMPANIES"/>
    <s v="#"/>
    <s v="RECORD IT ME ACCRUALS"/>
    <s v="RECORD IT ME ACC"/>
    <s v="MAY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7"/>
    <s v="AR"/>
    <s v="WBS CP.APPL.ALL"/>
    <s v="INVS/SERVICES TO SUPPORT ALL COMPANIES"/>
    <s v="#"/>
    <s v="RECORD IT ME ACCRUALS"/>
    <s v="RECORD IT ME ACC"/>
    <s v="MAY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8"/>
    <s v="AR"/>
    <s v="WBS CP.APPL.ALL"/>
    <s v="INVS/SERVICES TO SUPPORT ALL COMPANIES"/>
    <s v="#"/>
    <s v="RECORD IT ME ACCRUALS"/>
    <s v="RECORD IT ME ACC"/>
    <s v="MAY 2020"/>
    <n v="-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9"/>
    <s v="AR"/>
    <s v="WBS CP.APPL.ALL"/>
    <s v="INVS/SERVICES TO SUPPORT ALL COMPANIES"/>
    <s v="#"/>
    <s v="RECORD IT ME ACCRUALS"/>
    <s v="RECORD IT ME ACC"/>
    <s v="MAY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10"/>
    <s v="AR"/>
    <s v="WBS CP.APPL.ALL"/>
    <s v="INVS/SERVICES TO SUPPORT ALL COMPANIES"/>
    <s v="#"/>
    <s v="RECORD IT ME ACCRUALS"/>
    <s v="RECORD IT ME ACC"/>
    <s v="MAY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3"/>
    <s v="AR"/>
    <s v="WBS CP.APPL.ALL"/>
    <s v="INVS/SERVICES TO SUPPORT ALL COMPANIES"/>
    <s v="#"/>
    <s v="RECORD IT ME ACCRUALS"/>
    <s v="RECORD IT ME ACC"/>
    <s v="JUN 2020"/>
    <n v="-951.2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4"/>
    <s v="AR"/>
    <s v="WBS CP.APPL.ALL"/>
    <s v="INVS/SERVICES TO SUPPORT ALL COMPANIES"/>
    <s v="#"/>
    <s v="RECORD IT ME ACCRUALS"/>
    <s v="RECORD IT ME ACC"/>
    <s v="JUN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5"/>
    <s v="AR"/>
    <s v="WBS CP.APPL.ALL"/>
    <s v="INVS/SERVICES TO SUPPORT ALL COMPANIES"/>
    <s v="#"/>
    <s v="RECORD IT ME ACCRUALS"/>
    <s v="RECORD IT ME ACC"/>
    <s v="JUN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6"/>
    <s v="AR"/>
    <s v="WBS CP.APPL.ALL"/>
    <s v="INVS/SERVICES TO SUPPORT ALL COMPANIES"/>
    <s v="#"/>
    <s v="RECORD IT ME ACCRUALS"/>
    <s v="RECORD IT ME ACC"/>
    <s v="JUN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7"/>
    <s v="AR"/>
    <s v="WBS CP.APPL.ALL"/>
    <s v="INVS/SERVICES TO SUPPORT ALL COMPANIES"/>
    <s v="#"/>
    <s v="RECORD IT ME ACCRUALS"/>
    <s v="RECORD IT ME ACC"/>
    <s v="JUN 2020"/>
    <n v="-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8"/>
    <s v="AR"/>
    <s v="WBS CP.APPL.ALL"/>
    <s v="INVS/SERVICES TO SUPPORT ALL COMPANIES"/>
    <s v="#"/>
    <s v="RECORD IT ME ACCRUALS"/>
    <s v="RECORD IT ME ACC"/>
    <s v="JUN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9"/>
    <s v="AR"/>
    <s v="WBS CP.APPL.ALL"/>
    <s v="INVS/SERVICES TO SUPPORT ALL COMPANIES"/>
    <s v="#"/>
    <s v="RECORD IT ME ACCRUALS"/>
    <s v="RECORD IT ME ACC"/>
    <s v="JUN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4"/>
    <s v="AR"/>
    <s v="WBS CP.APPL.ALL"/>
    <s v="INVS/SERVICES TO SUPPORT ALL COMPANIES"/>
    <s v="#"/>
    <s v="RECORD IT ME ACCRUALS"/>
    <s v="RECORD IT ME ACC"/>
    <s v="SEP 2019"/>
    <n v="-1168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5"/>
    <s v="AR"/>
    <s v="WBS CP.APPL.ALL"/>
    <s v="INVS/SERVICES TO SUPPORT ALL COMPANIES"/>
    <s v="#"/>
    <s v="RECORD IT ME ACCRUALS"/>
    <s v="RECORD IT ME ACC"/>
    <s v="SEP 2019"/>
    <n v="-492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6"/>
    <s v="AR"/>
    <s v="WBS CP.APPL.ALL"/>
    <s v="INVS/SERVICES TO SUPPORT ALL COMPANIES"/>
    <s v="#"/>
    <s v="RECORD IT ME ACCRUALS"/>
    <s v="RECORD IT ME ACC"/>
    <s v="SEP 2019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7"/>
    <s v="AR"/>
    <s v="WBS CP.APPL.ALL"/>
    <s v="INVS/SERVICES TO SUPPORT ALL COMPANIES"/>
    <s v="#"/>
    <s v="RECORD IT ME ACCRUALS"/>
    <s v="RECORD IT ME ACC"/>
    <s v="SEP 2019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8"/>
    <s v="AR"/>
    <s v="WBS CP.APPL.ALL"/>
    <s v="INVS/SERVICES TO SUPPORT ALL COMPANIES"/>
    <s v="#"/>
    <s v="RECORD IT ME ACCRUALS"/>
    <s v="RECORD IT ME ACC"/>
    <s v="SEP 2019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9"/>
    <s v="AR"/>
    <s v="WBS CP.APPL.ALL"/>
    <s v="INVS/SERVICES TO SUPPORT ALL COMPANIES"/>
    <s v="#"/>
    <s v="RECORD IT ME ACCRUALS"/>
    <s v="RECORD IT ME ACC"/>
    <s v="SEP 2019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5"/>
    <s v="AR"/>
    <s v="WBS CP.APPL.ALL"/>
    <s v="INVS/SERVICES TO SUPPORT ALL COMPANIES"/>
    <s v="#"/>
    <s v="RECORD IT ME ACCRUALS"/>
    <s v="RECORD IT ME ACC"/>
    <s v="JUL 2020"/>
    <n v="-1127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6"/>
    <s v="AR"/>
    <s v="WBS CP.APPL.ALL"/>
    <s v="INVS/SERVICES TO SUPPORT ALL COMPANIES"/>
    <s v="#"/>
    <s v="RECORD IT ME ACCRUALS"/>
    <s v="RECORD IT ME ACC"/>
    <s v="JUL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7"/>
    <s v="AR"/>
    <s v="WBS CP.APPL.ALL"/>
    <s v="INVS/SERVICES TO SUPPORT ALL COMPANIES"/>
    <s v="#"/>
    <s v="RECORD IT ME ACCRUALS"/>
    <s v="RECORD IT ME ACC"/>
    <s v="JUL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8"/>
    <s v="AR"/>
    <s v="WBS CP.APPL.ALL"/>
    <s v="INVS/SERVICES TO SUPPORT ALL COMPANIES"/>
    <s v="#"/>
    <s v="RECORD IT ME ACCRUALS"/>
    <s v="RECORD IT ME ACC"/>
    <s v="JUL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9"/>
    <s v="AR"/>
    <s v="WBS CP.APPL.ALL"/>
    <s v="INVS/SERVICES TO SUPPORT ALL COMPANIES"/>
    <s v="#"/>
    <s v="RECORD IT ME ACCRUALS"/>
    <s v="RECORD IT ME ACC"/>
    <s v="JUL 2020"/>
    <n v="-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21"/>
    <s v="AR"/>
    <s v="WBS CP.APPL.ALL"/>
    <s v="INVS/SERVICES TO SUPPORT ALL COMPANIES"/>
    <s v="#"/>
    <s v="RECORD IT ME ACCRUALS"/>
    <s v="RECORD IT ME ACC"/>
    <s v="JUL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22"/>
    <s v="AR"/>
    <s v="WBS CP.APPL.ALL"/>
    <s v="INVS/SERVICES TO SUPPORT ALL COMPANIES"/>
    <s v="#"/>
    <s v="RECORD IT ME ACCRUALS"/>
    <s v="RECORD IT ME ACC"/>
    <s v="JUL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1"/>
    <s v="AR"/>
    <s v="WBS CP.APPL.ALL"/>
    <s v="INVS/SERVICES TO SUPPORT ALL COMPANIES"/>
    <s v="#"/>
    <s v="RECORD IT ME ACCRUALS"/>
    <s v="RECORD IT ME ACC"/>
    <s v="JUL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4"/>
    <s v="AR"/>
    <s v="WBS CP.APPL.ALL"/>
    <s v="INVS/SERVICES TO SUPPORT ALL COMPANIES"/>
    <s v="#"/>
    <s v="RECORD IT ME ACCRUALS"/>
    <s v="RECORD IT ME ACC"/>
    <s v="OCT 2019"/>
    <n v="-1853.2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5"/>
    <s v="AR"/>
    <s v="WBS CP.APPL.ALL"/>
    <s v="INVS/SERVICES TO SUPPORT ALL COMPANIES"/>
    <s v="#"/>
    <s v="RECORD IT ME ACCRUALS"/>
    <s v="RECORD IT ME ACC"/>
    <s v="OCT 2019"/>
    <n v="-492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6"/>
    <s v="AR"/>
    <s v="WBS CP.APPL.ALL"/>
    <s v="INVS/SERVICES TO SUPPORT ALL COMPANIES"/>
    <s v="#"/>
    <s v="RECORD IT ME ACCRUALS"/>
    <s v="RECORD IT ME ACC"/>
    <s v="OCT 2019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7"/>
    <s v="AR"/>
    <s v="WBS CP.APPL.ALL"/>
    <s v="INVS/SERVICES TO SUPPORT ALL COMPANIES"/>
    <s v="#"/>
    <s v="RECORD IT ME ACCRUALS"/>
    <s v="RECORD IT ME ACC"/>
    <s v="OCT 2019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8"/>
    <s v="AR"/>
    <s v="WBS CP.APPL.ALL"/>
    <s v="INVS/SERVICES TO SUPPORT ALL COMPANIES"/>
    <s v="#"/>
    <s v="RECORD IT ME ACCRUALS"/>
    <s v="RECORD IT ME ACC"/>
    <s v="OCT 2019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9"/>
    <s v="AR"/>
    <s v="WBS CP.APPL.ALL"/>
    <s v="INVS/SERVICES TO SUPPORT ALL COMPANIES"/>
    <s v="#"/>
    <s v="RECORD IT ME ACCRUALS"/>
    <s v="RECORD IT ME ACC"/>
    <s v="OCT 2019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4"/>
    <s v="AR"/>
    <s v="WBS CP.APPL.ALL"/>
    <s v="INVS/SERVICES TO SUPPORT ALL COMPANIES"/>
    <s v="#"/>
    <s v="RECORD IT ME ACCRUALS"/>
    <s v="RECORD IT ME ACC"/>
    <s v="AUG 2020"/>
    <n v="-902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5"/>
    <s v="AR"/>
    <s v="WBS CP.APPL.ALL"/>
    <s v="INVS/SERVICES TO SUPPORT ALL COMPANIES"/>
    <s v="#"/>
    <s v="RECORD IT ME ACCRUALS"/>
    <s v="RECORD IT ME ACC"/>
    <s v="AUG 2020"/>
    <n v="-512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6"/>
    <s v="AR"/>
    <s v="WBS CP.APPL.ALL"/>
    <s v="INVS/SERVICES TO SUPPORT ALL COMPANIES"/>
    <s v="#"/>
    <s v="RECORD IT ME ACCRUALS"/>
    <s v="RECORD IT ME ACC"/>
    <s v="AUG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7"/>
    <s v="AR"/>
    <s v="WBS CP.APPL.ALL"/>
    <s v="INVS/SERVICES TO SUPPORT ALL COMPANIES"/>
    <s v="#"/>
    <s v="RECORD IT ME ACCRUALS"/>
    <s v="RECORD IT ME ACC"/>
    <s v="AUG 2020"/>
    <n v="-90.2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8"/>
    <s v="AR"/>
    <s v="WBS CP.APPL.ALL"/>
    <s v="INVS/SERVICES TO SUPPORT ALL COMPANIES"/>
    <s v="#"/>
    <s v="RECORD IT ME ACCRUALS"/>
    <s v="RECORD IT ME ACC"/>
    <s v="AUG 2020"/>
    <n v="-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9"/>
    <s v="AR"/>
    <s v="WBS CP.APPL.ALL"/>
    <s v="INVS/SERVICES TO SUPPORT ALL COMPANIES"/>
    <s v="#"/>
    <s v="RECORD IT ME ACCRUALS"/>
    <s v="RECORD IT ME ACC"/>
    <s v="AUG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10"/>
    <s v="AR"/>
    <s v="WBS CP.APPL.ALL"/>
    <s v="INVS/SERVICES TO SUPPORT ALL COMPANIES"/>
    <s v="#"/>
    <s v="RECORD IT ME ACCRUALS"/>
    <s v="RECORD IT ME ACC"/>
    <s v="AUG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4"/>
    <s v="AR"/>
    <s v="WBS CP.APPL.ALL"/>
    <s v="INVS/SERVICES TO SUPPORT ALL COMPANIES"/>
    <s v="#"/>
    <s v="RECORD IT ME ACCRUALS"/>
    <s v="RECORD IT ME ACC"/>
    <s v="NOV 2019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5"/>
    <s v="AR"/>
    <s v="WBS CP.APPL.ALL"/>
    <s v="INVS/SERVICES TO SUPPORT ALL COMPANIES"/>
    <s v="#"/>
    <s v="RECORD IT ME ACCRUALS"/>
    <s v="RECORD IT ME ACC"/>
    <s v="NOV 2019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6"/>
    <s v="AR"/>
    <s v="WBS CP.APPL.ALL"/>
    <s v="INVS/SERVICES TO SUPPORT ALL COMPANIES"/>
    <s v="#"/>
    <s v="RECORD IT ME ACCRUALS"/>
    <s v="RECORD IT ME ACC"/>
    <s v="NOV 2019"/>
    <n v="-738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7"/>
    <s v="AR"/>
    <s v="WBS CP.APPL.ALL"/>
    <s v="INVS/SERVICES TO SUPPORT ALL COMPANIES"/>
    <s v="#"/>
    <s v="RECORD IT ME ACCRUALS"/>
    <s v="RECORD IT ME ACC"/>
    <s v="NOV 2019"/>
    <n v="-1517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8"/>
    <s v="AR"/>
    <s v="WBS CP.APPL.ALL"/>
    <s v="INVS/SERVICES TO SUPPORT ALL COMPANIES"/>
    <s v="#"/>
    <s v="RECORD IT ME ACCRUALS"/>
    <s v="RECORD IT ME ACC"/>
    <s v="NOV 2019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9"/>
    <s v="AR"/>
    <s v="WBS CP.APPL.ALL"/>
    <s v="INVS/SERVICES TO SUPPORT ALL COMPANIES"/>
    <s v="#"/>
    <s v="RECORD IT ME ACCRUALS"/>
    <s v="RECORD IT ME ACC"/>
    <s v="NOV 2019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10"/>
    <s v="AR"/>
    <s v="WBS CP.APPL.ALL"/>
    <s v="INVS/SERVICES TO SUPPORT ALL COMPANIES"/>
    <s v="#"/>
    <s v="RECORD IT ME ACCRUALS"/>
    <s v="RECORD IT ME ACC"/>
    <s v="NOV 2019"/>
    <n v="-410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4"/>
    <s v="AR"/>
    <s v="WBS CP.APPL.ALL"/>
    <s v="INVS/SERVICES TO SUPPORT ALL COMPANIES"/>
    <s v="#"/>
    <s v="RECORD IT ME ACCRUALS"/>
    <s v="RECORD IT ME ACC"/>
    <s v="DEC 2019"/>
    <n v="-1131.5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5"/>
    <s v="AR"/>
    <s v="WBS CP.APPL.ALL"/>
    <s v="INVS/SERVICES TO SUPPORT ALL COMPANIES"/>
    <s v="#"/>
    <s v="RECORD IT ME ACCRUALS"/>
    <s v="RECORD IT ME ACC"/>
    <s v="DEC 2019"/>
    <n v="-307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6"/>
    <s v="AR"/>
    <s v="WBS CP.APPL.ALL"/>
    <s v="INVS/SERVICES TO SUPPORT ALL COMPANIES"/>
    <s v="#"/>
    <s v="RECORD IT ME ACCRUALS"/>
    <s v="RECORD IT ME ACC"/>
    <s v="DEC 2019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7"/>
    <s v="AR"/>
    <s v="WBS CP.APPL.ALL"/>
    <s v="INVS/SERVICES TO SUPPORT ALL COMPANIES"/>
    <s v="#"/>
    <s v="RECORD IT ME ACCRUALS"/>
    <s v="RECORD IT ME ACC"/>
    <s v="DEC 2019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8"/>
    <s v="AR"/>
    <s v="WBS CP.APPL.ALL"/>
    <s v="INVS/SERVICES TO SUPPORT ALL COMPANIES"/>
    <s v="#"/>
    <s v="RECORD IT ME ACCRUALS"/>
    <s v="RECORD IT ME ACC"/>
    <s v="DEC 2019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9"/>
    <s v="AR"/>
    <s v="WBS CP.APPL.ALL"/>
    <s v="INVS/SERVICES TO SUPPORT ALL COMPANIES"/>
    <s v="#"/>
    <s v="RECORD IT ME ACCRUALS"/>
    <s v="RECORD IT ME ACC"/>
    <s v="DEC 2019"/>
    <n v="-45.1"/>
    <x v="0"/>
    <x v="0"/>
    <x v="130"/>
    <x v="12"/>
    <x v="4"/>
    <x v="18"/>
  </r>
  <r>
    <x v="0"/>
    <s v="Adm &amp; Gen-Outsd Svcs"/>
    <s v="5303320"/>
    <s v="Training Services"/>
    <s v="300001622"/>
    <s v="PARADIGM LIAISON SERVICES LLC"/>
    <s v="5000000273"/>
    <s v="1"/>
    <s v="WE"/>
    <s v="CTR SR01/164410"/>
    <s v="DEL CORP SER"/>
    <s v="#"/>
    <s v="#"/>
    <s v="#"/>
    <s v="APR 2020"/>
    <n v="14663.63"/>
    <x v="0"/>
    <x v="0"/>
    <x v="339"/>
    <x v="11"/>
    <x v="7"/>
    <x v="40"/>
  </r>
  <r>
    <x v="0"/>
    <s v="Adm &amp; Gen-Outsd Svcs"/>
    <s v="5303320"/>
    <s v="Training Services"/>
    <s v="300004592"/>
    <s v="MILLENNIUM LEARNING CONCEPTS"/>
    <s v="1900001036"/>
    <s v="1"/>
    <s v="KR"/>
    <s v="CTR SR01/163024"/>
    <s v="DEL HUM RES"/>
    <s v="#"/>
    <s v="#"/>
    <s v="TRAINING"/>
    <s v="MAR 2020"/>
    <n v="1100"/>
    <x v="0"/>
    <x v="0"/>
    <x v="340"/>
    <x v="7"/>
    <x v="7"/>
    <x v="41"/>
  </r>
  <r>
    <x v="0"/>
    <s v="Adm &amp; Gen-Outsd Svcs"/>
    <s v="5303320"/>
    <s v="Training Services"/>
    <s v="300004592"/>
    <s v="MILLENNIUM LEARNING CONCEPTS"/>
    <s v="5000000165"/>
    <s v="1"/>
    <s v="WE"/>
    <s v="CTR SR01/163024"/>
    <s v="DEL HUM RES"/>
    <s v="#"/>
    <s v="#"/>
    <s v="#"/>
    <s v="MAR 2020"/>
    <n v="4400"/>
    <x v="0"/>
    <x v="0"/>
    <x v="341"/>
    <x v="7"/>
    <x v="7"/>
    <x v="41"/>
  </r>
  <r>
    <x v="0"/>
    <s v="Adm &amp; Gen-Outsd Svcs"/>
    <s v="5303320"/>
    <s v="Training Services"/>
    <s v="400003680"/>
    <s v="KENTUCKY CHAMBER OF COMMERCE"/>
    <s v="1900005577"/>
    <s v="1"/>
    <s v="KR"/>
    <s v="CTR SR01/168304"/>
    <s v="DEL EXEC"/>
    <s v="#"/>
    <s v="#"/>
    <s v="649725"/>
    <s v="NOV 2019"/>
    <n v="249"/>
    <x v="0"/>
    <x v="0"/>
    <x v="342"/>
    <x v="10"/>
    <x v="7"/>
    <x v="42"/>
  </r>
  <r>
    <x v="0"/>
    <s v="Adm &amp; Gen-Outsd Svcs"/>
    <s v="5303320"/>
    <s v="Training Services"/>
    <s v="#"/>
    <s v="Not assigned"/>
    <s v="100000571"/>
    <s v="3"/>
    <s v="PD"/>
    <s v="CTR SR01/163024"/>
    <s v="DEL HUM RES"/>
    <s v="#"/>
    <s v="TR1000003200"/>
    <s v="16450571"/>
    <s v="JAN 2020"/>
    <n v="913"/>
    <x v="0"/>
    <x v="0"/>
    <x v="130"/>
    <x v="12"/>
    <x v="4"/>
    <x v="18"/>
  </r>
  <r>
    <x v="0"/>
    <s v="Adm &amp; Gen-Outsd Svcs"/>
    <s v="5303320"/>
    <s v="Training Services"/>
    <s v="#"/>
    <s v="Not assigned"/>
    <s v="100000641"/>
    <s v="1"/>
    <s v="AB"/>
    <s v="CTR SR01/163024"/>
    <s v="DEL HUM RES"/>
    <s v="#"/>
    <s v="TR1000003210"/>
    <s v="16500480"/>
    <s v="JAN 2020"/>
    <n v="960"/>
    <x v="0"/>
    <x v="0"/>
    <x v="130"/>
    <x v="12"/>
    <x v="4"/>
    <x v="18"/>
  </r>
  <r>
    <x v="0"/>
    <s v="Adm &amp; Gen-Outsd Svcs"/>
    <s v="5303320"/>
    <s v="Training Services"/>
    <s v="#"/>
    <s v="Not assigned"/>
    <s v="100002113"/>
    <s v="3"/>
    <s v="PD"/>
    <s v="CTR SR01/163024"/>
    <s v="DEL HUM RES"/>
    <s v="#"/>
    <s v="TR1000003276"/>
    <s v="16450664"/>
    <s v="MAR 2020"/>
    <n v="399"/>
    <x v="0"/>
    <x v="0"/>
    <x v="130"/>
    <x v="12"/>
    <x v="4"/>
    <x v="18"/>
  </r>
  <r>
    <x v="0"/>
    <s v="Adm &amp; Gen-Outsd Svcs"/>
    <s v="5303320"/>
    <s v="Training Services"/>
    <s v="#"/>
    <s v="Not assigned"/>
    <s v="100002130"/>
    <s v="2"/>
    <s v="PD"/>
    <s v="CTR SR01/168304"/>
    <s v="DEL EXEC"/>
    <s v="#"/>
    <s v="TR1000003276"/>
    <s v="16450662"/>
    <s v="MAR 2020"/>
    <n v="399"/>
    <x v="0"/>
    <x v="0"/>
    <x v="130"/>
    <x v="12"/>
    <x v="4"/>
    <x v="18"/>
  </r>
  <r>
    <x v="0"/>
    <s v="Adm &amp; Gen-Outsd Svcs"/>
    <s v="5303320"/>
    <s v="Training Services"/>
    <s v="#"/>
    <s v="Not assigned"/>
    <s v="100002138"/>
    <s v="4"/>
    <s v="PD"/>
    <s v="CTR SR01/168304"/>
    <s v="DEL EXEC"/>
    <s v="#"/>
    <s v="TR1000003276"/>
    <s v="16450690"/>
    <s v="MAR 2020"/>
    <n v="175"/>
    <x v="0"/>
    <x v="0"/>
    <x v="130"/>
    <x v="12"/>
    <x v="4"/>
    <x v="18"/>
  </r>
  <r>
    <x v="0"/>
    <s v="Adm &amp; Gen-Outsd Svcs"/>
    <s v="5303320"/>
    <s v="Training Services"/>
    <s v="#"/>
    <s v="Not assigned"/>
    <s v="100002945"/>
    <s v="2"/>
    <s v="PD"/>
    <s v="CTR SR01/168304"/>
    <s v="DEL EXEC"/>
    <s v="#"/>
    <s v="TR1000003319"/>
    <s v="16450723"/>
    <s v="APR 2020"/>
    <n v="104"/>
    <x v="0"/>
    <x v="0"/>
    <x v="130"/>
    <x v="12"/>
    <x v="4"/>
    <x v="18"/>
  </r>
  <r>
    <x v="0"/>
    <s v="Adm &amp; Gen-Outsd Svcs"/>
    <s v="5303320"/>
    <s v="Training Services"/>
    <s v="#"/>
    <s v="Not assigned"/>
    <s v="100002983"/>
    <s v="5"/>
    <s v="PD"/>
    <s v="CTR SR01/168304"/>
    <s v="DEL EXEC"/>
    <s v="#"/>
    <s v="TR1000003319"/>
    <s v="16450782"/>
    <s v="APR 2020"/>
    <n v="175"/>
    <x v="0"/>
    <x v="0"/>
    <x v="130"/>
    <x v="12"/>
    <x v="4"/>
    <x v="18"/>
  </r>
  <r>
    <x v="0"/>
    <s v="Adm &amp; Gen-Outsd Svcs"/>
    <s v="5303320"/>
    <s v="Training Services"/>
    <s v="#"/>
    <s v="Not assigned"/>
    <s v="100003617"/>
    <s v="2"/>
    <s v="PD"/>
    <s v="CTR SR01/165103"/>
    <s v="DEL IT"/>
    <s v="#"/>
    <s v="TR1000003351"/>
    <s v="16450754"/>
    <s v="MAY 2020"/>
    <n v="249.5"/>
    <x v="0"/>
    <x v="0"/>
    <x v="130"/>
    <x v="12"/>
    <x v="4"/>
    <x v="18"/>
  </r>
  <r>
    <x v="0"/>
    <s v="Adm &amp; Gen-Outsd Svcs"/>
    <s v="5303320"/>
    <s v="Training Services"/>
    <s v="#"/>
    <s v="Not assigned"/>
    <s v="100004701"/>
    <s v="2"/>
    <s v="PD"/>
    <s v="CTR SR01/168304"/>
    <s v="DEL EXEC"/>
    <s v="#"/>
    <s v="TR1000003393"/>
    <s v="16450812"/>
    <s v="JUN 2020"/>
    <n v="200"/>
    <x v="0"/>
    <x v="0"/>
    <x v="130"/>
    <x v="12"/>
    <x v="4"/>
    <x v="18"/>
  </r>
  <r>
    <x v="0"/>
    <s v="Adm &amp; Gen-Outsd Svcs"/>
    <s v="5303320"/>
    <s v="Training Services"/>
    <s v="#"/>
    <s v="Not assigned"/>
    <s v="100004712"/>
    <s v="1"/>
    <s v="PD"/>
    <s v="CTR SR01/163024"/>
    <s v="DEL HUM RES"/>
    <s v="#"/>
    <s v="TR1000003393"/>
    <s v="16450840"/>
    <s v="JUN 2020"/>
    <n v="-399"/>
    <x v="0"/>
    <x v="0"/>
    <x v="130"/>
    <x v="12"/>
    <x v="4"/>
    <x v="18"/>
  </r>
  <r>
    <x v="0"/>
    <s v="Adm &amp; Gen-Outsd Svcs"/>
    <s v="5303320"/>
    <s v="Training Services"/>
    <s v="#"/>
    <s v="Not assigned"/>
    <s v="100005578"/>
    <s v="1"/>
    <s v="PD"/>
    <s v="CTR SR01/168304"/>
    <s v="DEL EXEC"/>
    <s v="#"/>
    <s v="TR1000003425"/>
    <s v="16450870"/>
    <s v="JUL 2020"/>
    <n v="-399"/>
    <x v="0"/>
    <x v="0"/>
    <x v="130"/>
    <x v="12"/>
    <x v="4"/>
    <x v="18"/>
  </r>
  <r>
    <x v="0"/>
    <s v="Adm &amp; Gen-Outsd Svcs"/>
    <s v="5303320"/>
    <s v="Training Services"/>
    <s v="#"/>
    <s v="Not assigned"/>
    <s v="100009547"/>
    <s v="1"/>
    <s v="AB"/>
    <s v="CTR SR01/163024"/>
    <s v="DEL HUM RES"/>
    <s v="#"/>
    <s v="#"/>
    <s v="16450331"/>
    <s v="SEP 2019"/>
    <n v="5429"/>
    <x v="0"/>
    <x v="0"/>
    <x v="343"/>
    <x v="9"/>
    <x v="7"/>
    <x v="43"/>
  </r>
  <r>
    <x v="0"/>
    <s v="Adm &amp; Gen-Outsd Svcs"/>
    <s v="5303320"/>
    <s v="Training Services"/>
    <s v="#"/>
    <s v="Not assigned"/>
    <s v="100009580"/>
    <s v="3"/>
    <s v="PD"/>
    <s v="CTR SR01/163024"/>
    <s v="DEL HUM RES"/>
    <s v="#"/>
    <s v="#"/>
    <s v="16450322"/>
    <s v="SEP 2019"/>
    <n v="79"/>
    <x v="0"/>
    <x v="0"/>
    <x v="130"/>
    <x v="12"/>
    <x v="4"/>
    <x v="18"/>
  </r>
  <r>
    <x v="0"/>
    <s v="Adm &amp; Gen-Outsd Svcs"/>
    <s v="5303320"/>
    <s v="Training Services"/>
    <s v="#"/>
    <s v="Not assigned"/>
    <s v="100009610"/>
    <s v="4"/>
    <s v="PD"/>
    <s v="CTR SR01/168304"/>
    <s v="DEL EXEC"/>
    <s v="#"/>
    <s v="#"/>
    <s v="16450304"/>
    <s v="SEP 2019"/>
    <n v="150"/>
    <x v="0"/>
    <x v="0"/>
    <x v="130"/>
    <x v="12"/>
    <x v="4"/>
    <x v="18"/>
  </r>
  <r>
    <x v="0"/>
    <s v="Adm &amp; Gen-Outsd Svcs"/>
    <s v="5303320"/>
    <s v="Training Services"/>
    <s v="#"/>
    <s v="Not assigned"/>
    <s v="100010461"/>
    <s v="4"/>
    <s v="PD"/>
    <s v="CTR SR01/168304"/>
    <s v="DEL EXEC"/>
    <s v="#"/>
    <s v="#"/>
    <s v="16450363"/>
    <s v="OCT 2019"/>
    <n v="795"/>
    <x v="0"/>
    <x v="0"/>
    <x v="130"/>
    <x v="12"/>
    <x v="4"/>
    <x v="18"/>
  </r>
  <r>
    <x v="0"/>
    <s v="Adm &amp; Gen-Outsd Svcs"/>
    <s v="5303320"/>
    <s v="Training Services"/>
    <s v="#"/>
    <s v="Not assigned"/>
    <s v="100010469"/>
    <s v="2"/>
    <s v="PD"/>
    <s v="CTR SR01/163024"/>
    <s v="DEL HUM RES"/>
    <s v="#"/>
    <s v="#"/>
    <s v="16450340"/>
    <s v="OCT 2019"/>
    <n v="474"/>
    <x v="0"/>
    <x v="0"/>
    <x v="130"/>
    <x v="12"/>
    <x v="4"/>
    <x v="18"/>
  </r>
  <r>
    <x v="0"/>
    <s v="Adm &amp; Gen-Outsd Svcs"/>
    <s v="5303320"/>
    <s v="Training Services"/>
    <s v="#"/>
    <s v="Not assigned"/>
    <s v="100010490"/>
    <s v="3"/>
    <s v="PD"/>
    <s v="CTR SR01/161310"/>
    <s v="DEL ACCT"/>
    <s v="#"/>
    <s v="#"/>
    <s v="16450351"/>
    <s v="OCT 2019"/>
    <n v="474"/>
    <x v="0"/>
    <x v="0"/>
    <x v="130"/>
    <x v="12"/>
    <x v="4"/>
    <x v="18"/>
  </r>
  <r>
    <x v="0"/>
    <s v="Adm &amp; Gen-Outsd Svcs"/>
    <s v="5303320"/>
    <s v="Training Services"/>
    <s v="#"/>
    <s v="Not assigned"/>
    <s v="100011365"/>
    <s v="2"/>
    <s v="PD"/>
    <s v="CTR SR01/163024"/>
    <s v="DEL HUM RES"/>
    <s v="#"/>
    <s v="TR1000003133"/>
    <s v="16450405"/>
    <s v="NOV 2019"/>
    <n v="1269"/>
    <x v="0"/>
    <x v="0"/>
    <x v="130"/>
    <x v="12"/>
    <x v="4"/>
    <x v="18"/>
  </r>
  <r>
    <x v="0"/>
    <s v="Adm &amp; Gen-Outsd Svcs"/>
    <s v="5303850"/>
    <s v="Testing Services"/>
    <s v="300004193"/>
    <s v="TCG AMERICA LLC"/>
    <s v="5000000946"/>
    <s v="1"/>
    <s v="WE"/>
    <s v="CTR SR01/165102"/>
    <s v="DELTA TELECOM"/>
    <s v="#"/>
    <s v="#"/>
    <s v="#"/>
    <s v="NOV 2019"/>
    <n v="1787.5"/>
    <x v="0"/>
    <x v="0"/>
    <x v="344"/>
    <x v="10"/>
    <x v="8"/>
    <x v="2"/>
  </r>
  <r>
    <x v="0"/>
    <s v="Adm &amp; Gen-Outsd Svcs"/>
    <s v="5303890"/>
    <s v="Misc. Outside Svcs"/>
    <s v="300004177"/>
    <s v="IBM CORPORATION"/>
    <s v="1900001065"/>
    <s v="1"/>
    <s v="KR"/>
    <s v="CTR SR01/165103"/>
    <s v="DEL IT"/>
    <s v="#"/>
    <s v="#"/>
    <s v="6809045741"/>
    <s v="MAR 2020"/>
    <n v="211.49"/>
    <x v="0"/>
    <x v="0"/>
    <x v="345"/>
    <x v="7"/>
    <x v="9"/>
    <x v="44"/>
  </r>
  <r>
    <x v="0"/>
    <s v="Adm &amp; Gen-Outsd Svcs"/>
    <s v="5303890"/>
    <s v="Misc. Outside Svcs"/>
    <s v="300004177"/>
    <s v="IBM CORPORATION"/>
    <s v="1900001481"/>
    <s v="1"/>
    <s v="KR"/>
    <s v="CTR SR01/165103"/>
    <s v="DEL IT"/>
    <s v="#"/>
    <s v="#"/>
    <s v="6809046755"/>
    <s v="APR 2020"/>
    <n v="291.70999999999998"/>
    <x v="0"/>
    <x v="0"/>
    <x v="346"/>
    <x v="11"/>
    <x v="9"/>
    <x v="44"/>
  </r>
  <r>
    <x v="0"/>
    <s v="Adm &amp; Gen-Outsd Svcs"/>
    <s v="5303890"/>
    <s v="Misc. Outside Svcs"/>
    <s v="300004177"/>
    <s v="IBM CORPORATION"/>
    <s v="1900002421"/>
    <s v="1"/>
    <s v="KR"/>
    <s v="CTR SR01/165103"/>
    <s v="DEL IT"/>
    <s v="#"/>
    <s v="#"/>
    <s v="6809049063"/>
    <s v="JUN 2020"/>
    <n v="299"/>
    <x v="0"/>
    <x v="0"/>
    <x v="347"/>
    <x v="8"/>
    <x v="9"/>
    <x v="44"/>
  </r>
  <r>
    <x v="0"/>
    <s v="Adm &amp; Gen-Outsd Svcs"/>
    <s v="5303890"/>
    <s v="Misc. Outside Svcs"/>
    <s v="300004222"/>
    <s v="DILIGENT CORPORATION"/>
    <s v="5000000812"/>
    <s v="1"/>
    <s v="WE"/>
    <s v="CTR SR01/165103"/>
    <s v="DEL IT"/>
    <s v="#"/>
    <s v="#"/>
    <s v="#"/>
    <s v="OCT 2019"/>
    <n v="19300"/>
    <x v="0"/>
    <x v="0"/>
    <x v="348"/>
    <x v="1"/>
    <x v="9"/>
    <x v="45"/>
  </r>
  <r>
    <x v="0"/>
    <s v="Adm &amp; Gen-Outsd Svcs"/>
    <s v="5303890"/>
    <s v="Misc. Outside Svcs"/>
    <s v="300004231"/>
    <s v="BLUEGRASS INTEGRATED COMMUNICATIONS"/>
    <s v="5000000713"/>
    <s v="1"/>
    <s v="WE"/>
    <s v="CTR SR01/164410"/>
    <s v="DEL CORP SER"/>
    <s v="#"/>
    <s v="#"/>
    <s v="#"/>
    <s v="SEP 2019"/>
    <n v="1152.3900000000001"/>
    <x v="0"/>
    <x v="0"/>
    <x v="349"/>
    <x v="9"/>
    <x v="9"/>
    <x v="46"/>
  </r>
  <r>
    <x v="0"/>
    <s v="Adm &amp; Gen-Outsd Svcs"/>
    <s v="5303890"/>
    <s v="Misc. Outside Svcs"/>
    <s v="300004231"/>
    <s v="BLUEGRASS INTEGRATED COMMUNICATIONS"/>
    <s v="5000000714"/>
    <s v="1"/>
    <s v="WE"/>
    <s v="CTR SR01/164410"/>
    <s v="DEL CORP SER"/>
    <s v="#"/>
    <s v="#"/>
    <s v="#"/>
    <s v="SEP 2019"/>
    <n v="629.42999999999995"/>
    <x v="0"/>
    <x v="0"/>
    <x v="350"/>
    <x v="9"/>
    <x v="9"/>
    <x v="46"/>
  </r>
  <r>
    <x v="0"/>
    <s v="Adm &amp; Gen-Outsd Svcs"/>
    <s v="5303890"/>
    <s v="Misc. Outside Svcs"/>
    <s v="300004231"/>
    <s v="BLUEGRASS INTEGRATED COMMUNICATIONS"/>
    <s v="5000000715"/>
    <s v="1"/>
    <s v="WE"/>
    <s v="CTR SR01/164410"/>
    <s v="DEL CORP SER"/>
    <s v="#"/>
    <s v="#"/>
    <s v="#"/>
    <s v="SEP 2019"/>
    <n v="450.94"/>
    <x v="0"/>
    <x v="0"/>
    <x v="351"/>
    <x v="9"/>
    <x v="9"/>
    <x v="46"/>
  </r>
  <r>
    <x v="0"/>
    <s v="Adm &amp; Gen-Outsd Svcs"/>
    <s v="5303890"/>
    <s v="Misc. Outside Svcs"/>
    <s v="300004231"/>
    <s v="BLUEGRASS INTEGRATED COMMUNICATIONS"/>
    <s v="5000000716"/>
    <s v="1"/>
    <s v="WE"/>
    <s v="CTR SR01/164410"/>
    <s v="DEL CORP SER"/>
    <s v="#"/>
    <s v="#"/>
    <s v="#"/>
    <s v="SEP 2019"/>
    <n v="15600.4"/>
    <x v="0"/>
    <x v="0"/>
    <x v="352"/>
    <x v="9"/>
    <x v="9"/>
    <x v="46"/>
  </r>
  <r>
    <x v="0"/>
    <s v="Adm &amp; Gen-Outsd Svcs"/>
    <s v="5303890"/>
    <s v="Misc. Outside Svcs"/>
    <s v="300004231"/>
    <s v="BLUEGRASS INTEGRATED COMMUNICATIONS"/>
    <s v="5000000717"/>
    <s v="1"/>
    <s v="WE"/>
    <s v="CTR SR01/164410"/>
    <s v="DEL CORP SER"/>
    <s v="#"/>
    <s v="#"/>
    <s v="#"/>
    <s v="SEP 2019"/>
    <n v="3173.25"/>
    <x v="0"/>
    <x v="0"/>
    <x v="353"/>
    <x v="9"/>
    <x v="9"/>
    <x v="46"/>
  </r>
  <r>
    <x v="0"/>
    <s v="Adm &amp; Gen-Outsd Svcs"/>
    <s v="5303890"/>
    <s v="Misc. Outside Svcs"/>
    <s v="300004231"/>
    <s v="BLUEGRASS INTEGRATED COMMUNICATIONS"/>
    <s v="5000000718"/>
    <s v="1"/>
    <s v="WE"/>
    <s v="CTR SR01/164410"/>
    <s v="DEL CORP SER"/>
    <s v="#"/>
    <s v="#"/>
    <s v="#"/>
    <s v="SEP 2019"/>
    <n v="527.5"/>
    <x v="0"/>
    <x v="0"/>
    <x v="354"/>
    <x v="9"/>
    <x v="9"/>
    <x v="46"/>
  </r>
  <r>
    <x v="0"/>
    <s v="Adm &amp; Gen-Outsd Svcs"/>
    <s v="5303890"/>
    <s v="Misc. Outside Svcs"/>
    <s v="300004231"/>
    <s v="BLUEGRASS INTEGRATED COMMUNICATIONS"/>
    <s v="5000000719"/>
    <s v="1"/>
    <s v="WE"/>
    <s v="CTR SR01/164410"/>
    <s v="DEL CORP SER"/>
    <s v="#"/>
    <s v="#"/>
    <s v="#"/>
    <s v="SEP 2019"/>
    <n v="200"/>
    <x v="0"/>
    <x v="0"/>
    <x v="355"/>
    <x v="9"/>
    <x v="9"/>
    <x v="46"/>
  </r>
  <r>
    <x v="0"/>
    <s v="Adm &amp; Gen-Outsd Svcs"/>
    <s v="5303890"/>
    <s v="Misc. Outside Svcs"/>
    <s v="300004231"/>
    <s v="BLUEGRASS INTEGRATED COMMUNICATIONS"/>
    <s v="5000000720"/>
    <s v="1"/>
    <s v="WE"/>
    <s v="CTR SR01/164410"/>
    <s v="DEL CORP SER"/>
    <s v="#"/>
    <s v="#"/>
    <s v="#"/>
    <s v="SEP 2019"/>
    <n v="175"/>
    <x v="0"/>
    <x v="0"/>
    <x v="356"/>
    <x v="9"/>
    <x v="9"/>
    <x v="46"/>
  </r>
  <r>
    <x v="0"/>
    <s v="Adm &amp; Gen-Outsd Svcs"/>
    <s v="5303890"/>
    <s v="Misc. Outside Svcs"/>
    <s v="300004231"/>
    <s v="BLUEGRASS INTEGRATED COMMUNICATIONS"/>
    <s v="5000000721"/>
    <s v="1"/>
    <s v="WE"/>
    <s v="CTR SR01/164410"/>
    <s v="DEL CORP SER"/>
    <s v="#"/>
    <s v="#"/>
    <s v="#"/>
    <s v="SEP 2019"/>
    <n v="75"/>
    <x v="0"/>
    <x v="0"/>
    <x v="357"/>
    <x v="9"/>
    <x v="9"/>
    <x v="46"/>
  </r>
  <r>
    <x v="0"/>
    <s v="Adm &amp; Gen-Outsd Svcs"/>
    <s v="5303890"/>
    <s v="Misc. Outside Svcs"/>
    <s v="300004231"/>
    <s v="BLUEGRASS INTEGRATED COMMUNICATIONS"/>
    <s v="5000000722"/>
    <s v="1"/>
    <s v="WE"/>
    <s v="CTR SR01/164410"/>
    <s v="DEL CORP SER"/>
    <s v="#"/>
    <s v="#"/>
    <s v="#"/>
    <s v="SEP 2019"/>
    <n v="57.5"/>
    <x v="0"/>
    <x v="0"/>
    <x v="358"/>
    <x v="9"/>
    <x v="9"/>
    <x v="46"/>
  </r>
  <r>
    <x v="0"/>
    <s v="Adm &amp; Gen-Outsd Svcs"/>
    <s v="5303890"/>
    <s v="Misc. Outside Svcs"/>
    <s v="300004231"/>
    <s v="BLUEGRASS INTEGRATED COMMUNICATIONS"/>
    <s v="5000000723"/>
    <s v="1"/>
    <s v="WE"/>
    <s v="CTR SR01/164410"/>
    <s v="DEL CORP SER"/>
    <s v="#"/>
    <s v="#"/>
    <s v="#"/>
    <s v="SEP 2019"/>
    <n v="29.7"/>
    <x v="0"/>
    <x v="0"/>
    <x v="359"/>
    <x v="9"/>
    <x v="9"/>
    <x v="46"/>
  </r>
  <r>
    <x v="0"/>
    <s v="Adm &amp; Gen-Outsd Svcs"/>
    <s v="5303890"/>
    <s v="Misc. Outside Svcs"/>
    <s v="300004231"/>
    <s v="BLUEGRASS INTEGRATED COMMUNICATIONS"/>
    <s v="5000000724"/>
    <s v="1"/>
    <s v="WE"/>
    <s v="CTR SR01/164410"/>
    <s v="DEL CORP SER"/>
    <s v="#"/>
    <s v="#"/>
    <s v="#"/>
    <s v="SEP 2019"/>
    <n v="1140"/>
    <x v="0"/>
    <x v="0"/>
    <x v="360"/>
    <x v="9"/>
    <x v="9"/>
    <x v="46"/>
  </r>
  <r>
    <x v="0"/>
    <s v="Adm &amp; Gen-Outsd Svcs"/>
    <s v="5303890"/>
    <s v="Misc. Outside Svcs"/>
    <s v="300004231"/>
    <s v="BLUEGRASS INTEGRATED COMMUNICATIONS"/>
    <s v="5000000725"/>
    <s v="1"/>
    <s v="WE"/>
    <s v="CTR SR01/164410"/>
    <s v="DEL CORP SER"/>
    <s v="#"/>
    <s v="#"/>
    <s v="#"/>
    <s v="SEP 2019"/>
    <n v="60"/>
    <x v="0"/>
    <x v="0"/>
    <x v="361"/>
    <x v="9"/>
    <x v="9"/>
    <x v="46"/>
  </r>
  <r>
    <x v="0"/>
    <s v="Adm &amp; Gen-Outsd Svcs"/>
    <s v="5303890"/>
    <s v="Misc. Outside Svcs"/>
    <s v="300004231"/>
    <s v="BLUEGRASS INTEGRATED COMMUNICATIONS"/>
    <s v="5000000726"/>
    <s v="1"/>
    <s v="WE"/>
    <s v="CTR SR01/164410"/>
    <s v="DEL CORP SER"/>
    <s v="#"/>
    <s v="#"/>
    <s v="#"/>
    <s v="SEP 2019"/>
    <n v="198.99"/>
    <x v="0"/>
    <x v="0"/>
    <x v="362"/>
    <x v="9"/>
    <x v="9"/>
    <x v="46"/>
  </r>
  <r>
    <x v="0"/>
    <s v="Adm &amp; Gen-Outsd Svcs"/>
    <s v="5303890"/>
    <s v="Misc. Outside Svcs"/>
    <s v="300004231"/>
    <s v="BLUEGRASS INTEGRATED COMMUNICATIONS"/>
    <s v="5000000727"/>
    <s v="1"/>
    <s v="WE"/>
    <s v="CTR SR01/164410"/>
    <s v="DEL CORP SER"/>
    <s v="#"/>
    <s v="#"/>
    <s v="#"/>
    <s v="SEP 2019"/>
    <n v="733.42"/>
    <x v="0"/>
    <x v="0"/>
    <x v="363"/>
    <x v="9"/>
    <x v="9"/>
    <x v="46"/>
  </r>
  <r>
    <x v="0"/>
    <s v="Adm &amp; Gen-Outsd Svcs"/>
    <s v="5303890"/>
    <s v="Misc. Outside Svcs"/>
    <s v="300004231"/>
    <s v="BLUEGRASS INTEGRATED COMMUNICATIONS"/>
    <s v="5100000665"/>
    <s v="1"/>
    <s v="RE"/>
    <s v="CTR SR01/164410"/>
    <s v="DEL CORP SER"/>
    <s v="#"/>
    <s v="#"/>
    <s v="177246"/>
    <s v="SEP 2019"/>
    <n v="104.17"/>
    <x v="0"/>
    <x v="0"/>
    <x v="364"/>
    <x v="9"/>
    <x v="9"/>
    <x v="46"/>
  </r>
  <r>
    <x v="0"/>
    <s v="Adm &amp; Gen-Outsd Svcs"/>
    <s v="5303890"/>
    <s v="Misc. Outside Svcs"/>
    <s v="300004241"/>
    <s v="KNOWBE4 INC"/>
    <s v="5000000877"/>
    <s v="1"/>
    <s v="WE"/>
    <s v="CTR SR01/165103"/>
    <s v="DEL IT"/>
    <s v="#"/>
    <s v="#"/>
    <s v="#"/>
    <s v="NOV 2019"/>
    <n v="3264.8"/>
    <x v="0"/>
    <x v="0"/>
    <x v="203"/>
    <x v="10"/>
    <x v="9"/>
    <x v="47"/>
  </r>
  <r>
    <x v="0"/>
    <s v="Adm &amp; Gen-Outsd Svcs"/>
    <s v="5303890"/>
    <s v="Misc. Outside Svcs"/>
    <s v="300004324"/>
    <s v="DODGE DATA &amp; ANALYTICS"/>
    <s v="5000000162"/>
    <s v="1"/>
    <s v="WE"/>
    <s v="CTR SR01/167029"/>
    <s v="DEL ADMIN SERVICES"/>
    <s v="#"/>
    <s v="#"/>
    <s v="#"/>
    <s v="MAR 2020"/>
    <n v="3624.06"/>
    <x v="0"/>
    <x v="0"/>
    <x v="365"/>
    <x v="7"/>
    <x v="9"/>
    <x v="48"/>
  </r>
  <r>
    <x v="0"/>
    <s v="Adm &amp; Gen-Outsd Svcs"/>
    <s v="5303890"/>
    <s v="Misc. Outside Svcs"/>
    <s v="300004430"/>
    <s v="COVERALL SERVICE COMPANY"/>
    <s v="5000000978"/>
    <s v="1"/>
    <s v="WE"/>
    <s v="CTR SR01/169556"/>
    <s v="FACILITY ADM SETT"/>
    <s v="#"/>
    <s v="#"/>
    <s v="#"/>
    <s v="DEC 2019"/>
    <n v="2801.58"/>
    <x v="0"/>
    <x v="0"/>
    <x v="366"/>
    <x v="0"/>
    <x v="9"/>
    <x v="6"/>
  </r>
  <r>
    <x v="0"/>
    <s v="Adm &amp; Gen-Outsd Svcs"/>
    <s v="5303890"/>
    <s v="Misc. Outside Svcs"/>
    <s v="400001675"/>
    <s v="IRON MOUNTAIN INC"/>
    <s v="1900000058"/>
    <s v="1"/>
    <s v="KR"/>
    <s v="CTR SR01/169556"/>
    <s v="FACILITY ADM SETT"/>
    <s v="#"/>
    <s v="#"/>
    <s v="CGWN786"/>
    <s v="JAN 2020"/>
    <n v="270.56"/>
    <x v="0"/>
    <x v="0"/>
    <x v="367"/>
    <x v="2"/>
    <x v="9"/>
    <x v="49"/>
  </r>
  <r>
    <x v="0"/>
    <s v="Adm &amp; Gen-Outsd Svcs"/>
    <s v="5303890"/>
    <s v="Misc. Outside Svcs"/>
    <s v="400001675"/>
    <s v="IRON MOUNTAIN INC"/>
    <s v="1900000608"/>
    <s v="1"/>
    <s v="KR"/>
    <s v="CTR SR01/169556"/>
    <s v="FACILITY ADM SETT"/>
    <s v="#"/>
    <s v="#"/>
    <s v="CJND391"/>
    <s v="FEB 2020"/>
    <n v="622.88"/>
    <x v="0"/>
    <x v="0"/>
    <x v="368"/>
    <x v="6"/>
    <x v="9"/>
    <x v="49"/>
  </r>
  <r>
    <x v="0"/>
    <s v="Adm &amp; Gen-Outsd Svcs"/>
    <s v="5303890"/>
    <s v="Misc. Outside Svcs"/>
    <s v="400001675"/>
    <s v="IRON MOUNTAIN INC"/>
    <s v="1900001067"/>
    <s v="1"/>
    <s v="KR"/>
    <s v="CTR SR01/169556"/>
    <s v="FACILITY ADM SETT"/>
    <s v="#"/>
    <s v="#"/>
    <s v="CKZK664"/>
    <s v="MAR 2020"/>
    <n v="860.01"/>
    <x v="0"/>
    <x v="0"/>
    <x v="369"/>
    <x v="7"/>
    <x v="9"/>
    <x v="49"/>
  </r>
  <r>
    <x v="0"/>
    <s v="Adm &amp; Gen-Outsd Svcs"/>
    <s v="5303890"/>
    <s v="Misc. Outside Svcs"/>
    <s v="400001675"/>
    <s v="IRON MOUNTAIN INC"/>
    <s v="1900001516"/>
    <s v="1"/>
    <s v="KR"/>
    <s v="CTR SR01/169556"/>
    <s v="FACILITY ADM SETT"/>
    <s v="#"/>
    <s v="#"/>
    <s v="CMPB209"/>
    <s v="APR 2020"/>
    <n v="480.16"/>
    <x v="0"/>
    <x v="0"/>
    <x v="370"/>
    <x v="11"/>
    <x v="9"/>
    <x v="49"/>
  </r>
  <r>
    <x v="0"/>
    <s v="Adm &amp; Gen-Outsd Svcs"/>
    <s v="5303890"/>
    <s v="Misc. Outside Svcs"/>
    <s v="400001675"/>
    <s v="IRON MOUNTAIN INC"/>
    <s v="1900002126"/>
    <s v="1"/>
    <s v="KR"/>
    <s v="CTR SR01/169556"/>
    <s v="FACILITY ADM SETT"/>
    <s v="#"/>
    <s v="#"/>
    <s v="CNZZ770"/>
    <s v="MAY 2020"/>
    <n v="476.61"/>
    <x v="0"/>
    <x v="0"/>
    <x v="371"/>
    <x v="3"/>
    <x v="9"/>
    <x v="49"/>
  </r>
  <r>
    <x v="0"/>
    <s v="Adm &amp; Gen-Outsd Svcs"/>
    <s v="5303890"/>
    <s v="Misc. Outside Svcs"/>
    <s v="400001675"/>
    <s v="IRON MOUNTAIN INC"/>
    <s v="1900002678"/>
    <s v="1"/>
    <s v="KR"/>
    <s v="CTR SR01/169556"/>
    <s v="FACILITY ADM SETT"/>
    <s v="#"/>
    <s v="#"/>
    <s v="CRTX057"/>
    <s v="JUN 2020"/>
    <n v="195.76"/>
    <x v="0"/>
    <x v="0"/>
    <x v="372"/>
    <x v="8"/>
    <x v="9"/>
    <x v="49"/>
  </r>
  <r>
    <x v="0"/>
    <s v="Adm &amp; Gen-Outsd Svcs"/>
    <s v="5303890"/>
    <s v="Misc. Outside Svcs"/>
    <s v="400001675"/>
    <s v="IRON MOUNTAIN INC"/>
    <s v="1900003222"/>
    <s v="1"/>
    <s v="KR"/>
    <s v="CTR SR01/169556"/>
    <s v="FACILITY ADM SETT"/>
    <s v="#"/>
    <s v="#"/>
    <s v="CTHJ574"/>
    <s v="JUL 2020"/>
    <n v="263.64999999999998"/>
    <x v="0"/>
    <x v="0"/>
    <x v="373"/>
    <x v="4"/>
    <x v="9"/>
    <x v="49"/>
  </r>
  <r>
    <x v="0"/>
    <s v="Adm &amp; Gen-Outsd Svcs"/>
    <s v="5303890"/>
    <s v="Misc. Outside Svcs"/>
    <s v="400001675"/>
    <s v="IRON MOUNTAIN INC"/>
    <s v="1900003842"/>
    <s v="1"/>
    <s v="KR"/>
    <s v="CTR SR01/169556"/>
    <s v="FACILITY ADM SETT"/>
    <s v="#"/>
    <s v="#"/>
    <s v="CVSV610"/>
    <s v="AUG 2020"/>
    <n v="583.41999999999996"/>
    <x v="0"/>
    <x v="0"/>
    <x v="374"/>
    <x v="5"/>
    <x v="9"/>
    <x v="49"/>
  </r>
  <r>
    <x v="0"/>
    <s v="Adm &amp; Gen-Outsd Svcs"/>
    <s v="5303890"/>
    <s v="Misc. Outside Svcs"/>
    <s v="400001675"/>
    <s v="IRON MOUNTAIN INC"/>
    <s v="1900004525"/>
    <s v="1"/>
    <s v="KR"/>
    <s v="CTR SR01/169556"/>
    <s v="FACILITY ADM SETT"/>
    <s v="#"/>
    <s v="#"/>
    <s v="BXKT767"/>
    <s v="SEP 2019"/>
    <n v="398.87"/>
    <x v="0"/>
    <x v="0"/>
    <x v="375"/>
    <x v="9"/>
    <x v="9"/>
    <x v="49"/>
  </r>
  <r>
    <x v="0"/>
    <s v="Adm &amp; Gen-Outsd Svcs"/>
    <s v="5303890"/>
    <s v="Misc. Outside Svcs"/>
    <s v="400001675"/>
    <s v="IRON MOUNTAIN INC"/>
    <s v="1900005032"/>
    <s v="1"/>
    <s v="KR"/>
    <s v="CTR SR01/169556"/>
    <s v="FACILITY ADM SETT"/>
    <s v="#"/>
    <s v="#"/>
    <s v="BYYX872"/>
    <s v="OCT 2019"/>
    <n v="311.27"/>
    <x v="0"/>
    <x v="0"/>
    <x v="376"/>
    <x v="1"/>
    <x v="9"/>
    <x v="49"/>
  </r>
  <r>
    <x v="0"/>
    <s v="Adm &amp; Gen-Outsd Svcs"/>
    <s v="5303890"/>
    <s v="Misc. Outside Svcs"/>
    <s v="400001675"/>
    <s v="IRON MOUNTAIN INC"/>
    <s v="1900005611"/>
    <s v="1"/>
    <s v="KR"/>
    <s v="CTR SR01/169556"/>
    <s v="FACILITY ADM SETT"/>
    <s v="#"/>
    <s v="#"/>
    <s v="CBXB992"/>
    <s v="NOV 2019"/>
    <n v="341.03"/>
    <x v="0"/>
    <x v="0"/>
    <x v="377"/>
    <x v="10"/>
    <x v="9"/>
    <x v="49"/>
  </r>
  <r>
    <x v="0"/>
    <s v="Adm &amp; Gen-Outsd Svcs"/>
    <s v="5303890"/>
    <s v="Misc. Outside Svcs"/>
    <s v="400001675"/>
    <s v="IRON MOUNTAIN INC"/>
    <s v="1900006152"/>
    <s v="1"/>
    <s v="KR"/>
    <s v="CTR SR01/169556"/>
    <s v="FACILITY ADM SETT"/>
    <s v="#"/>
    <s v="#"/>
    <s v="CDKJ833"/>
    <s v="DEC 2019"/>
    <n v="270.56"/>
    <x v="0"/>
    <x v="0"/>
    <x v="378"/>
    <x v="0"/>
    <x v="9"/>
    <x v="49"/>
  </r>
  <r>
    <x v="0"/>
    <s v="Adm &amp; Gen-Outsd Svcs"/>
    <s v="5303890"/>
    <s v="Misc. Outside Svcs"/>
    <s v="400003803"/>
    <s v="TIME WARNER"/>
    <s v="1900000314"/>
    <s v="1"/>
    <s v="KR"/>
    <s v="CTR SR01/169556"/>
    <s v="FACILITY ADM SETT"/>
    <s v="#"/>
    <s v="#"/>
    <s v="903408901010920"/>
    <s v="JAN 2020"/>
    <n v="107.24"/>
    <x v="0"/>
    <x v="0"/>
    <x v="379"/>
    <x v="2"/>
    <x v="9"/>
    <x v="50"/>
  </r>
  <r>
    <x v="0"/>
    <s v="Adm &amp; Gen-Outsd Svcs"/>
    <s v="5303890"/>
    <s v="Misc. Outside Svcs"/>
    <s v="400003803"/>
    <s v="TIME WARNER"/>
    <s v="1900000811"/>
    <s v="1"/>
    <s v="KR"/>
    <s v="CTR SR01/169556"/>
    <s v="FACILITY ADM SETT"/>
    <s v="#"/>
    <s v="#"/>
    <s v="903408901020920"/>
    <s v="FEB 2020"/>
    <n v="107.24"/>
    <x v="0"/>
    <x v="0"/>
    <x v="380"/>
    <x v="6"/>
    <x v="9"/>
    <x v="50"/>
  </r>
  <r>
    <x v="0"/>
    <s v="Adm &amp; Gen-Outsd Svcs"/>
    <s v="5303890"/>
    <s v="Misc. Outside Svcs"/>
    <s v="400003803"/>
    <s v="TIME WARNER"/>
    <s v="1900001215"/>
    <s v="1"/>
    <s v="KR"/>
    <s v="CTR SR01/169556"/>
    <s v="FACILITY ADM SETT"/>
    <s v="#"/>
    <s v="#"/>
    <s v="903408901030920"/>
    <s v="MAR 2020"/>
    <n v="114.36"/>
    <x v="0"/>
    <x v="0"/>
    <x v="381"/>
    <x v="7"/>
    <x v="9"/>
    <x v="50"/>
  </r>
  <r>
    <x v="0"/>
    <s v="Adm &amp; Gen-Outsd Svcs"/>
    <s v="5303890"/>
    <s v="Misc. Outside Svcs"/>
    <s v="400003803"/>
    <s v="TIME WARNER"/>
    <s v="1900001311"/>
    <s v="1"/>
    <s v="KR"/>
    <s v="CTR SR01/169556"/>
    <s v="FACILITY ADM SETT"/>
    <s v="#"/>
    <s v="#"/>
    <s v="915782901031420"/>
    <s v="MAR 2020"/>
    <n v="89.27"/>
    <x v="0"/>
    <x v="0"/>
    <x v="382"/>
    <x v="7"/>
    <x v="9"/>
    <x v="50"/>
  </r>
  <r>
    <x v="0"/>
    <s v="Adm &amp; Gen-Outsd Svcs"/>
    <s v="5303890"/>
    <s v="Misc. Outside Svcs"/>
    <s v="400003803"/>
    <s v="TIME WARNER"/>
    <s v="1900001762"/>
    <s v="1"/>
    <s v="KR"/>
    <s v="CTR SR01/169556"/>
    <s v="FACILITY ADM SETT"/>
    <s v="#"/>
    <s v="#"/>
    <s v="903408901040920"/>
    <s v="APR 2020"/>
    <n v="112.66"/>
    <x v="0"/>
    <x v="0"/>
    <x v="383"/>
    <x v="11"/>
    <x v="9"/>
    <x v="50"/>
  </r>
  <r>
    <x v="0"/>
    <s v="Adm &amp; Gen-Outsd Svcs"/>
    <s v="5303890"/>
    <s v="Misc. Outside Svcs"/>
    <s v="400003803"/>
    <s v="TIME WARNER"/>
    <s v="1900002196"/>
    <s v="1"/>
    <s v="KR"/>
    <s v="CTR SR01/169556"/>
    <s v="FACILITY ADM SETT"/>
    <s v="#"/>
    <s v="#"/>
    <s v="807144701050420"/>
    <s v="MAY 2020"/>
    <n v="47.15"/>
    <x v="0"/>
    <x v="0"/>
    <x v="384"/>
    <x v="3"/>
    <x v="9"/>
    <x v="50"/>
  </r>
  <r>
    <x v="0"/>
    <s v="Adm &amp; Gen-Outsd Svcs"/>
    <s v="5303890"/>
    <s v="Misc. Outside Svcs"/>
    <s v="400003803"/>
    <s v="TIME WARNER"/>
    <s v="1900002798"/>
    <s v="1"/>
    <s v="KR"/>
    <s v="CTR SR01/169556"/>
    <s v="FACILITY ADM SETT"/>
    <s v="#"/>
    <s v="#"/>
    <s v="903408901060920"/>
    <s v="JUN 2020"/>
    <n v="112.66"/>
    <x v="0"/>
    <x v="0"/>
    <x v="385"/>
    <x v="8"/>
    <x v="9"/>
    <x v="50"/>
  </r>
  <r>
    <x v="0"/>
    <s v="Adm &amp; Gen-Outsd Svcs"/>
    <s v="5303890"/>
    <s v="Misc. Outside Svcs"/>
    <s v="400003803"/>
    <s v="TIME WARNER"/>
    <s v="1900003439"/>
    <s v="1"/>
    <s v="KR"/>
    <s v="CTR SR01/169556"/>
    <s v="FACILITY ADM SETT"/>
    <s v="#"/>
    <s v="#"/>
    <s v="807144701070420"/>
    <s v="JUL 2020"/>
    <n v="47.15"/>
    <x v="0"/>
    <x v="0"/>
    <x v="386"/>
    <x v="4"/>
    <x v="9"/>
    <x v="50"/>
  </r>
  <r>
    <x v="0"/>
    <s v="Adm &amp; Gen-Outsd Svcs"/>
    <s v="5303890"/>
    <s v="Misc. Outside Svcs"/>
    <s v="400003803"/>
    <s v="TIME WARNER"/>
    <s v="1900003488"/>
    <s v="1"/>
    <s v="KR"/>
    <s v="CTR SR01/169556"/>
    <s v="FACILITY ADM SETT"/>
    <s v="#"/>
    <s v="#"/>
    <s v="915782901071420"/>
    <s v="JUL 2020"/>
    <n v="89.27"/>
    <x v="0"/>
    <x v="0"/>
    <x v="387"/>
    <x v="4"/>
    <x v="9"/>
    <x v="50"/>
  </r>
  <r>
    <x v="0"/>
    <s v="Adm &amp; Gen-Outsd Svcs"/>
    <s v="5303890"/>
    <s v="Misc. Outside Svcs"/>
    <s v="400003803"/>
    <s v="TIME WARNER"/>
    <s v="1900003943"/>
    <s v="1"/>
    <s v="KR"/>
    <s v="CTR SR01/169556"/>
    <s v="FACILITY ADM SETT"/>
    <s v="#"/>
    <s v="#"/>
    <s v="903408901080920"/>
    <s v="AUG 2020"/>
    <n v="112.66"/>
    <x v="0"/>
    <x v="0"/>
    <x v="388"/>
    <x v="5"/>
    <x v="9"/>
    <x v="50"/>
  </r>
  <r>
    <x v="0"/>
    <s v="Adm &amp; Gen-Outsd Svcs"/>
    <s v="5303890"/>
    <s v="Misc. Outside Svcs"/>
    <s v="400003803"/>
    <s v="TIME WARNER"/>
    <s v="1900004664"/>
    <s v="1"/>
    <s v="KR"/>
    <s v="CTR SR01/169556"/>
    <s v="FACILITY ADM SETT"/>
    <s v="#"/>
    <s v="#"/>
    <s v="903408901090919"/>
    <s v="SEP 2019"/>
    <n v="105.67"/>
    <x v="0"/>
    <x v="0"/>
    <x v="389"/>
    <x v="9"/>
    <x v="9"/>
    <x v="50"/>
  </r>
  <r>
    <x v="0"/>
    <s v="Adm &amp; Gen-Outsd Svcs"/>
    <s v="5303890"/>
    <s v="Misc. Outside Svcs"/>
    <s v="400003803"/>
    <s v="TIME WARNER"/>
    <s v="1900004744"/>
    <s v="1"/>
    <s v="KR"/>
    <s v="CTR SR01/169556"/>
    <s v="FACILITY ADM SETT"/>
    <s v="#"/>
    <s v="#"/>
    <s v="915782901091419"/>
    <s v="SEP 2019"/>
    <n v="83.89"/>
    <x v="0"/>
    <x v="0"/>
    <x v="390"/>
    <x v="9"/>
    <x v="9"/>
    <x v="50"/>
  </r>
  <r>
    <x v="0"/>
    <s v="Adm &amp; Gen-Outsd Svcs"/>
    <s v="5303890"/>
    <s v="Misc. Outside Svcs"/>
    <s v="400003803"/>
    <s v="TIME WARNER"/>
    <s v="1900005240"/>
    <s v="1"/>
    <s v="KR"/>
    <s v="CTR SR01/169556"/>
    <s v="FACILITY ADM SETT"/>
    <s v="#"/>
    <s v="#"/>
    <s v="903408901100919"/>
    <s v="OCT 2019"/>
    <n v="107.31"/>
    <x v="0"/>
    <x v="0"/>
    <x v="391"/>
    <x v="1"/>
    <x v="9"/>
    <x v="50"/>
  </r>
  <r>
    <x v="0"/>
    <s v="Adm &amp; Gen-Outsd Svcs"/>
    <s v="5303890"/>
    <s v="Misc. Outside Svcs"/>
    <s v="400003803"/>
    <s v="TIME WARNER"/>
    <s v="1900005251"/>
    <s v="1"/>
    <s v="KR"/>
    <s v="CTR SR01/169556"/>
    <s v="FACILITY ADM SETT"/>
    <s v="#"/>
    <s v="#"/>
    <s v="915782901101419"/>
    <s v="OCT 2019"/>
    <n v="83.89"/>
    <x v="0"/>
    <x v="0"/>
    <x v="392"/>
    <x v="1"/>
    <x v="9"/>
    <x v="50"/>
  </r>
  <r>
    <x v="0"/>
    <s v="Adm &amp; Gen-Outsd Svcs"/>
    <s v="5303890"/>
    <s v="Misc. Outside Svcs"/>
    <s v="400003803"/>
    <s v="TIME WARNER"/>
    <s v="1900005877"/>
    <s v="1"/>
    <s v="KR"/>
    <s v="CTR SR01/169556"/>
    <s v="FACILITY ADM SETT"/>
    <s v="#"/>
    <s v="#"/>
    <s v="915782901111419"/>
    <s v="NOV 2019"/>
    <n v="83.96"/>
    <x v="0"/>
    <x v="0"/>
    <x v="393"/>
    <x v="10"/>
    <x v="9"/>
    <x v="50"/>
  </r>
  <r>
    <x v="0"/>
    <s v="Adm &amp; Gen-Outsd Svcs"/>
    <s v="5303890"/>
    <s v="Misc. Outside Svcs"/>
    <s v="400003803"/>
    <s v="TIME WARNER"/>
    <s v="1900006249"/>
    <s v="1"/>
    <s v="KR"/>
    <s v="CTR SR01/169556"/>
    <s v="FACILITY ADM SETT"/>
    <s v="#"/>
    <s v="#"/>
    <s v="903408901121019"/>
    <s v="DEC 2019"/>
    <n v="107.24"/>
    <x v="0"/>
    <x v="0"/>
    <x v="394"/>
    <x v="0"/>
    <x v="9"/>
    <x v="50"/>
  </r>
  <r>
    <x v="0"/>
    <s v="Adm &amp; Gen-Outsd Svcs"/>
    <s v="5303890"/>
    <s v="Misc. Outside Svcs"/>
    <s v="400003878"/>
    <s v="BATH COUNTY HEALTH CENTER"/>
    <s v="1900005207"/>
    <s v="1"/>
    <s v="KR"/>
    <s v="CTR SR01/163024"/>
    <s v="DEL HUM RES"/>
    <s v="#"/>
    <s v="#"/>
    <s v="FLU SHOTS"/>
    <s v="OCT 2019"/>
    <n v="180"/>
    <x v="0"/>
    <x v="0"/>
    <x v="395"/>
    <x v="1"/>
    <x v="9"/>
    <x v="51"/>
  </r>
  <r>
    <x v="0"/>
    <s v="Adm &amp; Gen-Outsd Svcs"/>
    <s v="5303890"/>
    <s v="Misc. Outside Svcs"/>
    <s v="400003896"/>
    <s v="MCGREGOR &amp; ASSOCIATES INC"/>
    <s v="1900000095"/>
    <s v="1"/>
    <s v="KR"/>
    <s v="CTR SR01/163024"/>
    <s v="DEL HUM RES"/>
    <s v="#"/>
    <s v="#"/>
    <s v="93347"/>
    <s v="JAN 2020"/>
    <n v="150"/>
    <x v="0"/>
    <x v="0"/>
    <x v="396"/>
    <x v="2"/>
    <x v="9"/>
    <x v="52"/>
  </r>
  <r>
    <x v="0"/>
    <s v="Adm &amp; Gen-Outsd Svcs"/>
    <s v="5303890"/>
    <s v="Misc. Outside Svcs"/>
    <s v="400003896"/>
    <s v="MCGREGOR &amp; ASSOCIATES INC"/>
    <s v="1900000096"/>
    <s v="1"/>
    <s v="KR"/>
    <s v="CTR SR01/163024"/>
    <s v="DEL HUM RES"/>
    <s v="#"/>
    <s v="#"/>
    <s v="93509"/>
    <s v="JAN 2020"/>
    <n v="161"/>
    <x v="0"/>
    <x v="0"/>
    <x v="397"/>
    <x v="2"/>
    <x v="9"/>
    <x v="52"/>
  </r>
  <r>
    <x v="0"/>
    <s v="Adm &amp; Gen-Outsd Svcs"/>
    <s v="5303890"/>
    <s v="Misc. Outside Svcs"/>
    <s v="400003896"/>
    <s v="MCGREGOR &amp; ASSOCIATES INC"/>
    <s v="1900000693"/>
    <s v="1"/>
    <s v="KR"/>
    <s v="CTR SR01/163024"/>
    <s v="DEL HUM RES"/>
    <s v="#"/>
    <s v="#"/>
    <s v="94410"/>
    <s v="FEB 2020"/>
    <n v="138"/>
    <x v="0"/>
    <x v="0"/>
    <x v="398"/>
    <x v="6"/>
    <x v="9"/>
    <x v="52"/>
  </r>
  <r>
    <x v="0"/>
    <s v="Adm &amp; Gen-Outsd Svcs"/>
    <s v="5303890"/>
    <s v="Misc. Outside Svcs"/>
    <s v="400003896"/>
    <s v="MCGREGOR &amp; ASSOCIATES INC"/>
    <s v="1900000729"/>
    <s v="1"/>
    <s v="KR"/>
    <s v="CTR SR01/163024"/>
    <s v="DEL HUM RES"/>
    <s v="#"/>
    <s v="#"/>
    <s v="2082020"/>
    <s v="FEB 2020"/>
    <n v="1296.8900000000001"/>
    <x v="0"/>
    <x v="0"/>
    <x v="399"/>
    <x v="6"/>
    <x v="9"/>
    <x v="52"/>
  </r>
  <r>
    <x v="0"/>
    <s v="Adm &amp; Gen-Outsd Svcs"/>
    <s v="5303890"/>
    <s v="Misc. Outside Svcs"/>
    <s v="400003896"/>
    <s v="MCGREGOR &amp; ASSOCIATES INC"/>
    <s v="1900001483"/>
    <s v="1"/>
    <s v="KR"/>
    <s v="CTR SR01/163024"/>
    <s v="DEL HUM RES"/>
    <s v="#"/>
    <s v="#"/>
    <s v="96059"/>
    <s v="APR 2020"/>
    <n v="138"/>
    <x v="0"/>
    <x v="0"/>
    <x v="400"/>
    <x v="11"/>
    <x v="9"/>
    <x v="52"/>
  </r>
  <r>
    <x v="0"/>
    <s v="Adm &amp; Gen-Outsd Svcs"/>
    <s v="5303890"/>
    <s v="Misc. Outside Svcs"/>
    <s v="400003896"/>
    <s v="MCGREGOR &amp; ASSOCIATES INC"/>
    <s v="1900002067"/>
    <s v="1"/>
    <s v="KR"/>
    <s v="CTR SR01/163024"/>
    <s v="DEL HUM RES"/>
    <s v="#"/>
    <s v="#"/>
    <s v="96911"/>
    <s v="MAY 2020"/>
    <n v="166.75"/>
    <x v="0"/>
    <x v="0"/>
    <x v="401"/>
    <x v="3"/>
    <x v="9"/>
    <x v="52"/>
  </r>
  <r>
    <x v="0"/>
    <s v="Adm &amp; Gen-Outsd Svcs"/>
    <s v="5303890"/>
    <s v="Misc. Outside Svcs"/>
    <s v="400003896"/>
    <s v="MCGREGOR &amp; ASSOCIATES INC"/>
    <s v="1900002577"/>
    <s v="1"/>
    <s v="KR"/>
    <s v="CTR SR01/163024"/>
    <s v="DEL HUM RES"/>
    <s v="#"/>
    <s v="#"/>
    <s v="97696"/>
    <s v="JUN 2020"/>
    <n v="161"/>
    <x v="0"/>
    <x v="0"/>
    <x v="402"/>
    <x v="8"/>
    <x v="9"/>
    <x v="52"/>
  </r>
  <r>
    <x v="0"/>
    <s v="Adm &amp; Gen-Outsd Svcs"/>
    <s v="5303890"/>
    <s v="Misc. Outside Svcs"/>
    <s v="400003896"/>
    <s v="MCGREGOR &amp; ASSOCIATES INC"/>
    <s v="1900002823"/>
    <s v="1"/>
    <s v="KR"/>
    <s v="CTR SR01/163024"/>
    <s v="DEL HUM RES"/>
    <s v="#"/>
    <s v="#"/>
    <s v="95296"/>
    <s v="JUN 2020"/>
    <n v="138"/>
    <x v="0"/>
    <x v="0"/>
    <x v="403"/>
    <x v="8"/>
    <x v="9"/>
    <x v="52"/>
  </r>
  <r>
    <x v="0"/>
    <s v="Adm &amp; Gen-Outsd Svcs"/>
    <s v="5303890"/>
    <s v="Misc. Outside Svcs"/>
    <s v="400003896"/>
    <s v="MCGREGOR &amp; ASSOCIATES INC"/>
    <s v="1900003312"/>
    <s v="1"/>
    <s v="KR"/>
    <s v="CTR SR01/163024"/>
    <s v="DEL HUM RES"/>
    <s v="#"/>
    <s v="#"/>
    <s v="98455"/>
    <s v="JUL 2020"/>
    <n v="161"/>
    <x v="0"/>
    <x v="0"/>
    <x v="404"/>
    <x v="4"/>
    <x v="9"/>
    <x v="52"/>
  </r>
  <r>
    <x v="0"/>
    <s v="Adm &amp; Gen-Outsd Svcs"/>
    <s v="5303890"/>
    <s v="Misc. Outside Svcs"/>
    <s v="400003896"/>
    <s v="MCGREGOR &amp; ASSOCIATES INC"/>
    <s v="1900003632"/>
    <s v="1"/>
    <s v="KR"/>
    <s v="CTR SR01/163024"/>
    <s v="DEL HUM RES"/>
    <s v="#"/>
    <s v="#"/>
    <s v="98986"/>
    <s v="JUL 2020"/>
    <n v="275"/>
    <x v="0"/>
    <x v="0"/>
    <x v="405"/>
    <x v="4"/>
    <x v="9"/>
    <x v="52"/>
  </r>
  <r>
    <x v="0"/>
    <s v="Adm &amp; Gen-Outsd Svcs"/>
    <s v="5303890"/>
    <s v="Misc. Outside Svcs"/>
    <s v="400003896"/>
    <s v="MCGREGOR &amp; ASSOCIATES INC"/>
    <s v="1900003750"/>
    <s v="1"/>
    <s v="KR"/>
    <s v="CTR SR01/163024"/>
    <s v="DEL HUM RES"/>
    <s v="#"/>
    <s v="#"/>
    <s v="99380"/>
    <s v="AUG 2020"/>
    <n v="161"/>
    <x v="0"/>
    <x v="0"/>
    <x v="406"/>
    <x v="5"/>
    <x v="9"/>
    <x v="52"/>
  </r>
  <r>
    <x v="0"/>
    <s v="Adm &amp; Gen-Outsd Svcs"/>
    <s v="5303890"/>
    <s v="Misc. Outside Svcs"/>
    <s v="400003896"/>
    <s v="MCGREGOR &amp; ASSOCIATES INC"/>
    <s v="1900004469"/>
    <s v="1"/>
    <s v="KR"/>
    <s v="CTR SR01/163024"/>
    <s v="DEL HUM RES"/>
    <s v="#"/>
    <s v="#"/>
    <s v="90520"/>
    <s v="SEP 2019"/>
    <n v="161"/>
    <x v="0"/>
    <x v="0"/>
    <x v="407"/>
    <x v="9"/>
    <x v="9"/>
    <x v="52"/>
  </r>
  <r>
    <x v="0"/>
    <s v="Adm &amp; Gen-Outsd Svcs"/>
    <s v="5303890"/>
    <s v="Misc. Outside Svcs"/>
    <s v="400003896"/>
    <s v="MCGREGOR &amp; ASSOCIATES INC"/>
    <s v="1900004911"/>
    <s v="1"/>
    <s v="KR"/>
    <s v="CTR SR01/163024"/>
    <s v="DEL HUM RES"/>
    <s v="#"/>
    <s v="#"/>
    <s v="91349"/>
    <s v="OCT 2019"/>
    <n v="161"/>
    <x v="0"/>
    <x v="0"/>
    <x v="408"/>
    <x v="1"/>
    <x v="9"/>
    <x v="52"/>
  </r>
  <r>
    <x v="0"/>
    <s v="Adm &amp; Gen-Outsd Svcs"/>
    <s v="5303890"/>
    <s v="Misc. Outside Svcs"/>
    <s v="400003896"/>
    <s v="MCGREGOR &amp; ASSOCIATES INC"/>
    <s v="1900005507"/>
    <s v="1"/>
    <s v="KR"/>
    <s v="CTR SR01/163024"/>
    <s v="DEL HUM RES"/>
    <s v="#"/>
    <s v="#"/>
    <s v="92020"/>
    <s v="NOV 2019"/>
    <n v="161"/>
    <x v="0"/>
    <x v="0"/>
    <x v="409"/>
    <x v="10"/>
    <x v="9"/>
    <x v="52"/>
  </r>
  <r>
    <x v="0"/>
    <s v="Adm &amp; Gen-Outsd Svcs"/>
    <s v="5303890"/>
    <s v="Misc. Outside Svcs"/>
    <s v="400003896"/>
    <s v="MCGREGOR &amp; ASSOCIATES INC"/>
    <s v="1900006130"/>
    <s v="1"/>
    <s v="KR"/>
    <s v="CTR SR01/163024"/>
    <s v="DEL HUM RES"/>
    <s v="#"/>
    <s v="#"/>
    <s v="92797"/>
    <s v="DEC 2019"/>
    <n v="161"/>
    <x v="0"/>
    <x v="0"/>
    <x v="410"/>
    <x v="0"/>
    <x v="9"/>
    <x v="52"/>
  </r>
  <r>
    <x v="0"/>
    <s v="Adm &amp; Gen-Outsd Svcs"/>
    <s v="5303890"/>
    <s v="Misc. Outside Svcs"/>
    <s v="400003945"/>
    <s v="SOUTHLAND PRINTING COMPANY INC"/>
    <s v="1900005997"/>
    <s v="1"/>
    <s v="KR"/>
    <s v="CTR SR01/164410"/>
    <s v="DEL CORP SER"/>
    <s v="#"/>
    <s v="#"/>
    <s v="400764"/>
    <s v="DEC 2019"/>
    <n v="571.87"/>
    <x v="0"/>
    <x v="0"/>
    <x v="411"/>
    <x v="0"/>
    <x v="9"/>
    <x v="53"/>
  </r>
  <r>
    <x v="0"/>
    <s v="Adm &amp; Gen-Outsd Svcs"/>
    <s v="5303890"/>
    <s v="Misc. Outside Svcs"/>
    <s v="400003962"/>
    <s v="KING BEE DELIVERY LLC"/>
    <s v="1900000172"/>
    <s v="1"/>
    <s v="KR"/>
    <s v="CTR SR01/169556"/>
    <s v="FACILITY ADM SETT"/>
    <s v="#"/>
    <s v="#"/>
    <s v="89118"/>
    <s v="JAN 2020"/>
    <n v="746.8"/>
    <x v="0"/>
    <x v="0"/>
    <x v="412"/>
    <x v="2"/>
    <x v="9"/>
    <x v="54"/>
  </r>
  <r>
    <x v="0"/>
    <s v="Adm &amp; Gen-Outsd Svcs"/>
    <s v="5303890"/>
    <s v="Misc. Outside Svcs"/>
    <s v="400003962"/>
    <s v="KING BEE DELIVERY LLC"/>
    <s v="1900000173"/>
    <s v="1"/>
    <s v="KR"/>
    <s v="CTR SR01/169556"/>
    <s v="FACILITY ADM SETT"/>
    <s v="#"/>
    <s v="#"/>
    <s v="88803"/>
    <s v="JAN 2020"/>
    <n v="560.1"/>
    <x v="0"/>
    <x v="0"/>
    <x v="413"/>
    <x v="2"/>
    <x v="9"/>
    <x v="54"/>
  </r>
  <r>
    <x v="0"/>
    <s v="Adm &amp; Gen-Outsd Svcs"/>
    <s v="5303890"/>
    <s v="Misc. Outside Svcs"/>
    <s v="400003962"/>
    <s v="KING BEE DELIVERY LLC"/>
    <s v="1900000292"/>
    <s v="1"/>
    <s v="KR"/>
    <s v="CTR SR01/169556"/>
    <s v="FACILITY ADM SETT"/>
    <s v="#"/>
    <s v="#"/>
    <s v="89376"/>
    <s v="JAN 2020"/>
    <n v="933.5"/>
    <x v="0"/>
    <x v="0"/>
    <x v="414"/>
    <x v="2"/>
    <x v="9"/>
    <x v="54"/>
  </r>
  <r>
    <x v="0"/>
    <s v="Adm &amp; Gen-Outsd Svcs"/>
    <s v="5303890"/>
    <s v="Misc. Outside Svcs"/>
    <s v="400003962"/>
    <s v="KING BEE DELIVERY LLC"/>
    <s v="1900000486"/>
    <s v="1"/>
    <s v="KR"/>
    <s v="CTR SR01/169556"/>
    <s v="FACILITY ADM SETT"/>
    <s v="#"/>
    <s v="#"/>
    <s v="90032"/>
    <s v="JAN 2020"/>
    <n v="933.5"/>
    <x v="0"/>
    <x v="0"/>
    <x v="415"/>
    <x v="2"/>
    <x v="9"/>
    <x v="54"/>
  </r>
  <r>
    <x v="0"/>
    <s v="Adm &amp; Gen-Outsd Svcs"/>
    <s v="5303890"/>
    <s v="Misc. Outside Svcs"/>
    <s v="400003962"/>
    <s v="KING BEE DELIVERY LLC"/>
    <s v="1900000561"/>
    <s v="1"/>
    <s v="KR"/>
    <s v="CTR SR01/169556"/>
    <s v="FACILITY ADM SETT"/>
    <s v="#"/>
    <s v="#"/>
    <s v="90300"/>
    <s v="FEB 2020"/>
    <n v="933.5"/>
    <x v="0"/>
    <x v="0"/>
    <x v="416"/>
    <x v="6"/>
    <x v="9"/>
    <x v="54"/>
  </r>
  <r>
    <x v="0"/>
    <s v="Adm &amp; Gen-Outsd Svcs"/>
    <s v="5303890"/>
    <s v="Misc. Outside Svcs"/>
    <s v="400003962"/>
    <s v="KING BEE DELIVERY LLC"/>
    <s v="1900000596"/>
    <s v="1"/>
    <s v="KR"/>
    <s v="CTR SR01/169556"/>
    <s v="FACILITY ADM SETT"/>
    <s v="#"/>
    <s v="#"/>
    <s v="89635"/>
    <s v="FEB 2020"/>
    <n v="840.15"/>
    <x v="0"/>
    <x v="0"/>
    <x v="417"/>
    <x v="6"/>
    <x v="9"/>
    <x v="54"/>
  </r>
  <r>
    <x v="0"/>
    <s v="Adm &amp; Gen-Outsd Svcs"/>
    <s v="5303890"/>
    <s v="Misc. Outside Svcs"/>
    <s v="400003962"/>
    <s v="KING BEE DELIVERY LLC"/>
    <s v="1900000722"/>
    <s v="1"/>
    <s v="KR"/>
    <s v="CTR SR01/169556"/>
    <s v="FACILITY ADM SETT"/>
    <s v="#"/>
    <s v="#"/>
    <s v="90568"/>
    <s v="FEB 2020"/>
    <n v="933.5"/>
    <x v="0"/>
    <x v="0"/>
    <x v="418"/>
    <x v="6"/>
    <x v="9"/>
    <x v="54"/>
  </r>
  <r>
    <x v="0"/>
    <s v="Adm &amp; Gen-Outsd Svcs"/>
    <s v="5303890"/>
    <s v="Misc. Outside Svcs"/>
    <s v="400003962"/>
    <s v="KING BEE DELIVERY LLC"/>
    <s v="1900000828"/>
    <s v="1"/>
    <s v="KR"/>
    <s v="CTR SR01/169556"/>
    <s v="FACILITY ADM SETT"/>
    <s v="#"/>
    <s v="#"/>
    <s v="90823"/>
    <s v="FEB 2020"/>
    <n v="933.5"/>
    <x v="0"/>
    <x v="0"/>
    <x v="419"/>
    <x v="6"/>
    <x v="9"/>
    <x v="54"/>
  </r>
  <r>
    <x v="0"/>
    <s v="Adm &amp; Gen-Outsd Svcs"/>
    <s v="5303890"/>
    <s v="Misc. Outside Svcs"/>
    <s v="400003962"/>
    <s v="KING BEE DELIVERY LLC"/>
    <s v="1900000924"/>
    <s v="1"/>
    <s v="KR"/>
    <s v="CTR SR01/169556"/>
    <s v="FACILITY ADM SETT"/>
    <s v="#"/>
    <s v="#"/>
    <s v="91065"/>
    <s v="FEB 2020"/>
    <n v="933.5"/>
    <x v="0"/>
    <x v="0"/>
    <x v="420"/>
    <x v="6"/>
    <x v="9"/>
    <x v="54"/>
  </r>
  <r>
    <x v="0"/>
    <s v="Adm &amp; Gen-Outsd Svcs"/>
    <s v="5303890"/>
    <s v="Misc. Outside Svcs"/>
    <s v="400003962"/>
    <s v="KING BEE DELIVERY LLC"/>
    <s v="1900001041"/>
    <s v="1"/>
    <s v="KR"/>
    <s v="CTR SR01/169556"/>
    <s v="FACILITY ADM SETT"/>
    <s v="#"/>
    <s v="#"/>
    <s v="91345"/>
    <s v="MAR 2020"/>
    <n v="933.5"/>
    <x v="0"/>
    <x v="0"/>
    <x v="421"/>
    <x v="7"/>
    <x v="9"/>
    <x v="54"/>
  </r>
  <r>
    <x v="0"/>
    <s v="Adm &amp; Gen-Outsd Svcs"/>
    <s v="5303890"/>
    <s v="Misc. Outside Svcs"/>
    <s v="400003962"/>
    <s v="KING BEE DELIVERY LLC"/>
    <s v="1900001158"/>
    <s v="1"/>
    <s v="KR"/>
    <s v="CTR SR01/169556"/>
    <s v="FACILITY ADM SETT"/>
    <s v="#"/>
    <s v="#"/>
    <s v="91609"/>
    <s v="MAR 2020"/>
    <n v="933.5"/>
    <x v="0"/>
    <x v="0"/>
    <x v="422"/>
    <x v="7"/>
    <x v="9"/>
    <x v="54"/>
  </r>
  <r>
    <x v="0"/>
    <s v="Adm &amp; Gen-Outsd Svcs"/>
    <s v="5303890"/>
    <s v="Misc. Outside Svcs"/>
    <s v="400003962"/>
    <s v="KING BEE DELIVERY LLC"/>
    <s v="1900001241"/>
    <s v="1"/>
    <s v="KR"/>
    <s v="CTR SR01/169556"/>
    <s v="FACILITY ADM SETT"/>
    <s v="#"/>
    <s v="#"/>
    <s v="91844"/>
    <s v="MAR 2020"/>
    <n v="933.5"/>
    <x v="0"/>
    <x v="0"/>
    <x v="423"/>
    <x v="7"/>
    <x v="9"/>
    <x v="54"/>
  </r>
  <r>
    <x v="0"/>
    <s v="Adm &amp; Gen-Outsd Svcs"/>
    <s v="5303890"/>
    <s v="Misc. Outside Svcs"/>
    <s v="400003962"/>
    <s v="KING BEE DELIVERY LLC"/>
    <s v="1900001354"/>
    <s v="1"/>
    <s v="KR"/>
    <s v="CTR SR01/169556"/>
    <s v="FACILITY ADM SETT"/>
    <s v="#"/>
    <s v="#"/>
    <s v="92100"/>
    <s v="MAR 2020"/>
    <n v="933.5"/>
    <x v="0"/>
    <x v="0"/>
    <x v="424"/>
    <x v="7"/>
    <x v="9"/>
    <x v="54"/>
  </r>
  <r>
    <x v="0"/>
    <s v="Adm &amp; Gen-Outsd Svcs"/>
    <s v="5303890"/>
    <s v="Misc. Outside Svcs"/>
    <s v="400003962"/>
    <s v="KING BEE DELIVERY LLC"/>
    <s v="1900001467"/>
    <s v="1"/>
    <s v="KR"/>
    <s v="CTR SR01/169556"/>
    <s v="FACILITY ADM SETT"/>
    <s v="#"/>
    <s v="#"/>
    <s v="92356"/>
    <s v="APR 2020"/>
    <n v="933.5"/>
    <x v="0"/>
    <x v="0"/>
    <x v="425"/>
    <x v="11"/>
    <x v="9"/>
    <x v="54"/>
  </r>
  <r>
    <x v="0"/>
    <s v="Adm &amp; Gen-Outsd Svcs"/>
    <s v="5303890"/>
    <s v="Misc. Outside Svcs"/>
    <s v="400003962"/>
    <s v="KING BEE DELIVERY LLC"/>
    <s v="1900001534"/>
    <s v="1"/>
    <s v="KR"/>
    <s v="CTR SR01/169556"/>
    <s v="FACILITY ADM SETT"/>
    <s v="#"/>
    <s v="#"/>
    <s v="92619"/>
    <s v="APR 2020"/>
    <n v="933.5"/>
    <x v="0"/>
    <x v="0"/>
    <x v="426"/>
    <x v="11"/>
    <x v="9"/>
    <x v="54"/>
  </r>
  <r>
    <x v="0"/>
    <s v="Adm &amp; Gen-Outsd Svcs"/>
    <s v="5303890"/>
    <s v="Misc. Outside Svcs"/>
    <s v="400003962"/>
    <s v="KING BEE DELIVERY LLC"/>
    <s v="1900001693"/>
    <s v="1"/>
    <s v="KR"/>
    <s v="CTR SR01/169556"/>
    <s v="FACILITY ADM SETT"/>
    <s v="#"/>
    <s v="#"/>
    <s v="92889"/>
    <s v="APR 2020"/>
    <n v="746.8"/>
    <x v="0"/>
    <x v="0"/>
    <x v="427"/>
    <x v="11"/>
    <x v="9"/>
    <x v="54"/>
  </r>
  <r>
    <x v="0"/>
    <s v="Adm &amp; Gen-Outsd Svcs"/>
    <s v="5303890"/>
    <s v="Misc. Outside Svcs"/>
    <s v="400003962"/>
    <s v="KING BEE DELIVERY LLC"/>
    <s v="1900001805"/>
    <s v="1"/>
    <s v="KR"/>
    <s v="CTR SR01/169556"/>
    <s v="FACILITY ADM SETT"/>
    <s v="#"/>
    <s v="#"/>
    <s v="93222"/>
    <s v="APR 2020"/>
    <n v="933.5"/>
    <x v="0"/>
    <x v="0"/>
    <x v="428"/>
    <x v="11"/>
    <x v="9"/>
    <x v="54"/>
  </r>
  <r>
    <x v="0"/>
    <s v="Adm &amp; Gen-Outsd Svcs"/>
    <s v="5303890"/>
    <s v="Misc. Outside Svcs"/>
    <s v="400003962"/>
    <s v="KING BEE DELIVERY LLC"/>
    <s v="1900001925"/>
    <s v="1"/>
    <s v="KR"/>
    <s v="CTR SR01/169556"/>
    <s v="FACILITY ADM SETT"/>
    <s v="#"/>
    <s v="#"/>
    <s v="93441"/>
    <s v="APR 2020"/>
    <n v="933.5"/>
    <x v="0"/>
    <x v="0"/>
    <x v="429"/>
    <x v="11"/>
    <x v="9"/>
    <x v="54"/>
  </r>
  <r>
    <x v="0"/>
    <s v="Adm &amp; Gen-Outsd Svcs"/>
    <s v="5303890"/>
    <s v="Misc. Outside Svcs"/>
    <s v="400003962"/>
    <s v="KING BEE DELIVERY LLC"/>
    <s v="1900002033"/>
    <s v="1"/>
    <s v="KR"/>
    <s v="CTR SR01/169556"/>
    <s v="FACILITY ADM SETT"/>
    <s v="#"/>
    <s v="#"/>
    <s v="93728"/>
    <s v="MAY 2020"/>
    <n v="933.5"/>
    <x v="0"/>
    <x v="0"/>
    <x v="430"/>
    <x v="3"/>
    <x v="9"/>
    <x v="54"/>
  </r>
  <r>
    <x v="0"/>
    <s v="Adm &amp; Gen-Outsd Svcs"/>
    <s v="5303890"/>
    <s v="Misc. Outside Svcs"/>
    <s v="400003962"/>
    <s v="KING BEE DELIVERY LLC"/>
    <s v="1900002156"/>
    <s v="1"/>
    <s v="KR"/>
    <s v="CTR SR01/169556"/>
    <s v="FACILITY ADM SETT"/>
    <s v="#"/>
    <s v="#"/>
    <s v="93951"/>
    <s v="MAY 2020"/>
    <n v="933.5"/>
    <x v="0"/>
    <x v="0"/>
    <x v="431"/>
    <x v="3"/>
    <x v="9"/>
    <x v="54"/>
  </r>
  <r>
    <x v="0"/>
    <s v="Adm &amp; Gen-Outsd Svcs"/>
    <s v="5303890"/>
    <s v="Misc. Outside Svcs"/>
    <s v="400003962"/>
    <s v="KING BEE DELIVERY LLC"/>
    <s v="1900002289"/>
    <s v="1"/>
    <s v="KR"/>
    <s v="CTR SR01/169556"/>
    <s v="FACILITY ADM SETT"/>
    <s v="#"/>
    <s v="#"/>
    <s v="94196"/>
    <s v="MAY 2020"/>
    <n v="933.5"/>
    <x v="0"/>
    <x v="0"/>
    <x v="432"/>
    <x v="3"/>
    <x v="9"/>
    <x v="54"/>
  </r>
  <r>
    <x v="0"/>
    <s v="Adm &amp; Gen-Outsd Svcs"/>
    <s v="5303890"/>
    <s v="Misc. Outside Svcs"/>
    <s v="400003962"/>
    <s v="KING BEE DELIVERY LLC"/>
    <s v="1900002372"/>
    <s v="1"/>
    <s v="KR"/>
    <s v="CTR SR01/169556"/>
    <s v="FACILITY ADM SETT"/>
    <s v="#"/>
    <s v="#"/>
    <s v="94490"/>
    <s v="MAY 2020"/>
    <n v="933.5"/>
    <x v="0"/>
    <x v="0"/>
    <x v="433"/>
    <x v="3"/>
    <x v="9"/>
    <x v="54"/>
  </r>
  <r>
    <x v="0"/>
    <s v="Adm &amp; Gen-Outsd Svcs"/>
    <s v="5303890"/>
    <s v="Misc. Outside Svcs"/>
    <s v="400003962"/>
    <s v="KING BEE DELIVERY LLC"/>
    <s v="1900002573"/>
    <s v="1"/>
    <s v="KR"/>
    <s v="CTR SR01/169556"/>
    <s v="FACILITY ADM SETT"/>
    <s v="#"/>
    <s v="#"/>
    <s v="94726"/>
    <s v="JUN 2020"/>
    <n v="746.8"/>
    <x v="0"/>
    <x v="0"/>
    <x v="181"/>
    <x v="8"/>
    <x v="9"/>
    <x v="54"/>
  </r>
  <r>
    <x v="0"/>
    <s v="Adm &amp; Gen-Outsd Svcs"/>
    <s v="5303890"/>
    <s v="Misc. Outside Svcs"/>
    <s v="400003962"/>
    <s v="KING BEE DELIVERY LLC"/>
    <s v="1900002693"/>
    <s v="1"/>
    <s v="KR"/>
    <s v="CTR SR01/169556"/>
    <s v="FACILITY ADM SETT"/>
    <s v="#"/>
    <s v="#"/>
    <s v="94988"/>
    <s v="JUN 2020"/>
    <n v="933.5"/>
    <x v="0"/>
    <x v="0"/>
    <x v="434"/>
    <x v="8"/>
    <x v="9"/>
    <x v="54"/>
  </r>
  <r>
    <x v="0"/>
    <s v="Adm &amp; Gen-Outsd Svcs"/>
    <s v="5303890"/>
    <s v="Misc. Outside Svcs"/>
    <s v="400003962"/>
    <s v="KING BEE DELIVERY LLC"/>
    <s v="1900002805"/>
    <s v="1"/>
    <s v="KR"/>
    <s v="CTR SR01/169556"/>
    <s v="FACILITY ADM SETT"/>
    <s v="#"/>
    <s v="#"/>
    <s v="95306"/>
    <s v="JUN 2020"/>
    <n v="933.5"/>
    <x v="0"/>
    <x v="0"/>
    <x v="435"/>
    <x v="8"/>
    <x v="9"/>
    <x v="54"/>
  </r>
  <r>
    <x v="0"/>
    <s v="Adm &amp; Gen-Outsd Svcs"/>
    <s v="5303890"/>
    <s v="Misc. Outside Svcs"/>
    <s v="400003962"/>
    <s v="KING BEE DELIVERY LLC"/>
    <s v="1900002959"/>
    <s v="1"/>
    <s v="KR"/>
    <s v="CTR SR01/169556"/>
    <s v="FACILITY ADM SETT"/>
    <s v="#"/>
    <s v="#"/>
    <s v="95603"/>
    <s v="JUN 2020"/>
    <n v="933.5"/>
    <x v="0"/>
    <x v="0"/>
    <x v="436"/>
    <x v="8"/>
    <x v="9"/>
    <x v="54"/>
  </r>
  <r>
    <x v="0"/>
    <s v="Adm &amp; Gen-Outsd Svcs"/>
    <s v="5303890"/>
    <s v="Misc. Outside Svcs"/>
    <s v="400003962"/>
    <s v="KING BEE DELIVERY LLC"/>
    <s v="1900003081"/>
    <s v="1"/>
    <s v="KR"/>
    <s v="CTR SR01/169556"/>
    <s v="FACILITY ADM SETT"/>
    <s v="#"/>
    <s v="#"/>
    <s v="95832"/>
    <s v="JUL 2020"/>
    <n v="933.5"/>
    <x v="0"/>
    <x v="0"/>
    <x v="437"/>
    <x v="4"/>
    <x v="9"/>
    <x v="54"/>
  </r>
  <r>
    <x v="0"/>
    <s v="Adm &amp; Gen-Outsd Svcs"/>
    <s v="5303890"/>
    <s v="Misc. Outside Svcs"/>
    <s v="400003962"/>
    <s v="KING BEE DELIVERY LLC"/>
    <s v="1900003298"/>
    <s v="1"/>
    <s v="KR"/>
    <s v="CTR SR01/169556"/>
    <s v="FACILITY ADM SETT"/>
    <s v="#"/>
    <s v="#"/>
    <s v="96120"/>
    <s v="JUL 2020"/>
    <n v="746.8"/>
    <x v="0"/>
    <x v="0"/>
    <x v="438"/>
    <x v="4"/>
    <x v="9"/>
    <x v="54"/>
  </r>
  <r>
    <x v="0"/>
    <s v="Adm &amp; Gen-Outsd Svcs"/>
    <s v="5303890"/>
    <s v="Misc. Outside Svcs"/>
    <s v="400003962"/>
    <s v="KING BEE DELIVERY LLC"/>
    <s v="1900003425"/>
    <s v="1"/>
    <s v="KR"/>
    <s v="CTR SR01/169556"/>
    <s v="FACILITY ADM SETT"/>
    <s v="#"/>
    <s v="#"/>
    <s v="96374"/>
    <s v="JUL 2020"/>
    <n v="933.5"/>
    <x v="0"/>
    <x v="0"/>
    <x v="439"/>
    <x v="4"/>
    <x v="9"/>
    <x v="54"/>
  </r>
  <r>
    <x v="0"/>
    <s v="Adm &amp; Gen-Outsd Svcs"/>
    <s v="5303890"/>
    <s v="Misc. Outside Svcs"/>
    <s v="400003962"/>
    <s v="KING BEE DELIVERY LLC"/>
    <s v="1900003483"/>
    <s v="1"/>
    <s v="KR"/>
    <s v="CTR SR01/169556"/>
    <s v="FACILITY ADM SETT"/>
    <s v="#"/>
    <s v="#"/>
    <s v="96638"/>
    <s v="JUL 2020"/>
    <n v="933.5"/>
    <x v="0"/>
    <x v="0"/>
    <x v="440"/>
    <x v="4"/>
    <x v="9"/>
    <x v="54"/>
  </r>
  <r>
    <x v="0"/>
    <s v="Adm &amp; Gen-Outsd Svcs"/>
    <s v="5303890"/>
    <s v="Misc. Outside Svcs"/>
    <s v="400003962"/>
    <s v="KING BEE DELIVERY LLC"/>
    <s v="1900003695"/>
    <s v="1"/>
    <s v="KR"/>
    <s v="CTR SR01/169556"/>
    <s v="FACILITY ADM SETT"/>
    <s v="#"/>
    <s v="#"/>
    <s v="97105"/>
    <s v="AUG 2020"/>
    <n v="933.5"/>
    <x v="0"/>
    <x v="0"/>
    <x v="441"/>
    <x v="5"/>
    <x v="9"/>
    <x v="54"/>
  </r>
  <r>
    <x v="0"/>
    <s v="Adm &amp; Gen-Outsd Svcs"/>
    <s v="5303890"/>
    <s v="Misc. Outside Svcs"/>
    <s v="400003962"/>
    <s v="KING BEE DELIVERY LLC"/>
    <s v="1900003742"/>
    <s v="1"/>
    <s v="KR"/>
    <s v="CTR SR01/169556"/>
    <s v="FACILITY ADM SETT"/>
    <s v="#"/>
    <s v="#"/>
    <s v="97365"/>
    <s v="AUG 2020"/>
    <n v="933.6"/>
    <x v="0"/>
    <x v="0"/>
    <x v="442"/>
    <x v="5"/>
    <x v="9"/>
    <x v="54"/>
  </r>
  <r>
    <x v="0"/>
    <s v="Adm &amp; Gen-Outsd Svcs"/>
    <s v="5303890"/>
    <s v="Misc. Outside Svcs"/>
    <s v="400003962"/>
    <s v="KING BEE DELIVERY LLC"/>
    <s v="1900003866"/>
    <s v="1"/>
    <s v="KR"/>
    <s v="CTR SR01/169556"/>
    <s v="FACILITY ADM SETT"/>
    <s v="#"/>
    <s v="#"/>
    <s v="97652"/>
    <s v="AUG 2020"/>
    <n v="933.5"/>
    <x v="0"/>
    <x v="0"/>
    <x v="443"/>
    <x v="5"/>
    <x v="9"/>
    <x v="54"/>
  </r>
  <r>
    <x v="0"/>
    <s v="Adm &amp; Gen-Outsd Svcs"/>
    <s v="5303890"/>
    <s v="Misc. Outside Svcs"/>
    <s v="400003962"/>
    <s v="KING BEE DELIVERY LLC"/>
    <s v="1900003954"/>
    <s v="1"/>
    <s v="KR"/>
    <s v="CTR SR01/169556"/>
    <s v="FACILITY ADM SETT"/>
    <s v="#"/>
    <s v="#"/>
    <s v="97903"/>
    <s v="AUG 2020"/>
    <n v="933.5"/>
    <x v="0"/>
    <x v="0"/>
    <x v="444"/>
    <x v="5"/>
    <x v="9"/>
    <x v="54"/>
  </r>
  <r>
    <x v="0"/>
    <s v="Adm &amp; Gen-Outsd Svcs"/>
    <s v="5303890"/>
    <s v="Misc. Outside Svcs"/>
    <s v="400003962"/>
    <s v="KING BEE DELIVERY LLC"/>
    <s v="1900004106"/>
    <s v="1"/>
    <s v="KR"/>
    <s v="CTR SR01/169556"/>
    <s v="FACILITY ADM SETT"/>
    <s v="#"/>
    <s v="#"/>
    <s v="98201"/>
    <s v="AUG 2020"/>
    <n v="933.5"/>
    <x v="0"/>
    <x v="0"/>
    <x v="445"/>
    <x v="5"/>
    <x v="9"/>
    <x v="54"/>
  </r>
  <r>
    <x v="0"/>
    <s v="Adm &amp; Gen-Outsd Svcs"/>
    <s v="5303890"/>
    <s v="Misc. Outside Svcs"/>
    <s v="400003962"/>
    <s v="KING BEE DELIVERY LLC"/>
    <s v="1900004484"/>
    <s v="1"/>
    <s v="KR"/>
    <s v="CTR SR01/169556"/>
    <s v="FACILITY ADM SETT"/>
    <s v="#"/>
    <s v="#"/>
    <s v="84127"/>
    <s v="SEP 2019"/>
    <n v="933.5"/>
    <x v="0"/>
    <x v="0"/>
    <x v="446"/>
    <x v="9"/>
    <x v="9"/>
    <x v="54"/>
  </r>
  <r>
    <x v="0"/>
    <s v="Adm &amp; Gen-Outsd Svcs"/>
    <s v="5303890"/>
    <s v="Misc. Outside Svcs"/>
    <s v="400003962"/>
    <s v="KING BEE DELIVERY LLC"/>
    <s v="1900004620"/>
    <s v="1"/>
    <s v="KR"/>
    <s v="CTR SR01/169556"/>
    <s v="FACILITY ADM SETT"/>
    <s v="#"/>
    <s v="#"/>
    <s v="84552"/>
    <s v="SEP 2019"/>
    <n v="746.8"/>
    <x v="0"/>
    <x v="0"/>
    <x v="447"/>
    <x v="9"/>
    <x v="9"/>
    <x v="54"/>
  </r>
  <r>
    <x v="0"/>
    <s v="Adm &amp; Gen-Outsd Svcs"/>
    <s v="5303890"/>
    <s v="Misc. Outside Svcs"/>
    <s v="400003962"/>
    <s v="KING BEE DELIVERY LLC"/>
    <s v="1900004712"/>
    <s v="1"/>
    <s v="KR"/>
    <s v="CTR SR01/169556"/>
    <s v="FACILITY ADM SETT"/>
    <s v="#"/>
    <s v="#"/>
    <s v="84788"/>
    <s v="SEP 2019"/>
    <n v="933.5"/>
    <x v="0"/>
    <x v="0"/>
    <x v="448"/>
    <x v="9"/>
    <x v="9"/>
    <x v="54"/>
  </r>
  <r>
    <x v="0"/>
    <s v="Adm &amp; Gen-Outsd Svcs"/>
    <s v="5303890"/>
    <s v="Misc. Outside Svcs"/>
    <s v="400003962"/>
    <s v="KING BEE DELIVERY LLC"/>
    <s v="1900004769"/>
    <s v="1"/>
    <s v="KR"/>
    <s v="CTR SR01/169556"/>
    <s v="FACILITY ADM SETT"/>
    <s v="#"/>
    <s v="#"/>
    <s v="85048"/>
    <s v="SEP 2019"/>
    <n v="933.5"/>
    <x v="0"/>
    <x v="0"/>
    <x v="449"/>
    <x v="9"/>
    <x v="9"/>
    <x v="54"/>
  </r>
  <r>
    <x v="0"/>
    <s v="Adm &amp; Gen-Outsd Svcs"/>
    <s v="5303890"/>
    <s v="Misc. Outside Svcs"/>
    <s v="400003962"/>
    <s v="KING BEE DELIVERY LLC"/>
    <s v="1900004894"/>
    <s v="1"/>
    <s v="KR"/>
    <s v="CTR SR01/169556"/>
    <s v="FACILITY ADM SETT"/>
    <s v="#"/>
    <s v="#"/>
    <s v="85291"/>
    <s v="OCT 2019"/>
    <n v="933.5"/>
    <x v="0"/>
    <x v="0"/>
    <x v="450"/>
    <x v="1"/>
    <x v="9"/>
    <x v="54"/>
  </r>
  <r>
    <x v="0"/>
    <s v="Adm &amp; Gen-Outsd Svcs"/>
    <s v="5303890"/>
    <s v="Misc. Outside Svcs"/>
    <s v="400003962"/>
    <s v="KING BEE DELIVERY LLC"/>
    <s v="1900005092"/>
    <s v="1"/>
    <s v="KR"/>
    <s v="CTR SR01/169556"/>
    <s v="FACILITY ADM SETT"/>
    <s v="#"/>
    <s v="#"/>
    <s v="85550"/>
    <s v="OCT 2019"/>
    <n v="933.5"/>
    <x v="0"/>
    <x v="0"/>
    <x v="451"/>
    <x v="1"/>
    <x v="9"/>
    <x v="54"/>
  </r>
  <r>
    <x v="0"/>
    <s v="Adm &amp; Gen-Outsd Svcs"/>
    <s v="5303890"/>
    <s v="Misc. Outside Svcs"/>
    <s v="400003962"/>
    <s v="KING BEE DELIVERY LLC"/>
    <s v="1900005189"/>
    <s v="1"/>
    <s v="KR"/>
    <s v="CTR SR01/169556"/>
    <s v="FACILITY ADM SETT"/>
    <s v="#"/>
    <s v="#"/>
    <s v="85792"/>
    <s v="OCT 2019"/>
    <n v="933.5"/>
    <x v="0"/>
    <x v="0"/>
    <x v="452"/>
    <x v="1"/>
    <x v="9"/>
    <x v="54"/>
  </r>
  <r>
    <x v="0"/>
    <s v="Adm &amp; Gen-Outsd Svcs"/>
    <s v="5303890"/>
    <s v="Misc. Outside Svcs"/>
    <s v="400003962"/>
    <s v="KING BEE DELIVERY LLC"/>
    <s v="1900005322"/>
    <s v="1"/>
    <s v="KR"/>
    <s v="CTR SR01/169556"/>
    <s v="FACILITY ADM SETT"/>
    <s v="#"/>
    <s v="#"/>
    <s v="86086"/>
    <s v="OCT 2019"/>
    <n v="933.5"/>
    <x v="0"/>
    <x v="0"/>
    <x v="453"/>
    <x v="1"/>
    <x v="9"/>
    <x v="54"/>
  </r>
  <r>
    <x v="0"/>
    <s v="Adm &amp; Gen-Outsd Svcs"/>
    <s v="5303890"/>
    <s v="Misc. Outside Svcs"/>
    <s v="400003962"/>
    <s v="KING BEE DELIVERY LLC"/>
    <s v="1900005467"/>
    <s v="1"/>
    <s v="KR"/>
    <s v="CTR SR01/169556"/>
    <s v="FACILITY ADM SETT"/>
    <s v="#"/>
    <s v="#"/>
    <s v="86316"/>
    <s v="OCT 2019"/>
    <n v="933.5"/>
    <x v="0"/>
    <x v="0"/>
    <x v="454"/>
    <x v="1"/>
    <x v="9"/>
    <x v="54"/>
  </r>
  <r>
    <x v="0"/>
    <s v="Adm &amp; Gen-Outsd Svcs"/>
    <s v="5303890"/>
    <s v="Misc. Outside Svcs"/>
    <s v="400003962"/>
    <s v="KING BEE DELIVERY LLC"/>
    <s v="1900005603"/>
    <s v="1"/>
    <s v="KR"/>
    <s v="CTR SR01/169556"/>
    <s v="FACILITY ADM SETT"/>
    <s v="#"/>
    <s v="#"/>
    <s v="86617"/>
    <s v="NOV 2019"/>
    <n v="933.5"/>
    <x v="0"/>
    <x v="0"/>
    <x v="455"/>
    <x v="10"/>
    <x v="9"/>
    <x v="54"/>
  </r>
  <r>
    <x v="0"/>
    <s v="Adm &amp; Gen-Outsd Svcs"/>
    <s v="5303890"/>
    <s v="Misc. Outside Svcs"/>
    <s v="400003962"/>
    <s v="KING BEE DELIVERY LLC"/>
    <s v="1900005740"/>
    <s v="1"/>
    <s v="KR"/>
    <s v="CTR SR01/169556"/>
    <s v="FACILITY ADM SETT"/>
    <s v="#"/>
    <s v="#"/>
    <s v="86876"/>
    <s v="NOV 2019"/>
    <n v="933.5"/>
    <x v="0"/>
    <x v="0"/>
    <x v="456"/>
    <x v="10"/>
    <x v="9"/>
    <x v="54"/>
  </r>
  <r>
    <x v="0"/>
    <s v="Adm &amp; Gen-Outsd Svcs"/>
    <s v="5303890"/>
    <s v="Misc. Outside Svcs"/>
    <s v="400003962"/>
    <s v="KING BEE DELIVERY LLC"/>
    <s v="1900005824"/>
    <s v="1"/>
    <s v="KR"/>
    <s v="CTR SR01/169556"/>
    <s v="FACILITY ADM SETT"/>
    <s v="#"/>
    <s v="#"/>
    <s v="87110"/>
    <s v="NOV 2019"/>
    <n v="933.5"/>
    <x v="0"/>
    <x v="0"/>
    <x v="457"/>
    <x v="10"/>
    <x v="9"/>
    <x v="54"/>
  </r>
  <r>
    <x v="0"/>
    <s v="Adm &amp; Gen-Outsd Svcs"/>
    <s v="5303890"/>
    <s v="Misc. Outside Svcs"/>
    <s v="400003962"/>
    <s v="KING BEE DELIVERY LLC"/>
    <s v="1900005985"/>
    <s v="1"/>
    <s v="KR"/>
    <s v="CTR SR01/169556"/>
    <s v="FACILITY ADM SETT"/>
    <s v="#"/>
    <s v="#"/>
    <s v="87371"/>
    <s v="DEC 2019"/>
    <n v="933.5"/>
    <x v="0"/>
    <x v="0"/>
    <x v="458"/>
    <x v="0"/>
    <x v="9"/>
    <x v="54"/>
  </r>
  <r>
    <x v="0"/>
    <s v="Adm &amp; Gen-Outsd Svcs"/>
    <s v="5303890"/>
    <s v="Misc. Outside Svcs"/>
    <s v="400003962"/>
    <s v="KING BEE DELIVERY LLC"/>
    <s v="1900006122"/>
    <s v="1"/>
    <s v="KR"/>
    <s v="CTR SR01/169556"/>
    <s v="FACILITY ADM SETT"/>
    <s v="#"/>
    <s v="#"/>
    <s v="87599"/>
    <s v="DEC 2019"/>
    <n v="560.1"/>
    <x v="0"/>
    <x v="0"/>
    <x v="459"/>
    <x v="0"/>
    <x v="9"/>
    <x v="54"/>
  </r>
  <r>
    <x v="0"/>
    <s v="Adm &amp; Gen-Outsd Svcs"/>
    <s v="5303890"/>
    <s v="Misc. Outside Svcs"/>
    <s v="400003962"/>
    <s v="KING BEE DELIVERY LLC"/>
    <s v="1900006204"/>
    <s v="1"/>
    <s v="KR"/>
    <s v="CTR SR01/169556"/>
    <s v="FACILITY ADM SETT"/>
    <s v="#"/>
    <s v="#"/>
    <s v="87869"/>
    <s v="DEC 2019"/>
    <n v="933.5"/>
    <x v="0"/>
    <x v="0"/>
    <x v="460"/>
    <x v="0"/>
    <x v="9"/>
    <x v="54"/>
  </r>
  <r>
    <x v="0"/>
    <s v="Adm &amp; Gen-Outsd Svcs"/>
    <s v="5303890"/>
    <s v="Misc. Outside Svcs"/>
    <s v="400003962"/>
    <s v="KING BEE DELIVERY LLC"/>
    <s v="1900006270"/>
    <s v="1"/>
    <s v="KR"/>
    <s v="CTR SR01/169556"/>
    <s v="FACILITY ADM SETT"/>
    <s v="#"/>
    <s v="#"/>
    <s v="88111"/>
    <s v="DEC 2019"/>
    <n v="933.5"/>
    <x v="0"/>
    <x v="0"/>
    <x v="461"/>
    <x v="0"/>
    <x v="9"/>
    <x v="54"/>
  </r>
  <r>
    <x v="0"/>
    <s v="Adm &amp; Gen-Outsd Svcs"/>
    <s v="5303890"/>
    <s v="Misc. Outside Svcs"/>
    <s v="400003962"/>
    <s v="KING BEE DELIVERY LLC"/>
    <s v="1900006403"/>
    <s v="1"/>
    <s v="KR"/>
    <s v="CTR SR01/169556"/>
    <s v="FACILITY ADM SETT"/>
    <s v="#"/>
    <s v="#"/>
    <s v="88402"/>
    <s v="DEC 2019"/>
    <n v="933.5"/>
    <x v="0"/>
    <x v="0"/>
    <x v="462"/>
    <x v="0"/>
    <x v="9"/>
    <x v="54"/>
  </r>
  <r>
    <x v="0"/>
    <s v="Adm &amp; Gen-Outsd Svcs"/>
    <s v="5303890"/>
    <s v="Misc. Outside Svcs"/>
    <s v="400003970"/>
    <s v="CLARK REGIONAL PHYSICIAN PRACTICES"/>
    <s v="1900002286"/>
    <s v="1"/>
    <s v="KR"/>
    <s v="CTR SR01/163024"/>
    <s v="DEL HUM RES"/>
    <s v="#"/>
    <s v="#"/>
    <s v="41917C19475"/>
    <s v="MAY 2020"/>
    <n v="180"/>
    <x v="0"/>
    <x v="0"/>
    <x v="463"/>
    <x v="3"/>
    <x v="9"/>
    <x v="55"/>
  </r>
  <r>
    <x v="0"/>
    <s v="Adm &amp; Gen-Outsd Svcs"/>
    <s v="5303890"/>
    <s v="Misc. Outside Svcs"/>
    <s v="400003970"/>
    <s v="CLARK REGIONAL PHYSICIAN PRACTICES"/>
    <s v="1900002702"/>
    <s v="1"/>
    <s v="KR"/>
    <s v="CTR SR01/163024"/>
    <s v="DEL HUM RES"/>
    <s v="#"/>
    <s v="#"/>
    <s v="46481C19475"/>
    <s v="JUN 2020"/>
    <n v="875"/>
    <x v="0"/>
    <x v="0"/>
    <x v="464"/>
    <x v="8"/>
    <x v="9"/>
    <x v="55"/>
  </r>
  <r>
    <x v="0"/>
    <s v="Adm &amp; Gen-Outsd Svcs"/>
    <s v="5303890"/>
    <s v="Misc. Outside Svcs"/>
    <s v="400003991"/>
    <s v="OPEN TEXT INC"/>
    <s v="1900002012"/>
    <s v="1"/>
    <s v="KR"/>
    <s v="CTR SR01/169556"/>
    <s v="FACILITY ADM SETT"/>
    <s v="#"/>
    <s v="#"/>
    <s v="7680452005"/>
    <s v="MAY 2020"/>
    <n v="100"/>
    <x v="0"/>
    <x v="0"/>
    <x v="465"/>
    <x v="3"/>
    <x v="9"/>
    <x v="38"/>
  </r>
  <r>
    <x v="0"/>
    <s v="Adm &amp; Gen-Outsd Svcs"/>
    <s v="5303890"/>
    <s v="Misc. Outside Svcs"/>
    <s v="400004055"/>
    <s v="COLUMBIA GULF TRANSMISSION LLC"/>
    <s v="1900000508"/>
    <s v="1"/>
    <s v="KR"/>
    <s v="CTR SR01/164710"/>
    <s v="DEL GAS SUPPLY PLAN"/>
    <s v="#"/>
    <s v="#"/>
    <s v="3111-1800008532"/>
    <s v="FEB 2020"/>
    <n v="1530"/>
    <x v="0"/>
    <x v="0"/>
    <x v="466"/>
    <x v="6"/>
    <x v="9"/>
    <x v="56"/>
  </r>
  <r>
    <x v="0"/>
    <s v="Adm &amp; Gen-Outsd Svcs"/>
    <s v="5303890"/>
    <s v="Misc. Outside Svcs"/>
    <s v="400004055"/>
    <s v="COLUMBIA GULF TRANSMISSION LLC"/>
    <s v="1900000552"/>
    <s v="1"/>
    <s v="KR"/>
    <s v="CTR SR01/164710"/>
    <s v="DEL GAS SUPPLY PLAN"/>
    <s v="#"/>
    <s v="#"/>
    <s v="3111-1800008718"/>
    <s v="FEB 2020"/>
    <n v="1530"/>
    <x v="0"/>
    <x v="0"/>
    <x v="467"/>
    <x v="6"/>
    <x v="9"/>
    <x v="56"/>
  </r>
  <r>
    <x v="0"/>
    <s v="Adm &amp; Gen-Outsd Svcs"/>
    <s v="5303890"/>
    <s v="Misc. Outside Svcs"/>
    <s v="400004055"/>
    <s v="COLUMBIA GULF TRANSMISSION LLC"/>
    <s v="1900001031"/>
    <s v="1"/>
    <s v="KR"/>
    <s v="CTR SR01/164710"/>
    <s v="DEL GAS SUPPLY PLAN"/>
    <s v="#"/>
    <s v="#"/>
    <s v="3111-1800008885"/>
    <s v="MAR 2020"/>
    <n v="1530"/>
    <x v="0"/>
    <x v="0"/>
    <x v="468"/>
    <x v="7"/>
    <x v="9"/>
    <x v="56"/>
  </r>
  <r>
    <x v="0"/>
    <s v="Adm &amp; Gen-Outsd Svcs"/>
    <s v="5303890"/>
    <s v="Misc. Outside Svcs"/>
    <s v="400004055"/>
    <s v="COLUMBIA GULF TRANSMISSION LLC"/>
    <s v="1900001480"/>
    <s v="1"/>
    <s v="KR"/>
    <s v="CTR SR01/164710"/>
    <s v="DEL GAS SUPPLY PLAN"/>
    <s v="#"/>
    <s v="#"/>
    <s v="3111-1800009057"/>
    <s v="APR 2020"/>
    <n v="1530"/>
    <x v="0"/>
    <x v="0"/>
    <x v="469"/>
    <x v="11"/>
    <x v="9"/>
    <x v="56"/>
  </r>
  <r>
    <x v="0"/>
    <s v="Adm &amp; Gen-Outsd Svcs"/>
    <s v="5303890"/>
    <s v="Misc. Outside Svcs"/>
    <s v="400004055"/>
    <s v="COLUMBIA GULF TRANSMISSION LLC"/>
    <s v="1900002034"/>
    <s v="1"/>
    <s v="KR"/>
    <s v="CTR SR01/164710"/>
    <s v="DEL GAS SUPPLY PLAN"/>
    <s v="#"/>
    <s v="#"/>
    <s v="3111-1800009230"/>
    <s v="MAY 2020"/>
    <n v="1530"/>
    <x v="0"/>
    <x v="0"/>
    <x v="470"/>
    <x v="3"/>
    <x v="9"/>
    <x v="56"/>
  </r>
  <r>
    <x v="0"/>
    <s v="Adm &amp; Gen-Outsd Svcs"/>
    <s v="5303890"/>
    <s v="Misc. Outside Svcs"/>
    <s v="400004055"/>
    <s v="COLUMBIA GULF TRANSMISSION LLC"/>
    <s v="1900002593"/>
    <s v="1"/>
    <s v="KR"/>
    <s v="CTR SR01/164710"/>
    <s v="DEL GAS SUPPLY PLAN"/>
    <s v="#"/>
    <s v="#"/>
    <s v="3111-1800009380"/>
    <s v="JUN 2020"/>
    <n v="1530"/>
    <x v="0"/>
    <x v="0"/>
    <x v="471"/>
    <x v="8"/>
    <x v="9"/>
    <x v="56"/>
  </r>
  <r>
    <x v="0"/>
    <s v="Adm &amp; Gen-Outsd Svcs"/>
    <s v="5303890"/>
    <s v="Misc. Outside Svcs"/>
    <s v="400004055"/>
    <s v="COLUMBIA GULF TRANSMISSION LLC"/>
    <s v="1900003217"/>
    <s v="1"/>
    <s v="KR"/>
    <s v="CTR SR01/164710"/>
    <s v="DEL GAS SUPPLY PLAN"/>
    <s v="#"/>
    <s v="#"/>
    <s v="3111-1800009543"/>
    <s v="JUL 2020"/>
    <n v="1530"/>
    <x v="0"/>
    <x v="0"/>
    <x v="472"/>
    <x v="4"/>
    <x v="9"/>
    <x v="56"/>
  </r>
  <r>
    <x v="0"/>
    <s v="Adm &amp; Gen-Outsd Svcs"/>
    <s v="5303890"/>
    <s v="Misc. Outside Svcs"/>
    <s v="400004055"/>
    <s v="COLUMBIA GULF TRANSMISSION LLC"/>
    <s v="1900003751"/>
    <s v="1"/>
    <s v="KR"/>
    <s v="CTR SR01/164710"/>
    <s v="DEL GAS SUPPLY PLAN"/>
    <s v="#"/>
    <s v="#"/>
    <s v="3111-1800009688"/>
    <s v="AUG 2020"/>
    <n v="1530"/>
    <x v="0"/>
    <x v="0"/>
    <x v="473"/>
    <x v="5"/>
    <x v="9"/>
    <x v="56"/>
  </r>
  <r>
    <x v="0"/>
    <s v="Adm &amp; Gen-Outsd Svcs"/>
    <s v="5303890"/>
    <s v="Misc. Outside Svcs"/>
    <s v="400004055"/>
    <s v="COLUMBIA GULF TRANSMISSION LLC"/>
    <s v="1900004471"/>
    <s v="1"/>
    <s v="KR"/>
    <s v="CTR SR01/164710"/>
    <s v="DEL GAS SUPPLY PLAN"/>
    <s v="#"/>
    <s v="#"/>
    <s v="3111-1800007659"/>
    <s v="SEP 2019"/>
    <n v="1530"/>
    <x v="0"/>
    <x v="0"/>
    <x v="474"/>
    <x v="9"/>
    <x v="9"/>
    <x v="56"/>
  </r>
  <r>
    <x v="0"/>
    <s v="Adm &amp; Gen-Outsd Svcs"/>
    <s v="5303890"/>
    <s v="Misc. Outside Svcs"/>
    <s v="400004055"/>
    <s v="COLUMBIA GULF TRANSMISSION LLC"/>
    <s v="1900004876"/>
    <s v="1"/>
    <s v="KR"/>
    <s v="CTR SR01/164710"/>
    <s v="DEL GAS SUPPLY PLAN"/>
    <s v="#"/>
    <s v="#"/>
    <s v="3111-1800007904"/>
    <s v="OCT 2019"/>
    <n v="1530"/>
    <x v="0"/>
    <x v="0"/>
    <x v="475"/>
    <x v="1"/>
    <x v="9"/>
    <x v="56"/>
  </r>
  <r>
    <x v="0"/>
    <s v="Adm &amp; Gen-Outsd Svcs"/>
    <s v="5303890"/>
    <s v="Misc. Outside Svcs"/>
    <s v="400004055"/>
    <s v="COLUMBIA GULF TRANSMISSION LLC"/>
    <s v="1900005502"/>
    <s v="1"/>
    <s v="KR"/>
    <s v="CTR SR01/164710"/>
    <s v="DEL GAS SUPPLY PLAN"/>
    <s v="#"/>
    <s v="#"/>
    <s v="3111-1800008134"/>
    <s v="NOV 2019"/>
    <n v="1530"/>
    <x v="0"/>
    <x v="0"/>
    <x v="476"/>
    <x v="10"/>
    <x v="9"/>
    <x v="56"/>
  </r>
  <r>
    <x v="0"/>
    <s v="Adm &amp; Gen-Outsd Svcs"/>
    <s v="5303890"/>
    <s v="Misc. Outside Svcs"/>
    <s v="400004055"/>
    <s v="COLUMBIA GULF TRANSMISSION LLC"/>
    <s v="1900006067"/>
    <s v="1"/>
    <s v="KR"/>
    <s v="CTR SR01/164710"/>
    <s v="DEL GAS SUPPLY PLAN"/>
    <s v="#"/>
    <s v="#"/>
    <s v="3111-1800008359"/>
    <s v="DEC 2019"/>
    <n v="1530"/>
    <x v="0"/>
    <x v="0"/>
    <x v="477"/>
    <x v="0"/>
    <x v="9"/>
    <x v="56"/>
  </r>
  <r>
    <x v="0"/>
    <s v="Adm &amp; Gen-Outsd Svcs"/>
    <s v="5303890"/>
    <s v="Misc. Outside Svcs"/>
    <s v="400004129"/>
    <s v="NATURAL ENERGY ENGINEERING SERVICES"/>
    <s v="1500001004"/>
    <s v="1"/>
    <s v="KA"/>
    <s v="CTR SR01/164710"/>
    <s v="DEL GAS SUPPLY PLAN"/>
    <s v="#"/>
    <s v="#"/>
    <s v="10541"/>
    <s v="FEB 2020"/>
    <n v="-8900.3799999999992"/>
    <x v="0"/>
    <x v="0"/>
    <x v="478"/>
    <x v="6"/>
    <x v="9"/>
    <x v="57"/>
  </r>
  <r>
    <x v="0"/>
    <s v="Adm &amp; Gen-Outsd Svcs"/>
    <s v="5303890"/>
    <s v="Misc. Outside Svcs"/>
    <s v="400004129"/>
    <s v="NATURAL ENERGY ENGINEERING SERVICES"/>
    <s v="1900000598"/>
    <s v="1"/>
    <s v="KR"/>
    <s v="CTR SR01/164710"/>
    <s v="DEL GAS SUPPLY PLAN"/>
    <s v="#"/>
    <s v="#"/>
    <s v="10541"/>
    <s v="FEB 2020"/>
    <n v="8900.3799999999992"/>
    <x v="0"/>
    <x v="0"/>
    <x v="479"/>
    <x v="6"/>
    <x v="9"/>
    <x v="57"/>
  </r>
  <r>
    <x v="0"/>
    <s v="Adm &amp; Gen-Outsd Svcs"/>
    <s v="5303890"/>
    <s v="Misc. Outside Svcs"/>
    <s v="400004129"/>
    <s v="NATURAL ENERGY ENGINEERING SERVICES"/>
    <s v="1900000770"/>
    <s v="1"/>
    <s v="KR"/>
    <s v="CTR SR01/164710"/>
    <s v="DEL GAS SUPPLY PLAN"/>
    <s v="#"/>
    <s v="#"/>
    <s v="10541"/>
    <s v="FEB 2020"/>
    <n v="7611.25"/>
    <x v="0"/>
    <x v="0"/>
    <x v="480"/>
    <x v="6"/>
    <x v="9"/>
    <x v="57"/>
  </r>
  <r>
    <x v="0"/>
    <s v="Adm &amp; Gen-Outsd Svcs"/>
    <s v="5303890"/>
    <s v="Misc. Outside Svcs"/>
    <s v="400004129"/>
    <s v="NATURAL ENERGY ENGINEERING SERVICES"/>
    <s v="1900001455"/>
    <s v="1"/>
    <s v="KR"/>
    <s v="CTR SR01/164710"/>
    <s v="DEL GAS SUPPLY PLAN"/>
    <s v="#"/>
    <s v="#"/>
    <s v="10555"/>
    <s v="APR 2020"/>
    <n v="6105"/>
    <x v="0"/>
    <x v="0"/>
    <x v="481"/>
    <x v="11"/>
    <x v="9"/>
    <x v="57"/>
  </r>
  <r>
    <x v="0"/>
    <s v="Adm &amp; Gen-Outsd Svcs"/>
    <s v="5303890"/>
    <s v="Misc. Outside Svcs"/>
    <s v="400004129"/>
    <s v="NATURAL ENERGY ENGINEERING SERVICES"/>
    <s v="1900003795"/>
    <s v="1"/>
    <s v="KR"/>
    <s v="CTR SR01/164710"/>
    <s v="DEL GAS SUPPLY PLAN"/>
    <s v="#"/>
    <s v="#"/>
    <s v="10568"/>
    <s v="AUG 2020"/>
    <n v="1817.45"/>
    <x v="0"/>
    <x v="0"/>
    <x v="482"/>
    <x v="5"/>
    <x v="9"/>
    <x v="57"/>
  </r>
  <r>
    <x v="0"/>
    <s v="Adm &amp; Gen-Outsd Svcs"/>
    <s v="5303890"/>
    <s v="Misc. Outside Svcs"/>
    <s v="400004193"/>
    <s v="PANTECHS LABORATORIES INC"/>
    <s v="1900000772"/>
    <s v="1"/>
    <s v="KR"/>
    <s v="CTR SR01/169935"/>
    <s v="DEL CORPORATE"/>
    <s v="#"/>
    <s v="#"/>
    <s v="244140"/>
    <s v="FEB 2020"/>
    <n v="1701.3"/>
    <x v="0"/>
    <x v="0"/>
    <x v="483"/>
    <x v="6"/>
    <x v="9"/>
    <x v="58"/>
  </r>
  <r>
    <x v="0"/>
    <s v="Adm &amp; Gen-Outsd Svcs"/>
    <s v="5303890"/>
    <s v="Misc. Outside Svcs"/>
    <s v="400004193"/>
    <s v="PANTECHS LABORATORIES INC"/>
    <s v="1900001137"/>
    <s v="1"/>
    <s v="KR"/>
    <s v="CTR SR01/169935"/>
    <s v="DEL CORPORATE"/>
    <s v="#"/>
    <s v="#"/>
    <s v="244616"/>
    <s v="MAR 2020"/>
    <n v="4346.43"/>
    <x v="0"/>
    <x v="0"/>
    <x v="484"/>
    <x v="7"/>
    <x v="9"/>
    <x v="58"/>
  </r>
  <r>
    <x v="0"/>
    <s v="Adm &amp; Gen-Outsd Svcs"/>
    <s v="5303890"/>
    <s v="Misc. Outside Svcs"/>
    <s v="400004193"/>
    <s v="PANTECHS LABORATORIES INC"/>
    <s v="1900005282"/>
    <s v="1"/>
    <s v="KR"/>
    <s v="CTR SR01/169935"/>
    <s v="DEL CORPORATE"/>
    <s v="#"/>
    <s v="#"/>
    <s v="244020"/>
    <s v="OCT 2019"/>
    <n v="2766.2"/>
    <x v="0"/>
    <x v="0"/>
    <x v="485"/>
    <x v="1"/>
    <x v="9"/>
    <x v="58"/>
  </r>
  <r>
    <x v="0"/>
    <s v="Adm &amp; Gen-Outsd Svcs"/>
    <s v="5303890"/>
    <s v="Misc. Outside Svcs"/>
    <s v="400004295"/>
    <s v="NEW VISTA OF THE BLUEGRASS INC"/>
    <s v="1900000091"/>
    <s v="1"/>
    <s v="KR"/>
    <s v="CTR SR01/163024"/>
    <s v="DEL HUM RES"/>
    <s v="#"/>
    <s v="#"/>
    <s v="OCT-DEC 2019"/>
    <s v="JAN 2020"/>
    <n v="497.55"/>
    <x v="0"/>
    <x v="0"/>
    <x v="486"/>
    <x v="2"/>
    <x v="9"/>
    <x v="59"/>
  </r>
  <r>
    <x v="0"/>
    <s v="Adm &amp; Gen-Outsd Svcs"/>
    <s v="5303890"/>
    <s v="Misc. Outside Svcs"/>
    <s v="400004295"/>
    <s v="NEW VISTA OF THE BLUEGRASS INC"/>
    <s v="1900001527"/>
    <s v="1"/>
    <s v="KR"/>
    <s v="CTR SR01/163024"/>
    <s v="DEL HUM RES"/>
    <s v="#"/>
    <s v="#"/>
    <s v="JAN-MAR 2020"/>
    <s v="APR 2020"/>
    <n v="497.55"/>
    <x v="0"/>
    <x v="0"/>
    <x v="487"/>
    <x v="11"/>
    <x v="9"/>
    <x v="59"/>
  </r>
  <r>
    <x v="0"/>
    <s v="Adm &amp; Gen-Outsd Svcs"/>
    <s v="5303890"/>
    <s v="Misc. Outside Svcs"/>
    <s v="400004295"/>
    <s v="NEW VISTA OF THE BLUEGRASS INC"/>
    <s v="1900003127"/>
    <s v="1"/>
    <s v="KR"/>
    <s v="CTR SR01/163024"/>
    <s v="DEL HUM RES"/>
    <s v="#"/>
    <s v="#"/>
    <s v="APRIL-JUNE 2020"/>
    <s v="JUL 2020"/>
    <n v="497.55"/>
    <x v="0"/>
    <x v="0"/>
    <x v="488"/>
    <x v="4"/>
    <x v="9"/>
    <x v="59"/>
  </r>
  <r>
    <x v="0"/>
    <s v="Adm &amp; Gen-Outsd Svcs"/>
    <s v="5303890"/>
    <s v="Misc. Outside Svcs"/>
    <s v="400004295"/>
    <s v="NEW VISTA OF THE BLUEGRASS INC"/>
    <s v="1900005075"/>
    <s v="1"/>
    <s v="KR"/>
    <s v="CTR SR01/169935"/>
    <s v="DEL CORPORATE"/>
    <s v="#"/>
    <s v="#"/>
    <s v="JUL-SEP 2019"/>
    <s v="OCT 2019"/>
    <n v="497.55"/>
    <x v="0"/>
    <x v="0"/>
    <x v="489"/>
    <x v="1"/>
    <x v="9"/>
    <x v="59"/>
  </r>
  <r>
    <x v="0"/>
    <s v="Adm &amp; Gen-Outsd Svcs"/>
    <s v="5303890"/>
    <s v="Misc. Outside Svcs"/>
    <s v="700002200"/>
    <s v="PNG COMPANIES LLC"/>
    <s v="100008227"/>
    <s v="3"/>
    <s v="PD"/>
    <s v="WBS CP.APPL.ALL"/>
    <s v="INVS/SERVICES TO SUPPORT ALL COMPANIES"/>
    <s v="#"/>
    <s v="TR1000003204"/>
    <s v="22004523"/>
    <s v="JAN 2020"/>
    <n v="0.67547500000000005"/>
    <x v="0"/>
    <x v="0"/>
    <x v="490"/>
    <x v="2"/>
    <x v="9"/>
    <x v="60"/>
  </r>
  <r>
    <x v="0"/>
    <s v="Adm &amp; Gen-Outsd Svcs"/>
    <s v="5303890"/>
    <s v="Misc. Outside Svcs"/>
    <s v="700002200"/>
    <s v="PNG COMPANIES LLC"/>
    <s v="100018983"/>
    <s v="2"/>
    <s v="PD"/>
    <s v="WBS CP.APPL.ALL"/>
    <s v="INVS/SERVICES TO SUPPORT ALL COMPANIES"/>
    <s v="#"/>
    <s v="TR1000003243"/>
    <s v="22004772"/>
    <s v="FEB 2020"/>
    <n v="0.28699999999999998"/>
    <x v="0"/>
    <x v="0"/>
    <x v="491"/>
    <x v="6"/>
    <x v="9"/>
    <x v="60"/>
  </r>
  <r>
    <x v="0"/>
    <s v="Adm &amp; Gen-Outsd Svcs"/>
    <s v="5303890"/>
    <s v="Misc. Outside Svcs"/>
    <s v="700002200"/>
    <s v="PNG COMPANIES LLC"/>
    <s v="100027613"/>
    <s v="2"/>
    <s v="PD"/>
    <s v="WBS CP.APPL.ALL"/>
    <s v="INVS/SERVICES TO SUPPORT ALL COMPANIES"/>
    <s v="#"/>
    <s v="TR1000003274"/>
    <s v="22004935"/>
    <s v="MAR 2020"/>
    <n v="0.63549999999999995"/>
    <x v="0"/>
    <x v="0"/>
    <x v="492"/>
    <x v="7"/>
    <x v="9"/>
    <x v="60"/>
  </r>
  <r>
    <x v="0"/>
    <s v="Adm &amp; Gen-Outsd Svcs"/>
    <s v="5303890"/>
    <s v="Misc. Outside Svcs"/>
    <s v="700002200"/>
    <s v="PNG COMPANIES LLC"/>
    <s v="100037141"/>
    <s v="1"/>
    <s v="PD"/>
    <s v="WBS CP.APPL.ALL"/>
    <s v="INVS/SERVICES TO SUPPORT ALL COMPANIES"/>
    <s v="#"/>
    <s v="TR1000003317"/>
    <s v="22005050"/>
    <s v="APR 2020"/>
    <n v="0.65735299999999997"/>
    <x v="0"/>
    <x v="0"/>
    <x v="493"/>
    <x v="11"/>
    <x v="9"/>
    <x v="60"/>
  </r>
  <r>
    <x v="0"/>
    <s v="Adm &amp; Gen-Outsd Svcs"/>
    <s v="5303890"/>
    <s v="Misc. Outside Svcs"/>
    <s v="700002200"/>
    <s v="PNG COMPANIES LLC"/>
    <s v="100043228"/>
    <s v="1"/>
    <s v="PD"/>
    <s v="WBS CP.APPL.ALL"/>
    <s v="INVS/SERVICES TO SUPPORT ALL COMPANIES"/>
    <s v="#"/>
    <s v="TR1000003355"/>
    <s v="22005140"/>
    <s v="MAY 2020"/>
    <n v="3.0594199999999998"/>
    <x v="0"/>
    <x v="0"/>
    <x v="494"/>
    <x v="3"/>
    <x v="9"/>
    <x v="60"/>
  </r>
  <r>
    <x v="0"/>
    <s v="Adm &amp; Gen-Outsd Svcs"/>
    <s v="5303890"/>
    <s v="Misc. Outside Svcs"/>
    <s v="700002200"/>
    <s v="PNG COMPANIES LLC"/>
    <s v="100054071"/>
    <s v="1"/>
    <s v="PD"/>
    <s v="WBS CP.APPL.ALL"/>
    <s v="INVS/SERVICES TO SUPPORT ALL COMPANIES"/>
    <s v="#"/>
    <s v="TR1000003389"/>
    <s v="22005241"/>
    <s v="JUN 2020"/>
    <n v="0.16400000000000001"/>
    <x v="0"/>
    <x v="0"/>
    <x v="495"/>
    <x v="8"/>
    <x v="9"/>
    <x v="60"/>
  </r>
  <r>
    <x v="0"/>
    <s v="Adm &amp; Gen-Outsd Svcs"/>
    <s v="5303890"/>
    <s v="Misc. Outside Svcs"/>
    <s v="700002200"/>
    <s v="PNG COMPANIES LLC"/>
    <s v="100063024"/>
    <s v="1"/>
    <s v="PD"/>
    <s v="WBS CP.APPL.ALL"/>
    <s v="INVS/SERVICES TO SUPPORT ALL COMPANIES"/>
    <s v="#"/>
    <s v="TR1000003429"/>
    <s v="22005310"/>
    <s v="JUL 2020"/>
    <n v="0.53300000000000003"/>
    <x v="0"/>
    <x v="0"/>
    <x v="496"/>
    <x v="4"/>
    <x v="9"/>
    <x v="60"/>
  </r>
  <r>
    <x v="0"/>
    <s v="Adm &amp; Gen-Outsd Svcs"/>
    <s v="5303890"/>
    <s v="Misc. Outside Svcs"/>
    <s v="700002200"/>
    <s v="PNG COMPANIES LLC"/>
    <s v="100073773"/>
    <s v="1"/>
    <s v="PD"/>
    <s v="WBS CP.APPL.ALL"/>
    <s v="INVS/SERVICES TO SUPPORT ALL COMPANIES"/>
    <s v="#"/>
    <s v="TR1000003469"/>
    <s v="22005489"/>
    <s v="AUG 2020"/>
    <n v="0.16400000000000001"/>
    <x v="0"/>
    <x v="0"/>
    <x v="497"/>
    <x v="5"/>
    <x v="9"/>
    <x v="60"/>
  </r>
  <r>
    <x v="0"/>
    <s v="Adm &amp; Gen-Outsd Svcs"/>
    <s v="5303890"/>
    <s v="Misc. Outside Svcs"/>
    <s v="700002200"/>
    <s v="PNG COMPANIES LLC"/>
    <s v="100086629"/>
    <s v="1"/>
    <s v="PD"/>
    <s v="WBS CP.APPL.ALL"/>
    <s v="INVS/SERVICES TO SUPPORT ALL COMPANIES"/>
    <s v="#"/>
    <s v="#"/>
    <s v="22003722"/>
    <s v="SEP 2019"/>
    <n v="0.65608200000000005"/>
    <x v="0"/>
    <x v="0"/>
    <x v="498"/>
    <x v="9"/>
    <x v="9"/>
    <x v="60"/>
  </r>
  <r>
    <x v="0"/>
    <s v="Adm &amp; Gen-Outsd Svcs"/>
    <s v="5303890"/>
    <s v="Misc. Outside Svcs"/>
    <s v="700002200"/>
    <s v="PNG COMPANIES LLC"/>
    <s v="100096815"/>
    <s v="1"/>
    <s v="PD"/>
    <s v="WBS CP.APPL.ALL"/>
    <s v="INVS/SERVICES TO SUPPORT ALL COMPANIES"/>
    <s v="#"/>
    <s v="#"/>
    <s v="22003905"/>
    <s v="OCT 2019"/>
    <n v="0.65604099999999999"/>
    <x v="0"/>
    <x v="0"/>
    <x v="499"/>
    <x v="1"/>
    <x v="9"/>
    <x v="60"/>
  </r>
  <r>
    <x v="0"/>
    <s v="Adm &amp; Gen-Outsd Svcs"/>
    <s v="5303890"/>
    <s v="Misc. Outside Svcs"/>
    <s v="700002200"/>
    <s v="PNG COMPANIES LLC"/>
    <s v="100107282"/>
    <s v="1"/>
    <s v="PD"/>
    <s v="WBS CP.APPL.ALL"/>
    <s v="INVS/SERVICES TO SUPPORT ALL COMPANIES"/>
    <s v="#"/>
    <s v="TR1000003127"/>
    <s v="22004173"/>
    <s v="NOV 2019"/>
    <n v="2.501287"/>
    <x v="0"/>
    <x v="0"/>
    <x v="500"/>
    <x v="10"/>
    <x v="9"/>
    <x v="60"/>
  </r>
  <r>
    <x v="0"/>
    <s v="Adm &amp; Gen-Outsd Svcs"/>
    <s v="5303890"/>
    <s v="Misc. Outside Svcs"/>
    <s v="700002200"/>
    <s v="PNG COMPANIES LLC"/>
    <s v="100117731"/>
    <s v="1"/>
    <s v="PD"/>
    <s v="WBS CP.APPL.ALL"/>
    <s v="INVS/SERVICES TO SUPPORT ALL COMPANIES"/>
    <s v="#"/>
    <s v="TR1000003161"/>
    <s v="22004352"/>
    <s v="DEC 2019"/>
    <n v="0.65608200000000005"/>
    <x v="0"/>
    <x v="0"/>
    <x v="501"/>
    <x v="0"/>
    <x v="9"/>
    <x v="60"/>
  </r>
  <r>
    <x v="0"/>
    <s v="Adm &amp; Gen-Outsd Svcs"/>
    <s v="5303890"/>
    <s v="Misc. Outside Svcs"/>
    <s v="#"/>
    <s v="Not assigned"/>
    <s v="100000851"/>
    <s v="1"/>
    <s v="SA"/>
    <s v="CTR SR01/164710"/>
    <s v="DEL GAS SUPPLY PLAN"/>
    <s v="#"/>
    <s v="Amortize Platts Jan 2020"/>
    <s v="AMORTIZE PLATTS"/>
    <s v="JAN 2020"/>
    <n v="935.96"/>
    <x v="0"/>
    <x v="0"/>
    <x v="502"/>
    <x v="2"/>
    <x v="9"/>
    <x v="61"/>
  </r>
  <r>
    <x v="0"/>
    <s v="Adm &amp; Gen-Outsd Svcs"/>
    <s v="5303890"/>
    <s v="Misc. Outside Svcs"/>
    <s v="#"/>
    <s v="Not assigned"/>
    <s v="100001356"/>
    <s v="1"/>
    <s v="SA"/>
    <s v="CTR SR01/164710"/>
    <s v="DEL GAS SUPPLY PLAN"/>
    <s v="#"/>
    <s v="Amortize Platts Feb 2020"/>
    <s v="AMORTIZE PLATTS"/>
    <s v="FEB 2020"/>
    <n v="875.58"/>
    <x v="0"/>
    <x v="0"/>
    <x v="503"/>
    <x v="6"/>
    <x v="9"/>
    <x v="61"/>
  </r>
  <r>
    <x v="0"/>
    <s v="Adm &amp; Gen-Outsd Svcs"/>
    <s v="5303890"/>
    <s v="Misc. Outside Svcs"/>
    <s v="#"/>
    <s v="Not assigned"/>
    <s v="100001384"/>
    <s v="2"/>
    <s v="PD"/>
    <s v="CTR SR01/163024"/>
    <s v="DEL HUM RES"/>
    <s v="#"/>
    <s v="TR1000003245"/>
    <s v="16450610"/>
    <s v="FEB 2020"/>
    <n v="1342"/>
    <x v="0"/>
    <x v="0"/>
    <x v="130"/>
    <x v="12"/>
    <x v="4"/>
    <x v="18"/>
  </r>
  <r>
    <x v="0"/>
    <s v="Adm &amp; Gen-Outsd Svcs"/>
    <s v="5303890"/>
    <s v="Misc. Outside Svcs"/>
    <s v="#"/>
    <s v="Not assigned"/>
    <s v="100001988"/>
    <s v="1"/>
    <s v="SA"/>
    <s v="CTR SR01/164710"/>
    <s v="DEL GAS SUPPLY PLAN"/>
    <s v="#"/>
    <s v="Amortize Platts March 202"/>
    <s v="AMORTIZE PLATTS"/>
    <s v="MAR 2020"/>
    <n v="935.96"/>
    <x v="0"/>
    <x v="0"/>
    <x v="504"/>
    <x v="7"/>
    <x v="9"/>
    <x v="61"/>
  </r>
  <r>
    <x v="0"/>
    <s v="Adm &amp; Gen-Outsd Svcs"/>
    <s v="5303890"/>
    <s v="Misc. Outside Svcs"/>
    <s v="#"/>
    <s v="Not assigned"/>
    <s v="100002113"/>
    <s v="4"/>
    <s v="PD"/>
    <s v="CTR SR01/163024"/>
    <s v="DEL HUM RES"/>
    <s v="#"/>
    <s v="TR1000003276"/>
    <s v="16450664"/>
    <s v="MAR 2020"/>
    <n v="280"/>
    <x v="0"/>
    <x v="0"/>
    <x v="130"/>
    <x v="12"/>
    <x v="4"/>
    <x v="18"/>
  </r>
  <r>
    <x v="0"/>
    <s v="Adm &amp; Gen-Outsd Svcs"/>
    <s v="5303890"/>
    <s v="Misc. Outside Svcs"/>
    <s v="#"/>
    <s v="Not assigned"/>
    <s v="100002667"/>
    <s v="1"/>
    <s v="SA"/>
    <s v="CTR SR01/164710"/>
    <s v="DEL GAS SUPPLY PLAN"/>
    <s v="#"/>
    <s v="Amortize Platts April 202"/>
    <s v="AMORTIZE PLATTS"/>
    <s v="APR 2020"/>
    <n v="905.77"/>
    <x v="0"/>
    <x v="0"/>
    <x v="505"/>
    <x v="11"/>
    <x v="9"/>
    <x v="61"/>
  </r>
  <r>
    <x v="0"/>
    <s v="Adm &amp; Gen-Outsd Svcs"/>
    <s v="5303890"/>
    <s v="Misc. Outside Svcs"/>
    <s v="#"/>
    <s v="Not assigned"/>
    <s v="100002955"/>
    <s v="3"/>
    <s v="PD"/>
    <s v="CTR SR01/163024"/>
    <s v="DEL HUM RES"/>
    <s v="#"/>
    <s v="TR1000003319"/>
    <s v="16450780"/>
    <s v="APR 2020"/>
    <n v="1580"/>
    <x v="0"/>
    <x v="0"/>
    <x v="130"/>
    <x v="12"/>
    <x v="4"/>
    <x v="18"/>
  </r>
  <r>
    <x v="0"/>
    <s v="Adm &amp; Gen-Outsd Svcs"/>
    <s v="5303890"/>
    <s v="Misc. Outside Svcs"/>
    <s v="#"/>
    <s v="Not assigned"/>
    <s v="100003589"/>
    <s v="2"/>
    <s v="PD"/>
    <s v="CTR SR01/163024"/>
    <s v="DEL HUM RES"/>
    <s v="#"/>
    <s v="TR1000003351"/>
    <s v="16450753"/>
    <s v="MAY 2020"/>
    <n v="317"/>
    <x v="0"/>
    <x v="0"/>
    <x v="130"/>
    <x v="12"/>
    <x v="4"/>
    <x v="18"/>
  </r>
  <r>
    <x v="0"/>
    <s v="Adm &amp; Gen-Outsd Svcs"/>
    <s v="5303890"/>
    <s v="Misc. Outside Svcs"/>
    <s v="#"/>
    <s v="Not assigned"/>
    <s v="100003597"/>
    <s v="1"/>
    <s v="PD"/>
    <s v="CTR SR01/169556"/>
    <s v="FACILITY ADM SETT"/>
    <s v="#"/>
    <s v="TR1000003351"/>
    <s v="16450803"/>
    <s v="MAY 2020"/>
    <n v="115.67"/>
    <x v="0"/>
    <x v="0"/>
    <x v="130"/>
    <x v="12"/>
    <x v="4"/>
    <x v="18"/>
  </r>
  <r>
    <x v="0"/>
    <s v="Adm &amp; Gen-Outsd Svcs"/>
    <s v="5303890"/>
    <s v="Misc. Outside Svcs"/>
    <s v="#"/>
    <s v="Not assigned"/>
    <s v="100003825"/>
    <s v="1"/>
    <s v="SA"/>
    <s v="CTR SR01/164710"/>
    <s v="DEL GAS SUPPLY PLAN"/>
    <s v="#"/>
    <s v="Amortize Platts May 2020"/>
    <s v="AMORTIZE PLATTS"/>
    <s v="MAY 2020"/>
    <n v="935.96"/>
    <x v="0"/>
    <x v="0"/>
    <x v="506"/>
    <x v="3"/>
    <x v="9"/>
    <x v="61"/>
  </r>
  <r>
    <x v="0"/>
    <s v="Adm &amp; Gen-Outsd Svcs"/>
    <s v="5303890"/>
    <s v="Misc. Outside Svcs"/>
    <s v="#"/>
    <s v="Not assigned"/>
    <s v="100004544"/>
    <s v="1"/>
    <s v="SA"/>
    <s v="CTR SR01/164710"/>
    <s v="DEL GAS SUPPLY PLAN"/>
    <s v="#"/>
    <s v="Amortize Platts June 2020"/>
    <s v="AMORTIZE PLATTS"/>
    <s v="JUN 2020"/>
    <n v="905.77"/>
    <x v="0"/>
    <x v="0"/>
    <x v="507"/>
    <x v="8"/>
    <x v="9"/>
    <x v="61"/>
  </r>
  <r>
    <x v="0"/>
    <s v="Adm &amp; Gen-Outsd Svcs"/>
    <s v="5303890"/>
    <s v="Misc. Outside Svcs"/>
    <s v="#"/>
    <s v="Not assigned"/>
    <s v="100004748"/>
    <s v="3"/>
    <s v="PD"/>
    <s v="CTR SR01/169556"/>
    <s v="FACILITY ADM SETT"/>
    <s v="#"/>
    <s v="TR1000003393"/>
    <s v="16500791"/>
    <s v="JUN 2020"/>
    <n v="39.22"/>
    <x v="0"/>
    <x v="0"/>
    <x v="130"/>
    <x v="12"/>
    <x v="4"/>
    <x v="18"/>
  </r>
  <r>
    <x v="0"/>
    <s v="Adm &amp; Gen-Outsd Svcs"/>
    <s v="5303890"/>
    <s v="Misc. Outside Svcs"/>
    <s v="#"/>
    <s v="Not assigned"/>
    <s v="100005691"/>
    <s v="1"/>
    <s v="SA"/>
    <s v="CTR SR01/164710"/>
    <s v="DEL GAS SUPPLY PLAN"/>
    <s v="#"/>
    <s v="Amortize Platts July 2020"/>
    <s v="AMORTIZE PLATTS"/>
    <s v="JUL 2020"/>
    <n v="935.96"/>
    <x v="0"/>
    <x v="0"/>
    <x v="508"/>
    <x v="4"/>
    <x v="9"/>
    <x v="61"/>
  </r>
  <r>
    <x v="0"/>
    <s v="Adm &amp; Gen-Outsd Svcs"/>
    <s v="5303890"/>
    <s v="Misc. Outside Svcs"/>
    <s v="#"/>
    <s v="Not assigned"/>
    <s v="100005770"/>
    <s v="1"/>
    <s v="SA"/>
    <s v="CTR SR01/163024"/>
    <s v="DEL HUM RES"/>
    <s v="#"/>
    <s v="Reclass AP Invoice"/>
    <s v="RECLASS AP INVOI"/>
    <s v="JUL 2020"/>
    <n v="-1296.8900000000001"/>
    <x v="0"/>
    <x v="0"/>
    <x v="130"/>
    <x v="12"/>
    <x v="4"/>
    <x v="18"/>
  </r>
  <r>
    <x v="0"/>
    <s v="Adm &amp; Gen-Outsd Svcs"/>
    <s v="5303890"/>
    <s v="Misc. Outside Svcs"/>
    <s v="#"/>
    <s v="Not assigned"/>
    <s v="100006311"/>
    <s v="1"/>
    <s v="PD"/>
    <s v="CTR SR01/164410"/>
    <s v="DEL CORP SER"/>
    <s v="#"/>
    <s v="TR1000003451"/>
    <s v="16450911"/>
    <s v="AUG 2020"/>
    <n v="225"/>
    <x v="0"/>
    <x v="0"/>
    <x v="130"/>
    <x v="12"/>
    <x v="4"/>
    <x v="18"/>
  </r>
  <r>
    <x v="0"/>
    <s v="Adm &amp; Gen-Outsd Svcs"/>
    <s v="5303890"/>
    <s v="Misc. Outside Svcs"/>
    <s v="#"/>
    <s v="Not assigned"/>
    <s v="100006325"/>
    <s v="2"/>
    <s v="PD"/>
    <s v="CTR SR01/163024"/>
    <s v="DEL HUM RES"/>
    <s v="#"/>
    <s v="TR1000003451"/>
    <s v="16450930"/>
    <s v="AUG 2020"/>
    <n v="500"/>
    <x v="0"/>
    <x v="0"/>
    <x v="130"/>
    <x v="12"/>
    <x v="4"/>
    <x v="18"/>
  </r>
  <r>
    <x v="0"/>
    <s v="Adm &amp; Gen-Outsd Svcs"/>
    <s v="5303890"/>
    <s v="Misc. Outside Svcs"/>
    <s v="#"/>
    <s v="Not assigned"/>
    <s v="100006479"/>
    <s v="1"/>
    <s v="SA"/>
    <s v="CTR SR01/164710"/>
    <s v="DEL GAS SUPPLY PLAN"/>
    <s v="#"/>
    <s v="Amortize Platts August 20"/>
    <s v="AMORTIZE PLATTS"/>
    <s v="AUG 2020"/>
    <n v="935.96"/>
    <x v="0"/>
    <x v="0"/>
    <x v="509"/>
    <x v="5"/>
    <x v="9"/>
    <x v="61"/>
  </r>
  <r>
    <x v="0"/>
    <s v="Adm &amp; Gen-Outsd Svcs"/>
    <s v="5303890"/>
    <s v="Misc. Outside Svcs"/>
    <s v="#"/>
    <s v="Not assigned"/>
    <s v="100006704"/>
    <s v="13"/>
    <s v="SA"/>
    <s v="CTR SR01/164410"/>
    <s v="DEL CORP SER"/>
    <s v="#"/>
    <s v="Accrued Sales Tax"/>
    <s v="ACCRUED SALES TA"/>
    <s v="AUG 2020"/>
    <n v="13.5"/>
    <x v="0"/>
    <x v="0"/>
    <x v="130"/>
    <x v="12"/>
    <x v="4"/>
    <x v="18"/>
  </r>
  <r>
    <x v="0"/>
    <s v="Adm &amp; Gen-Outsd Svcs"/>
    <s v="5303890"/>
    <s v="Misc. Outside Svcs"/>
    <s v="#"/>
    <s v="Not assigned"/>
    <s v="100009567"/>
    <s v="2"/>
    <s v="PD"/>
    <s v="CTR SR01/163024"/>
    <s v="DEL HUM RES"/>
    <s v="#"/>
    <s v="#"/>
    <s v="16450303"/>
    <s v="SEP 2019"/>
    <n v="180"/>
    <x v="0"/>
    <x v="0"/>
    <x v="130"/>
    <x v="12"/>
    <x v="4"/>
    <x v="18"/>
  </r>
  <r>
    <x v="0"/>
    <s v="Adm &amp; Gen-Outsd Svcs"/>
    <s v="5303890"/>
    <s v="Misc. Outside Svcs"/>
    <s v="#"/>
    <s v="Not assigned"/>
    <s v="100009584"/>
    <s v="1"/>
    <s v="PD"/>
    <s v="CTR SR01/163024"/>
    <s v="DEL HUM RES"/>
    <s v="#"/>
    <s v="#"/>
    <s v="16450301"/>
    <s v="SEP 2019"/>
    <n v="62.45"/>
    <x v="0"/>
    <x v="0"/>
    <x v="130"/>
    <x v="12"/>
    <x v="4"/>
    <x v="18"/>
  </r>
  <r>
    <x v="0"/>
    <s v="Adm &amp; Gen-Outsd Svcs"/>
    <s v="5303890"/>
    <s v="Misc. Outside Svcs"/>
    <s v="#"/>
    <s v="Not assigned"/>
    <s v="100010405"/>
    <s v="1"/>
    <s v="SA"/>
    <s v="CTR SR01/169935"/>
    <s v="DEL CORPORATE"/>
    <s v="#"/>
    <s v="Reclass AP Invoice"/>
    <s v="RECLASS AP INVOI"/>
    <s v="OCT 2019"/>
    <n v="7170.58"/>
    <x v="0"/>
    <x v="0"/>
    <x v="129"/>
    <x v="1"/>
    <x v="9"/>
    <x v="17"/>
  </r>
  <r>
    <x v="0"/>
    <s v="Adm &amp; Gen-Outsd Svcs"/>
    <s v="5303890"/>
    <s v="Misc. Outside Svcs"/>
    <s v="#"/>
    <s v="Not assigned"/>
    <s v="100010473"/>
    <s v="2"/>
    <s v="PD"/>
    <s v="CTR SR01/163024"/>
    <s v="DEL HUM RES"/>
    <s v="#"/>
    <s v="#"/>
    <s v="16450370"/>
    <s v="OCT 2019"/>
    <n v="555"/>
    <x v="0"/>
    <x v="0"/>
    <x v="130"/>
    <x v="12"/>
    <x v="4"/>
    <x v="18"/>
  </r>
  <r>
    <x v="0"/>
    <s v="Adm &amp; Gen-Outsd Svcs"/>
    <s v="5303890"/>
    <s v="Misc. Outside Svcs"/>
    <s v="#"/>
    <s v="Not assigned"/>
    <s v="100011369"/>
    <s v="1"/>
    <s v="PD"/>
    <s v="CTR SR01/163024"/>
    <s v="DEL HUM RES"/>
    <s v="#"/>
    <s v="TR1000003133"/>
    <s v="16450404"/>
    <s v="NOV 2019"/>
    <n v="60"/>
    <x v="0"/>
    <x v="0"/>
    <x v="130"/>
    <x v="12"/>
    <x v="4"/>
    <x v="18"/>
  </r>
  <r>
    <x v="0"/>
    <s v="Adm &amp; Gen-Outsd Svcs"/>
    <s v="5303890"/>
    <s v="Misc. Outside Svcs"/>
    <s v="#"/>
    <s v="Not assigned"/>
    <s v="100012234"/>
    <s v="1"/>
    <s v="IC"/>
    <s v="CTR SR01/164710"/>
    <s v="DEL GAS SUPPLY PLAN"/>
    <s v="#"/>
    <s v="Platts Oct19-Oct20"/>
    <s v="PLATTS OCT19-20"/>
    <s v="DEC 2019"/>
    <n v="2264.4299999999998"/>
    <x v="0"/>
    <x v="0"/>
    <x v="510"/>
    <x v="0"/>
    <x v="9"/>
    <x v="61"/>
  </r>
  <r>
    <x v="0"/>
    <s v="Adm &amp; Gen-Outsd Svcs"/>
    <s v="5303890"/>
    <s v="Misc. Outside Svcs"/>
    <s v="#"/>
    <s v="Not assigned"/>
    <s v="100012264"/>
    <s v="1"/>
    <s v="PD"/>
    <s v="CTR SR01/163024"/>
    <s v="DEL HUM RES"/>
    <s v="#"/>
    <s v="TR1000003163"/>
    <s v="16450482"/>
    <s v="DEC 2019"/>
    <n v="2555"/>
    <x v="0"/>
    <x v="0"/>
    <x v="130"/>
    <x v="12"/>
    <x v="4"/>
    <x v="18"/>
  </r>
  <r>
    <x v="0"/>
    <s v="Adm &amp; Gen-Outsd Svcs"/>
    <s v="5303890"/>
    <s v="Misc. Outside Svcs"/>
    <s v="#"/>
    <s v="Not assigned"/>
    <s v="100012295"/>
    <s v="2"/>
    <s v="PD"/>
    <s v="CTR SR01/163024"/>
    <s v="DEL HUM RES"/>
    <s v="#"/>
    <s v="TR1000003163"/>
    <s v="16000250"/>
    <s v="DEC 2019"/>
    <n v="259"/>
    <x v="0"/>
    <x v="0"/>
    <x v="130"/>
    <x v="12"/>
    <x v="4"/>
    <x v="18"/>
  </r>
  <r>
    <x v="0"/>
    <s v="Adm &amp; Gen-Outsd Svcs"/>
    <s v="5303890"/>
    <s v="Misc. Outside Svcs"/>
    <s v="#"/>
    <s v="Not assigned"/>
    <s v="100012376"/>
    <s v="1"/>
    <s v="PD"/>
    <s v="CTR SR01/163024"/>
    <s v="DEL HUM RES"/>
    <s v="#"/>
    <s v="TR1000003179"/>
    <s v="16450481"/>
    <s v="DEC 2019"/>
    <n v="890"/>
    <x v="0"/>
    <x v="0"/>
    <x v="130"/>
    <x v="12"/>
    <x v="4"/>
    <x v="18"/>
  </r>
  <r>
    <x v="0"/>
    <s v="Adm &amp; Gen-Outsd Svcs"/>
    <s v="5303890"/>
    <s v="Misc. Outside Svcs"/>
    <s v="#"/>
    <s v="Not assigned"/>
    <s v="100012376"/>
    <s v="2"/>
    <s v="PD"/>
    <s v="CTR SR01/169556"/>
    <s v="FACILITY ADM SETT"/>
    <s v="#"/>
    <s v="TR1000003179"/>
    <s v="16450481"/>
    <s v="DEC 2019"/>
    <n v="491.52"/>
    <x v="0"/>
    <x v="0"/>
    <x v="130"/>
    <x v="12"/>
    <x v="4"/>
    <x v="18"/>
  </r>
  <r>
    <x v="0"/>
    <s v="Adm &amp; Gen-Outsd Svcs"/>
    <s v="5303991"/>
    <s v="MiscOutsideSvcs 2200"/>
    <s v="#"/>
    <s v="Not assigned"/>
    <s v="100000894"/>
    <s v="32"/>
    <s v="SA"/>
    <s v="CTR SR01/161311"/>
    <s v="DEL GEN ACCT"/>
    <s v="#"/>
    <s v="BILL1600"/>
    <s v="PNG COS SVC"/>
    <s v="JAN 2020"/>
    <n v="405.09"/>
    <x v="0"/>
    <x v="0"/>
    <x v="511"/>
    <x v="2"/>
    <x v="10"/>
    <x v="60"/>
  </r>
  <r>
    <x v="0"/>
    <s v="Adm &amp; Gen-Outsd Svcs"/>
    <s v="5303991"/>
    <s v="MiscOutsideSvcs 2200"/>
    <s v="#"/>
    <s v="Not assigned"/>
    <s v="100001661"/>
    <s v="112"/>
    <s v="SA"/>
    <s v="CTR SR01/161311"/>
    <s v="DEL GEN ACCT"/>
    <s v="#"/>
    <s v="BILL1600"/>
    <s v="PNG COS SVC"/>
    <s v="FEB 2020"/>
    <n v="463.63"/>
    <x v="0"/>
    <x v="0"/>
    <x v="512"/>
    <x v="6"/>
    <x v="10"/>
    <x v="60"/>
  </r>
  <r>
    <x v="0"/>
    <s v="Adm &amp; Gen-Outsd Svcs"/>
    <s v="5303991"/>
    <s v="MiscOutsideSvcs 2200"/>
    <s v="#"/>
    <s v="Not assigned"/>
    <s v="100001661"/>
    <s v="113"/>
    <s v="SA"/>
    <s v="CTR SR01/161311"/>
    <s v="DEL GEN ACCT"/>
    <s v="#"/>
    <s v="BILL1600"/>
    <s v="PNG COS SVC"/>
    <s v="FEB 2020"/>
    <n v="463.63"/>
    <x v="0"/>
    <x v="0"/>
    <x v="512"/>
    <x v="6"/>
    <x v="10"/>
    <x v="60"/>
  </r>
  <r>
    <x v="0"/>
    <s v="Adm &amp; Gen-Outsd Svcs"/>
    <s v="5303991"/>
    <s v="MiscOutsideSvcs 2200"/>
    <s v="#"/>
    <s v="Not assigned"/>
    <s v="100001661"/>
    <s v="114"/>
    <s v="SA"/>
    <s v="CTR SR01/161311"/>
    <s v="DEL GEN ACCT"/>
    <s v="#"/>
    <s v="BILL1600"/>
    <s v="PNG COS SVC"/>
    <s v="FEB 2020"/>
    <n v="-463.63"/>
    <x v="0"/>
    <x v="0"/>
    <x v="512"/>
    <x v="6"/>
    <x v="10"/>
    <x v="60"/>
  </r>
  <r>
    <x v="0"/>
    <s v="Adm &amp; Gen-Outsd Svcs"/>
    <s v="5303991"/>
    <s v="MiscOutsideSvcs 2200"/>
    <s v="#"/>
    <s v="Not assigned"/>
    <s v="100002409"/>
    <s v="33"/>
    <s v="SA"/>
    <s v="CTR SR01/161311"/>
    <s v="DEL GEN ACCT"/>
    <s v="#"/>
    <s v="BILL1600"/>
    <s v="PNG COS SVC"/>
    <s v="MAR 2020"/>
    <n v="590.61"/>
    <x v="0"/>
    <x v="0"/>
    <x v="513"/>
    <x v="7"/>
    <x v="10"/>
    <x v="60"/>
  </r>
  <r>
    <x v="0"/>
    <s v="Adm &amp; Gen-Outsd Svcs"/>
    <s v="5303991"/>
    <s v="MiscOutsideSvcs 2200"/>
    <s v="#"/>
    <s v="Not assigned"/>
    <s v="100002409"/>
    <s v="34"/>
    <s v="SA"/>
    <s v="CTR SR01/165104"/>
    <s v="DEL IT APPLICATIONS"/>
    <s v="#"/>
    <s v="BILL1600"/>
    <s v="PNG COS SVC"/>
    <s v="MAR 2020"/>
    <n v="168.64"/>
    <x v="0"/>
    <x v="0"/>
    <x v="513"/>
    <x v="7"/>
    <x v="10"/>
    <x v="60"/>
  </r>
  <r>
    <x v="0"/>
    <s v="Adm &amp; Gen-Outsd Svcs"/>
    <s v="5303991"/>
    <s v="MiscOutsideSvcs 2200"/>
    <s v="#"/>
    <s v="Not assigned"/>
    <s v="100003361"/>
    <s v="28"/>
    <s v="SA"/>
    <s v="CTR SR01/161311"/>
    <s v="DEL GEN ACCT"/>
    <s v="#"/>
    <s v="BILL1600"/>
    <s v="PNG COS SVC"/>
    <s v="APR 2020"/>
    <n v="475.61"/>
    <x v="0"/>
    <x v="0"/>
    <x v="514"/>
    <x v="11"/>
    <x v="10"/>
    <x v="60"/>
  </r>
  <r>
    <x v="0"/>
    <s v="Adm &amp; Gen-Outsd Svcs"/>
    <s v="5303991"/>
    <s v="MiscOutsideSvcs 2200"/>
    <s v="#"/>
    <s v="Not assigned"/>
    <s v="100003361"/>
    <s v="29"/>
    <s v="SA"/>
    <s v="CTR SR01/165104"/>
    <s v="DEL IT APPLICATIONS"/>
    <s v="#"/>
    <s v="BILL1600"/>
    <s v="PNG COS SVC"/>
    <s v="APR 2020"/>
    <n v="31.1"/>
    <x v="0"/>
    <x v="0"/>
    <x v="514"/>
    <x v="11"/>
    <x v="10"/>
    <x v="60"/>
  </r>
  <r>
    <x v="0"/>
    <s v="Adm &amp; Gen-Outsd Svcs"/>
    <s v="5303991"/>
    <s v="MiscOutsideSvcs 2200"/>
    <s v="#"/>
    <s v="Not assigned"/>
    <s v="100004088"/>
    <s v="29"/>
    <s v="SA"/>
    <s v="CTR SR01/161311"/>
    <s v="DEL GEN ACCT"/>
    <s v="#"/>
    <s v="BILL1600"/>
    <s v="PNG COS SVC"/>
    <s v="MAY 2020"/>
    <n v="475.36"/>
    <x v="0"/>
    <x v="0"/>
    <x v="515"/>
    <x v="3"/>
    <x v="10"/>
    <x v="60"/>
  </r>
  <r>
    <x v="0"/>
    <s v="Adm &amp; Gen-Outsd Svcs"/>
    <s v="5303991"/>
    <s v="MiscOutsideSvcs 2200"/>
    <s v="#"/>
    <s v="Not assigned"/>
    <s v="100004088"/>
    <s v="30"/>
    <s v="SA"/>
    <s v="CTR SR01/165104"/>
    <s v="DEL IT APPLICATIONS"/>
    <s v="#"/>
    <s v="BILL1600"/>
    <s v="PNG COS SVC"/>
    <s v="MAY 2020"/>
    <n v="27.94"/>
    <x v="0"/>
    <x v="0"/>
    <x v="515"/>
    <x v="3"/>
    <x v="10"/>
    <x v="60"/>
  </r>
  <r>
    <x v="0"/>
    <s v="Adm &amp; Gen-Outsd Svcs"/>
    <s v="5303991"/>
    <s v="MiscOutsideSvcs 2200"/>
    <s v="#"/>
    <s v="Not assigned"/>
    <s v="100005023"/>
    <s v="27"/>
    <s v="SA"/>
    <s v="CTR SR01/161311"/>
    <s v="DEL GEN ACCT"/>
    <s v="#"/>
    <s v="BILL1600"/>
    <s v="PNG COS SVC"/>
    <s v="JUN 2020"/>
    <n v="771.42"/>
    <x v="0"/>
    <x v="0"/>
    <x v="516"/>
    <x v="8"/>
    <x v="10"/>
    <x v="60"/>
  </r>
  <r>
    <x v="0"/>
    <s v="Adm &amp; Gen-Outsd Svcs"/>
    <s v="5303991"/>
    <s v="MiscOutsideSvcs 2200"/>
    <s v="#"/>
    <s v="Not assigned"/>
    <s v="100005023"/>
    <s v="28"/>
    <s v="SA"/>
    <s v="CTR SR01/165104"/>
    <s v="DEL IT APPLICATIONS"/>
    <s v="#"/>
    <s v="BILL1600"/>
    <s v="PNG COS SVC"/>
    <s v="JUN 2020"/>
    <n v="47.36"/>
    <x v="0"/>
    <x v="0"/>
    <x v="516"/>
    <x v="8"/>
    <x v="10"/>
    <x v="60"/>
  </r>
  <r>
    <x v="0"/>
    <s v="Adm &amp; Gen-Outsd Svcs"/>
    <s v="5303991"/>
    <s v="MiscOutsideSvcs 2200"/>
    <s v="#"/>
    <s v="Not assigned"/>
    <s v="100005995"/>
    <s v="29"/>
    <s v="SA"/>
    <s v="CTR SR01/161311"/>
    <s v="DEL GEN ACCT"/>
    <s v="#"/>
    <s v="BILL1600"/>
    <s v="PNG COS SVC"/>
    <s v="JUL 2020"/>
    <n v="568.72"/>
    <x v="0"/>
    <x v="0"/>
    <x v="517"/>
    <x v="4"/>
    <x v="10"/>
    <x v="60"/>
  </r>
  <r>
    <x v="0"/>
    <s v="Adm &amp; Gen-Outsd Svcs"/>
    <s v="5303991"/>
    <s v="MiscOutsideSvcs 2200"/>
    <s v="#"/>
    <s v="Not assigned"/>
    <s v="100005995"/>
    <s v="30"/>
    <s v="SA"/>
    <s v="CTR SR01/165104"/>
    <s v="DEL IT APPLICATIONS"/>
    <s v="#"/>
    <s v="BILL1600"/>
    <s v="PNG COS SVC"/>
    <s v="JUL 2020"/>
    <n v="230.62"/>
    <x v="0"/>
    <x v="0"/>
    <x v="517"/>
    <x v="4"/>
    <x v="10"/>
    <x v="60"/>
  </r>
  <r>
    <x v="0"/>
    <s v="Adm &amp; Gen-Outsd Svcs"/>
    <s v="5303991"/>
    <s v="MiscOutsideSvcs 2200"/>
    <s v="#"/>
    <s v="Not assigned"/>
    <s v="100006811"/>
    <s v="36"/>
    <s v="SA"/>
    <s v="CTR SR01/161311"/>
    <s v="DEL GEN ACCT"/>
    <s v="#"/>
    <s v="BILL1600"/>
    <s v="PNG COS SVC"/>
    <s v="AUG 2020"/>
    <n v="487.48"/>
    <x v="0"/>
    <x v="0"/>
    <x v="518"/>
    <x v="5"/>
    <x v="10"/>
    <x v="60"/>
  </r>
  <r>
    <x v="0"/>
    <s v="Adm &amp; Gen-Outsd Svcs"/>
    <s v="5303991"/>
    <s v="MiscOutsideSvcs 2200"/>
    <s v="#"/>
    <s v="Not assigned"/>
    <s v="100006811"/>
    <s v="37"/>
    <s v="SA"/>
    <s v="CTR SR01/165104"/>
    <s v="DEL IT APPLICATIONS"/>
    <s v="#"/>
    <s v="BILL1600"/>
    <s v="PNG COS SVC"/>
    <s v="AUG 2020"/>
    <n v="165.37"/>
    <x v="0"/>
    <x v="0"/>
    <x v="518"/>
    <x v="5"/>
    <x v="10"/>
    <x v="60"/>
  </r>
  <r>
    <x v="0"/>
    <s v="Adm &amp; Gen-Outsd Svcs"/>
    <s v="5303991"/>
    <s v="MiscOutsideSvcs 2200"/>
    <s v="#"/>
    <s v="Not assigned"/>
    <s v="100009886"/>
    <s v="35"/>
    <s v="SA"/>
    <s v="CTR SR01/161311"/>
    <s v="DEL GEN ACCT"/>
    <s v="#"/>
    <s v="BILL1600"/>
    <s v="PNG COS SVC"/>
    <s v="SEP 2019"/>
    <n v="436.41"/>
    <x v="0"/>
    <x v="0"/>
    <x v="519"/>
    <x v="9"/>
    <x v="10"/>
    <x v="60"/>
  </r>
  <r>
    <x v="0"/>
    <s v="Adm &amp; Gen-Outsd Svcs"/>
    <s v="5303991"/>
    <s v="MiscOutsideSvcs 2200"/>
    <s v="#"/>
    <s v="Not assigned"/>
    <s v="100009886"/>
    <s v="36"/>
    <s v="SA"/>
    <s v="CTR SR01/165104"/>
    <s v="DEL IT APPLICATIONS"/>
    <s v="#"/>
    <s v="BILL1600"/>
    <s v="PNG COS SVC"/>
    <s v="SEP 2019"/>
    <n v="100.28"/>
    <x v="0"/>
    <x v="0"/>
    <x v="519"/>
    <x v="9"/>
    <x v="10"/>
    <x v="60"/>
  </r>
  <r>
    <x v="0"/>
    <s v="Adm &amp; Gen-Outsd Svcs"/>
    <s v="5303991"/>
    <s v="MiscOutsideSvcs 2200"/>
    <s v="#"/>
    <s v="Not assigned"/>
    <s v="100010761"/>
    <s v="30"/>
    <s v="SA"/>
    <s v="CTR SR01/161311"/>
    <s v="DEL GEN ACCT"/>
    <s v="#"/>
    <s v="BILL1600"/>
    <s v="PNG COS SVC"/>
    <s v="OCT 2019"/>
    <n v="557.6"/>
    <x v="0"/>
    <x v="0"/>
    <x v="520"/>
    <x v="1"/>
    <x v="10"/>
    <x v="60"/>
  </r>
  <r>
    <x v="0"/>
    <s v="Adm &amp; Gen-Outsd Svcs"/>
    <s v="5303991"/>
    <s v="MiscOutsideSvcs 2200"/>
    <s v="#"/>
    <s v="Not assigned"/>
    <s v="100010761"/>
    <s v="31"/>
    <s v="SA"/>
    <s v="CTR SR01/161315"/>
    <s v="TAX SERVICES"/>
    <s v="#"/>
    <s v="BILL1600"/>
    <s v="PNG COS SVC"/>
    <s v="OCT 2019"/>
    <n v="5.78"/>
    <x v="0"/>
    <x v="0"/>
    <x v="520"/>
    <x v="1"/>
    <x v="10"/>
    <x v="60"/>
  </r>
  <r>
    <x v="0"/>
    <s v="Adm &amp; Gen-Outsd Svcs"/>
    <s v="5303991"/>
    <s v="MiscOutsideSvcs 2200"/>
    <s v="#"/>
    <s v="Not assigned"/>
    <s v="100010761"/>
    <s v="32"/>
    <s v="SA"/>
    <s v="CTR SR01/165104"/>
    <s v="DEL IT APPLICATIONS"/>
    <s v="#"/>
    <s v="BILL1600"/>
    <s v="PNG COS SVC"/>
    <s v="OCT 2019"/>
    <n v="26.54"/>
    <x v="0"/>
    <x v="0"/>
    <x v="520"/>
    <x v="1"/>
    <x v="10"/>
    <x v="60"/>
  </r>
  <r>
    <x v="0"/>
    <s v="Adm &amp; Gen-Outsd Svcs"/>
    <s v="5303991"/>
    <s v="MiscOutsideSvcs 2200"/>
    <s v="#"/>
    <s v="Not assigned"/>
    <s v="100011609"/>
    <s v="36"/>
    <s v="SA"/>
    <s v="CTR SR01/161311"/>
    <s v="DEL GEN ACCT"/>
    <s v="#"/>
    <s v="BILL1600"/>
    <s v="PNG COS SVC"/>
    <s v="NOV 2019"/>
    <n v="444.43"/>
    <x v="0"/>
    <x v="0"/>
    <x v="521"/>
    <x v="10"/>
    <x v="10"/>
    <x v="60"/>
  </r>
  <r>
    <x v="0"/>
    <s v="Adm &amp; Gen-Outsd Svcs"/>
    <s v="5303991"/>
    <s v="MiscOutsideSvcs 2200"/>
    <s v="#"/>
    <s v="Not assigned"/>
    <s v="100012480"/>
    <s v="37"/>
    <s v="SA"/>
    <s v="CTR SR01/165104"/>
    <s v="DEL IT APPLICATIONS"/>
    <s v="#"/>
    <s v="BILL1600"/>
    <s v="PNG COS SVC"/>
    <s v="DEC 2019"/>
    <n v="20.38"/>
    <x v="0"/>
    <x v="0"/>
    <x v="522"/>
    <x v="0"/>
    <x v="10"/>
    <x v="60"/>
  </r>
  <r>
    <x v="0"/>
    <s v="Adm &amp; Gen-Outsd Svcs"/>
    <s v="5303991"/>
    <s v="MiscOutsideSvcs 2200"/>
    <s v="#"/>
    <s v="Not assigned"/>
    <s v="100012480"/>
    <s v="38"/>
    <s v="SA"/>
    <s v="CTR SR01/161311"/>
    <s v="DEL GEN ACCT"/>
    <s v="#"/>
    <s v="BILL1600"/>
    <s v="PNG COS SVC"/>
    <s v="DEC 2019"/>
    <n v="456.09"/>
    <x v="0"/>
    <x v="0"/>
    <x v="522"/>
    <x v="0"/>
    <x v="10"/>
    <x v="60"/>
  </r>
  <r>
    <x v="0"/>
    <s v="Adm &amp; Gen-Outsd Svcs"/>
    <s v="5998501"/>
    <s v="Svcs-Ess Svs-2200"/>
    <s v="#"/>
    <s v="Not assigned"/>
    <s v="100003369"/>
    <s v="1"/>
    <s v="SA"/>
    <s v="CTR SR01/169905"/>
    <s v="INTERCO SUPPORT"/>
    <s v="#"/>
    <s v="BILL1600-ESSN"/>
    <s v="PNG COS ESSN"/>
    <s v="APR 2020"/>
    <n v="1153.68"/>
    <x v="0"/>
    <x v="0"/>
    <x v="523"/>
    <x v="11"/>
    <x v="11"/>
    <x v="62"/>
  </r>
  <r>
    <x v="0"/>
    <s v="Adm &amp; Gen-Outsd Svcs"/>
    <s v="5998501"/>
    <s v="Svcs-Ess Svs-2200"/>
    <s v="#"/>
    <s v="Not assigned"/>
    <s v="100003369"/>
    <s v="2"/>
    <s v="SA"/>
    <s v="CTR SR01/169905"/>
    <s v="INTERCO SUPPORT"/>
    <s v="#"/>
    <s v="BILL1600-ESSN"/>
    <s v="PNG COS ESSN"/>
    <s v="APR 2020"/>
    <n v="455.27"/>
    <x v="0"/>
    <x v="0"/>
    <x v="523"/>
    <x v="11"/>
    <x v="11"/>
    <x v="62"/>
  </r>
  <r>
    <x v="0"/>
    <s v="Adm &amp; Gen-Outsd Svcs"/>
    <s v="5998501"/>
    <s v="Svcs-Ess Svs-2200"/>
    <s v="#"/>
    <s v="Not assigned"/>
    <s v="100003369"/>
    <s v="3"/>
    <s v="SA"/>
    <s v="CTR SR01/169905"/>
    <s v="INTERCO SUPPORT"/>
    <s v="#"/>
    <s v="BILL1600-ESSN"/>
    <s v="PNG COS ESSN"/>
    <s v="APR 2020"/>
    <n v="75.86"/>
    <x v="0"/>
    <x v="0"/>
    <x v="523"/>
    <x v="11"/>
    <x v="11"/>
    <x v="62"/>
  </r>
  <r>
    <x v="0"/>
    <s v="Adm &amp; Gen-Outsd Svcs"/>
    <s v="5998501"/>
    <s v="Svcs-Ess Svs-2200"/>
    <s v="#"/>
    <s v="Not assigned"/>
    <s v="100004128"/>
    <s v="1"/>
    <s v="SA"/>
    <s v="CTR SR01/169905"/>
    <s v="INTERCO SUPPORT"/>
    <s v="#"/>
    <s v="BILL1600-ESSN"/>
    <s v="PNG COS ESSN"/>
    <s v="MAY 2020"/>
    <n v="1259.1199999999999"/>
    <x v="0"/>
    <x v="0"/>
    <x v="524"/>
    <x v="3"/>
    <x v="11"/>
    <x v="62"/>
  </r>
  <r>
    <x v="0"/>
    <s v="Adm &amp; Gen-Outsd Svcs"/>
    <s v="5998501"/>
    <s v="Svcs-Ess Svs-2200"/>
    <s v="#"/>
    <s v="Not assigned"/>
    <s v="100004128"/>
    <s v="2"/>
    <s v="SA"/>
    <s v="CTR SR01/169905"/>
    <s v="INTERCO SUPPORT"/>
    <s v="#"/>
    <s v="BILL1600-ESSN"/>
    <s v="PNG COS ESSN"/>
    <s v="MAY 2020"/>
    <n v="382.06"/>
    <x v="0"/>
    <x v="0"/>
    <x v="524"/>
    <x v="3"/>
    <x v="11"/>
    <x v="62"/>
  </r>
  <r>
    <x v="0"/>
    <s v="Adm &amp; Gen-Outsd Svcs"/>
    <s v="5998501"/>
    <s v="Svcs-Ess Svs-2200"/>
    <s v="#"/>
    <s v="Not assigned"/>
    <s v="100004128"/>
    <s v="3"/>
    <s v="SA"/>
    <s v="CTR SR01/169905"/>
    <s v="INTERCO SUPPORT"/>
    <s v="#"/>
    <s v="BILL1600-ESSN"/>
    <s v="PNG COS ESSN"/>
    <s v="MAY 2020"/>
    <n v="88.97"/>
    <x v="0"/>
    <x v="0"/>
    <x v="524"/>
    <x v="3"/>
    <x v="11"/>
    <x v="62"/>
  </r>
  <r>
    <x v="0"/>
    <s v="Adm &amp; Gen-Outsd Svcs"/>
    <s v="5998501"/>
    <s v="Svcs-Ess Svs-2200"/>
    <s v="#"/>
    <s v="Not assigned"/>
    <s v="100005077"/>
    <s v="1"/>
    <s v="SA"/>
    <s v="CTR SR01/169905"/>
    <s v="INTERCO SUPPORT"/>
    <s v="#"/>
    <s v="BILL1600-ESSN"/>
    <s v="PNG COS ESSN"/>
    <s v="JUN 2020"/>
    <n v="1176.76"/>
    <x v="0"/>
    <x v="0"/>
    <x v="525"/>
    <x v="8"/>
    <x v="11"/>
    <x v="62"/>
  </r>
  <r>
    <x v="0"/>
    <s v="Adm &amp; Gen-Outsd Svcs"/>
    <s v="5998501"/>
    <s v="Svcs-Ess Svs-2200"/>
    <s v="#"/>
    <s v="Not assigned"/>
    <s v="100005077"/>
    <s v="2"/>
    <s v="SA"/>
    <s v="CTR SR01/169905"/>
    <s v="INTERCO SUPPORT"/>
    <s v="#"/>
    <s v="BILL1600-ESSN"/>
    <s v="PNG COS ESSN"/>
    <s v="JUN 2020"/>
    <n v="284.38"/>
    <x v="0"/>
    <x v="0"/>
    <x v="525"/>
    <x v="8"/>
    <x v="11"/>
    <x v="62"/>
  </r>
  <r>
    <x v="0"/>
    <s v="Adm &amp; Gen-Outsd Svcs"/>
    <s v="5998501"/>
    <s v="Svcs-Ess Svs-2200"/>
    <s v="#"/>
    <s v="Not assigned"/>
    <s v="100005077"/>
    <s v="3"/>
    <s v="SA"/>
    <s v="CTR SR01/169905"/>
    <s v="INTERCO SUPPORT"/>
    <s v="#"/>
    <s v="BILL1600-ESSN"/>
    <s v="PNG COS ESSN"/>
    <s v="JUN 2020"/>
    <n v="80.08"/>
    <x v="0"/>
    <x v="0"/>
    <x v="525"/>
    <x v="8"/>
    <x v="11"/>
    <x v="62"/>
  </r>
  <r>
    <x v="0"/>
    <s v="Adm &amp; Gen-Outsd Svcs"/>
    <s v="5998501"/>
    <s v="Svcs-Ess Svs-2200"/>
    <s v="#"/>
    <s v="Not assigned"/>
    <s v="100006014"/>
    <s v="1"/>
    <s v="SA"/>
    <s v="CTR SR01/169905"/>
    <s v="INTERCO SUPPORT"/>
    <s v="#"/>
    <s v="BILL1600-ESSN"/>
    <s v="PNG COS ESSN"/>
    <s v="JUL 2020"/>
    <n v="1140.19"/>
    <x v="0"/>
    <x v="0"/>
    <x v="526"/>
    <x v="4"/>
    <x v="11"/>
    <x v="62"/>
  </r>
  <r>
    <x v="0"/>
    <s v="Adm &amp; Gen-Outsd Svcs"/>
    <s v="5998501"/>
    <s v="Svcs-Ess Svs-2200"/>
    <s v="#"/>
    <s v="Not assigned"/>
    <s v="100006014"/>
    <s v="2"/>
    <s v="SA"/>
    <s v="CTR SR01/169905"/>
    <s v="INTERCO SUPPORT"/>
    <s v="#"/>
    <s v="BILL1600-ESSN"/>
    <s v="PNG COS ESSN"/>
    <s v="JUL 2020"/>
    <n v="301.89"/>
    <x v="0"/>
    <x v="0"/>
    <x v="526"/>
    <x v="4"/>
    <x v="11"/>
    <x v="62"/>
  </r>
  <r>
    <x v="0"/>
    <s v="Adm &amp; Gen-Outsd Svcs"/>
    <s v="5998501"/>
    <s v="Svcs-Ess Svs-2200"/>
    <s v="#"/>
    <s v="Not assigned"/>
    <s v="100006014"/>
    <s v="3"/>
    <s v="SA"/>
    <s v="CTR SR01/169905"/>
    <s v="INTERCO SUPPORT"/>
    <s v="#"/>
    <s v="BILL1600-ESSN"/>
    <s v="PNG COS ESSN"/>
    <s v="JUL 2020"/>
    <n v="84.53"/>
    <x v="0"/>
    <x v="0"/>
    <x v="526"/>
    <x v="4"/>
    <x v="11"/>
    <x v="62"/>
  </r>
  <r>
    <x v="0"/>
    <s v="Adm &amp; Gen-Outsd Svcs"/>
    <s v="5998501"/>
    <s v="Svcs-Ess Svs-2200"/>
    <s v="#"/>
    <s v="Not assigned"/>
    <s v="100006844"/>
    <s v="1"/>
    <s v="SA"/>
    <s v="CTR SR01/169905"/>
    <s v="INTERCO SUPPORT"/>
    <s v="#"/>
    <s v="BILL1600-ESSN"/>
    <s v="PNG COS ESSN"/>
    <s v="AUG 2020"/>
    <n v="1842.16"/>
    <x v="0"/>
    <x v="0"/>
    <x v="527"/>
    <x v="5"/>
    <x v="11"/>
    <x v="62"/>
  </r>
  <r>
    <x v="0"/>
    <s v="Adm &amp; Gen-Outsd Svcs"/>
    <s v="5998501"/>
    <s v="Svcs-Ess Svs-2200"/>
    <s v="#"/>
    <s v="Not assigned"/>
    <s v="100006844"/>
    <s v="2"/>
    <s v="SA"/>
    <s v="CTR SR01/169905"/>
    <s v="INTERCO SUPPORT"/>
    <s v="#"/>
    <s v="BILL1600-ESSN"/>
    <s v="PNG COS ESSN"/>
    <s v="AUG 2020"/>
    <n v="493.69"/>
    <x v="0"/>
    <x v="0"/>
    <x v="527"/>
    <x v="5"/>
    <x v="11"/>
    <x v="62"/>
  </r>
  <r>
    <x v="0"/>
    <s v="Adm &amp; Gen-Outsd Svcs"/>
    <s v="5998501"/>
    <s v="Svcs-Ess Svs-2200"/>
    <s v="#"/>
    <s v="Not assigned"/>
    <s v="100006844"/>
    <s v="3"/>
    <s v="SA"/>
    <s v="CTR SR01/169905"/>
    <s v="INTERCO SUPPORT"/>
    <s v="#"/>
    <s v="BILL1600-ESSN"/>
    <s v="PNG COS ESSN"/>
    <s v="AUG 2020"/>
    <n v="117.76"/>
    <x v="0"/>
    <x v="0"/>
    <x v="527"/>
    <x v="5"/>
    <x v="11"/>
    <x v="62"/>
  </r>
  <r>
    <x v="0"/>
    <s v="Adm &amp; Gen-Outsd Svcs"/>
    <s v="5998511"/>
    <s v="Svcs-Ess Sun-2200"/>
    <s v="#"/>
    <s v="Not assigned"/>
    <s v="100003369"/>
    <s v="4"/>
    <s v="SA"/>
    <s v="CTR SR01/169905"/>
    <s v="INTERCO SUPPORT"/>
    <s v="#"/>
    <s v="BILL1600-ESSN"/>
    <s v="PNG COS ESSN"/>
    <s v="APR 2020"/>
    <n v="19.7"/>
    <x v="0"/>
    <x v="0"/>
    <x v="523"/>
    <x v="11"/>
    <x v="12"/>
    <x v="62"/>
  </r>
  <r>
    <x v="0"/>
    <s v="Adm &amp; Gen-Outsd Svcs"/>
    <s v="5998511"/>
    <s v="Svcs-Ess Sun-2200"/>
    <s v="#"/>
    <s v="Not assigned"/>
    <s v="100003369"/>
    <s v="5"/>
    <s v="SA"/>
    <s v="CTR SR01/169905"/>
    <s v="INTERCO SUPPORT"/>
    <s v="#"/>
    <s v="BILL1600-ESSN"/>
    <s v="PNG COS ESSN"/>
    <s v="APR 2020"/>
    <n v="1.32"/>
    <x v="0"/>
    <x v="0"/>
    <x v="523"/>
    <x v="11"/>
    <x v="12"/>
    <x v="62"/>
  </r>
  <r>
    <x v="0"/>
    <s v="Adm &amp; Gen-Outsd Svcs"/>
    <s v="5998511"/>
    <s v="Svcs-Ess Sun-2200"/>
    <s v="#"/>
    <s v="Not assigned"/>
    <s v="100003369"/>
    <s v="6"/>
    <s v="SA"/>
    <s v="CTR SR01/169905"/>
    <s v="INTERCO SUPPORT"/>
    <s v="#"/>
    <s v="BILL1600-ESSN"/>
    <s v="PNG COS ESSN"/>
    <s v="APR 2020"/>
    <n v="0.19"/>
    <x v="0"/>
    <x v="0"/>
    <x v="523"/>
    <x v="11"/>
    <x v="12"/>
    <x v="62"/>
  </r>
  <r>
    <x v="0"/>
    <s v="Adm &amp; Gen-Outsd Svcs"/>
    <s v="5998511"/>
    <s v="Svcs-Ess Sun-2200"/>
    <s v="#"/>
    <s v="Not assigned"/>
    <s v="100004128"/>
    <s v="4"/>
    <s v="SA"/>
    <s v="CTR SR01/169905"/>
    <s v="INTERCO SUPPORT"/>
    <s v="#"/>
    <s v="BILL1600-ESSN"/>
    <s v="PNG COS ESSN"/>
    <s v="MAY 2020"/>
    <n v="62.38"/>
    <x v="0"/>
    <x v="0"/>
    <x v="524"/>
    <x v="3"/>
    <x v="12"/>
    <x v="62"/>
  </r>
  <r>
    <x v="0"/>
    <s v="Adm &amp; Gen-Outsd Svcs"/>
    <s v="5998511"/>
    <s v="Svcs-Ess Sun-2200"/>
    <s v="#"/>
    <s v="Not assigned"/>
    <s v="100004128"/>
    <s v="5"/>
    <s v="SA"/>
    <s v="CTR SR01/169905"/>
    <s v="INTERCO SUPPORT"/>
    <s v="#"/>
    <s v="BILL1600-ESSN"/>
    <s v="PNG COS ESSN"/>
    <s v="MAY 2020"/>
    <n v="8.98"/>
    <x v="0"/>
    <x v="0"/>
    <x v="524"/>
    <x v="3"/>
    <x v="12"/>
    <x v="62"/>
  </r>
  <r>
    <x v="0"/>
    <s v="Adm &amp; Gen-Outsd Svcs"/>
    <s v="5998511"/>
    <s v="Svcs-Ess Sun-2200"/>
    <s v="#"/>
    <s v="Not assigned"/>
    <s v="100004128"/>
    <s v="6"/>
    <s v="SA"/>
    <s v="CTR SR01/169905"/>
    <s v="INTERCO SUPPORT"/>
    <s v="#"/>
    <s v="BILL1600-ESSN"/>
    <s v="PNG COS ESSN"/>
    <s v="MAY 2020"/>
    <n v="0.27"/>
    <x v="0"/>
    <x v="0"/>
    <x v="524"/>
    <x v="3"/>
    <x v="12"/>
    <x v="62"/>
  </r>
  <r>
    <x v="0"/>
    <s v="Adm &amp; Gen-Outsd Svcs"/>
    <s v="5998511"/>
    <s v="Svcs-Ess Sun-2200"/>
    <s v="#"/>
    <s v="Not assigned"/>
    <s v="100005077"/>
    <s v="4"/>
    <s v="SA"/>
    <s v="CTR SR01/169905"/>
    <s v="INTERCO SUPPORT"/>
    <s v="#"/>
    <s v="BILL1600-ESSN"/>
    <s v="PNG COS ESSN"/>
    <s v="JUN 2020"/>
    <n v="305"/>
    <x v="0"/>
    <x v="0"/>
    <x v="525"/>
    <x v="8"/>
    <x v="12"/>
    <x v="62"/>
  </r>
  <r>
    <x v="0"/>
    <s v="Adm &amp; Gen-Outsd Svcs"/>
    <s v="5998511"/>
    <s v="Svcs-Ess Sun-2200"/>
    <s v="#"/>
    <s v="Not assigned"/>
    <s v="100005077"/>
    <s v="5"/>
    <s v="SA"/>
    <s v="CTR SR01/169905"/>
    <s v="INTERCO SUPPORT"/>
    <s v="#"/>
    <s v="BILL1600-ESSN"/>
    <s v="PNG COS ESSN"/>
    <s v="JUN 2020"/>
    <n v="6.7"/>
    <x v="0"/>
    <x v="0"/>
    <x v="525"/>
    <x v="8"/>
    <x v="12"/>
    <x v="62"/>
  </r>
  <r>
    <x v="0"/>
    <s v="Adm &amp; Gen-Outsd Svcs"/>
    <s v="5998511"/>
    <s v="Svcs-Ess Sun-2200"/>
    <s v="#"/>
    <s v="Not assigned"/>
    <s v="100005077"/>
    <s v="6"/>
    <s v="SA"/>
    <s v="CTR SR01/169905"/>
    <s v="INTERCO SUPPORT"/>
    <s v="#"/>
    <s v="BILL1600-ESSN"/>
    <s v="PNG COS ESSN"/>
    <s v="JUN 2020"/>
    <n v="0.89"/>
    <x v="0"/>
    <x v="0"/>
    <x v="525"/>
    <x v="8"/>
    <x v="12"/>
    <x v="62"/>
  </r>
  <r>
    <x v="0"/>
    <s v="Adm &amp; Gen-Outsd Svcs"/>
    <s v="5998511"/>
    <s v="Svcs-Ess Sun-2200"/>
    <s v="#"/>
    <s v="Not assigned"/>
    <s v="100006014"/>
    <s v="4"/>
    <s v="SA"/>
    <s v="CTR SR01/169905"/>
    <s v="INTERCO SUPPORT"/>
    <s v="#"/>
    <s v="BILL1600-ESSN"/>
    <s v="PNG COS ESSN"/>
    <s v="JUL 2020"/>
    <n v="72.569999999999993"/>
    <x v="0"/>
    <x v="0"/>
    <x v="526"/>
    <x v="4"/>
    <x v="12"/>
    <x v="62"/>
  </r>
  <r>
    <x v="0"/>
    <s v="Adm &amp; Gen-Outsd Svcs"/>
    <s v="5998511"/>
    <s v="Svcs-Ess Sun-2200"/>
    <s v="#"/>
    <s v="Not assigned"/>
    <s v="100006014"/>
    <s v="5"/>
    <s v="SA"/>
    <s v="CTR SR01/169905"/>
    <s v="INTERCO SUPPORT"/>
    <s v="#"/>
    <s v="BILL1600-ESSN"/>
    <s v="PNG COS ESSN"/>
    <s v="JUL 2020"/>
    <n v="0.89"/>
    <x v="0"/>
    <x v="0"/>
    <x v="526"/>
    <x v="4"/>
    <x v="12"/>
    <x v="62"/>
  </r>
  <r>
    <x v="0"/>
    <s v="Adm &amp; Gen-Outsd Svcs"/>
    <s v="5998511"/>
    <s v="Svcs-Ess Sun-2200"/>
    <s v="#"/>
    <s v="Not assigned"/>
    <s v="100006014"/>
    <s v="6"/>
    <s v="SA"/>
    <s v="CTR SR01/169905"/>
    <s v="INTERCO SUPPORT"/>
    <s v="#"/>
    <s v="BILL1600-ESSN"/>
    <s v="PNG COS ESSN"/>
    <s v="JUL 2020"/>
    <n v="0.25"/>
    <x v="0"/>
    <x v="0"/>
    <x v="526"/>
    <x v="4"/>
    <x v="12"/>
    <x v="62"/>
  </r>
  <r>
    <x v="0"/>
    <s v="Adm &amp; Gen-Outsd Svcs"/>
    <s v="5998511"/>
    <s v="Svcs-Ess Sun-2200"/>
    <s v="#"/>
    <s v="Not assigned"/>
    <s v="100006844"/>
    <s v="4"/>
    <s v="SA"/>
    <s v="CTR SR01/169905"/>
    <s v="INTERCO SUPPORT"/>
    <s v="#"/>
    <s v="BILL1600-ESSN"/>
    <s v="PNG COS ESSN"/>
    <s v="AUG 2020"/>
    <n v="97.57"/>
    <x v="0"/>
    <x v="0"/>
    <x v="527"/>
    <x v="5"/>
    <x v="12"/>
    <x v="62"/>
  </r>
  <r>
    <x v="0"/>
    <s v="Adm &amp; Gen-Outsd Svcs"/>
    <s v="5998511"/>
    <s v="Svcs-Ess Sun-2200"/>
    <s v="#"/>
    <s v="Not assigned"/>
    <s v="100006844"/>
    <s v="5"/>
    <s v="SA"/>
    <s v="CTR SR01/169905"/>
    <s v="INTERCO SUPPORT"/>
    <s v="#"/>
    <s v="BILL1600-ESSN"/>
    <s v="PNG COS ESSN"/>
    <s v="AUG 2020"/>
    <n v="4.74"/>
    <x v="0"/>
    <x v="0"/>
    <x v="527"/>
    <x v="5"/>
    <x v="12"/>
    <x v="62"/>
  </r>
  <r>
    <x v="0"/>
    <s v="Adm &amp; Gen-Outsd Svcs"/>
    <s v="5998511"/>
    <s v="Svcs-Ess Sun-2200"/>
    <s v="#"/>
    <s v="Not assigned"/>
    <s v="100006844"/>
    <s v="6"/>
    <s v="SA"/>
    <s v="CTR SR01/169905"/>
    <s v="INTERCO SUPPORT"/>
    <s v="#"/>
    <s v="BILL1600-ESSN"/>
    <s v="PNG COS ESSN"/>
    <s v="AUG 2020"/>
    <n v="0.25"/>
    <x v="0"/>
    <x v="0"/>
    <x v="527"/>
    <x v="5"/>
    <x v="12"/>
    <x v="62"/>
  </r>
  <r>
    <x v="0"/>
    <s v="Adm &amp; Gen-Outsd Svcs"/>
    <s v="5999058"/>
    <s v="I/C-OperExp-1800-DLG"/>
    <s v="#"/>
    <s v="Not assigned"/>
    <s v="100000882"/>
    <s v="1"/>
    <s v="SA"/>
    <s v="CTR SR01/169935"/>
    <s v="DEL CORPORATE"/>
    <s v="#"/>
    <s v="JE 716 ALLOCATN VARIABLE"/>
    <s v="JE 716 ALLOCATN"/>
    <s v="JAN 2020"/>
    <n v="-45262"/>
    <x v="0"/>
    <x v="0"/>
    <x v="528"/>
    <x v="2"/>
    <x v="13"/>
    <x v="63"/>
  </r>
  <r>
    <x v="0"/>
    <s v="Adm &amp; Gen-Outsd Svcs"/>
    <s v="5999058"/>
    <s v="I/C-OperExp-1800-DLG"/>
    <s v="#"/>
    <s v="Not assigned"/>
    <s v="100001642"/>
    <s v="1"/>
    <s v="SA"/>
    <s v="CTR SR01/169935"/>
    <s v="DEL CORPORATE"/>
    <s v="#"/>
    <s v="JE 716 ALLOCATN VARIABLE"/>
    <s v="JE 716 ALLOCATN"/>
    <s v="FEB 2020"/>
    <n v="-14554"/>
    <x v="0"/>
    <x v="0"/>
    <x v="529"/>
    <x v="6"/>
    <x v="13"/>
    <x v="63"/>
  </r>
  <r>
    <x v="0"/>
    <s v="Adm &amp; Gen-Outsd Svcs"/>
    <s v="5999058"/>
    <s v="I/C-OperExp-1800-DLG"/>
    <s v="#"/>
    <s v="Not assigned"/>
    <s v="100002423"/>
    <s v="1"/>
    <s v="SA"/>
    <s v="CTR SR01/169935"/>
    <s v="DEL CORPORATE"/>
    <s v="#"/>
    <s v="JE 716 ALLOCATN VARIABLE"/>
    <s v="JE 716 ALLOCATN"/>
    <s v="MAR 2020"/>
    <n v="-8702"/>
    <x v="0"/>
    <x v="0"/>
    <x v="530"/>
    <x v="7"/>
    <x v="13"/>
    <x v="63"/>
  </r>
  <r>
    <x v="0"/>
    <s v="Adm &amp; Gen-Outsd Svcs"/>
    <s v="5999058"/>
    <s v="I/C-OperExp-1800-DLG"/>
    <s v="#"/>
    <s v="Not assigned"/>
    <s v="100003323"/>
    <s v="1"/>
    <s v="SA"/>
    <s v="CTR SR01/169935"/>
    <s v="DEL CORPORATE"/>
    <s v="#"/>
    <s v="JE 716 ALLOCATN VARIABLE"/>
    <s v="JE 716 ALLOCATN"/>
    <s v="APR 2020"/>
    <n v="-20690"/>
    <x v="0"/>
    <x v="0"/>
    <x v="531"/>
    <x v="11"/>
    <x v="13"/>
    <x v="63"/>
  </r>
  <r>
    <x v="0"/>
    <s v="Adm &amp; Gen-Outsd Svcs"/>
    <s v="5999058"/>
    <s v="I/C-OperExp-1800-DLG"/>
    <s v="#"/>
    <s v="Not assigned"/>
    <s v="100004123"/>
    <s v="1"/>
    <s v="SA"/>
    <s v="CTR SR01/169935"/>
    <s v="DEL CORPORATE"/>
    <s v="#"/>
    <s v="JE 716 ALLOCATN VARIABLE"/>
    <s v="JE 716 ALLOCATN"/>
    <s v="MAY 2020"/>
    <n v="-9589"/>
    <x v="0"/>
    <x v="0"/>
    <x v="532"/>
    <x v="3"/>
    <x v="13"/>
    <x v="63"/>
  </r>
  <r>
    <x v="0"/>
    <s v="Adm &amp; Gen-Outsd Svcs"/>
    <s v="5999058"/>
    <s v="I/C-OperExp-1800-DLG"/>
    <s v="#"/>
    <s v="Not assigned"/>
    <s v="100005056"/>
    <s v="1"/>
    <s v="SA"/>
    <s v="CTR SR01/169935"/>
    <s v="DEL CORPORATE"/>
    <s v="#"/>
    <s v="JE 716 ALLOCATN VARIABLE"/>
    <s v="JE 716 ALLOCATN"/>
    <s v="JUN 2020"/>
    <n v="-4859"/>
    <x v="0"/>
    <x v="0"/>
    <x v="533"/>
    <x v="8"/>
    <x v="13"/>
    <x v="63"/>
  </r>
  <r>
    <x v="0"/>
    <s v="Adm &amp; Gen-Outsd Svcs"/>
    <s v="5999058"/>
    <s v="I/C-OperExp-1800-DLG"/>
    <s v="#"/>
    <s v="Not assigned"/>
    <s v="100005952"/>
    <s v="1"/>
    <s v="SA"/>
    <s v="CTR SR01/169935"/>
    <s v="DEL CORPORATE"/>
    <s v="#"/>
    <s v="JE 716 ALLOCATN VARIABLE"/>
    <s v="JE 716 ALLOCATN"/>
    <s v="JUL 2020"/>
    <n v="-4997.53"/>
    <x v="0"/>
    <x v="0"/>
    <x v="534"/>
    <x v="4"/>
    <x v="13"/>
    <x v="63"/>
  </r>
  <r>
    <x v="0"/>
    <s v="Adm &amp; Gen-Outsd Svcs"/>
    <s v="5999058"/>
    <s v="I/C-OperExp-1800-DLG"/>
    <s v="#"/>
    <s v="Not assigned"/>
    <s v="100006833"/>
    <s v="1"/>
    <s v="SA"/>
    <s v="CTR SR01/169935"/>
    <s v="DEL CORPORATE"/>
    <s v="#"/>
    <s v="JE 716 ALLOCATN VARIABLE"/>
    <s v="JE 716 ALLOCATN"/>
    <s v="AUG 2020"/>
    <n v="-13077.25"/>
    <x v="0"/>
    <x v="0"/>
    <x v="535"/>
    <x v="5"/>
    <x v="13"/>
    <x v="63"/>
  </r>
  <r>
    <x v="0"/>
    <s v="Adm &amp; Gen-Outsd Svcs"/>
    <s v="5999058"/>
    <s v="I/C-OperExp-1800-DLG"/>
    <s v="#"/>
    <s v="Not assigned"/>
    <s v="100009860"/>
    <s v="1"/>
    <s v="SA"/>
    <s v="CTR SR01/169935"/>
    <s v="DEL CORPORATE"/>
    <s v="#"/>
    <s v="JE 716 ALLOCATN VARIABLE"/>
    <s v="JE 716 ALLOCATN"/>
    <s v="SEP 2019"/>
    <n v="-22240"/>
    <x v="0"/>
    <x v="0"/>
    <x v="536"/>
    <x v="9"/>
    <x v="13"/>
    <x v="63"/>
  </r>
  <r>
    <x v="0"/>
    <s v="Adm &amp; Gen-Outsd Svcs"/>
    <s v="5999058"/>
    <s v="I/C-OperExp-1800-DLG"/>
    <s v="#"/>
    <s v="Not assigned"/>
    <s v="100010858"/>
    <s v="1"/>
    <s v="SA"/>
    <s v="CTR SR01/169935"/>
    <s v="DEL CORPORATE"/>
    <s v="#"/>
    <s v="JE 716 ALLOCATN VARIABLE"/>
    <s v="JE 716 ALLOCATN"/>
    <s v="OCT 2019"/>
    <n v="-38631"/>
    <x v="0"/>
    <x v="0"/>
    <x v="537"/>
    <x v="1"/>
    <x v="13"/>
    <x v="63"/>
  </r>
  <r>
    <x v="0"/>
    <s v="Adm &amp; Gen-Outsd Svcs"/>
    <s v="5999058"/>
    <s v="I/C-OperExp-1800-DLG"/>
    <s v="#"/>
    <s v="Not assigned"/>
    <s v="100011696"/>
    <s v="1"/>
    <s v="SA"/>
    <s v="CTR SR01/169935"/>
    <s v="DEL CORPORATE"/>
    <s v="#"/>
    <s v="JE 716 ALLOCATN VARIABLE"/>
    <s v="JE 716 ALLOCATN"/>
    <s v="NOV 2019"/>
    <n v="-6980"/>
    <x v="0"/>
    <x v="0"/>
    <x v="538"/>
    <x v="10"/>
    <x v="13"/>
    <x v="63"/>
  </r>
  <r>
    <x v="0"/>
    <s v="Adm &amp; Gen-Outsd Svcs"/>
    <s v="5999058"/>
    <s v="I/C-OperExp-1800-DLG"/>
    <s v="#"/>
    <s v="Not assigned"/>
    <s v="100012483"/>
    <s v="1"/>
    <s v="SA"/>
    <s v="CTR SR01/169935"/>
    <s v="DEL CORPORATE"/>
    <s v="#"/>
    <s v="JE 716 ALLOCATN VARIABLE"/>
    <s v="JE 716 ALLOCATN"/>
    <s v="DEC 2019"/>
    <n v="-8463"/>
    <x v="0"/>
    <x v="0"/>
    <x v="539"/>
    <x v="0"/>
    <x v="13"/>
    <x v="63"/>
  </r>
  <r>
    <x v="0"/>
    <s v="Adm &amp; Gen-Outsd Svcs"/>
    <s v="5999059"/>
    <s v="I/C-OperExp-1900-ENP"/>
    <s v="#"/>
    <s v="Not assigned"/>
    <s v="100000882"/>
    <s v="2"/>
    <s v="SA"/>
    <s v="CTR SR01/169935"/>
    <s v="DEL CORPORATE"/>
    <s v="#"/>
    <s v="JE 716 ALLOCATN VARIABLE"/>
    <s v="JE 716 ALLOCATN"/>
    <s v="JAN 2020"/>
    <n v="-5790"/>
    <x v="0"/>
    <x v="0"/>
    <x v="528"/>
    <x v="2"/>
    <x v="14"/>
    <x v="64"/>
  </r>
  <r>
    <x v="0"/>
    <s v="Adm &amp; Gen-Outsd Svcs"/>
    <s v="5999059"/>
    <s v="I/C-OperExp-1900-ENP"/>
    <s v="#"/>
    <s v="Not assigned"/>
    <s v="100001642"/>
    <s v="2"/>
    <s v="SA"/>
    <s v="CTR SR01/169935"/>
    <s v="DEL CORPORATE"/>
    <s v="#"/>
    <s v="JE 716 ALLOCATN VARIABLE"/>
    <s v="JE 716 ALLOCATN"/>
    <s v="FEB 2020"/>
    <n v="-2945"/>
    <x v="0"/>
    <x v="0"/>
    <x v="529"/>
    <x v="6"/>
    <x v="14"/>
    <x v="64"/>
  </r>
  <r>
    <x v="0"/>
    <s v="Adm &amp; Gen-Outsd Svcs"/>
    <s v="5999059"/>
    <s v="I/C-OperExp-1900-ENP"/>
    <s v="#"/>
    <s v="Not assigned"/>
    <s v="100002423"/>
    <s v="2"/>
    <s v="SA"/>
    <s v="CTR SR01/169935"/>
    <s v="DEL CORPORATE"/>
    <s v="#"/>
    <s v="JE 716 ALLOCATN VARIABLE"/>
    <s v="JE 716 ALLOCATN"/>
    <s v="MAR 2020"/>
    <n v="-2060"/>
    <x v="0"/>
    <x v="0"/>
    <x v="530"/>
    <x v="7"/>
    <x v="14"/>
    <x v="64"/>
  </r>
  <r>
    <x v="0"/>
    <s v="Adm &amp; Gen-Outsd Svcs"/>
    <s v="5999059"/>
    <s v="I/C-OperExp-1900-ENP"/>
    <s v="#"/>
    <s v="Not assigned"/>
    <s v="100003323"/>
    <s v="2"/>
    <s v="SA"/>
    <s v="CTR SR01/169935"/>
    <s v="DEL CORPORATE"/>
    <s v="#"/>
    <s v="JE 716 ALLOCATN VARIABLE"/>
    <s v="JE 716 ALLOCATN"/>
    <s v="APR 2020"/>
    <n v="-5932"/>
    <x v="0"/>
    <x v="0"/>
    <x v="531"/>
    <x v="11"/>
    <x v="14"/>
    <x v="64"/>
  </r>
  <r>
    <x v="0"/>
    <s v="Adm &amp; Gen-Outsd Svcs"/>
    <s v="5999059"/>
    <s v="I/C-OperExp-1900-ENP"/>
    <s v="#"/>
    <s v="Not assigned"/>
    <s v="100004123"/>
    <s v="2"/>
    <s v="SA"/>
    <s v="CTR SR01/169935"/>
    <s v="DEL CORPORATE"/>
    <s v="#"/>
    <s v="JE 716 ALLOCATN VARIABLE"/>
    <s v="JE 716 ALLOCATN"/>
    <s v="MAY 2020"/>
    <n v="-2840"/>
    <x v="0"/>
    <x v="0"/>
    <x v="532"/>
    <x v="3"/>
    <x v="14"/>
    <x v="64"/>
  </r>
  <r>
    <x v="0"/>
    <s v="Adm &amp; Gen-Outsd Svcs"/>
    <s v="5999059"/>
    <s v="I/C-OperExp-1900-ENP"/>
    <s v="#"/>
    <s v="Not assigned"/>
    <s v="100005056"/>
    <s v="2"/>
    <s v="SA"/>
    <s v="CTR SR01/169935"/>
    <s v="DEL CORPORATE"/>
    <s v="#"/>
    <s v="JE 716 ALLOCATN VARIABLE"/>
    <s v="JE 716 ALLOCATN"/>
    <s v="JUN 2020"/>
    <n v="-1153"/>
    <x v="0"/>
    <x v="0"/>
    <x v="533"/>
    <x v="8"/>
    <x v="14"/>
    <x v="64"/>
  </r>
  <r>
    <x v="0"/>
    <s v="Adm &amp; Gen-Outsd Svcs"/>
    <s v="5999059"/>
    <s v="I/C-OperExp-1900-ENP"/>
    <s v="#"/>
    <s v="Not assigned"/>
    <s v="100005952"/>
    <s v="2"/>
    <s v="SA"/>
    <s v="CTR SR01/169935"/>
    <s v="DEL CORPORATE"/>
    <s v="#"/>
    <s v="JE 716 ALLOCATN VARIABLE"/>
    <s v="JE 716 ALLOCATN"/>
    <s v="JUL 2020"/>
    <n v="-949.27"/>
    <x v="0"/>
    <x v="0"/>
    <x v="534"/>
    <x v="4"/>
    <x v="14"/>
    <x v="64"/>
  </r>
  <r>
    <x v="0"/>
    <s v="Adm &amp; Gen-Outsd Svcs"/>
    <s v="5999059"/>
    <s v="I/C-OperExp-1900-ENP"/>
    <s v="#"/>
    <s v="Not assigned"/>
    <s v="100006833"/>
    <s v="2"/>
    <s v="SA"/>
    <s v="CTR SR01/169935"/>
    <s v="DEL CORPORATE"/>
    <s v="#"/>
    <s v="JE 716 ALLOCATN VARIABLE"/>
    <s v="JE 716 ALLOCATN"/>
    <s v="AUG 2020"/>
    <n v="-2388.4899999999998"/>
    <x v="0"/>
    <x v="0"/>
    <x v="535"/>
    <x v="5"/>
    <x v="14"/>
    <x v="64"/>
  </r>
  <r>
    <x v="0"/>
    <s v="Adm &amp; Gen-Outsd Svcs"/>
    <s v="5999059"/>
    <s v="I/C-OperExp-1900-ENP"/>
    <s v="#"/>
    <s v="Not assigned"/>
    <s v="100009860"/>
    <s v="2"/>
    <s v="SA"/>
    <s v="CTR SR01/169935"/>
    <s v="DEL CORPORATE"/>
    <s v="#"/>
    <s v="JE 716 ALLOCATN VARIABLE"/>
    <s v="JE 716 ALLOCATN"/>
    <s v="SEP 2019"/>
    <n v="-2818"/>
    <x v="0"/>
    <x v="0"/>
    <x v="536"/>
    <x v="9"/>
    <x v="14"/>
    <x v="64"/>
  </r>
  <r>
    <x v="0"/>
    <s v="Adm &amp; Gen-Outsd Svcs"/>
    <s v="5999059"/>
    <s v="I/C-OperExp-1900-ENP"/>
    <s v="#"/>
    <s v="Not assigned"/>
    <s v="100010858"/>
    <s v="2"/>
    <s v="SA"/>
    <s v="CTR SR01/169935"/>
    <s v="DEL CORPORATE"/>
    <s v="#"/>
    <s v="JE 716 ALLOCATN VARIABLE"/>
    <s v="JE 716 ALLOCATN"/>
    <s v="OCT 2019"/>
    <n v="-4396"/>
    <x v="0"/>
    <x v="0"/>
    <x v="537"/>
    <x v="1"/>
    <x v="14"/>
    <x v="64"/>
  </r>
  <r>
    <x v="0"/>
    <s v="Adm &amp; Gen-Outsd Svcs"/>
    <s v="5999059"/>
    <s v="I/C-OperExp-1900-ENP"/>
    <s v="#"/>
    <s v="Not assigned"/>
    <s v="100011696"/>
    <s v="2"/>
    <s v="SA"/>
    <s v="CTR SR01/169935"/>
    <s v="DEL CORPORATE"/>
    <s v="#"/>
    <s v="JE 716 ALLOCATN VARIABLE"/>
    <s v="JE 716 ALLOCATN"/>
    <s v="NOV 2019"/>
    <n v="-748"/>
    <x v="0"/>
    <x v="0"/>
    <x v="538"/>
    <x v="10"/>
    <x v="14"/>
    <x v="64"/>
  </r>
  <r>
    <x v="0"/>
    <s v="Adm &amp; Gen-Outsd Svcs"/>
    <s v="5999059"/>
    <s v="I/C-OperExp-1900-ENP"/>
    <s v="#"/>
    <s v="Not assigned"/>
    <s v="100012483"/>
    <s v="2"/>
    <s v="SA"/>
    <s v="CTR SR01/169935"/>
    <s v="DEL CORPORATE"/>
    <s v="#"/>
    <s v="JE 716 ALLOCATN VARIABLE"/>
    <s v="JE 716 ALLOCATN"/>
    <s v="DEC 2019"/>
    <n v="-899"/>
    <x v="0"/>
    <x v="0"/>
    <x v="539"/>
    <x v="0"/>
    <x v="14"/>
    <x v="64"/>
  </r>
  <r>
    <x v="1"/>
    <m/>
    <m/>
    <m/>
    <m/>
    <m/>
    <m/>
    <m/>
    <m/>
    <m/>
    <m/>
    <m/>
    <m/>
    <m/>
    <m/>
    <n v="223056.11770999993"/>
    <x v="3"/>
    <x v="2"/>
    <x v="540"/>
    <x v="13"/>
    <x v="15"/>
    <x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8" cacheId="6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1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axis="axisRow" showAll="0">
      <items count="5">
        <item x="2"/>
        <item x="1"/>
        <item x="0"/>
        <item h="1" x="3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6" baseItem="0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6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F308" firstHeaderRow="2" firstDataRow="2" firstDataCol="5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2"/>
        <item x="1"/>
        <item x="0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6">
        <item x="177"/>
        <item x="249"/>
        <item x="5"/>
        <item x="250"/>
        <item x="6"/>
        <item x="7"/>
        <item x="278"/>
        <item x="261"/>
        <item x="270"/>
        <item x="8"/>
        <item x="251"/>
        <item x="252"/>
        <item x="9"/>
        <item x="10"/>
        <item x="262"/>
        <item x="263"/>
        <item x="264"/>
        <item x="271"/>
        <item x="279"/>
        <item x="11"/>
        <item x="253"/>
        <item x="12"/>
        <item x="13"/>
        <item x="254"/>
        <item x="265"/>
        <item x="280"/>
        <item x="272"/>
        <item x="255"/>
        <item x="14"/>
        <item x="15"/>
        <item x="16"/>
        <item x="266"/>
        <item x="281"/>
        <item x="273"/>
        <item x="243"/>
        <item x="256"/>
        <item x="257"/>
        <item x="17"/>
        <item x="18"/>
        <item x="267"/>
        <item x="274"/>
        <item x="282"/>
        <item x="258"/>
        <item x="259"/>
        <item x="19"/>
        <item x="20"/>
        <item x="21"/>
        <item x="268"/>
        <item x="283"/>
        <item x="275"/>
        <item x="22"/>
        <item x="260"/>
        <item x="23"/>
        <item x="24"/>
        <item x="25"/>
        <item x="269"/>
        <item x="284"/>
        <item x="276"/>
        <item x="277"/>
        <item x="244"/>
        <item x="245"/>
        <item x="246"/>
        <item x="247"/>
        <item x="248"/>
        <item x="123"/>
        <item x="90"/>
        <item x="197"/>
        <item x="179"/>
        <item x="198"/>
        <item x="144"/>
        <item x="227"/>
        <item x="145"/>
        <item x="34"/>
        <item x="35"/>
        <item x="36"/>
        <item x="80"/>
        <item x="228"/>
        <item x="62"/>
        <item x="170"/>
        <item x="155"/>
        <item x="199"/>
        <item x="50"/>
        <item x="236"/>
        <item x="200"/>
        <item x="138"/>
        <item x="104"/>
        <item x="201"/>
        <item x="156"/>
        <item x="91"/>
        <item x="81"/>
        <item x="202"/>
        <item x="180"/>
        <item x="37"/>
        <item x="229"/>
        <item x="203"/>
        <item x="204"/>
        <item x="51"/>
        <item x="186"/>
        <item x="241"/>
        <item x="92"/>
        <item x="82"/>
        <item x="205"/>
        <item x="206"/>
        <item x="38"/>
        <item x="87"/>
        <item x="39"/>
        <item x="40"/>
        <item x="230"/>
        <item x="181"/>
        <item x="207"/>
        <item x="242"/>
        <item x="52"/>
        <item x="208"/>
        <item x="209"/>
        <item x="68"/>
        <item x="63"/>
        <item x="146"/>
        <item x="147"/>
        <item x="157"/>
        <item x="171"/>
        <item x="158"/>
        <item x="148"/>
        <item x="149"/>
        <item x="105"/>
        <item x="124"/>
        <item x="93"/>
        <item x="83"/>
        <item x="210"/>
        <item x="192"/>
        <item x="211"/>
        <item x="64"/>
        <item x="41"/>
        <item x="42"/>
        <item x="65"/>
        <item x="231"/>
        <item x="182"/>
        <item x="88"/>
        <item x="187"/>
        <item x="212"/>
        <item x="172"/>
        <item x="53"/>
        <item x="54"/>
        <item x="55"/>
        <item x="139"/>
        <item x="237"/>
        <item x="238"/>
        <item x="239"/>
        <item x="213"/>
        <item x="159"/>
        <item x="214"/>
        <item x="160"/>
        <item x="125"/>
        <item x="94"/>
        <item x="84"/>
        <item x="106"/>
        <item x="183"/>
        <item x="56"/>
        <item x="215"/>
        <item x="232"/>
        <item x="57"/>
        <item x="43"/>
        <item x="44"/>
        <item x="89"/>
        <item x="216"/>
        <item x="66"/>
        <item x="188"/>
        <item x="193"/>
        <item x="240"/>
        <item x="217"/>
        <item x="218"/>
        <item x="95"/>
        <item x="85"/>
        <item x="219"/>
        <item x="233"/>
        <item x="184"/>
        <item x="235"/>
        <item x="220"/>
        <item x="189"/>
        <item x="191"/>
        <item x="45"/>
        <item x="46"/>
        <item x="47"/>
        <item x="221"/>
        <item x="58"/>
        <item x="59"/>
        <item x="222"/>
        <item x="96"/>
        <item x="86"/>
        <item x="234"/>
        <item x="185"/>
        <item x="223"/>
        <item x="224"/>
        <item x="194"/>
        <item x="195"/>
        <item x="150"/>
        <item x="151"/>
        <item x="225"/>
        <item x="48"/>
        <item x="49"/>
        <item x="196"/>
        <item x="60"/>
        <item x="61"/>
        <item x="226"/>
        <item x="190"/>
        <item x="161"/>
        <item x="97"/>
        <item x="67"/>
        <item x="98"/>
        <item x="173"/>
        <item x="126"/>
        <item x="99"/>
        <item x="107"/>
        <item x="111"/>
        <item x="174"/>
        <item x="162"/>
        <item x="163"/>
        <item x="100"/>
        <item x="169"/>
        <item x="127"/>
        <item x="108"/>
        <item x="140"/>
        <item x="164"/>
        <item x="101"/>
        <item x="165"/>
        <item x="175"/>
        <item x="166"/>
        <item x="109"/>
        <item x="128"/>
        <item x="141"/>
        <item x="129"/>
        <item x="152"/>
        <item x="167"/>
        <item x="102"/>
        <item x="153"/>
        <item x="154"/>
        <item x="176"/>
        <item x="130"/>
        <item x="103"/>
        <item x="168"/>
        <item x="142"/>
        <item x="110"/>
        <item x="131"/>
        <item x="26"/>
        <item x="69"/>
        <item x="27"/>
        <item x="70"/>
        <item x="28"/>
        <item x="71"/>
        <item x="29"/>
        <item x="30"/>
        <item x="31"/>
        <item x="72"/>
        <item x="32"/>
        <item x="73"/>
        <item x="74"/>
        <item x="75"/>
        <item x="76"/>
        <item x="77"/>
        <item x="33"/>
        <item x="78"/>
        <item x="79"/>
        <item x="178"/>
        <item x="2"/>
        <item x="3"/>
        <item x="4"/>
        <item x="1"/>
        <item x="112"/>
        <item x="122"/>
        <item x="113"/>
        <item x="120"/>
        <item x="121"/>
        <item x="114"/>
        <item x="132"/>
        <item x="143"/>
        <item x="0"/>
        <item x="115"/>
        <item x="116"/>
        <item x="133"/>
        <item x="134"/>
        <item x="117"/>
        <item x="135"/>
        <item x="136"/>
        <item x="118"/>
        <item x="137"/>
        <item x="119"/>
        <item x="28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7"/>
        <item x="6"/>
        <item x="4"/>
        <item x="3"/>
        <item x="5"/>
        <item x="1"/>
        <item x="2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5"/>
        <item x="1"/>
        <item x="3"/>
        <item x="0"/>
        <item x="11"/>
        <item x="12"/>
        <item x="4"/>
        <item x="2"/>
        <item x="7"/>
        <item x="8"/>
        <item x="10"/>
        <item x="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5">
        <item x="4"/>
        <item x="32"/>
        <item x="13"/>
        <item x="33"/>
        <item x="2"/>
        <item x="8"/>
        <item x="16"/>
        <item x="18"/>
        <item x="43"/>
        <item x="29"/>
        <item x="17"/>
        <item x="42"/>
        <item x="1"/>
        <item x="10"/>
        <item x="15"/>
        <item x="14"/>
        <item x="27"/>
        <item x="0"/>
        <item x="22"/>
        <item x="38"/>
        <item x="31"/>
        <item x="19"/>
        <item x="9"/>
        <item x="30"/>
        <item x="26"/>
        <item x="35"/>
        <item x="37"/>
        <item x="24"/>
        <item x="36"/>
        <item x="21"/>
        <item x="39"/>
        <item x="12"/>
        <item x="3"/>
        <item x="6"/>
        <item x="20"/>
        <item x="7"/>
        <item x="34"/>
        <item x="23"/>
        <item x="28"/>
        <item x="11"/>
        <item x="44"/>
        <item x="40"/>
        <item x="41"/>
        <item x="5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6"/>
    <field x="21"/>
    <field x="18"/>
    <field x="20"/>
    <field x="19"/>
  </rowFields>
  <rowItems count="304">
    <i>
      <x/>
      <x v="5"/>
      <x v="81"/>
      <x v="7"/>
      <x v="3"/>
    </i>
    <i r="2">
      <x v="96"/>
      <x v="7"/>
      <x v="2"/>
    </i>
    <i r="2">
      <x v="111"/>
      <x v="7"/>
      <x v="4"/>
    </i>
    <i r="2">
      <x v="140"/>
      <x v="7"/>
      <x v="7"/>
    </i>
    <i r="2">
      <x v="141"/>
      <x v="7"/>
      <x v="7"/>
    </i>
    <i r="2">
      <x v="142"/>
      <x v="7"/>
      <x v="7"/>
    </i>
    <i r="2">
      <x v="156"/>
      <x v="7"/>
      <x v="6"/>
    </i>
    <i r="2">
      <x v="159"/>
      <x v="7"/>
      <x v="6"/>
    </i>
    <i r="2">
      <x v="183"/>
      <x v="7"/>
      <x v="5"/>
    </i>
    <i r="2">
      <x v="184"/>
      <x v="7"/>
      <x v="5"/>
    </i>
    <i r="2">
      <x v="200"/>
      <x v="7"/>
      <x v="1"/>
    </i>
    <i r="2">
      <x v="201"/>
      <x v="7"/>
      <x v="1"/>
    </i>
    <i r="1">
      <x v="13"/>
      <x v="114"/>
      <x v="7"/>
      <x v="4"/>
    </i>
    <i r="1">
      <x v="22"/>
      <x v="77"/>
      <x v="7"/>
      <x v="3"/>
    </i>
    <i r="2">
      <x v="115"/>
      <x v="7"/>
      <x v="4"/>
    </i>
    <i r="2">
      <x v="130"/>
      <x v="7"/>
      <x v="7"/>
    </i>
    <i r="2">
      <x v="133"/>
      <x v="7"/>
      <x v="7"/>
    </i>
    <i r="2">
      <x v="164"/>
      <x v="7"/>
      <x v="6"/>
    </i>
    <i r="2">
      <x v="206"/>
      <x v="7"/>
      <x v="1"/>
    </i>
    <i r="1">
      <x v="35"/>
      <x v="72"/>
      <x v="7"/>
      <x v="3"/>
    </i>
    <i r="2">
      <x v="73"/>
      <x v="7"/>
      <x v="3"/>
    </i>
    <i r="2">
      <x v="74"/>
      <x v="7"/>
      <x v="3"/>
    </i>
    <i r="2">
      <x v="92"/>
      <x v="7"/>
      <x v="2"/>
    </i>
    <i r="2">
      <x v="103"/>
      <x v="7"/>
      <x v="4"/>
    </i>
    <i r="2">
      <x v="105"/>
      <x v="7"/>
      <x v="4"/>
    </i>
    <i r="2">
      <x v="106"/>
      <x v="7"/>
      <x v="4"/>
    </i>
    <i r="2">
      <x v="131"/>
      <x v="7"/>
      <x v="7"/>
    </i>
    <i r="2">
      <x v="132"/>
      <x v="7"/>
      <x v="7"/>
    </i>
    <i r="2">
      <x v="160"/>
      <x v="7"/>
      <x v="6"/>
    </i>
    <i r="2">
      <x v="161"/>
      <x v="7"/>
      <x v="6"/>
    </i>
    <i r="2">
      <x v="179"/>
      <x v="7"/>
      <x v="5"/>
    </i>
    <i r="2">
      <x v="180"/>
      <x v="7"/>
      <x v="5"/>
    </i>
    <i r="2">
      <x v="181"/>
      <x v="7"/>
      <x v="5"/>
    </i>
    <i r="2">
      <x v="197"/>
      <x v="7"/>
      <x v="1"/>
    </i>
    <i r="2">
      <x v="198"/>
      <x v="7"/>
      <x v="1"/>
    </i>
    <i r="2">
      <x v="243"/>
      <x v="7"/>
      <x v="3"/>
    </i>
    <i r="2">
      <x v="245"/>
      <x v="7"/>
      <x v="2"/>
    </i>
    <i r="2">
      <x v="247"/>
      <x v="7"/>
      <x v="4"/>
    </i>
    <i r="2">
      <x v="251"/>
      <x v="7"/>
      <x v="6"/>
    </i>
    <i r="2">
      <x v="253"/>
      <x v="7"/>
      <x v="5"/>
    </i>
    <i r="2">
      <x v="254"/>
      <x v="7"/>
      <x v="1"/>
    </i>
    <i r="2">
      <x v="255"/>
      <x v="7"/>
      <x v="3"/>
    </i>
    <i r="2">
      <x v="256"/>
      <x v="7"/>
      <x v="2"/>
    </i>
    <i r="2">
      <x v="257"/>
      <x v="7"/>
      <x v="4"/>
    </i>
    <i r="2">
      <x v="259"/>
      <x v="7"/>
      <x v="5"/>
    </i>
    <i r="2">
      <x v="260"/>
      <x v="7"/>
      <x v="1"/>
    </i>
    <i t="default">
      <x/>
    </i>
    <i>
      <x v="1"/>
      <x/>
      <x v="4"/>
      <x v="1"/>
      <x v="3"/>
    </i>
    <i r="2">
      <x v="13"/>
      <x v="1"/>
      <x v="2"/>
    </i>
    <i r="2">
      <x v="21"/>
      <x v="1"/>
      <x v="4"/>
    </i>
    <i r="2">
      <x v="28"/>
      <x v="1"/>
      <x v="7"/>
    </i>
    <i r="2">
      <x v="29"/>
      <x v="1"/>
      <x v="7"/>
    </i>
    <i r="2">
      <x v="38"/>
      <x v="1"/>
      <x v="6"/>
    </i>
    <i r="2">
      <x v="44"/>
      <x v="1"/>
      <x v="5"/>
    </i>
    <i r="2">
      <x v="45"/>
      <x v="1"/>
      <x v="5"/>
    </i>
    <i r="2">
      <x v="52"/>
      <x v="1"/>
      <x v="1"/>
    </i>
    <i r="2">
      <x v="54"/>
      <x v="1"/>
      <x v="1"/>
    </i>
    <i r="1">
      <x v="32"/>
      <x v="2"/>
      <x v="1"/>
      <x v="3"/>
    </i>
    <i r="2">
      <x v="242"/>
      <x v="1"/>
      <x v="3"/>
    </i>
    <i r="2">
      <x v="244"/>
      <x v="1"/>
      <x v="2"/>
    </i>
    <i r="2">
      <x v="246"/>
      <x v="1"/>
      <x v="4"/>
    </i>
    <i r="2">
      <x v="248"/>
      <x v="1"/>
      <x v="7"/>
    </i>
    <i r="2">
      <x v="249"/>
      <x v="1"/>
      <x v="7"/>
    </i>
    <i r="2">
      <x v="250"/>
      <x v="1"/>
      <x v="6"/>
    </i>
    <i r="2">
      <x v="252"/>
      <x v="1"/>
      <x v="5"/>
    </i>
    <i r="2">
      <x v="258"/>
      <x v="1"/>
      <x v="7"/>
    </i>
    <i r="1">
      <x v="33"/>
      <x v="9"/>
      <x v="1"/>
      <x v="2"/>
    </i>
    <i r="2">
      <x v="19"/>
      <x v="1"/>
      <x v="4"/>
    </i>
    <i r="2">
      <x v="50"/>
      <x v="1"/>
      <x v="1"/>
    </i>
    <i r="1">
      <x v="43"/>
      <x v="5"/>
      <x v="1"/>
      <x v="3"/>
    </i>
    <i r="2">
      <x v="12"/>
      <x v="1"/>
      <x v="2"/>
    </i>
    <i r="2">
      <x v="22"/>
      <x v="1"/>
      <x v="4"/>
    </i>
    <i r="2">
      <x v="30"/>
      <x v="1"/>
      <x v="7"/>
    </i>
    <i r="2">
      <x v="37"/>
      <x v="1"/>
      <x v="6"/>
    </i>
    <i r="2">
      <x v="46"/>
      <x v="1"/>
      <x v="5"/>
    </i>
    <i r="2">
      <x v="53"/>
      <x v="1"/>
      <x v="1"/>
    </i>
    <i t="default">
      <x v="1"/>
    </i>
    <i>
      <x v="2"/>
      <x v="1"/>
      <x v="70"/>
      <x v="8"/>
      <x v="3"/>
    </i>
    <i r="1">
      <x v="2"/>
      <x v="65"/>
      <x v="2"/>
      <x v="3"/>
    </i>
    <i r="2">
      <x v="88"/>
      <x v="2"/>
      <x v="2"/>
    </i>
    <i r="2">
      <x v="99"/>
      <x v="2"/>
      <x v="4"/>
    </i>
    <i r="2">
      <x v="125"/>
      <x v="2"/>
      <x v="7"/>
    </i>
    <i r="2">
      <x v="152"/>
      <x v="2"/>
      <x v="6"/>
    </i>
    <i r="2">
      <x v="170"/>
      <x v="2"/>
      <x v="5"/>
    </i>
    <i r="2">
      <x v="186"/>
      <x v="2"/>
      <x v="1"/>
    </i>
    <i r="1">
      <x v="3"/>
      <x v="76"/>
      <x v="8"/>
      <x v="3"/>
    </i>
    <i r="2">
      <x v="93"/>
      <x v="8"/>
      <x v="2"/>
    </i>
    <i r="2">
      <x v="107"/>
      <x v="8"/>
      <x v="4"/>
    </i>
    <i r="2">
      <x v="134"/>
      <x v="8"/>
      <x v="7"/>
    </i>
    <i r="2">
      <x v="158"/>
      <x v="8"/>
      <x v="6"/>
    </i>
    <i r="2">
      <x v="173"/>
      <x v="8"/>
      <x v="5"/>
    </i>
    <i r="2">
      <x v="188"/>
      <x v="8"/>
      <x v="1"/>
    </i>
    <i r="1">
      <x v="4"/>
      <x v="262"/>
      <x v="3"/>
      <x v="7"/>
    </i>
    <i r="2">
      <x v="263"/>
      <x v="3"/>
      <x v="6"/>
    </i>
    <i r="2">
      <x v="264"/>
      <x v="3"/>
      <x v="5"/>
    </i>
    <i r="1">
      <x v="6"/>
      <x v="212"/>
      <x v="6"/>
      <x v="6"/>
    </i>
    <i r="2">
      <x v="266"/>
      <x v="6"/>
      <x v="3"/>
    </i>
    <i r="2">
      <x v="268"/>
      <x v="6"/>
      <x v="2"/>
    </i>
    <i r="2">
      <x v="271"/>
      <x v="6"/>
      <x v="4"/>
    </i>
    <i r="2">
      <x v="275"/>
      <x v="6"/>
      <x v="7"/>
    </i>
    <i r="2">
      <x v="276"/>
      <x v="6"/>
      <x v="7"/>
    </i>
    <i r="2">
      <x v="279"/>
      <x v="6"/>
      <x v="6"/>
    </i>
    <i r="2">
      <x v="282"/>
      <x v="6"/>
      <x v="5"/>
    </i>
    <i r="2">
      <x v="284"/>
      <x v="6"/>
      <x v="1"/>
    </i>
    <i r="1">
      <x v="7"/>
      <x v="267"/>
      <x v="6"/>
      <x v="2"/>
    </i>
    <i r="1">
      <x v="8"/>
      <x v="6"/>
      <x v="4"/>
      <x v="3"/>
    </i>
    <i r="3">
      <x v="5"/>
      <x v="3"/>
    </i>
    <i r="2">
      <x v="18"/>
      <x v="4"/>
      <x v="2"/>
    </i>
    <i r="3">
      <x v="5"/>
      <x v="2"/>
    </i>
    <i r="2">
      <x v="25"/>
      <x v="4"/>
      <x v="4"/>
    </i>
    <i r="3">
      <x v="5"/>
      <x v="4"/>
    </i>
    <i r="2">
      <x v="32"/>
      <x v="4"/>
      <x v="7"/>
    </i>
    <i r="3">
      <x v="5"/>
      <x v="7"/>
    </i>
    <i r="2">
      <x v="41"/>
      <x v="4"/>
      <x v="6"/>
    </i>
    <i r="3">
      <x v="5"/>
      <x v="6"/>
    </i>
    <i r="2">
      <x v="48"/>
      <x v="4"/>
      <x v="5"/>
    </i>
    <i r="3">
      <x v="5"/>
      <x v="5"/>
    </i>
    <i r="2">
      <x v="56"/>
      <x v="4"/>
      <x v="1"/>
    </i>
    <i r="3">
      <x v="5"/>
      <x v="1"/>
    </i>
    <i r="1">
      <x v="9"/>
      <x v="178"/>
      <x v="8"/>
      <x v="5"/>
    </i>
    <i r="1">
      <x v="10"/>
      <x v="269"/>
      <x v="6"/>
      <x v="2"/>
    </i>
    <i r="2">
      <x v="270"/>
      <x v="6"/>
      <x v="4"/>
    </i>
    <i r="1">
      <x v="11"/>
      <x v="8"/>
      <x v="10"/>
      <x v="3"/>
    </i>
    <i r="3">
      <x v="11"/>
      <x v="3"/>
    </i>
    <i r="2">
      <x v="17"/>
      <x v="10"/>
      <x v="2"/>
    </i>
    <i r="3">
      <x v="11"/>
      <x v="2"/>
    </i>
    <i r="2">
      <x v="26"/>
      <x v="10"/>
      <x v="4"/>
    </i>
    <i r="3">
      <x v="11"/>
      <x v="4"/>
    </i>
    <i r="2">
      <x v="33"/>
      <x v="10"/>
      <x v="7"/>
    </i>
    <i r="3">
      <x v="11"/>
      <x v="7"/>
    </i>
    <i r="2">
      <x v="40"/>
      <x v="10"/>
      <x v="6"/>
    </i>
    <i r="3">
      <x v="11"/>
      <x v="6"/>
    </i>
    <i r="2">
      <x v="49"/>
      <x v="10"/>
      <x v="5"/>
    </i>
    <i r="3">
      <x v="11"/>
      <x v="5"/>
    </i>
    <i r="2">
      <x v="57"/>
      <x v="10"/>
      <x v="1"/>
    </i>
    <i r="3">
      <x v="11"/>
      <x v="1"/>
    </i>
    <i r="2">
      <x v="58"/>
      <x v="10"/>
      <x v="1"/>
    </i>
    <i r="3">
      <x v="11"/>
      <x v="1"/>
    </i>
    <i r="1">
      <x v="12"/>
      <x v="265"/>
      <x v="3"/>
      <x v="5"/>
    </i>
    <i r="1">
      <x v="14"/>
      <x v="85"/>
      <x v="6"/>
      <x v="3"/>
    </i>
    <i r="2">
      <x v="123"/>
      <x v="6"/>
      <x v="2"/>
    </i>
    <i r="2">
      <x v="154"/>
      <x v="6"/>
      <x v="4"/>
    </i>
    <i r="2">
      <x v="211"/>
      <x v="6"/>
      <x v="7"/>
    </i>
    <i r="2">
      <x v="219"/>
      <x v="6"/>
      <x v="6"/>
    </i>
    <i r="2">
      <x v="226"/>
      <x v="6"/>
      <x v="5"/>
    </i>
    <i r="2">
      <x v="240"/>
      <x v="6"/>
      <x v="1"/>
    </i>
    <i r="1">
      <x v="15"/>
      <x v="205"/>
      <x v="6"/>
      <x v="4"/>
    </i>
    <i r="2">
      <x v="207"/>
      <x v="6"/>
      <x v="4"/>
    </i>
    <i r="2">
      <x v="210"/>
      <x v="6"/>
      <x v="7"/>
    </i>
    <i r="2">
      <x v="216"/>
      <x v="6"/>
      <x v="6"/>
    </i>
    <i r="2">
      <x v="222"/>
      <x v="6"/>
      <x v="6"/>
    </i>
    <i r="2">
      <x v="232"/>
      <x v="6"/>
      <x v="1"/>
    </i>
    <i r="2">
      <x v="237"/>
      <x v="6"/>
      <x v="1"/>
    </i>
    <i r="1">
      <x v="16"/>
      <x v="67"/>
      <x v="8"/>
      <x v="3"/>
    </i>
    <i r="2">
      <x v="91"/>
      <x v="8"/>
      <x v="2"/>
    </i>
    <i r="2">
      <x v="108"/>
      <x v="8"/>
      <x v="4"/>
    </i>
    <i r="2">
      <x v="135"/>
      <x v="8"/>
      <x v="7"/>
    </i>
    <i r="2">
      <x v="155"/>
      <x v="8"/>
      <x v="6"/>
    </i>
    <i r="2">
      <x v="174"/>
      <x v="8"/>
      <x v="5"/>
    </i>
    <i r="2">
      <x v="189"/>
      <x v="8"/>
      <x v="1"/>
    </i>
    <i r="1">
      <x v="17"/>
      <x v="274"/>
      <x v="3"/>
      <x v="7"/>
    </i>
    <i r="1">
      <x v="18"/>
      <x v="79"/>
      <x v="6"/>
      <x v="3"/>
    </i>
    <i r="2">
      <x v="87"/>
      <x v="6"/>
      <x v="3"/>
    </i>
    <i r="2">
      <x v="118"/>
      <x v="6"/>
      <x v="3"/>
    </i>
    <i r="2">
      <x v="120"/>
      <x v="6"/>
      <x v="2"/>
    </i>
    <i r="2">
      <x v="148"/>
      <x v="6"/>
      <x v="4"/>
    </i>
    <i r="2">
      <x v="150"/>
      <x v="6"/>
      <x v="4"/>
    </i>
    <i r="2">
      <x v="204"/>
      <x v="6"/>
      <x v="4"/>
    </i>
    <i r="2">
      <x v="214"/>
      <x v="6"/>
      <x v="6"/>
    </i>
    <i r="2">
      <x v="215"/>
      <x v="6"/>
      <x v="6"/>
    </i>
    <i r="2">
      <x v="221"/>
      <x v="6"/>
      <x v="6"/>
    </i>
    <i r="2">
      <x v="223"/>
      <x v="6"/>
      <x v="6"/>
    </i>
    <i r="2">
      <x v="225"/>
      <x v="6"/>
      <x v="5"/>
    </i>
    <i r="2">
      <x v="231"/>
      <x v="6"/>
      <x v="5"/>
    </i>
    <i r="2">
      <x v="238"/>
      <x v="6"/>
      <x v="1"/>
    </i>
    <i r="1">
      <x v="19"/>
      <x v="98"/>
      <x v="8"/>
      <x v="2"/>
    </i>
    <i r="2">
      <x v="110"/>
      <x v="8"/>
      <x v="4"/>
    </i>
    <i r="1">
      <x v="20"/>
      <x v="66"/>
      <x v="8"/>
      <x v="3"/>
    </i>
    <i r="2">
      <x v="68"/>
      <x v="8"/>
      <x v="3"/>
    </i>
    <i r="2">
      <x v="80"/>
      <x v="8"/>
      <x v="3"/>
    </i>
    <i r="2">
      <x v="83"/>
      <x v="8"/>
      <x v="3"/>
    </i>
    <i r="2">
      <x v="86"/>
      <x v="8"/>
      <x v="3"/>
    </i>
    <i r="2">
      <x v="90"/>
      <x v="8"/>
      <x v="2"/>
    </i>
    <i r="2">
      <x v="94"/>
      <x v="8"/>
      <x v="2"/>
    </i>
    <i r="2">
      <x v="95"/>
      <x v="8"/>
      <x v="2"/>
    </i>
    <i r="2">
      <x v="101"/>
      <x v="8"/>
      <x v="4"/>
    </i>
    <i r="2">
      <x v="102"/>
      <x v="8"/>
      <x v="4"/>
    </i>
    <i r="2">
      <x v="109"/>
      <x v="8"/>
      <x v="4"/>
    </i>
    <i r="2">
      <x v="112"/>
      <x v="8"/>
      <x v="4"/>
    </i>
    <i r="2">
      <x v="113"/>
      <x v="8"/>
      <x v="4"/>
    </i>
    <i r="2">
      <x v="127"/>
      <x v="8"/>
      <x v="7"/>
    </i>
    <i r="2">
      <x v="129"/>
      <x v="8"/>
      <x v="7"/>
    </i>
    <i r="2">
      <x v="138"/>
      <x v="8"/>
      <x v="7"/>
    </i>
    <i r="2">
      <x v="147"/>
      <x v="8"/>
      <x v="7"/>
    </i>
    <i r="2">
      <x v="149"/>
      <x v="8"/>
      <x v="6"/>
    </i>
    <i r="2">
      <x v="157"/>
      <x v="8"/>
      <x v="6"/>
    </i>
    <i r="2">
      <x v="163"/>
      <x v="8"/>
      <x v="6"/>
    </i>
    <i r="2">
      <x v="168"/>
      <x v="8"/>
      <x v="6"/>
    </i>
    <i r="2">
      <x v="169"/>
      <x v="8"/>
      <x v="6"/>
    </i>
    <i r="2">
      <x v="172"/>
      <x v="8"/>
      <x v="5"/>
    </i>
    <i r="2">
      <x v="176"/>
      <x v="8"/>
      <x v="5"/>
    </i>
    <i r="2">
      <x v="182"/>
      <x v="8"/>
      <x v="5"/>
    </i>
    <i r="2">
      <x v="185"/>
      <x v="8"/>
      <x v="1"/>
    </i>
    <i r="2">
      <x v="190"/>
      <x v="8"/>
      <x v="1"/>
    </i>
    <i r="2">
      <x v="191"/>
      <x v="8"/>
      <x v="1"/>
    </i>
    <i r="2">
      <x v="196"/>
      <x v="8"/>
      <x v="1"/>
    </i>
    <i r="2">
      <x v="202"/>
      <x v="8"/>
      <x v="1"/>
    </i>
    <i r="1">
      <x v="21"/>
      <x v="64"/>
      <x v="6"/>
      <x v="5"/>
    </i>
    <i r="2">
      <x v="124"/>
      <x v="6"/>
      <x v="2"/>
    </i>
    <i r="2">
      <x v="151"/>
      <x v="6"/>
      <x v="4"/>
    </i>
    <i r="2">
      <x v="209"/>
      <x v="6"/>
      <x v="7"/>
    </i>
    <i r="2">
      <x v="218"/>
      <x v="6"/>
      <x v="6"/>
    </i>
    <i r="2">
      <x v="227"/>
      <x v="6"/>
      <x v="5"/>
    </i>
    <i r="2">
      <x v="229"/>
      <x v="6"/>
      <x v="5"/>
    </i>
    <i r="2">
      <x v="236"/>
      <x v="6"/>
      <x v="1"/>
    </i>
    <i r="2">
      <x v="241"/>
      <x v="6"/>
      <x v="1"/>
    </i>
    <i r="2">
      <x v="272"/>
      <x v="6"/>
      <x v="4"/>
    </i>
    <i r="2">
      <x v="277"/>
      <x v="6"/>
      <x v="7"/>
    </i>
    <i r="2">
      <x v="278"/>
      <x v="6"/>
      <x v="7"/>
    </i>
    <i r="2">
      <x v="280"/>
      <x v="6"/>
      <x v="6"/>
    </i>
    <i r="2">
      <x v="281"/>
      <x v="6"/>
      <x v="5"/>
    </i>
    <i r="2">
      <x v="283"/>
      <x v="6"/>
      <x v="5"/>
    </i>
    <i r="1">
      <x v="23"/>
      <x v="128"/>
      <x v="8"/>
      <x v="7"/>
    </i>
    <i r="2">
      <x v="166"/>
      <x v="8"/>
      <x v="6"/>
    </i>
    <i r="2">
      <x v="192"/>
      <x v="8"/>
      <x v="1"/>
    </i>
    <i r="2">
      <x v="193"/>
      <x v="8"/>
      <x v="1"/>
    </i>
    <i r="2">
      <x v="199"/>
      <x v="8"/>
      <x v="1"/>
    </i>
    <i r="1">
      <x v="24"/>
      <x v="261"/>
      <x v="12"/>
      <x v="4"/>
    </i>
    <i r="1">
      <x v="25"/>
      <x v="82"/>
      <x v="8"/>
      <x v="3"/>
    </i>
    <i r="1">
      <x v="26"/>
      <x v="167"/>
      <x v="8"/>
      <x v="6"/>
    </i>
    <i r="1">
      <x v="27"/>
      <x v="78"/>
      <x v="6"/>
      <x v="3"/>
    </i>
    <i r="2">
      <x v="119"/>
      <x v="6"/>
      <x v="2"/>
    </i>
    <i r="2">
      <x v="139"/>
      <x v="6"/>
      <x v="4"/>
    </i>
    <i r="2">
      <x v="208"/>
      <x v="6"/>
      <x v="7"/>
    </i>
    <i r="2">
      <x v="213"/>
      <x v="6"/>
      <x v="6"/>
    </i>
    <i r="2">
      <x v="224"/>
      <x v="6"/>
      <x v="5"/>
    </i>
    <i r="2">
      <x v="235"/>
      <x v="6"/>
      <x v="1"/>
    </i>
    <i r="1">
      <x v="28"/>
      <x v="144"/>
      <x v="8"/>
      <x v="7"/>
    </i>
    <i r="2">
      <x v="145"/>
      <x v="8"/>
      <x v="7"/>
    </i>
    <i r="2">
      <x v="146"/>
      <x v="8"/>
      <x v="7"/>
    </i>
    <i r="1">
      <x v="29"/>
      <x v="69"/>
      <x v="6"/>
      <x v="3"/>
    </i>
    <i r="2">
      <x v="71"/>
      <x v="6"/>
      <x v="3"/>
    </i>
    <i r="2">
      <x v="116"/>
      <x v="6"/>
      <x v="3"/>
    </i>
    <i r="2">
      <x v="117"/>
      <x v="6"/>
      <x v="3"/>
    </i>
    <i r="2">
      <x v="121"/>
      <x v="6"/>
      <x v="2"/>
    </i>
    <i r="2">
      <x v="122"/>
      <x v="6"/>
      <x v="2"/>
    </i>
    <i r="2">
      <x v="194"/>
      <x v="6"/>
      <x v="4"/>
    </i>
    <i r="2">
      <x v="195"/>
      <x v="6"/>
      <x v="4"/>
    </i>
    <i r="2">
      <x v="230"/>
      <x v="6"/>
      <x v="5"/>
    </i>
    <i r="2">
      <x v="233"/>
      <x v="6"/>
      <x v="1"/>
    </i>
    <i r="2">
      <x v="234"/>
      <x v="6"/>
      <x v="1"/>
    </i>
    <i r="1">
      <x v="30"/>
      <x v="7"/>
      <x v="9"/>
      <x v="3"/>
    </i>
    <i r="2">
      <x v="14"/>
      <x v="9"/>
      <x v="2"/>
    </i>
    <i r="2">
      <x v="15"/>
      <x v="9"/>
      <x v="2"/>
    </i>
    <i r="2">
      <x v="16"/>
      <x v="9"/>
      <x v="2"/>
    </i>
    <i r="2">
      <x v="24"/>
      <x v="9"/>
      <x v="4"/>
    </i>
    <i r="2">
      <x v="31"/>
      <x v="9"/>
      <x v="7"/>
    </i>
    <i r="2">
      <x v="34"/>
      <x v="8"/>
      <x v="3"/>
    </i>
    <i r="2">
      <x v="39"/>
      <x v="9"/>
      <x v="6"/>
    </i>
    <i r="2">
      <x v="47"/>
      <x v="9"/>
      <x v="5"/>
    </i>
    <i r="2">
      <x v="55"/>
      <x v="9"/>
      <x v="1"/>
    </i>
    <i r="2">
      <x v="59"/>
      <x v="8"/>
      <x v="2"/>
    </i>
    <i r="2">
      <x v="60"/>
      <x v="8"/>
      <x v="7"/>
    </i>
    <i r="2">
      <x v="61"/>
      <x v="8"/>
      <x v="6"/>
    </i>
    <i r="2">
      <x v="62"/>
      <x v="8"/>
      <x v="5"/>
    </i>
    <i r="2">
      <x v="63"/>
      <x v="8"/>
      <x v="1"/>
    </i>
    <i r="1">
      <x v="31"/>
      <x v="104"/>
      <x v="2"/>
      <x v="4"/>
    </i>
    <i r="2">
      <x v="136"/>
      <x v="2"/>
      <x v="7"/>
    </i>
    <i r="2">
      <x v="162"/>
      <x v="2"/>
      <x v="6"/>
    </i>
    <i r="1">
      <x v="34"/>
      <x v="84"/>
      <x v="6"/>
      <x v="3"/>
    </i>
    <i r="2">
      <x v="143"/>
      <x v="6"/>
      <x v="4"/>
    </i>
    <i r="2">
      <x v="220"/>
      <x v="6"/>
      <x v="6"/>
    </i>
    <i r="2">
      <x v="228"/>
      <x v="6"/>
      <x v="5"/>
    </i>
    <i r="2">
      <x v="239"/>
      <x v="6"/>
      <x v="1"/>
    </i>
    <i r="2">
      <x v="273"/>
      <x v="6"/>
      <x v="7"/>
    </i>
    <i r="1">
      <x v="36"/>
      <x v="175"/>
      <x v="8"/>
      <x v="5"/>
    </i>
    <i r="1">
      <x v="37"/>
      <x v="217"/>
      <x v="6"/>
      <x v="6"/>
    </i>
    <i r="1">
      <x v="38"/>
      <x v="97"/>
      <x v="8"/>
      <x v="2"/>
    </i>
    <i r="2">
      <x v="137"/>
      <x v="8"/>
      <x v="7"/>
    </i>
    <i r="2">
      <x v="165"/>
      <x v="8"/>
      <x v="6"/>
    </i>
    <i r="2">
      <x v="177"/>
      <x v="8"/>
      <x v="5"/>
    </i>
    <i r="2">
      <x v="203"/>
      <x v="8"/>
      <x v="1"/>
    </i>
    <i r="1">
      <x v="39"/>
      <x v="75"/>
      <x v="2"/>
      <x v="3"/>
    </i>
    <i r="2">
      <x v="89"/>
      <x v="2"/>
      <x v="2"/>
    </i>
    <i r="2">
      <x v="100"/>
      <x v="2"/>
      <x v="4"/>
    </i>
    <i r="2">
      <x v="126"/>
      <x v="2"/>
      <x v="7"/>
    </i>
    <i r="2">
      <x v="153"/>
      <x v="2"/>
      <x v="6"/>
    </i>
    <i r="2">
      <x v="171"/>
      <x v="2"/>
      <x v="5"/>
    </i>
    <i r="2">
      <x v="187"/>
      <x v="2"/>
      <x v="1"/>
    </i>
    <i r="1">
      <x v="41"/>
      <x v="1"/>
      <x v="8"/>
      <x v="3"/>
    </i>
    <i r="2">
      <x v="10"/>
      <x v="8"/>
      <x v="2"/>
    </i>
    <i r="2">
      <x v="20"/>
      <x v="8"/>
      <x v="4"/>
    </i>
    <i r="2">
      <x v="27"/>
      <x v="8"/>
      <x v="7"/>
    </i>
    <i r="2">
      <x v="35"/>
      <x v="8"/>
      <x v="6"/>
    </i>
    <i r="2">
      <x v="36"/>
      <x v="8"/>
      <x v="6"/>
    </i>
    <i r="2">
      <x v="42"/>
      <x v="8"/>
      <x v="5"/>
    </i>
    <i r="2">
      <x v="43"/>
      <x v="8"/>
      <x v="5"/>
    </i>
    <i r="2">
      <x v="51"/>
      <x v="8"/>
      <x v="1"/>
    </i>
    <i r="1">
      <x v="42"/>
      <x v="3"/>
      <x v="8"/>
      <x v="3"/>
    </i>
    <i r="2">
      <x v="11"/>
      <x v="8"/>
      <x v="2"/>
    </i>
    <i r="2">
      <x v="23"/>
      <x v="8"/>
      <x v="4"/>
    </i>
    <i r="1">
      <x v="44"/>
      <x/>
      <x/>
      <x/>
    </i>
    <i t="default">
      <x v="2"/>
    </i>
    <i t="grand">
      <x/>
    </i>
  </rowItems>
  <colItems count="1">
    <i/>
  </colItems>
  <dataFields count="1">
    <dataField name="Sum of Amount" fld="15" baseField="19" baseItem="3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2" cacheId="6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1" firstHeaderRow="1" firstDataRow="2" firstDataCol="1"/>
  <pivotFields count="22"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  <pivotField axis="axisRow" showAll="0" sortType="ascending">
      <items count="8">
        <item x="2"/>
        <item x="1"/>
        <item x="0"/>
        <item h="1" m="1" x="5"/>
        <item h="1" m="1" x="6"/>
        <item h="1" m="1" x="4"/>
        <item h="1" x="3"/>
        <item t="default"/>
      </items>
    </pivotField>
    <pivotField axis="axisCol" showAll="0" defaultSubtotal="0">
      <items count="3">
        <item x="1"/>
        <item x="0"/>
        <item x="2"/>
      </items>
    </pivotField>
    <pivotField showAll="0" defaultSubtotal="0"/>
    <pivotField showAll="0" defaultSubtotal="0"/>
    <pivotField showAll="0" defaultSubtotal="0"/>
    <pivotField showAll="0" defaultSubtotal="0"/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5" baseItem="2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63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I572" firstHeaderRow="1" firstDataRow="2" firstDataCol="6"/>
  <pivotFields count="22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dataField="1" compact="0" numFmtId="165" outline="0" showAll="0"/>
    <pivotField axis="axisRow" compact="0" outline="0" showAll="0" sortType="ascending">
      <items count="8">
        <item x="2"/>
        <item x="1"/>
        <item x="0"/>
        <item h="1" m="1" x="5"/>
        <item h="1" m="1" x="6"/>
        <item h="1" m="1" x="4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571">
        <item x="130"/>
        <item x="30"/>
        <item x="31"/>
        <item x="528"/>
        <item x="511"/>
        <item x="32"/>
        <item m="1" x="553"/>
        <item x="33"/>
        <item x="34"/>
        <item x="529"/>
        <item x="512"/>
        <item x="35"/>
        <item x="36"/>
        <item x="37"/>
        <item x="38"/>
        <item x="513"/>
        <item x="530"/>
        <item m="1" x="564"/>
        <item x="39"/>
        <item x="531"/>
        <item x="40"/>
        <item x="41"/>
        <item x="514"/>
        <item x="523"/>
        <item x="42"/>
        <item x="43"/>
        <item x="44"/>
        <item x="515"/>
        <item x="532"/>
        <item x="524"/>
        <item x="45"/>
        <item x="46"/>
        <item x="516"/>
        <item x="533"/>
        <item x="525"/>
        <item m="1" x="547"/>
        <item x="47"/>
        <item x="48"/>
        <item x="534"/>
        <item x="517"/>
        <item x="526"/>
        <item x="49"/>
        <item x="50"/>
        <item x="51"/>
        <item x="518"/>
        <item x="535"/>
        <item x="527"/>
        <item x="490"/>
        <item x="52"/>
        <item x="343"/>
        <item x="53"/>
        <item x="54"/>
        <item x="55"/>
        <item x="56"/>
        <item x="57"/>
        <item x="536"/>
        <item x="519"/>
        <item x="129"/>
        <item x="58"/>
        <item x="59"/>
        <item x="520"/>
        <item x="537"/>
        <item x="60"/>
        <item x="61"/>
        <item m="1" x="551"/>
        <item x="62"/>
        <item x="63"/>
        <item x="521"/>
        <item x="538"/>
        <item x="510"/>
        <item m="1" x="568"/>
        <item x="64"/>
        <item x="65"/>
        <item x="522"/>
        <item x="539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478"/>
        <item x="174"/>
        <item x="144"/>
        <item x="132"/>
        <item x="367"/>
        <item x="486"/>
        <item x="396"/>
        <item x="397"/>
        <item x="100"/>
        <item x="101"/>
        <item x="412"/>
        <item x="413"/>
        <item x="77"/>
        <item x="78"/>
        <item x="414"/>
        <item x="379"/>
        <item x="323"/>
        <item x="180"/>
        <item x="28"/>
        <item x="415"/>
        <item x="466"/>
        <item x="298"/>
        <item x="162"/>
        <item x="145"/>
        <item x="133"/>
        <item x="467"/>
        <item x="416"/>
        <item x="209"/>
        <item x="417"/>
        <item x="479"/>
        <item x="368"/>
        <item x="328"/>
        <item x="398"/>
        <item x="27"/>
        <item x="418"/>
        <item x="399"/>
        <item x="79"/>
        <item x="80"/>
        <item x="26"/>
        <item x="81"/>
        <item x="480"/>
        <item x="483"/>
        <item x="380"/>
        <item x="419"/>
        <item x="120"/>
        <item x="102"/>
        <item x="420"/>
        <item x="146"/>
        <item x="134"/>
        <item x="468"/>
        <item x="340"/>
        <item x="421"/>
        <item x="345"/>
        <item x="369"/>
        <item x="103"/>
        <item x="104"/>
        <item x="484"/>
        <item x="422"/>
        <item x="82"/>
        <item x="83"/>
        <item x="381"/>
        <item x="423"/>
        <item x="121"/>
        <item x="382"/>
        <item x="424"/>
        <item x="481"/>
        <item x="147"/>
        <item x="135"/>
        <item x="425"/>
        <item x="469"/>
        <item x="346"/>
        <item x="400"/>
        <item x="370"/>
        <item x="487"/>
        <item x="426"/>
        <item x="105"/>
        <item x="84"/>
        <item x="85"/>
        <item x="427"/>
        <item x="383"/>
        <item x="428"/>
        <item x="122"/>
        <item x="429"/>
        <item x="324"/>
        <item x="148"/>
        <item x="136"/>
        <item x="465"/>
        <item x="252"/>
        <item x="253"/>
        <item x="430"/>
        <item x="470"/>
        <item x="401"/>
        <item x="371"/>
        <item x="86"/>
        <item x="106"/>
        <item x="107"/>
        <item x="431"/>
        <item x="384"/>
        <item x="463"/>
        <item x="432"/>
        <item x="433"/>
        <item x="329"/>
        <item x="149"/>
        <item x="137"/>
        <item x="347"/>
        <item x="254"/>
        <item x="255"/>
        <item x="299"/>
        <item x="181"/>
        <item x="402"/>
        <item x="471"/>
        <item x="87"/>
        <item x="88"/>
        <item x="89"/>
        <item x="372"/>
        <item x="256"/>
        <item x="434"/>
        <item x="257"/>
        <item x="464"/>
        <item x="218"/>
        <item x="108"/>
        <item x="109"/>
        <item x="385"/>
        <item x="435"/>
        <item x="403"/>
        <item x="436"/>
        <item x="150"/>
        <item x="138"/>
        <item x="437"/>
        <item x="488"/>
        <item x="90"/>
        <item x="91"/>
        <item x="472"/>
        <item x="373"/>
        <item x="438"/>
        <item x="404"/>
        <item x="110"/>
        <item x="111"/>
        <item x="439"/>
        <item x="386"/>
        <item x="440"/>
        <item x="387"/>
        <item x="405"/>
        <item x="151"/>
        <item x="139"/>
        <item x="441"/>
        <item x="442"/>
        <item x="406"/>
        <item x="473"/>
        <item x="482"/>
        <item x="374"/>
        <item x="92"/>
        <item x="443"/>
        <item x="112"/>
        <item x="113"/>
        <item x="388"/>
        <item x="444"/>
        <item x="123"/>
        <item x="445"/>
        <item x="258"/>
        <item x="259"/>
        <item x="407"/>
        <item x="474"/>
        <item x="300"/>
        <item x="446"/>
        <item x="152"/>
        <item x="140"/>
        <item x="114"/>
        <item x="375"/>
        <item x="93"/>
        <item x="330"/>
        <item x="447"/>
        <item x="389"/>
        <item x="448"/>
        <item x="390"/>
        <item x="301"/>
        <item x="302"/>
        <item x="449"/>
        <item x="124"/>
        <item x="125"/>
        <item x="153"/>
        <item x="141"/>
        <item x="475"/>
        <item x="450"/>
        <item x="260"/>
        <item x="261"/>
        <item x="408"/>
        <item x="219"/>
        <item x="376"/>
        <item x="489"/>
        <item x="94"/>
        <item x="95"/>
        <item x="451"/>
        <item x="126"/>
        <item x="452"/>
        <item x="395"/>
        <item x="115"/>
        <item x="391"/>
        <item x="392"/>
        <item x="485"/>
        <item x="453"/>
        <item x="454"/>
        <item x="476"/>
        <item x="409"/>
        <item x="154"/>
        <item x="142"/>
        <item x="342"/>
        <item x="455"/>
        <item x="377"/>
        <item x="119"/>
        <item x="116"/>
        <item x="96"/>
        <item x="97"/>
        <item x="456"/>
        <item x="127"/>
        <item x="457"/>
        <item x="393"/>
        <item x="458"/>
        <item x="411"/>
        <item x="155"/>
        <item x="143"/>
        <item x="477"/>
        <item x="459"/>
        <item x="410"/>
        <item x="98"/>
        <item x="99"/>
        <item x="378"/>
        <item x="262"/>
        <item x="263"/>
        <item x="117"/>
        <item x="118"/>
        <item x="460"/>
        <item x="394"/>
        <item x="128"/>
        <item x="461"/>
        <item x="163"/>
        <item x="164"/>
        <item x="462"/>
        <item x="220"/>
        <item x="264"/>
        <item x="182"/>
        <item x="331"/>
        <item x="178"/>
        <item x="165"/>
        <item x="265"/>
        <item x="303"/>
        <item x="304"/>
        <item x="338"/>
        <item x="266"/>
        <item x="267"/>
        <item x="268"/>
        <item x="332"/>
        <item x="221"/>
        <item x="305"/>
        <item x="183"/>
        <item x="269"/>
        <item x="242"/>
        <item x="306"/>
        <item x="166"/>
        <item x="270"/>
        <item x="271"/>
        <item x="184"/>
        <item x="333"/>
        <item x="222"/>
        <item x="307"/>
        <item x="272"/>
        <item x="243"/>
        <item x="273"/>
        <item x="274"/>
        <item x="275"/>
        <item x="334"/>
        <item x="223"/>
        <item x="167"/>
        <item x="276"/>
        <item x="277"/>
        <item x="278"/>
        <item x="308"/>
        <item x="185"/>
        <item x="309"/>
        <item x="279"/>
        <item x="280"/>
        <item x="310"/>
        <item x="168"/>
        <item x="224"/>
        <item x="335"/>
        <item x="281"/>
        <item x="282"/>
        <item x="311"/>
        <item x="186"/>
        <item x="312"/>
        <item x="187"/>
        <item x="313"/>
        <item x="225"/>
        <item x="210"/>
        <item x="175"/>
        <item x="283"/>
        <item x="169"/>
        <item x="314"/>
        <item x="226"/>
        <item x="188"/>
        <item x="284"/>
        <item x="285"/>
        <item x="286"/>
        <item x="287"/>
        <item x="325"/>
        <item x="176"/>
        <item x="315"/>
        <item x="288"/>
        <item x="289"/>
        <item x="189"/>
        <item x="227"/>
        <item x="170"/>
        <item x="316"/>
        <item x="171"/>
        <item x="177"/>
        <item x="290"/>
        <item x="291"/>
        <item x="336"/>
        <item x="292"/>
        <item x="293"/>
        <item x="317"/>
        <item x="318"/>
        <item x="172"/>
        <item x="228"/>
        <item x="319"/>
        <item x="190"/>
        <item x="294"/>
        <item x="295"/>
        <item x="320"/>
        <item x="326"/>
        <item x="337"/>
        <item x="229"/>
        <item x="296"/>
        <item x="297"/>
        <item x="321"/>
        <item x="173"/>
        <item x="322"/>
        <item x="327"/>
        <item m="1" x="554"/>
        <item x="66"/>
        <item x="67"/>
        <item m="1" x="556"/>
        <item x="68"/>
        <item x="69"/>
        <item x="70"/>
        <item x="71"/>
        <item x="72"/>
        <item m="1" x="555"/>
        <item m="1" x="561"/>
        <item x="73"/>
        <item x="74"/>
        <item m="1" x="562"/>
        <item m="1" x="557"/>
        <item m="1" x="559"/>
        <item m="1" x="563"/>
        <item m="1" x="565"/>
        <item m="1" x="560"/>
        <item m="1" x="558"/>
        <item m="1" x="566"/>
        <item m="1" x="567"/>
        <item m="1" x="569"/>
        <item x="75"/>
        <item m="1" x="545"/>
        <item m="1" x="570"/>
        <item x="76"/>
        <item m="1" x="542"/>
        <item m="1" x="549"/>
        <item m="1" x="541"/>
        <item m="1" x="544"/>
        <item m="1" x="552"/>
        <item m="1" x="548"/>
        <item m="1" x="543"/>
        <item m="1" x="546"/>
        <item m="1" x="550"/>
        <item x="15"/>
        <item x="10"/>
        <item x="16"/>
        <item x="17"/>
        <item x="365"/>
        <item x="341"/>
        <item x="339"/>
        <item x="18"/>
        <item x="12"/>
        <item x="11"/>
        <item x="19"/>
        <item x="20"/>
        <item x="21"/>
        <item x="13"/>
        <item x="25"/>
        <item x="22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14"/>
        <item x="191"/>
        <item x="23"/>
        <item x="348"/>
        <item x="24"/>
        <item x="203"/>
        <item x="344"/>
        <item x="247"/>
        <item x="366"/>
        <item x="0"/>
        <item x="1"/>
        <item x="2"/>
        <item x="3"/>
        <item x="4"/>
        <item x="5"/>
        <item x="6"/>
        <item x="7"/>
        <item x="8"/>
        <item x="204"/>
        <item x="192"/>
        <item x="156"/>
        <item x="193"/>
        <item x="205"/>
        <item x="230"/>
        <item x="231"/>
        <item x="194"/>
        <item x="195"/>
        <item x="157"/>
        <item x="196"/>
        <item x="232"/>
        <item x="233"/>
        <item x="234"/>
        <item x="235"/>
        <item x="244"/>
        <item x="197"/>
        <item x="236"/>
        <item x="245"/>
        <item x="198"/>
        <item x="246"/>
        <item x="211"/>
        <item x="199"/>
        <item x="237"/>
        <item x="212"/>
        <item x="213"/>
        <item x="214"/>
        <item x="238"/>
        <item x="200"/>
        <item x="179"/>
        <item x="206"/>
        <item x="9"/>
        <item x="158"/>
        <item x="159"/>
        <item x="239"/>
        <item x="215"/>
        <item x="216"/>
        <item x="201"/>
        <item x="207"/>
        <item x="160"/>
        <item x="161"/>
        <item x="248"/>
        <item x="249"/>
        <item x="250"/>
        <item x="240"/>
        <item x="208"/>
        <item x="202"/>
        <item x="241"/>
        <item x="251"/>
        <item x="217"/>
        <item x="131"/>
        <item x="364"/>
        <item x="540"/>
        <item x="29"/>
        <item x="502"/>
        <item x="503"/>
        <item x="504"/>
        <item x="505"/>
        <item x="506"/>
        <item x="507"/>
        <item x="508"/>
        <item x="5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12"/>
        <item x="11"/>
        <item x="5"/>
        <item x="0"/>
        <item x="6"/>
        <item x="2"/>
        <item x="4"/>
        <item x="8"/>
        <item x="7"/>
        <item x="3"/>
        <item x="10"/>
        <item x="1"/>
        <item x="9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2"/>
        <item x="5"/>
        <item x="0"/>
        <item x="1"/>
        <item x="13"/>
        <item x="14"/>
        <item x="6"/>
        <item x="3"/>
        <item x="9"/>
        <item x="10"/>
        <item x="12"/>
        <item x="11"/>
        <item x="8"/>
        <item x="7"/>
        <item x="4"/>
        <item m="1" x="16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">
        <item x="9"/>
        <item x="1"/>
        <item x="30"/>
        <item x="51"/>
        <item x="46"/>
        <item x="4"/>
        <item x="20"/>
        <item m="1" x="70"/>
        <item x="55"/>
        <item x="56"/>
        <item x="6"/>
        <item x="15"/>
        <item x="14"/>
        <item x="28"/>
        <item x="63"/>
        <item x="45"/>
        <item x="48"/>
        <item x="64"/>
        <item x="25"/>
        <item x="29"/>
        <item x="62"/>
        <item x="3"/>
        <item x="7"/>
        <item x="21"/>
        <item x="24"/>
        <item x="26"/>
        <item x="44"/>
        <item x="27"/>
        <item x="23"/>
        <item x="49"/>
        <item m="1" x="69"/>
        <item x="36"/>
        <item x="42"/>
        <item x="54"/>
        <item x="47"/>
        <item x="31"/>
        <item x="16"/>
        <item x="52"/>
        <item x="41"/>
        <item x="57"/>
        <item m="1" x="66"/>
        <item x="59"/>
        <item x="38"/>
        <item x="58"/>
        <item x="40"/>
        <item m="1" x="67"/>
        <item x="35"/>
        <item x="60"/>
        <item x="12"/>
        <item x="0"/>
        <item x="22"/>
        <item x="34"/>
        <item x="32"/>
        <item x="33"/>
        <item x="5"/>
        <item x="53"/>
        <item x="13"/>
        <item x="2"/>
        <item x="37"/>
        <item x="50"/>
        <item x="19"/>
        <item x="39"/>
        <item x="65"/>
        <item m="1" x="68"/>
        <item x="17"/>
        <item x="8"/>
        <item x="10"/>
        <item x="11"/>
        <item x="43"/>
        <item x="61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6"/>
    <field x="21"/>
    <field x="0"/>
    <field x="18"/>
    <field x="20"/>
    <field x="19"/>
  </rowFields>
  <rowItems count="568">
    <i>
      <x/>
      <x v="11"/>
      <x/>
      <x v="295"/>
      <x v="7"/>
      <x v="10"/>
    </i>
    <i r="1">
      <x v="12"/>
      <x/>
      <x v="94"/>
      <x v="7"/>
      <x v="5"/>
    </i>
    <i r="3">
      <x v="95"/>
      <x v="7"/>
      <x v="5"/>
    </i>
    <i r="3">
      <x v="131"/>
      <x v="7"/>
      <x v="4"/>
    </i>
    <i r="3">
      <x v="140"/>
      <x v="7"/>
      <x v="8"/>
    </i>
    <i r="3">
      <x v="141"/>
      <x v="7"/>
      <x v="8"/>
    </i>
    <i r="3">
      <x v="161"/>
      <x v="7"/>
      <x v="1"/>
    </i>
    <i r="3">
      <x v="180"/>
      <x v="7"/>
      <x v="9"/>
    </i>
    <i r="3">
      <x v="181"/>
      <x v="7"/>
      <x v="9"/>
    </i>
    <i r="3">
      <x v="206"/>
      <x v="7"/>
      <x v="7"/>
    </i>
    <i r="3">
      <x v="207"/>
      <x v="7"/>
      <x v="7"/>
    </i>
    <i r="3">
      <x v="222"/>
      <x v="7"/>
      <x v="6"/>
    </i>
    <i r="3">
      <x v="223"/>
      <x v="7"/>
      <x v="6"/>
    </i>
    <i r="3">
      <x v="239"/>
      <x v="7"/>
      <x v="2"/>
    </i>
    <i r="3">
      <x v="240"/>
      <x v="7"/>
      <x v="2"/>
    </i>
    <i r="3">
      <x v="253"/>
      <x v="7"/>
      <x v="12"/>
    </i>
    <i r="3">
      <x v="282"/>
      <x v="7"/>
      <x v="11"/>
    </i>
    <i r="3">
      <x v="296"/>
      <x v="7"/>
      <x v="10"/>
    </i>
    <i r="3">
      <x v="315"/>
      <x v="7"/>
      <x v="3"/>
    </i>
    <i r="3">
      <x v="316"/>
      <x v="7"/>
      <x v="3"/>
    </i>
    <i r="1">
      <x v="36"/>
      <x/>
      <x v="130"/>
      <x v="7"/>
      <x v="4"/>
    </i>
    <i r="3">
      <x v="148"/>
      <x v="7"/>
      <x v="8"/>
    </i>
    <i r="3">
      <x v="167"/>
      <x v="7"/>
      <x v="1"/>
    </i>
    <i r="3">
      <x v="243"/>
      <x v="7"/>
      <x v="2"/>
    </i>
    <i r="3">
      <x v="264"/>
      <x v="7"/>
      <x v="12"/>
    </i>
    <i r="3">
      <x v="265"/>
      <x v="7"/>
      <x v="12"/>
    </i>
    <i r="3">
      <x v="279"/>
      <x v="7"/>
      <x v="11"/>
    </i>
    <i r="3">
      <x v="300"/>
      <x v="7"/>
      <x v="10"/>
    </i>
    <i r="3">
      <x v="319"/>
      <x v="7"/>
      <x v="3"/>
    </i>
    <i r="1">
      <x v="56"/>
      <x/>
      <x v="98"/>
      <x v="7"/>
      <x v="5"/>
    </i>
    <i r="3">
      <x v="99"/>
      <x v="7"/>
      <x v="5"/>
    </i>
    <i r="3">
      <x v="122"/>
      <x v="7"/>
      <x v="4"/>
    </i>
    <i r="3">
      <x v="123"/>
      <x v="7"/>
      <x v="4"/>
    </i>
    <i r="3">
      <x v="124"/>
      <x v="7"/>
      <x v="4"/>
    </i>
    <i r="3">
      <x v="125"/>
      <x v="7"/>
      <x v="4"/>
    </i>
    <i r="3">
      <x v="144"/>
      <x v="7"/>
      <x v="8"/>
    </i>
    <i r="3">
      <x v="145"/>
      <x v="7"/>
      <x v="8"/>
    </i>
    <i r="3">
      <x v="162"/>
      <x v="7"/>
      <x v="1"/>
    </i>
    <i r="3">
      <x v="163"/>
      <x v="7"/>
      <x v="1"/>
    </i>
    <i r="3">
      <x v="179"/>
      <x v="7"/>
      <x v="9"/>
    </i>
    <i r="3">
      <x v="197"/>
      <x v="7"/>
      <x v="7"/>
    </i>
    <i r="3">
      <x v="198"/>
      <x v="7"/>
      <x v="7"/>
    </i>
    <i r="3">
      <x v="199"/>
      <x v="7"/>
      <x v="7"/>
    </i>
    <i r="3">
      <x v="216"/>
      <x v="7"/>
      <x v="6"/>
    </i>
    <i r="3">
      <x v="217"/>
      <x v="7"/>
      <x v="6"/>
    </i>
    <i r="3">
      <x v="237"/>
      <x v="7"/>
      <x v="2"/>
    </i>
    <i r="3">
      <x v="255"/>
      <x v="7"/>
      <x v="12"/>
    </i>
    <i r="3">
      <x v="276"/>
      <x v="7"/>
      <x v="11"/>
    </i>
    <i r="3">
      <x v="277"/>
      <x v="7"/>
      <x v="11"/>
    </i>
    <i r="3">
      <x v="297"/>
      <x v="7"/>
      <x v="10"/>
    </i>
    <i r="3">
      <x v="298"/>
      <x v="7"/>
      <x v="10"/>
    </i>
    <i r="3">
      <x v="310"/>
      <x v="7"/>
      <x v="3"/>
    </i>
    <i r="3">
      <x v="311"/>
      <x v="7"/>
      <x v="3"/>
    </i>
    <i r="1">
      <x v="64"/>
      <x/>
      <x v="57"/>
      <x v="7"/>
      <x v="11"/>
    </i>
    <i r="1">
      <x v="70"/>
      <x/>
      <x/>
      <x v="14"/>
      <x/>
    </i>
    <i t="default">
      <x/>
    </i>
    <i>
      <x v="1"/>
      <x/>
      <x/>
      <x v="1"/>
      <x/>
      <x v="5"/>
    </i>
    <i r="3">
      <x v="5"/>
      <x/>
      <x v="4"/>
    </i>
    <i r="3">
      <x v="8"/>
      <x/>
      <x v="4"/>
    </i>
    <i r="3">
      <x v="11"/>
      <x/>
      <x v="8"/>
    </i>
    <i r="3">
      <x v="12"/>
      <x/>
      <x v="8"/>
    </i>
    <i r="3">
      <x v="14"/>
      <x/>
      <x v="8"/>
    </i>
    <i r="3">
      <x v="18"/>
      <x/>
      <x v="1"/>
    </i>
    <i r="3">
      <x v="24"/>
      <x/>
      <x v="9"/>
    </i>
    <i r="3">
      <x v="25"/>
      <x/>
      <x v="9"/>
    </i>
    <i r="3">
      <x v="30"/>
      <x/>
      <x v="7"/>
    </i>
    <i r="3">
      <x v="37"/>
      <x/>
      <x v="6"/>
    </i>
    <i r="3">
      <x v="42"/>
      <x/>
      <x v="2"/>
    </i>
    <i r="3">
      <x v="48"/>
      <x/>
      <x v="12"/>
    </i>
    <i r="3">
      <x v="50"/>
      <x/>
      <x v="12"/>
    </i>
    <i r="3">
      <x v="51"/>
      <x/>
      <x v="12"/>
    </i>
    <i r="3">
      <x v="52"/>
      <x/>
      <x v="12"/>
    </i>
    <i r="3">
      <x v="53"/>
      <x/>
      <x v="12"/>
    </i>
    <i r="3">
      <x v="58"/>
      <x/>
      <x v="11"/>
    </i>
    <i r="3">
      <x v="63"/>
      <x/>
      <x v="10"/>
    </i>
    <i r="3">
      <x v="66"/>
      <x/>
      <x v="10"/>
    </i>
    <i r="3">
      <x v="71"/>
      <x/>
      <x v="3"/>
    </i>
    <i r="1">
      <x v="48"/>
      <x/>
      <x v="430"/>
      <x/>
      <x v="2"/>
    </i>
    <i r="3">
      <x v="431"/>
      <x/>
      <x v="2"/>
    </i>
    <i r="3">
      <x v="432"/>
      <x/>
      <x v="2"/>
    </i>
    <i r="1">
      <x v="65"/>
      <x/>
      <x v="104"/>
      <x/>
      <x v="4"/>
    </i>
    <i r="3">
      <x v="119"/>
      <x/>
      <x v="8"/>
    </i>
    <i r="3">
      <x v="124"/>
      <x/>
      <x v="1"/>
    </i>
    <i r="3">
      <x v="562"/>
      <x/>
      <x v="7"/>
    </i>
    <i r="1">
      <x v="66"/>
      <x/>
      <x v="2"/>
      <x/>
      <x v="5"/>
    </i>
    <i r="3">
      <x v="7"/>
      <x/>
      <x v="4"/>
    </i>
    <i r="3">
      <x v="54"/>
      <x/>
      <x v="12"/>
    </i>
    <i r="3">
      <x v="59"/>
      <x/>
      <x v="11"/>
    </i>
    <i r="3">
      <x v="62"/>
      <x/>
      <x v="10"/>
    </i>
    <i r="3">
      <x v="65"/>
      <x/>
      <x v="10"/>
    </i>
    <i r="3">
      <x v="72"/>
      <x/>
      <x v="3"/>
    </i>
    <i r="3">
      <x v="435"/>
      <x/>
      <x v="3"/>
    </i>
    <i r="3">
      <x v="436"/>
      <x/>
      <x v="3"/>
    </i>
    <i r="3">
      <x v="447"/>
      <x/>
      <x v="1"/>
    </i>
    <i r="3">
      <x v="450"/>
      <x/>
      <x v="3"/>
    </i>
    <i r="1">
      <x v="67"/>
      <x/>
      <x v="13"/>
      <x/>
      <x v="8"/>
    </i>
    <i r="3">
      <x v="20"/>
      <x/>
      <x v="1"/>
    </i>
    <i r="3">
      <x v="21"/>
      <x/>
      <x v="1"/>
    </i>
    <i r="3">
      <x v="26"/>
      <x/>
      <x v="9"/>
    </i>
    <i r="3">
      <x v="31"/>
      <x/>
      <x v="7"/>
    </i>
    <i r="3">
      <x v="36"/>
      <x/>
      <x v="6"/>
    </i>
    <i r="3">
      <x v="41"/>
      <x/>
      <x v="6"/>
    </i>
    <i r="3">
      <x v="43"/>
      <x/>
      <x v="2"/>
    </i>
    <i r="3">
      <x v="425"/>
      <x/>
      <x v="4"/>
    </i>
    <i r="3">
      <x v="426"/>
      <x/>
      <x v="8"/>
    </i>
    <i r="3">
      <x v="428"/>
      <x/>
      <x v="9"/>
    </i>
    <i r="3">
      <x v="429"/>
      <x/>
      <x v="7"/>
    </i>
    <i t="default">
      <x v="1"/>
    </i>
    <i>
      <x v="2"/>
      <x v="1"/>
      <x/>
      <x v="540"/>
      <x v="3"/>
      <x v="11"/>
    </i>
    <i r="1">
      <x v="2"/>
      <x/>
      <x v="113"/>
      <x v="6"/>
      <x v="5"/>
    </i>
    <i r="3">
      <x v="379"/>
      <x v="6"/>
      <x v="12"/>
    </i>
    <i r="3">
      <x v="530"/>
      <x v="6"/>
      <x v="12"/>
    </i>
    <i r="3">
      <x v="533"/>
      <x v="6"/>
      <x v="12"/>
    </i>
    <i r="3">
      <x v="534"/>
      <x v="6"/>
      <x v="12"/>
    </i>
    <i r="3">
      <x v="535"/>
      <x v="6"/>
      <x v="12"/>
    </i>
    <i r="3">
      <x v="544"/>
      <x v="6"/>
      <x v="10"/>
    </i>
    <i r="3">
      <x v="545"/>
      <x v="6"/>
      <x v="10"/>
    </i>
    <i r="3">
      <x v="558"/>
      <x v="6"/>
      <x v="3"/>
    </i>
    <i r="1">
      <x v="3"/>
      <x/>
      <x v="281"/>
      <x v="8"/>
      <x v="11"/>
    </i>
    <i r="1">
      <x v="4"/>
      <x/>
      <x v="476"/>
      <x v="8"/>
      <x v="12"/>
    </i>
    <i r="3">
      <x v="477"/>
      <x v="8"/>
      <x v="12"/>
    </i>
    <i r="3">
      <x v="478"/>
      <x v="8"/>
      <x v="12"/>
    </i>
    <i r="3">
      <x v="479"/>
      <x v="8"/>
      <x v="12"/>
    </i>
    <i r="3">
      <x v="480"/>
      <x v="8"/>
      <x v="12"/>
    </i>
    <i r="3">
      <x v="481"/>
      <x v="8"/>
      <x v="12"/>
    </i>
    <i r="3">
      <x v="482"/>
      <x v="8"/>
      <x v="12"/>
    </i>
    <i r="3">
      <x v="483"/>
      <x v="8"/>
      <x v="12"/>
    </i>
    <i r="3">
      <x v="484"/>
      <x v="8"/>
      <x v="12"/>
    </i>
    <i r="3">
      <x v="485"/>
      <x v="8"/>
      <x v="12"/>
    </i>
    <i r="3">
      <x v="486"/>
      <x v="8"/>
      <x v="12"/>
    </i>
    <i r="3">
      <x v="487"/>
      <x v="8"/>
      <x v="12"/>
    </i>
    <i r="3">
      <x v="488"/>
      <x v="8"/>
      <x v="12"/>
    </i>
    <i r="3">
      <x v="489"/>
      <x v="8"/>
      <x v="12"/>
    </i>
    <i r="3">
      <x v="490"/>
      <x v="8"/>
      <x v="12"/>
    </i>
    <i r="3">
      <x v="560"/>
      <x v="8"/>
      <x v="12"/>
    </i>
    <i r="1">
      <x v="5"/>
      <x/>
      <x v="473"/>
      <x v="3"/>
      <x v="6"/>
    </i>
    <i r="3">
      <x v="559"/>
      <x v="1"/>
      <x v="1"/>
    </i>
    <i r="1">
      <x v="6"/>
      <x/>
      <x v="88"/>
      <x v="1"/>
      <x v="5"/>
    </i>
    <i r="3">
      <x v="109"/>
      <x v="1"/>
      <x v="4"/>
    </i>
    <i r="3">
      <x v="133"/>
      <x v="1"/>
      <x v="8"/>
    </i>
    <i r="3">
      <x v="152"/>
      <x v="1"/>
      <x v="1"/>
    </i>
    <i r="3">
      <x v="170"/>
      <x v="1"/>
      <x v="9"/>
    </i>
    <i r="3">
      <x v="188"/>
      <x v="1"/>
      <x v="7"/>
    </i>
    <i r="3">
      <x v="212"/>
      <x v="1"/>
      <x v="6"/>
    </i>
    <i r="3">
      <x v="229"/>
      <x v="1"/>
      <x v="2"/>
    </i>
    <i r="3">
      <x v="251"/>
      <x v="1"/>
      <x v="12"/>
    </i>
    <i r="3">
      <x v="266"/>
      <x v="1"/>
      <x v="11"/>
    </i>
    <i r="3">
      <x v="290"/>
      <x v="1"/>
      <x v="10"/>
    </i>
    <i r="3">
      <x v="305"/>
      <x v="1"/>
      <x v="3"/>
    </i>
    <i r="1">
      <x v="8"/>
      <x/>
      <x v="184"/>
      <x v="8"/>
      <x v="9"/>
    </i>
    <i r="3">
      <x v="204"/>
      <x v="8"/>
      <x v="7"/>
    </i>
    <i r="1">
      <x v="9"/>
      <x/>
      <x v="106"/>
      <x v="8"/>
      <x v="4"/>
    </i>
    <i r="3">
      <x v="111"/>
      <x v="8"/>
      <x v="4"/>
    </i>
    <i r="3">
      <x v="135"/>
      <x v="8"/>
      <x v="8"/>
    </i>
    <i r="3">
      <x v="155"/>
      <x v="8"/>
      <x v="1"/>
    </i>
    <i r="3">
      <x v="176"/>
      <x v="8"/>
      <x v="9"/>
    </i>
    <i r="3">
      <x v="196"/>
      <x v="8"/>
      <x v="7"/>
    </i>
    <i r="3">
      <x v="218"/>
      <x v="8"/>
      <x v="6"/>
    </i>
    <i r="3">
      <x v="234"/>
      <x v="8"/>
      <x v="2"/>
    </i>
    <i r="3">
      <x v="248"/>
      <x v="8"/>
      <x v="12"/>
    </i>
    <i r="3">
      <x v="268"/>
      <x v="8"/>
      <x v="11"/>
    </i>
    <i r="3">
      <x v="288"/>
      <x v="8"/>
      <x v="10"/>
    </i>
    <i r="3">
      <x v="307"/>
      <x v="8"/>
      <x v="3"/>
    </i>
    <i r="1">
      <x v="10"/>
      <x/>
      <x v="460"/>
      <x v="3"/>
      <x v="5"/>
    </i>
    <i r="3">
      <x v="462"/>
      <x v="3"/>
      <x v="4"/>
    </i>
    <i r="3">
      <x v="463"/>
      <x v="3"/>
      <x v="8"/>
    </i>
    <i r="3">
      <x v="467"/>
      <x v="3"/>
      <x v="9"/>
    </i>
    <i r="3">
      <x v="470"/>
      <x v="3"/>
      <x v="7"/>
    </i>
    <i r="3">
      <x v="471"/>
      <x v="3"/>
      <x v="6"/>
    </i>
    <i r="3">
      <x v="472"/>
      <x v="3"/>
      <x v="12"/>
    </i>
    <i r="3">
      <x v="475"/>
      <x v="3"/>
      <x v="2"/>
    </i>
    <i r="3">
      <x v="493"/>
      <x v="3"/>
      <x v="11"/>
    </i>
    <i r="3">
      <x v="495"/>
      <x v="3"/>
      <x v="10"/>
    </i>
    <i r="3">
      <x v="499"/>
      <x v="8"/>
      <x v="3"/>
    </i>
    <i r="1">
      <x v="13"/>
      <x/>
      <x v="492"/>
      <x v="6"/>
      <x v="5"/>
    </i>
    <i r="3">
      <x v="510"/>
      <x v="6"/>
      <x v="4"/>
    </i>
    <i r="3">
      <x v="512"/>
      <x v="6"/>
      <x v="8"/>
    </i>
    <i r="3">
      <x v="516"/>
      <x v="6"/>
      <x v="1"/>
    </i>
    <i r="3">
      <x v="517"/>
      <x v="6"/>
      <x v="9"/>
    </i>
    <i r="3">
      <x v="519"/>
      <x v="6"/>
      <x v="7"/>
    </i>
    <i r="3">
      <x v="525"/>
      <x v="6"/>
      <x v="6"/>
    </i>
    <i r="3">
      <x v="528"/>
      <x v="6"/>
      <x v="2"/>
    </i>
    <i r="3">
      <x v="531"/>
      <x v="6"/>
      <x v="12"/>
    </i>
    <i r="3">
      <x v="537"/>
      <x v="6"/>
      <x v="11"/>
    </i>
    <i r="3">
      <x v="546"/>
      <x v="6"/>
      <x v="10"/>
    </i>
    <i r="3">
      <x v="555"/>
      <x v="6"/>
      <x v="3"/>
    </i>
    <i r="1">
      <x v="14"/>
      <x/>
      <x v="3"/>
      <x v="4"/>
      <x v="5"/>
    </i>
    <i r="3">
      <x v="9"/>
      <x v="4"/>
      <x v="4"/>
    </i>
    <i r="3">
      <x v="16"/>
      <x v="4"/>
      <x v="8"/>
    </i>
    <i r="3">
      <x v="19"/>
      <x v="4"/>
      <x v="1"/>
    </i>
    <i r="3">
      <x v="28"/>
      <x v="4"/>
      <x v="9"/>
    </i>
    <i r="3">
      <x v="33"/>
      <x v="4"/>
      <x v="7"/>
    </i>
    <i r="3">
      <x v="38"/>
      <x v="4"/>
      <x v="6"/>
    </i>
    <i r="3">
      <x v="45"/>
      <x v="4"/>
      <x v="2"/>
    </i>
    <i r="3">
      <x v="55"/>
      <x v="4"/>
      <x v="12"/>
    </i>
    <i r="3">
      <x v="61"/>
      <x v="4"/>
      <x v="11"/>
    </i>
    <i r="3">
      <x v="68"/>
      <x v="4"/>
      <x v="10"/>
    </i>
    <i r="3">
      <x v="74"/>
      <x v="4"/>
      <x v="3"/>
    </i>
    <i r="1">
      <x v="15"/>
      <x/>
      <x v="494"/>
      <x v="8"/>
      <x v="11"/>
    </i>
    <i r="1">
      <x v="16"/>
      <x/>
      <x v="464"/>
      <x v="8"/>
      <x v="8"/>
    </i>
    <i r="1">
      <x v="17"/>
      <x/>
      <x v="3"/>
      <x v="5"/>
      <x v="5"/>
    </i>
    <i r="3">
      <x v="9"/>
      <x v="5"/>
      <x v="4"/>
    </i>
    <i r="3">
      <x v="16"/>
      <x v="5"/>
      <x v="8"/>
    </i>
    <i r="3">
      <x v="19"/>
      <x v="5"/>
      <x v="1"/>
    </i>
    <i r="3">
      <x v="28"/>
      <x v="5"/>
      <x v="9"/>
    </i>
    <i r="3">
      <x v="33"/>
      <x v="5"/>
      <x v="7"/>
    </i>
    <i r="3">
      <x v="38"/>
      <x v="5"/>
      <x v="6"/>
    </i>
    <i r="3">
      <x v="45"/>
      <x v="5"/>
      <x v="2"/>
    </i>
    <i r="3">
      <x v="55"/>
      <x v="5"/>
      <x v="12"/>
    </i>
    <i r="3">
      <x v="61"/>
      <x v="5"/>
      <x v="11"/>
    </i>
    <i r="3">
      <x v="68"/>
      <x v="5"/>
      <x v="10"/>
    </i>
    <i r="3">
      <x v="74"/>
      <x v="5"/>
      <x v="3"/>
    </i>
    <i r="1">
      <x v="18"/>
      <x/>
      <x v="328"/>
      <x v="6"/>
      <x v="1"/>
    </i>
    <i r="1">
      <x v="19"/>
      <x/>
      <x v="496"/>
      <x v="6"/>
      <x v="5"/>
    </i>
    <i r="3">
      <x v="509"/>
      <x v="6"/>
      <x v="4"/>
    </i>
    <i r="3">
      <x v="513"/>
      <x v="6"/>
      <x v="8"/>
    </i>
    <i r="3">
      <x v="539"/>
      <x v="6"/>
      <x v="11"/>
    </i>
    <i r="3">
      <x v="547"/>
      <x v="6"/>
      <x v="10"/>
    </i>
    <i r="3">
      <x v="554"/>
      <x v="6"/>
      <x v="3"/>
    </i>
    <i r="1">
      <x v="20"/>
      <x/>
      <x v="23"/>
      <x v="10"/>
      <x v="1"/>
    </i>
    <i r="4">
      <x v="11"/>
      <x v="1"/>
    </i>
    <i r="3">
      <x v="29"/>
      <x v="10"/>
      <x v="9"/>
    </i>
    <i r="4">
      <x v="11"/>
      <x v="9"/>
    </i>
    <i r="3">
      <x v="34"/>
      <x v="10"/>
      <x v="7"/>
    </i>
    <i r="4">
      <x v="11"/>
      <x v="7"/>
    </i>
    <i r="3">
      <x v="40"/>
      <x v="10"/>
      <x v="6"/>
    </i>
    <i r="4">
      <x v="11"/>
      <x v="6"/>
    </i>
    <i r="3">
      <x v="46"/>
      <x v="10"/>
      <x v="2"/>
    </i>
    <i r="4">
      <x v="11"/>
      <x v="2"/>
    </i>
    <i r="1">
      <x v="21"/>
      <x/>
      <x v="468"/>
      <x v="3"/>
      <x v="9"/>
    </i>
    <i r="1">
      <x v="22"/>
      <x/>
      <x v="474"/>
      <x v="3"/>
      <x v="6"/>
    </i>
    <i r="1">
      <x v="23"/>
      <x/>
      <x v="511"/>
      <x v="6"/>
      <x v="4"/>
    </i>
    <i r="3">
      <x v="518"/>
      <x v="6"/>
      <x v="9"/>
    </i>
    <i r="3">
      <x v="541"/>
      <x v="6"/>
      <x v="11"/>
    </i>
    <i r="1">
      <x v="24"/>
      <x/>
      <x v="87"/>
      <x v="6"/>
      <x v="10"/>
    </i>
    <i r="3">
      <x v="380"/>
      <x v="6"/>
      <x v="12"/>
    </i>
    <i r="3">
      <x v="391"/>
      <x v="6"/>
      <x v="11"/>
    </i>
    <i r="3">
      <x v="400"/>
      <x v="6"/>
      <x v="10"/>
    </i>
    <i r="1">
      <x v="25"/>
      <x/>
      <x v="538"/>
      <x v="6"/>
      <x v="11"/>
    </i>
    <i r="1">
      <x v="26"/>
      <x/>
      <x v="138"/>
      <x v="8"/>
      <x v="8"/>
    </i>
    <i r="3">
      <x v="156"/>
      <x v="8"/>
      <x v="1"/>
    </i>
    <i r="3">
      <x v="190"/>
      <x v="8"/>
      <x v="7"/>
    </i>
    <i r="1">
      <x v="27"/>
      <x/>
      <x v="103"/>
      <x v="6"/>
      <x v="5"/>
    </i>
    <i r="3">
      <x v="194"/>
      <x v="6"/>
      <x v="4"/>
    </i>
    <i r="3">
      <x v="266"/>
      <x v="6"/>
      <x v="8"/>
    </i>
    <i r="3">
      <x v="326"/>
      <x v="6"/>
      <x v="1"/>
    </i>
    <i r="3">
      <x v="340"/>
      <x v="6"/>
      <x v="9"/>
    </i>
    <i r="3">
      <x v="347"/>
      <x v="6"/>
      <x v="7"/>
    </i>
    <i r="3">
      <x v="363"/>
      <x v="6"/>
      <x v="6"/>
    </i>
    <i r="3">
      <x v="374"/>
      <x v="6"/>
      <x v="2"/>
    </i>
    <i r="3">
      <x v="376"/>
      <x v="6"/>
      <x v="12"/>
    </i>
    <i r="3">
      <x v="385"/>
      <x v="6"/>
      <x v="11"/>
    </i>
    <i r="3">
      <x v="395"/>
      <x v="6"/>
      <x v="10"/>
    </i>
    <i r="3">
      <x v="411"/>
      <x v="6"/>
      <x v="3"/>
    </i>
    <i r="1">
      <x v="28"/>
      <x/>
      <x v="108"/>
      <x v="6"/>
      <x v="5"/>
    </i>
    <i r="3">
      <x v="321"/>
      <x v="6"/>
      <x v="8"/>
    </i>
    <i r="3">
      <x v="322"/>
      <x v="6"/>
      <x v="8"/>
    </i>
    <i r="3">
      <x v="329"/>
      <x v="6"/>
      <x v="1"/>
    </i>
    <i r="3">
      <x v="344"/>
      <x v="6"/>
      <x v="9"/>
    </i>
    <i r="3">
      <x v="358"/>
      <x v="6"/>
      <x v="6"/>
    </i>
    <i r="3">
      <x v="368"/>
      <x v="6"/>
      <x v="6"/>
    </i>
    <i r="3">
      <x v="382"/>
      <x v="6"/>
      <x v="12"/>
    </i>
    <i r="3">
      <x v="397"/>
      <x v="6"/>
      <x v="10"/>
    </i>
    <i r="3">
      <x v="399"/>
      <x v="6"/>
      <x v="10"/>
    </i>
    <i r="3">
      <x v="408"/>
      <x v="6"/>
      <x v="10"/>
    </i>
    <i r="3">
      <x v="421"/>
      <x v="6"/>
      <x v="3"/>
    </i>
    <i r="1">
      <x v="29"/>
      <x/>
      <x v="90"/>
      <x v="8"/>
      <x v="5"/>
    </i>
    <i r="3">
      <x v="116"/>
      <x v="8"/>
      <x v="4"/>
    </i>
    <i r="3">
      <x v="139"/>
      <x v="8"/>
      <x v="8"/>
    </i>
    <i r="3">
      <x v="158"/>
      <x v="8"/>
      <x v="1"/>
    </i>
    <i r="3">
      <x v="178"/>
      <x v="8"/>
      <x v="9"/>
    </i>
    <i r="3">
      <x v="200"/>
      <x v="8"/>
      <x v="7"/>
    </i>
    <i r="3">
      <x v="219"/>
      <x v="8"/>
      <x v="6"/>
    </i>
    <i r="3">
      <x v="236"/>
      <x v="8"/>
      <x v="2"/>
    </i>
    <i r="3">
      <x v="254"/>
      <x v="8"/>
      <x v="12"/>
    </i>
    <i r="3">
      <x v="274"/>
      <x v="8"/>
      <x v="11"/>
    </i>
    <i r="3">
      <x v="294"/>
      <x v="8"/>
      <x v="10"/>
    </i>
    <i r="3">
      <x v="312"/>
      <x v="8"/>
      <x v="3"/>
    </i>
    <i r="1">
      <x v="31"/>
      <x/>
      <x v="107"/>
      <x v="6"/>
      <x v="5"/>
    </i>
    <i r="3">
      <x v="193"/>
      <x v="6"/>
      <x v="4"/>
    </i>
    <i r="3">
      <x v="249"/>
      <x v="6"/>
      <x v="8"/>
    </i>
    <i r="3">
      <x v="261"/>
      <x v="6"/>
      <x v="8"/>
    </i>
    <i r="3">
      <x v="262"/>
      <x v="6"/>
      <x v="8"/>
    </i>
    <i r="3">
      <x v="305"/>
      <x v="6"/>
      <x v="8"/>
    </i>
    <i r="3">
      <x v="331"/>
      <x v="6"/>
      <x v="1"/>
    </i>
    <i r="3">
      <x v="332"/>
      <x v="6"/>
      <x v="1"/>
    </i>
    <i r="3">
      <x v="339"/>
      <x v="6"/>
      <x v="9"/>
    </i>
    <i r="3">
      <x v="343"/>
      <x v="6"/>
      <x v="9"/>
    </i>
    <i r="3">
      <x v="350"/>
      <x v="6"/>
      <x v="7"/>
    </i>
    <i r="3">
      <x v="362"/>
      <x v="6"/>
      <x v="6"/>
    </i>
    <i r="3">
      <x v="364"/>
      <x v="6"/>
      <x v="6"/>
    </i>
    <i r="3">
      <x v="367"/>
      <x v="6"/>
      <x v="6"/>
    </i>
    <i r="3">
      <x v="373"/>
      <x v="6"/>
      <x v="2"/>
    </i>
    <i r="3">
      <x v="375"/>
      <x v="6"/>
      <x v="2"/>
    </i>
    <i r="3">
      <x v="377"/>
      <x v="6"/>
      <x v="12"/>
    </i>
    <i r="3">
      <x v="383"/>
      <x v="6"/>
      <x v="12"/>
    </i>
    <i r="3">
      <x v="392"/>
      <x v="6"/>
      <x v="11"/>
    </i>
    <i r="3">
      <x v="398"/>
      <x v="6"/>
      <x v="10"/>
    </i>
    <i r="3">
      <x v="406"/>
      <x v="6"/>
      <x v="10"/>
    </i>
    <i r="3">
      <x v="407"/>
      <x v="6"/>
      <x v="10"/>
    </i>
    <i r="3">
      <x v="410"/>
      <x v="6"/>
      <x v="3"/>
    </i>
    <i r="3">
      <x v="414"/>
      <x v="6"/>
      <x v="3"/>
    </i>
    <i r="3">
      <x v="420"/>
      <x v="6"/>
      <x v="3"/>
    </i>
    <i r="3">
      <x v="422"/>
      <x v="6"/>
      <x v="3"/>
    </i>
    <i r="1">
      <x v="32"/>
      <x/>
      <x v="292"/>
      <x v="13"/>
      <x v="10"/>
    </i>
    <i r="1">
      <x v="33"/>
      <x/>
      <x v="96"/>
      <x v="8"/>
      <x v="5"/>
    </i>
    <i r="3">
      <x v="97"/>
      <x v="8"/>
      <x v="5"/>
    </i>
    <i r="3">
      <x v="100"/>
      <x v="8"/>
      <x v="5"/>
    </i>
    <i r="3">
      <x v="105"/>
      <x v="8"/>
      <x v="5"/>
    </i>
    <i r="3">
      <x v="112"/>
      <x v="8"/>
      <x v="4"/>
    </i>
    <i r="3">
      <x v="114"/>
      <x v="8"/>
      <x v="4"/>
    </i>
    <i r="3">
      <x v="120"/>
      <x v="8"/>
      <x v="4"/>
    </i>
    <i r="3">
      <x v="129"/>
      <x v="8"/>
      <x v="4"/>
    </i>
    <i r="3">
      <x v="132"/>
      <x v="8"/>
      <x v="4"/>
    </i>
    <i r="3">
      <x v="137"/>
      <x v="8"/>
      <x v="8"/>
    </i>
    <i r="3">
      <x v="143"/>
      <x v="8"/>
      <x v="8"/>
    </i>
    <i r="3">
      <x v="147"/>
      <x v="8"/>
      <x v="8"/>
    </i>
    <i r="3">
      <x v="150"/>
      <x v="8"/>
      <x v="8"/>
    </i>
    <i r="3">
      <x v="154"/>
      <x v="8"/>
      <x v="1"/>
    </i>
    <i r="3">
      <x v="160"/>
      <x v="8"/>
      <x v="1"/>
    </i>
    <i r="3">
      <x v="164"/>
      <x v="8"/>
      <x v="1"/>
    </i>
    <i r="3">
      <x v="166"/>
      <x v="8"/>
      <x v="1"/>
    </i>
    <i r="3">
      <x v="168"/>
      <x v="8"/>
      <x v="1"/>
    </i>
    <i r="3">
      <x v="175"/>
      <x v="8"/>
      <x v="9"/>
    </i>
    <i r="3">
      <x v="182"/>
      <x v="8"/>
      <x v="9"/>
    </i>
    <i r="3">
      <x v="185"/>
      <x v="8"/>
      <x v="9"/>
    </i>
    <i r="3">
      <x v="186"/>
      <x v="8"/>
      <x v="9"/>
    </i>
    <i r="3">
      <x v="194"/>
      <x v="8"/>
      <x v="7"/>
    </i>
    <i r="3">
      <x v="202"/>
      <x v="8"/>
      <x v="7"/>
    </i>
    <i r="3">
      <x v="209"/>
      <x v="8"/>
      <x v="7"/>
    </i>
    <i r="3">
      <x v="211"/>
      <x v="8"/>
      <x v="7"/>
    </i>
    <i r="3">
      <x v="214"/>
      <x v="8"/>
      <x v="6"/>
    </i>
    <i r="3">
      <x v="220"/>
      <x v="8"/>
      <x v="6"/>
    </i>
    <i r="3">
      <x v="224"/>
      <x v="8"/>
      <x v="6"/>
    </i>
    <i r="3">
      <x v="226"/>
      <x v="8"/>
      <x v="6"/>
    </i>
    <i r="3">
      <x v="231"/>
      <x v="8"/>
      <x v="2"/>
    </i>
    <i r="3">
      <x v="232"/>
      <x v="8"/>
      <x v="2"/>
    </i>
    <i r="3">
      <x v="238"/>
      <x v="8"/>
      <x v="2"/>
    </i>
    <i r="3">
      <x v="242"/>
      <x v="8"/>
      <x v="2"/>
    </i>
    <i r="3">
      <x v="244"/>
      <x v="8"/>
      <x v="2"/>
    </i>
    <i r="3">
      <x v="250"/>
      <x v="8"/>
      <x v="12"/>
    </i>
    <i r="3">
      <x v="257"/>
      <x v="8"/>
      <x v="12"/>
    </i>
    <i r="3">
      <x v="259"/>
      <x v="8"/>
      <x v="12"/>
    </i>
    <i r="3">
      <x v="263"/>
      <x v="8"/>
      <x v="12"/>
    </i>
    <i r="3">
      <x v="269"/>
      <x v="8"/>
      <x v="11"/>
    </i>
    <i r="3">
      <x v="278"/>
      <x v="8"/>
      <x v="11"/>
    </i>
    <i r="3">
      <x v="280"/>
      <x v="8"/>
      <x v="11"/>
    </i>
    <i r="3">
      <x v="286"/>
      <x v="8"/>
      <x v="11"/>
    </i>
    <i r="3">
      <x v="287"/>
      <x v="8"/>
      <x v="11"/>
    </i>
    <i r="3">
      <x v="293"/>
      <x v="8"/>
      <x v="10"/>
    </i>
    <i r="3">
      <x v="299"/>
      <x v="8"/>
      <x v="10"/>
    </i>
    <i r="3">
      <x v="301"/>
      <x v="8"/>
      <x v="10"/>
    </i>
    <i r="3">
      <x v="303"/>
      <x v="8"/>
      <x v="3"/>
    </i>
    <i r="3">
      <x v="308"/>
      <x v="8"/>
      <x v="3"/>
    </i>
    <i r="3">
      <x v="317"/>
      <x v="8"/>
      <x v="3"/>
    </i>
    <i r="3">
      <x v="320"/>
      <x v="8"/>
      <x v="3"/>
    </i>
    <i r="3">
      <x v="323"/>
      <x v="8"/>
      <x v="3"/>
    </i>
    <i r="1">
      <x v="34"/>
      <x/>
      <x v="496"/>
      <x v="8"/>
      <x v="10"/>
    </i>
    <i r="1">
      <x v="35"/>
      <x/>
      <x v="205"/>
      <x v="6"/>
      <x v="4"/>
    </i>
    <i r="3">
      <x v="273"/>
      <x v="6"/>
      <x v="8"/>
    </i>
    <i r="3">
      <x v="324"/>
      <x v="6"/>
      <x v="1"/>
    </i>
    <i r="3">
      <x v="338"/>
      <x v="6"/>
      <x v="9"/>
    </i>
    <i r="3">
      <x v="349"/>
      <x v="6"/>
      <x v="7"/>
    </i>
    <i r="3">
      <x v="357"/>
      <x v="6"/>
      <x v="6"/>
    </i>
    <i r="3">
      <x v="369"/>
      <x v="6"/>
      <x v="2"/>
    </i>
    <i r="3">
      <x v="378"/>
      <x v="6"/>
      <x v="12"/>
    </i>
    <i r="3">
      <x v="384"/>
      <x v="6"/>
      <x v="11"/>
    </i>
    <i r="3">
      <x v="396"/>
      <x v="6"/>
      <x v="10"/>
    </i>
    <i r="3">
      <x v="409"/>
      <x v="6"/>
      <x v="3"/>
    </i>
    <i r="3">
      <x v="417"/>
      <x v="6"/>
      <x v="3"/>
    </i>
    <i r="3">
      <x v="514"/>
      <x v="6"/>
      <x v="8"/>
    </i>
    <i r="3">
      <x v="515"/>
      <x v="6"/>
      <x v="8"/>
    </i>
    <i r="3">
      <x v="520"/>
      <x v="6"/>
      <x v="6"/>
    </i>
    <i r="3">
      <x v="521"/>
      <x v="6"/>
      <x v="6"/>
    </i>
    <i r="3">
      <x v="522"/>
      <x v="6"/>
      <x v="6"/>
    </i>
    <i r="3">
      <x v="523"/>
      <x v="6"/>
      <x v="6"/>
    </i>
    <i r="3">
      <x v="526"/>
      <x v="6"/>
      <x v="6"/>
    </i>
    <i r="3">
      <x v="532"/>
      <x v="6"/>
      <x v="12"/>
    </i>
    <i r="3">
      <x v="536"/>
      <x v="6"/>
      <x v="11"/>
    </i>
    <i r="3">
      <x v="543"/>
      <x v="6"/>
      <x v="10"/>
    </i>
    <i r="3">
      <x v="553"/>
      <x v="6"/>
      <x v="3"/>
    </i>
    <i r="3">
      <x v="556"/>
      <x v="6"/>
      <x v="3"/>
    </i>
    <i r="1">
      <x v="37"/>
      <x/>
      <x v="92"/>
      <x v="8"/>
      <x v="5"/>
    </i>
    <i r="3">
      <x v="93"/>
      <x v="8"/>
      <x v="5"/>
    </i>
    <i r="3">
      <x v="118"/>
      <x v="8"/>
      <x v="4"/>
    </i>
    <i r="3">
      <x v="121"/>
      <x v="8"/>
      <x v="4"/>
    </i>
    <i r="3">
      <x v="157"/>
      <x v="8"/>
      <x v="1"/>
    </i>
    <i r="3">
      <x v="177"/>
      <x v="8"/>
      <x v="9"/>
    </i>
    <i r="3">
      <x v="195"/>
      <x v="8"/>
      <x v="7"/>
    </i>
    <i r="3">
      <x v="210"/>
      <x v="8"/>
      <x v="7"/>
    </i>
    <i r="3">
      <x v="221"/>
      <x v="8"/>
      <x v="6"/>
    </i>
    <i r="3">
      <x v="228"/>
      <x v="8"/>
      <x v="6"/>
    </i>
    <i r="3">
      <x v="233"/>
      <x v="8"/>
      <x v="2"/>
    </i>
    <i r="3">
      <x v="247"/>
      <x v="8"/>
      <x v="12"/>
    </i>
    <i r="3">
      <x v="272"/>
      <x v="8"/>
      <x v="11"/>
    </i>
    <i r="3">
      <x v="289"/>
      <x v="8"/>
      <x v="10"/>
    </i>
    <i r="3">
      <x v="309"/>
      <x v="8"/>
      <x v="3"/>
    </i>
    <i r="1">
      <x v="38"/>
      <x/>
      <x v="136"/>
      <x v="13"/>
      <x v="8"/>
    </i>
    <i r="3">
      <x v="465"/>
      <x v="13"/>
      <x v="8"/>
    </i>
    <i r="1">
      <x v="39"/>
      <x/>
      <x v="86"/>
      <x v="8"/>
      <x v="4"/>
    </i>
    <i r="3">
      <x v="115"/>
      <x v="8"/>
      <x v="4"/>
    </i>
    <i r="3">
      <x v="126"/>
      <x v="8"/>
      <x v="4"/>
    </i>
    <i r="3">
      <x v="151"/>
      <x v="8"/>
      <x v="1"/>
    </i>
    <i r="3">
      <x v="235"/>
      <x v="8"/>
      <x v="2"/>
    </i>
    <i r="1">
      <x v="41"/>
      <x/>
      <x v="91"/>
      <x v="8"/>
      <x v="5"/>
    </i>
    <i r="3">
      <x v="159"/>
      <x v="8"/>
      <x v="1"/>
    </i>
    <i r="3">
      <x v="215"/>
      <x v="8"/>
      <x v="6"/>
    </i>
    <i r="3">
      <x v="275"/>
      <x v="8"/>
      <x v="11"/>
    </i>
    <i r="1">
      <x v="42"/>
      <x/>
      <x v="117"/>
      <x v="6"/>
      <x v="5"/>
    </i>
    <i r="3">
      <x v="172"/>
      <x v="8"/>
      <x v="9"/>
    </i>
    <i r="3">
      <x v="187"/>
      <x v="6"/>
      <x v="4"/>
    </i>
    <i r="3">
      <x v="256"/>
      <x v="6"/>
      <x v="8"/>
    </i>
    <i r="3">
      <x v="327"/>
      <x v="6"/>
      <x v="1"/>
    </i>
    <i r="3">
      <x v="337"/>
      <x v="6"/>
      <x v="9"/>
    </i>
    <i r="3">
      <x v="348"/>
      <x v="6"/>
      <x v="7"/>
    </i>
    <i r="3">
      <x v="356"/>
      <x v="6"/>
      <x v="6"/>
    </i>
    <i r="3">
      <x v="370"/>
      <x v="6"/>
      <x v="2"/>
    </i>
    <i r="3">
      <x v="403"/>
      <x v="6"/>
      <x v="10"/>
    </i>
    <i r="3">
      <x v="416"/>
      <x v="6"/>
      <x v="3"/>
    </i>
    <i r="1">
      <x v="43"/>
      <x/>
      <x v="127"/>
      <x v="8"/>
      <x v="4"/>
    </i>
    <i r="3">
      <x v="142"/>
      <x v="8"/>
      <x v="8"/>
    </i>
    <i r="3">
      <x v="285"/>
      <x v="8"/>
      <x v="11"/>
    </i>
    <i r="1">
      <x v="44"/>
      <x/>
      <x v="466"/>
      <x v="13"/>
      <x v="1"/>
    </i>
    <i r="1">
      <x v="46"/>
      <x/>
      <x v="173"/>
      <x v="6"/>
      <x v="5"/>
    </i>
    <i r="3">
      <x v="174"/>
      <x v="6"/>
      <x v="5"/>
    </i>
    <i r="3">
      <x v="191"/>
      <x v="6"/>
      <x v="4"/>
    </i>
    <i r="3">
      <x v="192"/>
      <x v="6"/>
      <x v="4"/>
    </i>
    <i r="3">
      <x v="201"/>
      <x v="6"/>
      <x v="4"/>
    </i>
    <i r="3">
      <x v="203"/>
      <x v="6"/>
      <x v="4"/>
    </i>
    <i r="3">
      <x v="245"/>
      <x v="6"/>
      <x v="4"/>
    </i>
    <i r="3">
      <x v="246"/>
      <x v="6"/>
      <x v="4"/>
    </i>
    <i r="3">
      <x v="270"/>
      <x v="6"/>
      <x v="8"/>
    </i>
    <i r="3">
      <x v="271"/>
      <x v="6"/>
      <x v="8"/>
    </i>
    <i r="3">
      <x v="313"/>
      <x v="6"/>
      <x v="8"/>
    </i>
    <i r="3">
      <x v="314"/>
      <x v="6"/>
      <x v="8"/>
    </i>
    <i r="3">
      <x v="325"/>
      <x v="6"/>
      <x v="1"/>
    </i>
    <i r="3">
      <x v="330"/>
      <x v="6"/>
      <x v="1"/>
    </i>
    <i r="3">
      <x v="334"/>
      <x v="6"/>
      <x v="9"/>
    </i>
    <i r="3">
      <x v="335"/>
      <x v="6"/>
      <x v="9"/>
    </i>
    <i r="3">
      <x v="336"/>
      <x v="6"/>
      <x v="9"/>
    </i>
    <i r="3">
      <x v="341"/>
      <x v="6"/>
      <x v="9"/>
    </i>
    <i r="3">
      <x v="345"/>
      <x v="6"/>
      <x v="7"/>
    </i>
    <i r="3">
      <x v="346"/>
      <x v="6"/>
      <x v="7"/>
    </i>
    <i r="3">
      <x v="351"/>
      <x v="6"/>
      <x v="7"/>
    </i>
    <i r="3">
      <x v="353"/>
      <x v="6"/>
      <x v="7"/>
    </i>
    <i r="3">
      <x v="354"/>
      <x v="6"/>
      <x v="6"/>
    </i>
    <i r="3">
      <x v="355"/>
      <x v="6"/>
      <x v="6"/>
    </i>
    <i r="3">
      <x v="359"/>
      <x v="6"/>
      <x v="6"/>
    </i>
    <i r="3">
      <x v="360"/>
      <x v="6"/>
      <x v="6"/>
    </i>
    <i r="3">
      <x v="361"/>
      <x v="6"/>
      <x v="6"/>
    </i>
    <i r="3">
      <x v="365"/>
      <x v="6"/>
      <x v="6"/>
    </i>
    <i r="3">
      <x v="366"/>
      <x v="6"/>
      <x v="6"/>
    </i>
    <i r="3">
      <x v="371"/>
      <x v="6"/>
      <x v="2"/>
    </i>
    <i r="3">
      <x v="372"/>
      <x v="6"/>
      <x v="2"/>
    </i>
    <i r="3">
      <x v="381"/>
      <x v="6"/>
      <x v="12"/>
    </i>
    <i r="3">
      <x v="386"/>
      <x v="6"/>
      <x v="11"/>
    </i>
    <i r="3">
      <x v="387"/>
      <x v="6"/>
      <x v="11"/>
    </i>
    <i r="3">
      <x v="388"/>
      <x v="6"/>
      <x v="11"/>
    </i>
    <i r="3">
      <x v="389"/>
      <x v="6"/>
      <x v="11"/>
    </i>
    <i r="3">
      <x v="393"/>
      <x v="6"/>
      <x v="11"/>
    </i>
    <i r="3">
      <x v="394"/>
      <x v="6"/>
      <x v="11"/>
    </i>
    <i r="3">
      <x v="401"/>
      <x v="6"/>
      <x v="10"/>
    </i>
    <i r="3">
      <x v="402"/>
      <x v="6"/>
      <x v="10"/>
    </i>
    <i r="3">
      <x v="404"/>
      <x v="6"/>
      <x v="10"/>
    </i>
    <i r="3">
      <x v="405"/>
      <x v="6"/>
      <x v="10"/>
    </i>
    <i r="3">
      <x v="412"/>
      <x v="6"/>
      <x v="3"/>
    </i>
    <i r="3">
      <x v="413"/>
      <x v="6"/>
      <x v="3"/>
    </i>
    <i r="3">
      <x v="418"/>
      <x v="6"/>
      <x v="3"/>
    </i>
    <i r="3">
      <x v="419"/>
      <x v="6"/>
      <x v="3"/>
    </i>
    <i r="1">
      <x v="47"/>
      <x/>
      <x v="4"/>
      <x v="9"/>
      <x v="5"/>
    </i>
    <i r="3">
      <x v="10"/>
      <x v="9"/>
      <x v="4"/>
    </i>
    <i r="3">
      <x v="15"/>
      <x v="9"/>
      <x v="8"/>
    </i>
    <i r="3">
      <x v="22"/>
      <x v="9"/>
      <x v="1"/>
    </i>
    <i r="3">
      <x v="27"/>
      <x v="9"/>
      <x v="9"/>
    </i>
    <i r="3">
      <x v="32"/>
      <x v="9"/>
      <x v="7"/>
    </i>
    <i r="3">
      <x v="39"/>
      <x v="9"/>
      <x v="6"/>
    </i>
    <i r="3">
      <x v="44"/>
      <x v="9"/>
      <x v="2"/>
    </i>
    <i r="3">
      <x v="47"/>
      <x v="8"/>
      <x v="5"/>
    </i>
    <i r="3">
      <x v="56"/>
      <x v="9"/>
      <x v="12"/>
    </i>
    <i r="3">
      <x v="60"/>
      <x v="9"/>
      <x v="11"/>
    </i>
    <i r="3">
      <x v="67"/>
      <x v="9"/>
      <x v="10"/>
    </i>
    <i r="3">
      <x v="73"/>
      <x v="9"/>
      <x v="3"/>
    </i>
    <i r="3">
      <x v="75"/>
      <x v="8"/>
      <x v="4"/>
    </i>
    <i r="3">
      <x v="76"/>
      <x v="8"/>
      <x v="8"/>
    </i>
    <i r="3">
      <x v="77"/>
      <x v="8"/>
      <x v="1"/>
    </i>
    <i r="3">
      <x v="78"/>
      <x v="8"/>
      <x v="9"/>
    </i>
    <i r="3">
      <x v="79"/>
      <x v="8"/>
      <x v="7"/>
    </i>
    <i r="3">
      <x v="80"/>
      <x v="8"/>
      <x v="6"/>
    </i>
    <i r="3">
      <x v="81"/>
      <x v="8"/>
      <x v="2"/>
    </i>
    <i r="3">
      <x v="82"/>
      <x v="8"/>
      <x v="12"/>
    </i>
    <i r="3">
      <x v="83"/>
      <x v="8"/>
      <x v="11"/>
    </i>
    <i r="3">
      <x v="84"/>
      <x v="8"/>
      <x v="10"/>
    </i>
    <i r="3">
      <x v="85"/>
      <x v="8"/>
      <x v="3"/>
    </i>
    <i r="1">
      <x v="49"/>
      <x/>
      <x v="500"/>
      <x v="2"/>
      <x v="3"/>
    </i>
    <i r="3">
      <x v="501"/>
      <x v="2"/>
      <x v="3"/>
    </i>
    <i r="3">
      <x v="502"/>
      <x v="2"/>
      <x v="3"/>
    </i>
    <i r="3">
      <x v="503"/>
      <x v="2"/>
      <x v="3"/>
    </i>
    <i r="3">
      <x v="504"/>
      <x v="2"/>
      <x v="3"/>
    </i>
    <i r="3">
      <x v="505"/>
      <x v="2"/>
      <x v="3"/>
    </i>
    <i r="3">
      <x v="506"/>
      <x v="2"/>
      <x v="3"/>
    </i>
    <i r="3">
      <x v="507"/>
      <x v="2"/>
      <x v="3"/>
    </i>
    <i r="3">
      <x v="508"/>
      <x v="2"/>
      <x v="3"/>
    </i>
    <i r="1">
      <x v="50"/>
      <x/>
      <x v="542"/>
      <x v="6"/>
      <x v="10"/>
    </i>
    <i r="3">
      <x v="548"/>
      <x v="6"/>
      <x v="10"/>
    </i>
    <i r="3">
      <x v="549"/>
      <x v="6"/>
      <x v="3"/>
    </i>
    <i r="1">
      <x v="51"/>
      <x/>
      <x v="550"/>
      <x v="6"/>
      <x v="3"/>
    </i>
    <i r="3">
      <x v="551"/>
      <x v="6"/>
      <x v="3"/>
    </i>
    <i r="3">
      <x v="552"/>
      <x v="6"/>
      <x v="3"/>
    </i>
    <i r="3">
      <x v="557"/>
      <x v="6"/>
      <x v="3"/>
    </i>
    <i r="1">
      <x v="52"/>
      <x/>
      <x v="342"/>
      <x v="6"/>
      <x v="9"/>
    </i>
    <i r="3">
      <x v="352"/>
      <x v="6"/>
      <x v="7"/>
    </i>
    <i r="3">
      <x v="524"/>
      <x v="6"/>
      <x v="6"/>
    </i>
    <i r="3">
      <x v="527"/>
      <x v="6"/>
      <x v="6"/>
    </i>
    <i r="3">
      <x v="529"/>
      <x v="6"/>
      <x v="2"/>
    </i>
    <i r="1">
      <x v="53"/>
      <x/>
      <x v="498"/>
      <x v="6"/>
      <x v="10"/>
    </i>
    <i r="1">
      <x v="54"/>
      <x/>
      <x v="491"/>
      <x v="3"/>
      <x v="2"/>
    </i>
    <i r="1">
      <x v="55"/>
      <x/>
      <x v="304"/>
      <x v="8"/>
      <x v="3"/>
    </i>
    <i r="1">
      <x v="57"/>
      <x/>
      <x v="461"/>
      <x v="3"/>
      <x v="5"/>
    </i>
    <i r="3">
      <x v="469"/>
      <x v="3"/>
      <x v="9"/>
    </i>
    <i r="3">
      <x v="497"/>
      <x v="12"/>
      <x v="10"/>
    </i>
    <i r="1">
      <x v="58"/>
      <x/>
      <x v="102"/>
      <x v="6"/>
      <x v="5"/>
    </i>
    <i r="3">
      <x v="169"/>
      <x v="6"/>
      <x v="5"/>
    </i>
    <i r="3">
      <x v="390"/>
      <x v="6"/>
      <x v="11"/>
    </i>
    <i r="3">
      <x v="415"/>
      <x v="6"/>
      <x v="3"/>
    </i>
    <i r="3">
      <x v="423"/>
      <x v="6"/>
      <x v="3"/>
    </i>
    <i r="1">
      <x v="59"/>
      <x/>
      <x v="101"/>
      <x v="8"/>
      <x v="5"/>
    </i>
    <i r="3">
      <x v="128"/>
      <x v="8"/>
      <x v="4"/>
    </i>
    <i r="3">
      <x v="146"/>
      <x v="8"/>
      <x v="8"/>
    </i>
    <i r="3">
      <x v="149"/>
      <x v="8"/>
      <x v="8"/>
    </i>
    <i r="3">
      <x v="165"/>
      <x v="8"/>
      <x v="1"/>
    </i>
    <i r="3">
      <x v="183"/>
      <x v="8"/>
      <x v="9"/>
    </i>
    <i r="3">
      <x v="208"/>
      <x v="8"/>
      <x v="7"/>
    </i>
    <i r="3">
      <x v="225"/>
      <x v="8"/>
      <x v="6"/>
    </i>
    <i r="3">
      <x v="227"/>
      <x v="8"/>
      <x v="6"/>
    </i>
    <i r="3">
      <x v="241"/>
      <x v="8"/>
      <x v="2"/>
    </i>
    <i r="3">
      <x v="258"/>
      <x v="8"/>
      <x v="12"/>
    </i>
    <i r="3">
      <x v="260"/>
      <x v="8"/>
      <x v="12"/>
    </i>
    <i r="3">
      <x v="283"/>
      <x v="8"/>
      <x v="11"/>
    </i>
    <i r="3">
      <x v="284"/>
      <x v="8"/>
      <x v="11"/>
    </i>
    <i r="3">
      <x v="302"/>
      <x v="8"/>
      <x v="10"/>
    </i>
    <i r="3">
      <x v="318"/>
      <x v="8"/>
      <x v="3"/>
    </i>
    <i r="1">
      <x v="60"/>
      <x/>
      <x v="89"/>
      <x v="1"/>
      <x v="5"/>
    </i>
    <i r="3">
      <x v="110"/>
      <x v="1"/>
      <x v="4"/>
    </i>
    <i r="3">
      <x v="134"/>
      <x v="1"/>
      <x v="8"/>
    </i>
    <i r="3">
      <x v="153"/>
      <x v="1"/>
      <x v="1"/>
    </i>
    <i r="3">
      <x v="171"/>
      <x v="1"/>
      <x v="9"/>
    </i>
    <i r="3">
      <x v="189"/>
      <x v="1"/>
      <x v="7"/>
    </i>
    <i r="3">
      <x v="213"/>
      <x v="1"/>
      <x v="6"/>
    </i>
    <i r="3">
      <x v="230"/>
      <x v="1"/>
      <x v="2"/>
    </i>
    <i r="3">
      <x v="252"/>
      <x v="1"/>
      <x v="12"/>
    </i>
    <i r="3">
      <x v="267"/>
      <x v="1"/>
      <x v="11"/>
    </i>
    <i r="3">
      <x v="291"/>
      <x v="1"/>
      <x v="10"/>
    </i>
    <i r="3">
      <x v="306"/>
      <x v="1"/>
      <x v="3"/>
    </i>
    <i r="1">
      <x v="61"/>
      <x/>
      <x v="333"/>
      <x v="6"/>
      <x v="1"/>
    </i>
    <i r="1">
      <x v="64"/>
      <x/>
      <x v="57"/>
      <x v="8"/>
      <x v="11"/>
    </i>
    <i r="1">
      <x v="68"/>
      <x/>
      <x v="49"/>
      <x v="13"/>
      <x v="12"/>
    </i>
    <i r="1">
      <x v="69"/>
      <x/>
      <x v="69"/>
      <x v="8"/>
      <x v="3"/>
    </i>
    <i r="3">
      <x v="563"/>
      <x v="8"/>
      <x v="5"/>
    </i>
    <i r="3">
      <x v="564"/>
      <x v="8"/>
      <x v="4"/>
    </i>
    <i r="3">
      <x v="565"/>
      <x v="8"/>
      <x v="8"/>
    </i>
    <i r="3">
      <x v="566"/>
      <x v="8"/>
      <x v="1"/>
    </i>
    <i r="3">
      <x v="567"/>
      <x v="8"/>
      <x v="9"/>
    </i>
    <i r="3">
      <x v="568"/>
      <x v="8"/>
      <x v="7"/>
    </i>
    <i r="3">
      <x v="569"/>
      <x v="8"/>
      <x v="6"/>
    </i>
    <i r="3">
      <x v="570"/>
      <x v="8"/>
      <x v="2"/>
    </i>
    <i r="1">
      <x v="70"/>
      <x/>
      <x/>
      <x v="14"/>
      <x/>
    </i>
    <i t="default"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5" baseItem="2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6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C10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axis="axisRow" showAll="0">
      <items count="4">
        <item x="1"/>
        <item x="2"/>
        <item x="0"/>
        <item t="default"/>
      </items>
    </pivotField>
    <pivotField axis="axisCol" showAll="0">
      <items count="2">
        <item x="0"/>
        <item t="default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2">
    <i>
      <x/>
    </i>
    <i t="grand">
      <x/>
    </i>
  </colItems>
  <dataFields count="1">
    <dataField name="Sum of Amount" fld="15" baseField="16" baseItem="0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6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C10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axis="axisRow" showAll="0">
      <items count="5">
        <item x="2"/>
        <item x="1"/>
        <item x="0"/>
        <item h="1" x="3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2">
    <i>
      <x/>
    </i>
    <i t="grand">
      <x/>
    </i>
  </colItems>
  <dataFields count="1">
    <dataField name="Sum of Amount" fld="15" baseField="16" baseItem="0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customProperty" Target="../customProperty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30"/>
  <sheetViews>
    <sheetView topLeftCell="A12" workbookViewId="0">
      <selection activeCell="I51" sqref="I51"/>
    </sheetView>
  </sheetViews>
  <sheetFormatPr defaultRowHeight="12.75" x14ac:dyDescent="0.2"/>
  <cols>
    <col min="1" max="1" width="14" bestFit="1" customWidth="1"/>
    <col min="2" max="2" width="16" bestFit="1" customWidth="1"/>
    <col min="3" max="3" width="60" bestFit="1" customWidth="1"/>
    <col min="4" max="4" width="14.140625" style="9" bestFit="1" customWidth="1"/>
    <col min="5" max="5" width="14.5703125" style="9" bestFit="1" customWidth="1"/>
    <col min="6" max="6" width="21" bestFit="1" customWidth="1"/>
    <col min="7" max="7" width="12" bestFit="1" customWidth="1"/>
    <col min="8" max="8" width="11" bestFit="1" customWidth="1"/>
    <col min="9" max="9" width="11.28515625" bestFit="1" customWidth="1"/>
  </cols>
  <sheetData>
    <row r="1" spans="1:9" ht="38.25" x14ac:dyDescent="0.2">
      <c r="A1" s="1" t="s">
        <v>287</v>
      </c>
      <c r="B1" s="1" t="s">
        <v>288</v>
      </c>
      <c r="C1" s="1" t="s">
        <v>289</v>
      </c>
      <c r="D1" s="6" t="s">
        <v>290</v>
      </c>
      <c r="E1" s="6" t="s">
        <v>291</v>
      </c>
      <c r="F1" s="1" t="s">
        <v>292</v>
      </c>
      <c r="G1" s="3" t="s">
        <v>293</v>
      </c>
      <c r="H1" s="3" t="s">
        <v>294</v>
      </c>
      <c r="I1" s="24" t="s">
        <v>1568</v>
      </c>
    </row>
    <row r="2" spans="1:9" hidden="1" x14ac:dyDescent="0.2">
      <c r="A2" t="s">
        <v>0</v>
      </c>
      <c r="B2" t="s">
        <v>0</v>
      </c>
      <c r="C2" t="s">
        <v>1</v>
      </c>
      <c r="D2" s="2">
        <v>0</v>
      </c>
      <c r="E2" s="2">
        <v>0</v>
      </c>
      <c r="F2" s="2">
        <v>0</v>
      </c>
      <c r="G2" t="s">
        <v>0</v>
      </c>
      <c r="H2" t="s">
        <v>2</v>
      </c>
    </row>
    <row r="3" spans="1:9" hidden="1" x14ac:dyDescent="0.2">
      <c r="A3" t="s">
        <v>0</v>
      </c>
      <c r="B3" t="s">
        <v>0</v>
      </c>
      <c r="C3" t="s">
        <v>3</v>
      </c>
      <c r="D3" s="2">
        <v>0</v>
      </c>
      <c r="E3" s="2">
        <v>0</v>
      </c>
      <c r="F3" s="2">
        <v>0</v>
      </c>
      <c r="G3" t="s">
        <v>0</v>
      </c>
      <c r="H3" t="s">
        <v>4</v>
      </c>
    </row>
    <row r="4" spans="1:9" hidden="1" x14ac:dyDescent="0.2">
      <c r="A4" t="s">
        <v>0</v>
      </c>
      <c r="B4" t="s">
        <v>0</v>
      </c>
      <c r="C4" t="s">
        <v>5</v>
      </c>
      <c r="D4" s="2">
        <v>0</v>
      </c>
      <c r="E4" s="2">
        <v>0</v>
      </c>
      <c r="F4" s="2">
        <v>0</v>
      </c>
      <c r="G4" t="s">
        <v>0</v>
      </c>
      <c r="H4" t="s">
        <v>6</v>
      </c>
    </row>
    <row r="5" spans="1:9" hidden="1" x14ac:dyDescent="0.2">
      <c r="A5" t="s">
        <v>0</v>
      </c>
      <c r="B5" t="s">
        <v>0</v>
      </c>
      <c r="C5" t="s">
        <v>7</v>
      </c>
      <c r="D5" s="2">
        <v>0</v>
      </c>
      <c r="E5" s="2">
        <v>0</v>
      </c>
      <c r="F5" s="2">
        <v>0</v>
      </c>
      <c r="G5" t="s">
        <v>0</v>
      </c>
      <c r="H5" t="s">
        <v>8</v>
      </c>
    </row>
    <row r="6" spans="1:9" x14ac:dyDescent="0.2">
      <c r="A6" t="s">
        <v>9</v>
      </c>
      <c r="B6" t="s">
        <v>10</v>
      </c>
      <c r="C6" t="s">
        <v>11</v>
      </c>
      <c r="D6" s="7">
        <v>-7934997.0199999996</v>
      </c>
      <c r="E6" s="7">
        <v>-15226961.380000001</v>
      </c>
      <c r="F6" s="2">
        <v>7291964.3600000003</v>
      </c>
      <c r="G6" t="s">
        <v>12</v>
      </c>
      <c r="H6" t="s">
        <v>13</v>
      </c>
    </row>
    <row r="7" spans="1:9" x14ac:dyDescent="0.2">
      <c r="A7" t="s">
        <v>9</v>
      </c>
      <c r="B7" t="s">
        <v>14</v>
      </c>
      <c r="C7" t="s">
        <v>15</v>
      </c>
      <c r="D7" s="7">
        <v>-5618777.8700000001</v>
      </c>
      <c r="E7" s="7">
        <v>-9986206.2300000004</v>
      </c>
      <c r="F7" s="2">
        <v>4367428.3600000003</v>
      </c>
      <c r="G7" t="s">
        <v>16</v>
      </c>
      <c r="H7" t="s">
        <v>13</v>
      </c>
    </row>
    <row r="8" spans="1:9" hidden="1" x14ac:dyDescent="0.2">
      <c r="A8" t="s">
        <v>0</v>
      </c>
      <c r="B8" t="s">
        <v>0</v>
      </c>
      <c r="C8" t="s">
        <v>17</v>
      </c>
      <c r="D8" s="2">
        <v>-13553774.890000001</v>
      </c>
      <c r="E8" s="2">
        <v>-25213167.609999999</v>
      </c>
      <c r="F8" s="2">
        <v>11659392.720000001</v>
      </c>
      <c r="G8" t="s">
        <v>18</v>
      </c>
      <c r="H8" t="s">
        <v>19</v>
      </c>
    </row>
    <row r="9" spans="1:9" x14ac:dyDescent="0.2">
      <c r="A9" t="s">
        <v>9</v>
      </c>
      <c r="B9" t="s">
        <v>20</v>
      </c>
      <c r="C9" t="s">
        <v>21</v>
      </c>
      <c r="D9" s="7">
        <v>-113935</v>
      </c>
      <c r="E9" s="7">
        <v>-73055</v>
      </c>
      <c r="F9" s="2">
        <v>-40880</v>
      </c>
      <c r="G9" t="s">
        <v>22</v>
      </c>
      <c r="H9" t="s">
        <v>13</v>
      </c>
    </row>
    <row r="10" spans="1:9" x14ac:dyDescent="0.2">
      <c r="A10" t="s">
        <v>9</v>
      </c>
      <c r="B10" t="s">
        <v>23</v>
      </c>
      <c r="C10" t="s">
        <v>24</v>
      </c>
      <c r="D10" s="7">
        <v>-3045443.13</v>
      </c>
      <c r="E10" s="7">
        <v>-5095130.62</v>
      </c>
      <c r="F10" s="2">
        <v>2049687.49</v>
      </c>
      <c r="G10" t="s">
        <v>25</v>
      </c>
      <c r="H10" t="s">
        <v>13</v>
      </c>
    </row>
    <row r="11" spans="1:9" x14ac:dyDescent="0.2">
      <c r="A11" t="s">
        <v>9</v>
      </c>
      <c r="B11" t="s">
        <v>26</v>
      </c>
      <c r="C11" t="s">
        <v>27</v>
      </c>
      <c r="D11" s="7">
        <v>-88335.67</v>
      </c>
      <c r="E11" s="7">
        <v>0</v>
      </c>
      <c r="F11" s="2">
        <v>-88335.67</v>
      </c>
      <c r="G11" t="s">
        <v>0</v>
      </c>
      <c r="H11" t="s">
        <v>13</v>
      </c>
    </row>
    <row r="12" spans="1:9" x14ac:dyDescent="0.2">
      <c r="A12" t="s">
        <v>9</v>
      </c>
      <c r="B12" t="s">
        <v>28</v>
      </c>
      <c r="C12" t="s">
        <v>29</v>
      </c>
      <c r="D12" s="7">
        <v>839502.33</v>
      </c>
      <c r="E12" s="7">
        <v>1747682.43</v>
      </c>
      <c r="F12" s="2">
        <v>-908180.1</v>
      </c>
      <c r="G12" t="s">
        <v>30</v>
      </c>
      <c r="H12" t="s">
        <v>13</v>
      </c>
    </row>
    <row r="13" spans="1:9" hidden="1" x14ac:dyDescent="0.2">
      <c r="A13" t="s">
        <v>0</v>
      </c>
      <c r="B13" t="s">
        <v>0</v>
      </c>
      <c r="C13" t="s">
        <v>31</v>
      </c>
      <c r="D13" s="2">
        <v>-2408211.4700000002</v>
      </c>
      <c r="E13" s="2">
        <v>-3420503.19</v>
      </c>
      <c r="F13" s="2">
        <v>1012291.72</v>
      </c>
      <c r="G13" t="s">
        <v>32</v>
      </c>
      <c r="H13" t="s">
        <v>19</v>
      </c>
    </row>
    <row r="14" spans="1:9" hidden="1" x14ac:dyDescent="0.2">
      <c r="A14" t="s">
        <v>0</v>
      </c>
      <c r="B14" t="s">
        <v>0</v>
      </c>
      <c r="C14" t="s">
        <v>33</v>
      </c>
      <c r="D14" s="2">
        <v>-15961986.359999999</v>
      </c>
      <c r="E14" s="2">
        <v>-28633670.800000001</v>
      </c>
      <c r="F14" s="2">
        <v>12671684.439999999</v>
      </c>
      <c r="G14" t="s">
        <v>34</v>
      </c>
      <c r="H14" t="s">
        <v>8</v>
      </c>
    </row>
    <row r="15" spans="1:9" hidden="1" x14ac:dyDescent="0.2">
      <c r="A15" t="s">
        <v>0</v>
      </c>
      <c r="B15" t="s">
        <v>0</v>
      </c>
      <c r="C15" t="s">
        <v>35</v>
      </c>
      <c r="D15" s="2">
        <v>0</v>
      </c>
      <c r="E15" s="2">
        <v>0</v>
      </c>
      <c r="F15" s="2">
        <v>0</v>
      </c>
      <c r="G15" t="s">
        <v>0</v>
      </c>
      <c r="H15" t="s">
        <v>8</v>
      </c>
    </row>
    <row r="16" spans="1:9" hidden="1" x14ac:dyDescent="0.2">
      <c r="A16" t="s">
        <v>0</v>
      </c>
      <c r="B16" t="s">
        <v>0</v>
      </c>
      <c r="C16" t="s">
        <v>36</v>
      </c>
      <c r="D16" s="2">
        <v>0</v>
      </c>
      <c r="E16" s="2">
        <v>0</v>
      </c>
      <c r="F16" s="2">
        <v>0</v>
      </c>
      <c r="G16" t="s">
        <v>0</v>
      </c>
      <c r="H16" t="s">
        <v>19</v>
      </c>
    </row>
    <row r="17" spans="1:8" hidden="1" x14ac:dyDescent="0.2">
      <c r="A17" t="s">
        <v>0</v>
      </c>
      <c r="B17" t="s">
        <v>0</v>
      </c>
      <c r="C17" t="s">
        <v>37</v>
      </c>
      <c r="D17" s="2">
        <v>0</v>
      </c>
      <c r="E17" s="2">
        <v>0</v>
      </c>
      <c r="F17" s="2">
        <v>0</v>
      </c>
      <c r="G17" t="s">
        <v>0</v>
      </c>
      <c r="H17" t="s">
        <v>13</v>
      </c>
    </row>
    <row r="18" spans="1:8" hidden="1" x14ac:dyDescent="0.2">
      <c r="A18" t="s">
        <v>0</v>
      </c>
      <c r="B18" t="s">
        <v>0</v>
      </c>
      <c r="C18" t="s">
        <v>38</v>
      </c>
      <c r="D18" s="2">
        <v>0</v>
      </c>
      <c r="E18" s="2">
        <v>0</v>
      </c>
      <c r="F18" s="2">
        <v>0</v>
      </c>
      <c r="G18" t="s">
        <v>0</v>
      </c>
      <c r="H18" t="s">
        <v>39</v>
      </c>
    </row>
    <row r="19" spans="1:8" x14ac:dyDescent="0.2">
      <c r="A19" t="s">
        <v>9</v>
      </c>
      <c r="B19" t="s">
        <v>40</v>
      </c>
      <c r="C19" t="s">
        <v>41</v>
      </c>
      <c r="D19" s="7">
        <v>13155.99</v>
      </c>
      <c r="E19" s="7">
        <v>37073.78</v>
      </c>
      <c r="F19" s="2">
        <v>-23917.79</v>
      </c>
      <c r="G19" t="s">
        <v>42</v>
      </c>
      <c r="H19" t="s">
        <v>43</v>
      </c>
    </row>
    <row r="20" spans="1:8" x14ac:dyDescent="0.2">
      <c r="A20" t="s">
        <v>9</v>
      </c>
      <c r="B20" t="s">
        <v>44</v>
      </c>
      <c r="C20" t="s">
        <v>45</v>
      </c>
      <c r="D20" s="7">
        <v>46927.34</v>
      </c>
      <c r="E20" s="7">
        <v>87794.13</v>
      </c>
      <c r="F20" s="2">
        <v>-40866.79</v>
      </c>
      <c r="G20" t="s">
        <v>46</v>
      </c>
      <c r="H20" t="s">
        <v>43</v>
      </c>
    </row>
    <row r="21" spans="1:8" hidden="1" x14ac:dyDescent="0.2">
      <c r="A21" t="s">
        <v>0</v>
      </c>
      <c r="B21" t="s">
        <v>0</v>
      </c>
      <c r="C21" t="s">
        <v>47</v>
      </c>
      <c r="D21" s="2">
        <v>60083.33</v>
      </c>
      <c r="E21" s="2">
        <v>124867.91</v>
      </c>
      <c r="F21" s="2">
        <v>-64784.58</v>
      </c>
      <c r="G21" t="s">
        <v>48</v>
      </c>
      <c r="H21" t="s">
        <v>49</v>
      </c>
    </row>
    <row r="22" spans="1:8" hidden="1" x14ac:dyDescent="0.2">
      <c r="A22" t="s">
        <v>0</v>
      </c>
      <c r="B22" t="s">
        <v>0</v>
      </c>
      <c r="C22" t="s">
        <v>50</v>
      </c>
      <c r="D22" s="2">
        <v>60083.33</v>
      </c>
      <c r="E22" s="2">
        <v>124867.91</v>
      </c>
      <c r="F22" s="2">
        <v>-64784.58</v>
      </c>
      <c r="G22" t="s">
        <v>48</v>
      </c>
      <c r="H22" t="s">
        <v>39</v>
      </c>
    </row>
    <row r="23" spans="1:8" x14ac:dyDescent="0.2">
      <c r="A23" t="s">
        <v>9</v>
      </c>
      <c r="B23" t="s">
        <v>51</v>
      </c>
      <c r="C23" t="s">
        <v>52</v>
      </c>
      <c r="D23" s="7">
        <v>2911337.37</v>
      </c>
      <c r="E23" s="7">
        <v>9648763.9600000009</v>
      </c>
      <c r="F23" s="2">
        <v>-6737426.5899999999</v>
      </c>
      <c r="G23" t="s">
        <v>53</v>
      </c>
      <c r="H23" t="s">
        <v>49</v>
      </c>
    </row>
    <row r="24" spans="1:8" x14ac:dyDescent="0.2">
      <c r="A24" t="s">
        <v>9</v>
      </c>
      <c r="B24" t="s">
        <v>54</v>
      </c>
      <c r="C24" t="s">
        <v>55</v>
      </c>
      <c r="D24" s="7">
        <v>1767903</v>
      </c>
      <c r="E24" s="7">
        <v>-1850481</v>
      </c>
      <c r="F24" s="2">
        <v>3618384</v>
      </c>
      <c r="G24" t="s">
        <v>56</v>
      </c>
      <c r="H24" t="s">
        <v>49</v>
      </c>
    </row>
    <row r="25" spans="1:8" x14ac:dyDescent="0.2">
      <c r="A25" t="s">
        <v>9</v>
      </c>
      <c r="B25" t="s">
        <v>57</v>
      </c>
      <c r="C25" t="s">
        <v>58</v>
      </c>
      <c r="D25" s="7">
        <v>-1.82</v>
      </c>
      <c r="E25" s="7">
        <v>-24.1</v>
      </c>
      <c r="F25" s="2">
        <v>22.28</v>
      </c>
      <c r="G25" t="s">
        <v>59</v>
      </c>
      <c r="H25" t="s">
        <v>49</v>
      </c>
    </row>
    <row r="26" spans="1:8" hidden="1" x14ac:dyDescent="0.2">
      <c r="A26" t="s">
        <v>0</v>
      </c>
      <c r="B26" t="s">
        <v>0</v>
      </c>
      <c r="C26" t="s">
        <v>60</v>
      </c>
      <c r="D26" s="2">
        <v>4679238.55</v>
      </c>
      <c r="E26" s="2">
        <v>7798258.8600000003</v>
      </c>
      <c r="F26" s="2">
        <v>-3119020.31</v>
      </c>
      <c r="G26" t="s">
        <v>61</v>
      </c>
      <c r="H26" t="s">
        <v>39</v>
      </c>
    </row>
    <row r="27" spans="1:8" hidden="1" x14ac:dyDescent="0.2">
      <c r="A27" t="s">
        <v>0</v>
      </c>
      <c r="B27" t="s">
        <v>0</v>
      </c>
      <c r="C27" t="s">
        <v>62</v>
      </c>
      <c r="D27" s="2">
        <v>4739321.88</v>
      </c>
      <c r="E27" s="2">
        <v>7923126.7699999996</v>
      </c>
      <c r="F27" s="2">
        <v>-3183804.89</v>
      </c>
      <c r="G27" t="s">
        <v>63</v>
      </c>
      <c r="H27" t="s">
        <v>13</v>
      </c>
    </row>
    <row r="28" spans="1:8" hidden="1" x14ac:dyDescent="0.2">
      <c r="A28" t="s">
        <v>0</v>
      </c>
      <c r="B28" t="s">
        <v>0</v>
      </c>
      <c r="C28" t="s">
        <v>64</v>
      </c>
      <c r="D28" s="2">
        <v>0</v>
      </c>
      <c r="E28" s="2">
        <v>0</v>
      </c>
      <c r="F28" s="2">
        <v>0</v>
      </c>
      <c r="G28" t="s">
        <v>0</v>
      </c>
      <c r="H28" t="s">
        <v>13</v>
      </c>
    </row>
    <row r="29" spans="1:8" x14ac:dyDescent="0.2">
      <c r="A29" t="s">
        <v>9</v>
      </c>
      <c r="B29" t="s">
        <v>65</v>
      </c>
      <c r="C29" t="s">
        <v>66</v>
      </c>
      <c r="D29" s="7">
        <v>18983.57</v>
      </c>
      <c r="E29" s="7">
        <v>43302.39</v>
      </c>
      <c r="F29" s="2">
        <v>-24318.82</v>
      </c>
      <c r="G29" t="s">
        <v>67</v>
      </c>
      <c r="H29" t="s">
        <v>49</v>
      </c>
    </row>
    <row r="30" spans="1:8" x14ac:dyDescent="0.2">
      <c r="A30" t="s">
        <v>9</v>
      </c>
      <c r="B30" t="s">
        <v>68</v>
      </c>
      <c r="C30" t="s">
        <v>69</v>
      </c>
      <c r="D30" s="7">
        <v>38463.51</v>
      </c>
      <c r="E30" s="7">
        <v>20636.830000000002</v>
      </c>
      <c r="F30" s="2">
        <v>17826.68</v>
      </c>
      <c r="G30" t="s">
        <v>70</v>
      </c>
      <c r="H30" t="s">
        <v>49</v>
      </c>
    </row>
    <row r="31" spans="1:8" x14ac:dyDescent="0.2">
      <c r="A31" t="s">
        <v>9</v>
      </c>
      <c r="B31" t="s">
        <v>71</v>
      </c>
      <c r="C31" t="s">
        <v>72</v>
      </c>
      <c r="D31" s="7">
        <v>37112.04</v>
      </c>
      <c r="E31" s="7">
        <v>55374.91</v>
      </c>
      <c r="F31" s="2">
        <v>-18262.87</v>
      </c>
      <c r="G31" t="s">
        <v>73</v>
      </c>
      <c r="H31" t="s">
        <v>49</v>
      </c>
    </row>
    <row r="32" spans="1:8" x14ac:dyDescent="0.2">
      <c r="A32" t="s">
        <v>9</v>
      </c>
      <c r="B32" t="s">
        <v>74</v>
      </c>
      <c r="C32" t="s">
        <v>75</v>
      </c>
      <c r="D32" s="7">
        <v>0</v>
      </c>
      <c r="E32" s="7">
        <v>7568.4</v>
      </c>
      <c r="F32" s="2">
        <v>-7568.4</v>
      </c>
      <c r="G32" t="s">
        <v>76</v>
      </c>
      <c r="H32" t="s">
        <v>49</v>
      </c>
    </row>
    <row r="33" spans="1:8" x14ac:dyDescent="0.2">
      <c r="A33" t="s">
        <v>9</v>
      </c>
      <c r="B33" t="s">
        <v>77</v>
      </c>
      <c r="C33" t="s">
        <v>78</v>
      </c>
      <c r="D33" s="7">
        <v>381.75</v>
      </c>
      <c r="E33" s="7">
        <v>3220.62</v>
      </c>
      <c r="F33" s="2">
        <v>-2838.87</v>
      </c>
      <c r="G33" t="s">
        <v>79</v>
      </c>
      <c r="H33" t="s">
        <v>49</v>
      </c>
    </row>
    <row r="34" spans="1:8" x14ac:dyDescent="0.2">
      <c r="A34" t="s">
        <v>9</v>
      </c>
      <c r="B34" t="s">
        <v>80</v>
      </c>
      <c r="C34" t="s">
        <v>81</v>
      </c>
      <c r="D34" s="7">
        <v>13214.33</v>
      </c>
      <c r="E34" s="7">
        <v>61014.84</v>
      </c>
      <c r="F34" s="2">
        <v>-47800.51</v>
      </c>
      <c r="G34" t="s">
        <v>82</v>
      </c>
      <c r="H34" t="s">
        <v>49</v>
      </c>
    </row>
    <row r="35" spans="1:8" hidden="1" x14ac:dyDescent="0.2">
      <c r="A35" t="s">
        <v>0</v>
      </c>
      <c r="B35" t="s">
        <v>0</v>
      </c>
      <c r="C35" t="s">
        <v>83</v>
      </c>
      <c r="D35" s="2">
        <v>108155.2</v>
      </c>
      <c r="E35" s="2">
        <v>191117.99</v>
      </c>
      <c r="F35" s="2">
        <v>-82962.789999999994</v>
      </c>
      <c r="G35" t="s">
        <v>84</v>
      </c>
      <c r="H35" t="s">
        <v>39</v>
      </c>
    </row>
    <row r="36" spans="1:8" hidden="1" x14ac:dyDescent="0.2">
      <c r="A36" t="s">
        <v>0</v>
      </c>
      <c r="B36" t="s">
        <v>0</v>
      </c>
      <c r="C36" t="s">
        <v>85</v>
      </c>
      <c r="D36" s="2">
        <v>108155.2</v>
      </c>
      <c r="E36" s="2">
        <v>191117.99</v>
      </c>
      <c r="F36" s="2">
        <v>-82962.789999999994</v>
      </c>
      <c r="G36" t="s">
        <v>84</v>
      </c>
      <c r="H36" t="s">
        <v>13</v>
      </c>
    </row>
    <row r="37" spans="1:8" x14ac:dyDescent="0.2">
      <c r="A37" t="s">
        <v>9</v>
      </c>
      <c r="B37" t="s">
        <v>86</v>
      </c>
      <c r="C37" t="s">
        <v>87</v>
      </c>
      <c r="D37" s="7">
        <v>30915.75</v>
      </c>
      <c r="E37" s="7">
        <v>76492.800000000003</v>
      </c>
      <c r="F37" s="2">
        <v>-45577.05</v>
      </c>
      <c r="G37" t="s">
        <v>88</v>
      </c>
      <c r="H37" t="s">
        <v>39</v>
      </c>
    </row>
    <row r="38" spans="1:8" x14ac:dyDescent="0.2">
      <c r="A38" t="s">
        <v>9</v>
      </c>
      <c r="B38" t="s">
        <v>89</v>
      </c>
      <c r="C38" t="s">
        <v>90</v>
      </c>
      <c r="D38" s="7">
        <v>978213.22</v>
      </c>
      <c r="E38" s="7">
        <v>2265375.23</v>
      </c>
      <c r="F38" s="2">
        <v>-1287162.01</v>
      </c>
      <c r="G38" t="s">
        <v>91</v>
      </c>
      <c r="H38" t="s">
        <v>39</v>
      </c>
    </row>
    <row r="39" spans="1:8" hidden="1" x14ac:dyDescent="0.2">
      <c r="A39" t="s">
        <v>0</v>
      </c>
      <c r="B39" t="s">
        <v>0</v>
      </c>
      <c r="C39" t="s">
        <v>92</v>
      </c>
      <c r="D39" s="2">
        <v>1009128.97</v>
      </c>
      <c r="E39" s="2">
        <v>2341868.0299999998</v>
      </c>
      <c r="F39" s="2">
        <v>-1332739.06</v>
      </c>
      <c r="G39" t="s">
        <v>93</v>
      </c>
      <c r="H39" t="s">
        <v>13</v>
      </c>
    </row>
    <row r="40" spans="1:8" x14ac:dyDescent="0.2">
      <c r="A40" t="s">
        <v>9</v>
      </c>
      <c r="B40" t="s">
        <v>94</v>
      </c>
      <c r="C40" t="s">
        <v>95</v>
      </c>
      <c r="D40" s="7">
        <v>9980.7000000000007</v>
      </c>
      <c r="E40" s="7">
        <v>-52361.31</v>
      </c>
      <c r="F40" s="2">
        <v>62342.01</v>
      </c>
      <c r="G40" t="s">
        <v>96</v>
      </c>
      <c r="H40" t="s">
        <v>39</v>
      </c>
    </row>
    <row r="41" spans="1:8" x14ac:dyDescent="0.2">
      <c r="A41" t="s">
        <v>9</v>
      </c>
      <c r="B41" t="s">
        <v>97</v>
      </c>
      <c r="C41" t="s">
        <v>98</v>
      </c>
      <c r="D41" s="7">
        <v>92747.21</v>
      </c>
      <c r="E41" s="7">
        <v>229478.15</v>
      </c>
      <c r="F41" s="2">
        <v>-136730.94</v>
      </c>
      <c r="G41" t="s">
        <v>88</v>
      </c>
      <c r="H41" t="s">
        <v>39</v>
      </c>
    </row>
    <row r="42" spans="1:8" x14ac:dyDescent="0.2">
      <c r="A42" t="s">
        <v>9</v>
      </c>
      <c r="B42" t="s">
        <v>99</v>
      </c>
      <c r="C42" t="s">
        <v>100</v>
      </c>
      <c r="D42" s="7">
        <v>320255.46000000002</v>
      </c>
      <c r="E42" s="7">
        <v>755428.21</v>
      </c>
      <c r="F42" s="2">
        <v>-435172.75</v>
      </c>
      <c r="G42" t="s">
        <v>101</v>
      </c>
      <c r="H42" t="s">
        <v>39</v>
      </c>
    </row>
    <row r="43" spans="1:8" x14ac:dyDescent="0.2">
      <c r="A43" t="s">
        <v>9</v>
      </c>
      <c r="B43" t="s">
        <v>102</v>
      </c>
      <c r="C43" t="s">
        <v>103</v>
      </c>
      <c r="D43" s="7">
        <v>118504.03</v>
      </c>
      <c r="E43" s="7">
        <v>255580.11</v>
      </c>
      <c r="F43" s="2">
        <v>-137076.07999999999</v>
      </c>
      <c r="G43" t="s">
        <v>104</v>
      </c>
      <c r="H43" t="s">
        <v>39</v>
      </c>
    </row>
    <row r="44" spans="1:8" hidden="1" x14ac:dyDescent="0.2">
      <c r="A44" t="s">
        <v>0</v>
      </c>
      <c r="B44" t="s">
        <v>0</v>
      </c>
      <c r="C44" t="s">
        <v>105</v>
      </c>
      <c r="D44" s="2">
        <v>541487.4</v>
      </c>
      <c r="E44" s="2">
        <v>1188125.1599999999</v>
      </c>
      <c r="F44" s="2">
        <v>-646637.76</v>
      </c>
      <c r="G44" t="s">
        <v>106</v>
      </c>
      <c r="H44" t="s">
        <v>13</v>
      </c>
    </row>
    <row r="45" spans="1:8" x14ac:dyDescent="0.2">
      <c r="A45" t="s">
        <v>9</v>
      </c>
      <c r="B45" t="s">
        <v>107</v>
      </c>
      <c r="C45" t="s">
        <v>108</v>
      </c>
      <c r="D45" s="7">
        <v>252971.26</v>
      </c>
      <c r="E45" s="7">
        <v>505299.12</v>
      </c>
      <c r="F45" s="2">
        <v>-252327.86</v>
      </c>
      <c r="G45" t="s">
        <v>109</v>
      </c>
      <c r="H45" t="s">
        <v>39</v>
      </c>
    </row>
    <row r="46" spans="1:8" x14ac:dyDescent="0.2">
      <c r="A46" t="s">
        <v>9</v>
      </c>
      <c r="B46" t="s">
        <v>110</v>
      </c>
      <c r="C46" t="s">
        <v>111</v>
      </c>
      <c r="D46" s="7">
        <v>-19685</v>
      </c>
      <c r="E46" s="7">
        <v>142344</v>
      </c>
      <c r="F46" s="2">
        <v>-162029</v>
      </c>
      <c r="G46" t="s">
        <v>112</v>
      </c>
      <c r="H46" t="s">
        <v>39</v>
      </c>
    </row>
    <row r="47" spans="1:8" hidden="1" x14ac:dyDescent="0.2">
      <c r="A47" t="s">
        <v>0</v>
      </c>
      <c r="B47" t="s">
        <v>0</v>
      </c>
      <c r="C47" t="s">
        <v>113</v>
      </c>
      <c r="D47" s="2">
        <v>233286.26</v>
      </c>
      <c r="E47" s="2">
        <v>647643.12</v>
      </c>
      <c r="F47" s="2">
        <v>-414356.86</v>
      </c>
      <c r="G47" t="s">
        <v>114</v>
      </c>
      <c r="H47" t="s">
        <v>13</v>
      </c>
    </row>
    <row r="48" spans="1:8" x14ac:dyDescent="0.2">
      <c r="A48" t="s">
        <v>9</v>
      </c>
      <c r="B48" t="s">
        <v>115</v>
      </c>
      <c r="C48" t="s">
        <v>116</v>
      </c>
      <c r="D48" s="7">
        <v>757926.63</v>
      </c>
      <c r="E48" s="7">
        <v>1631644.62</v>
      </c>
      <c r="F48" s="2">
        <v>-873717.99</v>
      </c>
      <c r="G48" t="s">
        <v>117</v>
      </c>
      <c r="H48" t="s">
        <v>39</v>
      </c>
    </row>
    <row r="49" spans="1:9" x14ac:dyDescent="0.2">
      <c r="A49" t="s">
        <v>9</v>
      </c>
      <c r="B49" t="s">
        <v>118</v>
      </c>
      <c r="C49" t="s">
        <v>119</v>
      </c>
      <c r="D49" s="7">
        <v>327172.74</v>
      </c>
      <c r="E49" s="7">
        <v>772596.27</v>
      </c>
      <c r="F49" s="2">
        <v>-445423.53</v>
      </c>
      <c r="G49" t="s">
        <v>120</v>
      </c>
      <c r="H49" t="s">
        <v>39</v>
      </c>
    </row>
    <row r="50" spans="1:9" x14ac:dyDescent="0.2">
      <c r="A50" t="s">
        <v>9</v>
      </c>
      <c r="B50" t="s">
        <v>121</v>
      </c>
      <c r="C50" t="s">
        <v>122</v>
      </c>
      <c r="D50" s="7">
        <v>-842299.84</v>
      </c>
      <c r="E50" s="7">
        <v>-869596.34</v>
      </c>
      <c r="F50" s="2">
        <v>27296.5</v>
      </c>
      <c r="G50" t="s">
        <v>123</v>
      </c>
      <c r="H50" t="s">
        <v>39</v>
      </c>
    </row>
    <row r="51" spans="1:9" s="4" customFormat="1" x14ac:dyDescent="0.2">
      <c r="A51" s="4" t="s">
        <v>9</v>
      </c>
      <c r="B51" s="4" t="s">
        <v>124</v>
      </c>
      <c r="C51" s="4" t="s">
        <v>125</v>
      </c>
      <c r="D51" s="8">
        <v>35397.61</v>
      </c>
      <c r="E51" s="8">
        <v>187658.5</v>
      </c>
      <c r="F51" s="5">
        <v>-152260.89000000001</v>
      </c>
      <c r="G51" s="4" t="s">
        <v>126</v>
      </c>
      <c r="H51" s="4" t="s">
        <v>39</v>
      </c>
      <c r="I51" s="10">
        <f>D51+E51</f>
        <v>223056.11</v>
      </c>
    </row>
    <row r="52" spans="1:9" x14ac:dyDescent="0.2">
      <c r="A52" t="s">
        <v>9</v>
      </c>
      <c r="B52" t="s">
        <v>127</v>
      </c>
      <c r="C52" t="s">
        <v>128</v>
      </c>
      <c r="D52" s="7">
        <v>62325.21</v>
      </c>
      <c r="E52" s="7">
        <v>107390.7</v>
      </c>
      <c r="F52" s="2">
        <v>-45065.49</v>
      </c>
      <c r="G52" t="s">
        <v>129</v>
      </c>
      <c r="H52" t="s">
        <v>39</v>
      </c>
    </row>
    <row r="53" spans="1:9" x14ac:dyDescent="0.2">
      <c r="A53" t="s">
        <v>9</v>
      </c>
      <c r="B53" t="s">
        <v>130</v>
      </c>
      <c r="C53" t="s">
        <v>131</v>
      </c>
      <c r="D53" s="7">
        <v>396068.84</v>
      </c>
      <c r="E53" s="7">
        <v>721621.72</v>
      </c>
      <c r="F53" s="2">
        <v>-325552.88</v>
      </c>
      <c r="G53" t="s">
        <v>132</v>
      </c>
      <c r="H53" t="s">
        <v>39</v>
      </c>
    </row>
    <row r="54" spans="1:9" x14ac:dyDescent="0.2">
      <c r="A54" t="s">
        <v>9</v>
      </c>
      <c r="B54" t="s">
        <v>133</v>
      </c>
      <c r="C54" t="s">
        <v>134</v>
      </c>
      <c r="D54" s="7">
        <v>654888.68999999994</v>
      </c>
      <c r="E54" s="7">
        <v>1162588.45</v>
      </c>
      <c r="F54" s="2">
        <v>-507699.76</v>
      </c>
      <c r="G54" t="s">
        <v>135</v>
      </c>
      <c r="H54" t="s">
        <v>39</v>
      </c>
    </row>
    <row r="55" spans="1:9" x14ac:dyDescent="0.2">
      <c r="A55" t="s">
        <v>9</v>
      </c>
      <c r="B55" t="s">
        <v>136</v>
      </c>
      <c r="C55" t="s">
        <v>137</v>
      </c>
      <c r="D55" s="7">
        <v>63303</v>
      </c>
      <c r="E55" s="7">
        <v>143969.34</v>
      </c>
      <c r="F55" s="2">
        <v>-80666.34</v>
      </c>
      <c r="G55" t="s">
        <v>22</v>
      </c>
      <c r="H55" t="s">
        <v>39</v>
      </c>
    </row>
    <row r="56" spans="1:9" s="43" customFormat="1" x14ac:dyDescent="0.2">
      <c r="A56" s="43" t="s">
        <v>9</v>
      </c>
      <c r="B56" s="43" t="s">
        <v>138</v>
      </c>
      <c r="C56" s="43" t="s">
        <v>139</v>
      </c>
      <c r="D56" s="44">
        <v>6052.6</v>
      </c>
      <c r="E56" s="44">
        <v>14640.64</v>
      </c>
      <c r="F56" s="45">
        <v>-8588.0400000000009</v>
      </c>
      <c r="G56" s="43" t="s">
        <v>140</v>
      </c>
      <c r="H56" s="43" t="s">
        <v>39</v>
      </c>
      <c r="I56" s="46">
        <f t="shared" ref="I56:I57" si="0">D56+E56</f>
        <v>20693.239999999998</v>
      </c>
    </row>
    <row r="57" spans="1:9" s="43" customFormat="1" x14ac:dyDescent="0.2">
      <c r="A57" s="43" t="s">
        <v>9</v>
      </c>
      <c r="B57" s="43" t="s">
        <v>141</v>
      </c>
      <c r="C57" s="43" t="s">
        <v>142</v>
      </c>
      <c r="D57" s="44">
        <v>31332.61</v>
      </c>
      <c r="E57" s="44">
        <v>59130.78</v>
      </c>
      <c r="F57" s="45">
        <v>-27798.17</v>
      </c>
      <c r="G57" s="43" t="s">
        <v>143</v>
      </c>
      <c r="H57" s="43" t="s">
        <v>39</v>
      </c>
      <c r="I57" s="46">
        <f t="shared" si="0"/>
        <v>90463.39</v>
      </c>
    </row>
    <row r="58" spans="1:9" hidden="1" x14ac:dyDescent="0.2">
      <c r="A58" t="s">
        <v>0</v>
      </c>
      <c r="B58" t="s">
        <v>0</v>
      </c>
      <c r="C58" t="s">
        <v>144</v>
      </c>
      <c r="D58" s="2">
        <v>1492168.09</v>
      </c>
      <c r="E58" s="2">
        <v>3931644.68</v>
      </c>
      <c r="F58" s="2">
        <v>-2439476.59</v>
      </c>
      <c r="G58" t="s">
        <v>145</v>
      </c>
      <c r="H58" t="s">
        <v>13</v>
      </c>
    </row>
    <row r="59" spans="1:9" hidden="1" x14ac:dyDescent="0.2">
      <c r="A59" t="s">
        <v>0</v>
      </c>
      <c r="B59" t="s">
        <v>0</v>
      </c>
      <c r="C59" t="s">
        <v>146</v>
      </c>
      <c r="D59" s="2">
        <v>8123547.7999999998</v>
      </c>
      <c r="E59" s="2">
        <v>16223525.75</v>
      </c>
      <c r="F59" s="2">
        <v>-8099977.9500000002</v>
      </c>
      <c r="G59" t="s">
        <v>109</v>
      </c>
      <c r="H59" t="s">
        <v>19</v>
      </c>
    </row>
    <row r="60" spans="1:9" hidden="1" x14ac:dyDescent="0.2">
      <c r="A60" t="s">
        <v>0</v>
      </c>
      <c r="B60" t="s">
        <v>0</v>
      </c>
      <c r="C60" t="s">
        <v>147</v>
      </c>
      <c r="D60" s="2">
        <v>0</v>
      </c>
      <c r="E60" s="2">
        <v>0</v>
      </c>
      <c r="F60" s="2">
        <v>0</v>
      </c>
      <c r="G60" t="s">
        <v>0</v>
      </c>
      <c r="H60" t="s">
        <v>19</v>
      </c>
    </row>
    <row r="61" spans="1:9" hidden="1" x14ac:dyDescent="0.2">
      <c r="A61" t="s">
        <v>0</v>
      </c>
      <c r="B61" t="s">
        <v>0</v>
      </c>
      <c r="C61" t="s">
        <v>148</v>
      </c>
      <c r="D61" s="2">
        <v>0</v>
      </c>
      <c r="E61" s="2">
        <v>0</v>
      </c>
      <c r="F61" s="2">
        <v>0</v>
      </c>
      <c r="G61" t="s">
        <v>0</v>
      </c>
      <c r="H61" t="s">
        <v>13</v>
      </c>
    </row>
    <row r="62" spans="1:9" s="43" customFormat="1" x14ac:dyDescent="0.2">
      <c r="A62" s="43" t="s">
        <v>9</v>
      </c>
      <c r="B62" s="43" t="s">
        <v>149</v>
      </c>
      <c r="C62" s="43" t="s">
        <v>150</v>
      </c>
      <c r="D62" s="44">
        <v>1500</v>
      </c>
      <c r="E62" s="44">
        <v>768.65</v>
      </c>
      <c r="F62" s="45">
        <v>731.35</v>
      </c>
      <c r="G62" s="43" t="s">
        <v>151</v>
      </c>
      <c r="H62" s="43" t="s">
        <v>43</v>
      </c>
    </row>
    <row r="63" spans="1:9" s="43" customFormat="1" x14ac:dyDescent="0.2">
      <c r="A63" s="43" t="s">
        <v>9</v>
      </c>
      <c r="B63" s="43" t="s">
        <v>152</v>
      </c>
      <c r="C63" s="43" t="s">
        <v>153</v>
      </c>
      <c r="D63" s="44">
        <v>8495.76</v>
      </c>
      <c r="E63" s="44">
        <v>35651.57</v>
      </c>
      <c r="F63" s="45">
        <v>-27155.81</v>
      </c>
      <c r="G63" s="43" t="s">
        <v>154</v>
      </c>
      <c r="H63" s="43" t="s">
        <v>43</v>
      </c>
    </row>
    <row r="64" spans="1:9" hidden="1" x14ac:dyDescent="0.2">
      <c r="A64" t="s">
        <v>0</v>
      </c>
      <c r="B64" t="s">
        <v>0</v>
      </c>
      <c r="C64" t="s">
        <v>155</v>
      </c>
      <c r="D64" s="2">
        <v>9995.76</v>
      </c>
      <c r="E64" s="2">
        <v>36420.22</v>
      </c>
      <c r="F64" s="2">
        <v>-26424.46</v>
      </c>
      <c r="G64" t="s">
        <v>156</v>
      </c>
      <c r="H64" t="s">
        <v>49</v>
      </c>
    </row>
    <row r="65" spans="1:8" hidden="1" x14ac:dyDescent="0.2">
      <c r="A65" t="s">
        <v>0</v>
      </c>
      <c r="B65" t="s">
        <v>0</v>
      </c>
      <c r="C65" t="s">
        <v>157</v>
      </c>
      <c r="D65" s="2">
        <v>9995.76</v>
      </c>
      <c r="E65" s="2">
        <v>36420.22</v>
      </c>
      <c r="F65" s="2">
        <v>-26424.46</v>
      </c>
      <c r="G65" t="s">
        <v>156</v>
      </c>
      <c r="H65" t="s">
        <v>39</v>
      </c>
    </row>
    <row r="66" spans="1:8" hidden="1" x14ac:dyDescent="0.2">
      <c r="A66" t="s">
        <v>0</v>
      </c>
      <c r="B66" t="s">
        <v>0</v>
      </c>
      <c r="C66" t="s">
        <v>158</v>
      </c>
      <c r="D66" s="2">
        <v>9995.76</v>
      </c>
      <c r="E66" s="2">
        <v>36420.22</v>
      </c>
      <c r="F66" s="2">
        <v>-26424.46</v>
      </c>
      <c r="G66" t="s">
        <v>156</v>
      </c>
      <c r="H66" t="s">
        <v>13</v>
      </c>
    </row>
    <row r="67" spans="1:8" hidden="1" x14ac:dyDescent="0.2">
      <c r="A67" t="s">
        <v>0</v>
      </c>
      <c r="B67" t="s">
        <v>0</v>
      </c>
      <c r="C67" t="s">
        <v>159</v>
      </c>
      <c r="D67" s="2">
        <v>0</v>
      </c>
      <c r="E67" s="2">
        <v>0</v>
      </c>
      <c r="F67" s="2">
        <v>0</v>
      </c>
      <c r="G67" t="s">
        <v>0</v>
      </c>
      <c r="H67" t="s">
        <v>13</v>
      </c>
    </row>
    <row r="68" spans="1:8" s="43" customFormat="1" x14ac:dyDescent="0.2">
      <c r="A68" s="43" t="s">
        <v>9</v>
      </c>
      <c r="B68" s="43" t="s">
        <v>160</v>
      </c>
      <c r="C68" s="43" t="s">
        <v>161</v>
      </c>
      <c r="D68" s="44">
        <v>0</v>
      </c>
      <c r="E68" s="44">
        <v>-3653.13</v>
      </c>
      <c r="F68" s="45">
        <v>3653.13</v>
      </c>
      <c r="G68" s="43" t="s">
        <v>162</v>
      </c>
      <c r="H68" s="43" t="s">
        <v>49</v>
      </c>
    </row>
    <row r="69" spans="1:8" s="43" customFormat="1" x14ac:dyDescent="0.2">
      <c r="A69" s="43" t="s">
        <v>9</v>
      </c>
      <c r="B69" s="43" t="s">
        <v>163</v>
      </c>
      <c r="C69" s="43" t="s">
        <v>164</v>
      </c>
      <c r="D69" s="44">
        <v>4503.58</v>
      </c>
      <c r="E69" s="44">
        <v>50430.35</v>
      </c>
      <c r="F69" s="45">
        <v>-45926.77</v>
      </c>
      <c r="G69" s="43" t="s">
        <v>165</v>
      </c>
      <c r="H69" s="43" t="s">
        <v>49</v>
      </c>
    </row>
    <row r="70" spans="1:8" s="43" customFormat="1" x14ac:dyDescent="0.2">
      <c r="A70" s="43" t="s">
        <v>9</v>
      </c>
      <c r="B70" s="43" t="s">
        <v>166</v>
      </c>
      <c r="C70" s="43" t="s">
        <v>167</v>
      </c>
      <c r="D70" s="44">
        <v>3383.03</v>
      </c>
      <c r="E70" s="44">
        <v>7026.92</v>
      </c>
      <c r="F70" s="45">
        <v>-3643.89</v>
      </c>
      <c r="G70" s="43" t="s">
        <v>48</v>
      </c>
      <c r="H70" s="43" t="s">
        <v>49</v>
      </c>
    </row>
    <row r="71" spans="1:8" s="43" customFormat="1" x14ac:dyDescent="0.2">
      <c r="A71" s="43" t="s">
        <v>9</v>
      </c>
      <c r="B71" s="43" t="s">
        <v>168</v>
      </c>
      <c r="C71" s="43" t="s">
        <v>169</v>
      </c>
      <c r="D71" s="44">
        <v>332.83</v>
      </c>
      <c r="E71" s="44">
        <v>191.34</v>
      </c>
      <c r="F71" s="45">
        <v>141.49</v>
      </c>
      <c r="G71" s="43" t="s">
        <v>170</v>
      </c>
      <c r="H71" s="43" t="s">
        <v>49</v>
      </c>
    </row>
    <row r="72" spans="1:8" hidden="1" x14ac:dyDescent="0.2">
      <c r="A72" t="s">
        <v>0</v>
      </c>
      <c r="B72" t="s">
        <v>0</v>
      </c>
      <c r="C72" t="s">
        <v>171</v>
      </c>
      <c r="D72" s="2">
        <v>8219.44</v>
      </c>
      <c r="E72" s="2">
        <v>53995.48</v>
      </c>
      <c r="F72" s="2">
        <v>-45776.04</v>
      </c>
      <c r="G72" t="s">
        <v>172</v>
      </c>
      <c r="H72" t="s">
        <v>39</v>
      </c>
    </row>
    <row r="73" spans="1:8" hidden="1" x14ac:dyDescent="0.2">
      <c r="A73" t="s">
        <v>0</v>
      </c>
      <c r="B73" t="s">
        <v>0</v>
      </c>
      <c r="C73" t="s">
        <v>173</v>
      </c>
      <c r="D73" s="2">
        <v>8219.44</v>
      </c>
      <c r="E73" s="2">
        <v>53995.48</v>
      </c>
      <c r="F73" s="2">
        <v>-45776.04</v>
      </c>
      <c r="G73" t="s">
        <v>172</v>
      </c>
      <c r="H73" t="s">
        <v>13</v>
      </c>
    </row>
    <row r="74" spans="1:8" s="43" customFormat="1" x14ac:dyDescent="0.2">
      <c r="A74" s="43" t="s">
        <v>9</v>
      </c>
      <c r="B74" s="43" t="s">
        <v>174</v>
      </c>
      <c r="C74" s="43" t="s">
        <v>175</v>
      </c>
      <c r="D74" s="44">
        <v>-16358.39</v>
      </c>
      <c r="E74" s="44">
        <v>-72892.600000000006</v>
      </c>
      <c r="F74" s="45">
        <v>56534.21</v>
      </c>
      <c r="G74" s="43" t="s">
        <v>176</v>
      </c>
      <c r="H74" s="43" t="s">
        <v>39</v>
      </c>
    </row>
    <row r="75" spans="1:8" hidden="1" x14ac:dyDescent="0.2">
      <c r="A75" t="s">
        <v>0</v>
      </c>
      <c r="B75" t="s">
        <v>0</v>
      </c>
      <c r="C75" t="s">
        <v>177</v>
      </c>
      <c r="D75" s="2">
        <v>-16358.39</v>
      </c>
      <c r="E75" s="2">
        <v>-72892.600000000006</v>
      </c>
      <c r="F75" s="2">
        <v>56534.21</v>
      </c>
      <c r="G75" t="s">
        <v>176</v>
      </c>
      <c r="H75" t="s">
        <v>13</v>
      </c>
    </row>
    <row r="76" spans="1:8" s="43" customFormat="1" x14ac:dyDescent="0.2">
      <c r="A76" s="43" t="s">
        <v>9</v>
      </c>
      <c r="B76" s="43" t="s">
        <v>178</v>
      </c>
      <c r="C76" s="43" t="s">
        <v>179</v>
      </c>
      <c r="D76" s="44">
        <v>91632.86</v>
      </c>
      <c r="E76" s="44">
        <v>-69422.289999999994</v>
      </c>
      <c r="F76" s="45">
        <v>161055.15</v>
      </c>
      <c r="G76" s="43" t="s">
        <v>180</v>
      </c>
      <c r="H76" s="43" t="s">
        <v>39</v>
      </c>
    </row>
    <row r="77" spans="1:8" s="43" customFormat="1" x14ac:dyDescent="0.2">
      <c r="A77" s="43" t="s">
        <v>9</v>
      </c>
      <c r="B77" s="43" t="s">
        <v>181</v>
      </c>
      <c r="C77" s="43" t="s">
        <v>182</v>
      </c>
      <c r="D77" s="44">
        <v>-133200.07999999999</v>
      </c>
      <c r="E77" s="44">
        <v>-57207.09</v>
      </c>
      <c r="F77" s="45">
        <v>-75992.990000000005</v>
      </c>
      <c r="G77" s="43" t="s">
        <v>183</v>
      </c>
      <c r="H77" s="43" t="s">
        <v>39</v>
      </c>
    </row>
    <row r="78" spans="1:8" s="43" customFormat="1" x14ac:dyDescent="0.2">
      <c r="A78" s="43" t="s">
        <v>9</v>
      </c>
      <c r="B78" s="43" t="s">
        <v>184</v>
      </c>
      <c r="C78" s="43" t="s">
        <v>185</v>
      </c>
      <c r="D78" s="44">
        <v>1982.99</v>
      </c>
      <c r="E78" s="44">
        <v>8257.66</v>
      </c>
      <c r="F78" s="45">
        <v>-6274.67</v>
      </c>
      <c r="G78" s="43" t="s">
        <v>186</v>
      </c>
      <c r="H78" s="43" t="s">
        <v>39</v>
      </c>
    </row>
    <row r="79" spans="1:8" s="43" customFormat="1" x14ac:dyDescent="0.2">
      <c r="A79" s="43" t="s">
        <v>9</v>
      </c>
      <c r="B79" s="43" t="s">
        <v>187</v>
      </c>
      <c r="C79" s="43" t="s">
        <v>188</v>
      </c>
      <c r="D79" s="44">
        <v>72048.28</v>
      </c>
      <c r="E79" s="44">
        <v>80166.7</v>
      </c>
      <c r="F79" s="45">
        <v>-8118.42</v>
      </c>
      <c r="G79" s="43" t="s">
        <v>189</v>
      </c>
      <c r="H79" s="43" t="s">
        <v>39</v>
      </c>
    </row>
    <row r="80" spans="1:8" s="43" customFormat="1" x14ac:dyDescent="0.2">
      <c r="A80" s="43" t="s">
        <v>9</v>
      </c>
      <c r="B80" s="43" t="s">
        <v>190</v>
      </c>
      <c r="C80" s="43" t="s">
        <v>191</v>
      </c>
      <c r="D80" s="44">
        <v>32723.18</v>
      </c>
      <c r="E80" s="44">
        <v>137219.23000000001</v>
      </c>
      <c r="F80" s="45">
        <v>-104496.05</v>
      </c>
      <c r="G80" s="43" t="s">
        <v>154</v>
      </c>
      <c r="H80" s="43" t="s">
        <v>39</v>
      </c>
    </row>
    <row r="81" spans="1:8" hidden="1" x14ac:dyDescent="0.2">
      <c r="A81" t="s">
        <v>0</v>
      </c>
      <c r="B81" t="s">
        <v>0</v>
      </c>
      <c r="C81" t="s">
        <v>192</v>
      </c>
      <c r="D81" s="2">
        <v>65187.23</v>
      </c>
      <c r="E81" s="2">
        <v>99014.21</v>
      </c>
      <c r="F81" s="2">
        <v>-33826.980000000003</v>
      </c>
      <c r="G81" t="s">
        <v>193</v>
      </c>
      <c r="H81" t="s">
        <v>13</v>
      </c>
    </row>
    <row r="82" spans="1:8" s="43" customFormat="1" x14ac:dyDescent="0.2">
      <c r="A82" s="43" t="s">
        <v>9</v>
      </c>
      <c r="B82" s="43" t="s">
        <v>194</v>
      </c>
      <c r="C82" s="43" t="s">
        <v>195</v>
      </c>
      <c r="D82" s="44">
        <v>25235.4</v>
      </c>
      <c r="E82" s="44">
        <v>58749.9</v>
      </c>
      <c r="F82" s="45">
        <v>-33514.5</v>
      </c>
      <c r="G82" s="43" t="s">
        <v>196</v>
      </c>
      <c r="H82" s="43" t="s">
        <v>39</v>
      </c>
    </row>
    <row r="83" spans="1:8" hidden="1" x14ac:dyDescent="0.2">
      <c r="A83" t="s">
        <v>0</v>
      </c>
      <c r="B83" t="s">
        <v>0</v>
      </c>
      <c r="C83" t="s">
        <v>197</v>
      </c>
      <c r="D83" s="2">
        <v>25235.4</v>
      </c>
      <c r="E83" s="2">
        <v>58749.9</v>
      </c>
      <c r="F83" s="2">
        <v>-33514.5</v>
      </c>
      <c r="G83" t="s">
        <v>196</v>
      </c>
      <c r="H83" t="s">
        <v>13</v>
      </c>
    </row>
    <row r="84" spans="1:8" hidden="1" x14ac:dyDescent="0.2">
      <c r="A84" t="s">
        <v>0</v>
      </c>
      <c r="B84" t="s">
        <v>0</v>
      </c>
      <c r="C84" t="s">
        <v>198</v>
      </c>
      <c r="D84" s="2">
        <v>92279.44</v>
      </c>
      <c r="E84" s="2">
        <v>175287.21</v>
      </c>
      <c r="F84" s="2">
        <v>-83007.77</v>
      </c>
      <c r="G84" t="s">
        <v>199</v>
      </c>
      <c r="H84" t="s">
        <v>19</v>
      </c>
    </row>
    <row r="85" spans="1:8" s="43" customFormat="1" x14ac:dyDescent="0.2">
      <c r="A85" s="43" t="s">
        <v>9</v>
      </c>
      <c r="B85" s="43" t="s">
        <v>200</v>
      </c>
      <c r="C85" s="43" t="s">
        <v>201</v>
      </c>
      <c r="D85" s="44">
        <v>2434274.36</v>
      </c>
      <c r="E85" s="44">
        <v>4974112.07</v>
      </c>
      <c r="F85" s="45">
        <v>-2539837.71</v>
      </c>
      <c r="G85" s="43" t="s">
        <v>202</v>
      </c>
      <c r="H85" s="43" t="s">
        <v>13</v>
      </c>
    </row>
    <row r="86" spans="1:8" hidden="1" x14ac:dyDescent="0.2">
      <c r="A86" t="s">
        <v>0</v>
      </c>
      <c r="B86" t="s">
        <v>0</v>
      </c>
      <c r="C86" t="s">
        <v>203</v>
      </c>
      <c r="D86" s="2">
        <v>2434274.36</v>
      </c>
      <c r="E86" s="2">
        <v>4974112.07</v>
      </c>
      <c r="F86" s="2">
        <v>-2539837.71</v>
      </c>
      <c r="G86" t="s">
        <v>202</v>
      </c>
      <c r="H86" t="s">
        <v>19</v>
      </c>
    </row>
    <row r="87" spans="1:8" s="43" customFormat="1" x14ac:dyDescent="0.2">
      <c r="A87" s="43" t="s">
        <v>9</v>
      </c>
      <c r="B87" s="43" t="s">
        <v>204</v>
      </c>
      <c r="C87" s="43" t="s">
        <v>205</v>
      </c>
      <c r="D87" s="44">
        <v>98242.32</v>
      </c>
      <c r="E87" s="44">
        <v>221470.33</v>
      </c>
      <c r="F87" s="45">
        <v>-123228.01</v>
      </c>
      <c r="G87" s="43" t="s">
        <v>206</v>
      </c>
      <c r="H87" s="43" t="s">
        <v>13</v>
      </c>
    </row>
    <row r="88" spans="1:8" s="43" customFormat="1" x14ac:dyDescent="0.2">
      <c r="A88" s="43" t="s">
        <v>9</v>
      </c>
      <c r="B88" s="43" t="s">
        <v>207</v>
      </c>
      <c r="C88" s="43" t="s">
        <v>208</v>
      </c>
      <c r="D88" s="44">
        <v>5305.78</v>
      </c>
      <c r="E88" s="44">
        <v>10611.55</v>
      </c>
      <c r="F88" s="45">
        <v>-5305.77</v>
      </c>
      <c r="G88" s="43" t="s">
        <v>209</v>
      </c>
      <c r="H88" s="43" t="s">
        <v>13</v>
      </c>
    </row>
    <row r="89" spans="1:8" hidden="1" x14ac:dyDescent="0.2">
      <c r="A89" t="s">
        <v>0</v>
      </c>
      <c r="B89" t="s">
        <v>0</v>
      </c>
      <c r="C89" t="s">
        <v>210</v>
      </c>
      <c r="D89" s="2">
        <v>103548.1</v>
      </c>
      <c r="E89" s="2">
        <v>232081.88</v>
      </c>
      <c r="F89" s="2">
        <v>-128533.78</v>
      </c>
      <c r="G89" t="s">
        <v>211</v>
      </c>
      <c r="H89" t="s">
        <v>19</v>
      </c>
    </row>
    <row r="90" spans="1:8" s="43" customFormat="1" x14ac:dyDescent="0.2">
      <c r="A90" s="43" t="s">
        <v>9</v>
      </c>
      <c r="B90" s="43" t="s">
        <v>212</v>
      </c>
      <c r="C90" s="43" t="s">
        <v>213</v>
      </c>
      <c r="D90" s="44">
        <v>990735.88</v>
      </c>
      <c r="E90" s="44">
        <v>2433596.5099999998</v>
      </c>
      <c r="F90" s="45">
        <v>-1442860.63</v>
      </c>
      <c r="G90" s="43" t="s">
        <v>214</v>
      </c>
      <c r="H90" s="43" t="s">
        <v>13</v>
      </c>
    </row>
    <row r="91" spans="1:8" hidden="1" x14ac:dyDescent="0.2">
      <c r="A91" t="s">
        <v>0</v>
      </c>
      <c r="B91" t="s">
        <v>0</v>
      </c>
      <c r="C91" t="s">
        <v>215</v>
      </c>
      <c r="D91" s="2">
        <v>990735.88</v>
      </c>
      <c r="E91" s="2">
        <v>2433596.5099999998</v>
      </c>
      <c r="F91" s="2">
        <v>-1442860.63</v>
      </c>
      <c r="G91" t="s">
        <v>214</v>
      </c>
      <c r="H91" t="s">
        <v>19</v>
      </c>
    </row>
    <row r="92" spans="1:8" s="43" customFormat="1" x14ac:dyDescent="0.2">
      <c r="A92" s="43" t="s">
        <v>9</v>
      </c>
      <c r="B92" s="43" t="s">
        <v>216</v>
      </c>
      <c r="C92" s="43" t="s">
        <v>217</v>
      </c>
      <c r="D92" s="44">
        <v>1479267</v>
      </c>
      <c r="E92" s="44">
        <v>-617076</v>
      </c>
      <c r="F92" s="45">
        <v>2096343</v>
      </c>
      <c r="G92" s="43" t="s">
        <v>218</v>
      </c>
      <c r="H92" s="43" t="s">
        <v>13</v>
      </c>
    </row>
    <row r="93" spans="1:8" hidden="1" x14ac:dyDescent="0.2">
      <c r="A93" t="s">
        <v>0</v>
      </c>
      <c r="B93" t="s">
        <v>0</v>
      </c>
      <c r="C93" t="s">
        <v>219</v>
      </c>
      <c r="D93" s="2">
        <v>1479267</v>
      </c>
      <c r="E93" s="2">
        <v>-617076</v>
      </c>
      <c r="F93" s="2">
        <v>2096343</v>
      </c>
      <c r="G93" t="s">
        <v>218</v>
      </c>
      <c r="H93" t="s">
        <v>19</v>
      </c>
    </row>
    <row r="94" spans="1:8" s="43" customFormat="1" x14ac:dyDescent="0.2">
      <c r="A94" s="43" t="s">
        <v>9</v>
      </c>
      <c r="B94" s="43" t="s">
        <v>220</v>
      </c>
      <c r="C94" s="43" t="s">
        <v>221</v>
      </c>
      <c r="D94" s="44">
        <v>-1052867</v>
      </c>
      <c r="E94" s="44">
        <v>562044</v>
      </c>
      <c r="F94" s="45">
        <v>-1614911</v>
      </c>
      <c r="G94" s="43" t="s">
        <v>222</v>
      </c>
      <c r="H94" s="43" t="s">
        <v>13</v>
      </c>
    </row>
    <row r="95" spans="1:8" hidden="1" x14ac:dyDescent="0.2">
      <c r="A95" t="s">
        <v>0</v>
      </c>
      <c r="B95" t="s">
        <v>0</v>
      </c>
      <c r="C95" t="s">
        <v>223</v>
      </c>
      <c r="D95" s="2">
        <v>-1052867</v>
      </c>
      <c r="E95" s="2">
        <v>562044</v>
      </c>
      <c r="F95" s="2">
        <v>-1614911</v>
      </c>
      <c r="G95" t="s">
        <v>222</v>
      </c>
      <c r="H95" t="s">
        <v>19</v>
      </c>
    </row>
    <row r="96" spans="1:8" hidden="1" x14ac:dyDescent="0.2">
      <c r="A96" t="s">
        <v>0</v>
      </c>
      <c r="B96" t="s">
        <v>0</v>
      </c>
      <c r="C96" t="s">
        <v>224</v>
      </c>
      <c r="D96" s="2">
        <v>12170785.58</v>
      </c>
      <c r="E96" s="2">
        <v>23983571.420000002</v>
      </c>
      <c r="F96" s="2">
        <v>-11812785.84</v>
      </c>
      <c r="G96" t="s">
        <v>225</v>
      </c>
      <c r="H96" t="s">
        <v>8</v>
      </c>
    </row>
    <row r="97" spans="1:9" hidden="1" x14ac:dyDescent="0.2">
      <c r="A97" t="s">
        <v>0</v>
      </c>
      <c r="B97" t="s">
        <v>0</v>
      </c>
      <c r="C97" t="s">
        <v>226</v>
      </c>
      <c r="D97" s="2">
        <v>-3791200.78</v>
      </c>
      <c r="E97" s="2">
        <v>-4650099.38</v>
      </c>
      <c r="F97" s="2">
        <v>858898.6</v>
      </c>
      <c r="G97" t="s">
        <v>227</v>
      </c>
      <c r="H97" t="s">
        <v>6</v>
      </c>
    </row>
    <row r="98" spans="1:9" hidden="1" x14ac:dyDescent="0.2">
      <c r="A98" t="s">
        <v>0</v>
      </c>
      <c r="B98" t="s">
        <v>0</v>
      </c>
      <c r="C98" t="s">
        <v>228</v>
      </c>
      <c r="D98" s="2">
        <v>0</v>
      </c>
      <c r="E98" s="2">
        <v>0</v>
      </c>
      <c r="F98" s="2">
        <v>0</v>
      </c>
      <c r="G98" t="s">
        <v>0</v>
      </c>
      <c r="H98" t="s">
        <v>6</v>
      </c>
    </row>
    <row r="99" spans="1:9" hidden="1" x14ac:dyDescent="0.2">
      <c r="A99" t="s">
        <v>0</v>
      </c>
      <c r="B99" t="s">
        <v>0</v>
      </c>
      <c r="C99" t="s">
        <v>229</v>
      </c>
      <c r="D99" s="2">
        <v>0</v>
      </c>
      <c r="E99" s="2">
        <v>0</v>
      </c>
      <c r="F99" s="2">
        <v>0</v>
      </c>
      <c r="G99" t="s">
        <v>0</v>
      </c>
      <c r="H99" t="s">
        <v>8</v>
      </c>
    </row>
    <row r="100" spans="1:9" s="43" customFormat="1" x14ac:dyDescent="0.2">
      <c r="A100" s="43" t="s">
        <v>9</v>
      </c>
      <c r="B100" s="43" t="s">
        <v>230</v>
      </c>
      <c r="C100" s="43" t="s">
        <v>231</v>
      </c>
      <c r="D100" s="44">
        <v>-5732.75</v>
      </c>
      <c r="E100" s="44">
        <v>-7817.93</v>
      </c>
      <c r="F100" s="45">
        <v>2085.1799999999998</v>
      </c>
      <c r="G100" s="43" t="s">
        <v>232</v>
      </c>
      <c r="H100" s="43" t="s">
        <v>39</v>
      </c>
    </row>
    <row r="101" spans="1:9" hidden="1" x14ac:dyDescent="0.2">
      <c r="A101" t="s">
        <v>0</v>
      </c>
      <c r="B101" t="s">
        <v>0</v>
      </c>
      <c r="C101" t="s">
        <v>233</v>
      </c>
      <c r="D101" s="2">
        <v>-5732.75</v>
      </c>
      <c r="E101" s="2">
        <v>-7817.93</v>
      </c>
      <c r="F101" s="2">
        <v>2085.1799999999998</v>
      </c>
      <c r="G101" t="s">
        <v>232</v>
      </c>
      <c r="H101" t="s">
        <v>13</v>
      </c>
    </row>
    <row r="102" spans="1:9" s="43" customFormat="1" x14ac:dyDescent="0.2">
      <c r="A102" s="43" t="s">
        <v>9</v>
      </c>
      <c r="B102" s="43" t="s">
        <v>234</v>
      </c>
      <c r="C102" s="43" t="s">
        <v>235</v>
      </c>
      <c r="D102" s="44">
        <v>5597.24</v>
      </c>
      <c r="E102" s="44">
        <v>1825.56</v>
      </c>
      <c r="F102" s="45">
        <v>3771.68</v>
      </c>
      <c r="G102" s="43" t="s">
        <v>236</v>
      </c>
      <c r="H102" s="43" t="s">
        <v>39</v>
      </c>
    </row>
    <row r="103" spans="1:9" hidden="1" x14ac:dyDescent="0.2">
      <c r="A103" t="s">
        <v>0</v>
      </c>
      <c r="B103" t="s">
        <v>0</v>
      </c>
      <c r="C103" t="s">
        <v>237</v>
      </c>
      <c r="D103" s="2">
        <v>5597.24</v>
      </c>
      <c r="E103" s="2">
        <v>1825.56</v>
      </c>
      <c r="F103" s="2">
        <v>3771.68</v>
      </c>
      <c r="G103" t="s">
        <v>236</v>
      </c>
      <c r="H103" t="s">
        <v>13</v>
      </c>
    </row>
    <row r="104" spans="1:9" s="43" customFormat="1" x14ac:dyDescent="0.2">
      <c r="A104" s="43" t="s">
        <v>9</v>
      </c>
      <c r="B104" s="43" t="s">
        <v>238</v>
      </c>
      <c r="C104" s="43" t="s">
        <v>239</v>
      </c>
      <c r="D104" s="44">
        <v>-89172.96</v>
      </c>
      <c r="E104" s="44">
        <v>59078.54</v>
      </c>
      <c r="F104" s="45">
        <v>-148251.5</v>
      </c>
      <c r="G104" s="43" t="s">
        <v>240</v>
      </c>
      <c r="H104" s="43" t="s">
        <v>13</v>
      </c>
    </row>
    <row r="105" spans="1:9" hidden="1" x14ac:dyDescent="0.2">
      <c r="A105" t="s">
        <v>0</v>
      </c>
      <c r="B105" t="s">
        <v>0</v>
      </c>
      <c r="C105" t="s">
        <v>241</v>
      </c>
      <c r="D105" s="2">
        <v>-89172.96</v>
      </c>
      <c r="E105" s="2">
        <v>59078.54</v>
      </c>
      <c r="F105" s="2">
        <v>-148251.5</v>
      </c>
      <c r="G105" t="s">
        <v>240</v>
      </c>
      <c r="H105" t="s">
        <v>19</v>
      </c>
    </row>
    <row r="106" spans="1:9" s="43" customFormat="1" x14ac:dyDescent="0.2">
      <c r="A106" s="43" t="s">
        <v>9</v>
      </c>
      <c r="B106" s="43" t="s">
        <v>242</v>
      </c>
      <c r="C106" s="43" t="s">
        <v>243</v>
      </c>
      <c r="D106" s="44">
        <v>-1586.77</v>
      </c>
      <c r="E106" s="44">
        <v>-3290.9</v>
      </c>
      <c r="F106" s="45">
        <v>1704.13</v>
      </c>
      <c r="G106" s="43" t="s">
        <v>244</v>
      </c>
      <c r="H106" s="43" t="s">
        <v>13</v>
      </c>
    </row>
    <row r="107" spans="1:9" hidden="1" x14ac:dyDescent="0.2">
      <c r="A107" t="s">
        <v>0</v>
      </c>
      <c r="B107" t="s">
        <v>0</v>
      </c>
      <c r="C107" t="s">
        <v>245</v>
      </c>
      <c r="D107" s="2">
        <v>-1586.77</v>
      </c>
      <c r="E107" s="2">
        <v>-3290.9</v>
      </c>
      <c r="F107" s="2">
        <v>1704.13</v>
      </c>
      <c r="G107" t="s">
        <v>244</v>
      </c>
      <c r="H107" t="s">
        <v>19</v>
      </c>
    </row>
    <row r="108" spans="1:9" hidden="1" x14ac:dyDescent="0.2">
      <c r="A108" t="s">
        <v>0</v>
      </c>
      <c r="B108" t="s">
        <v>0</v>
      </c>
      <c r="C108" t="s">
        <v>246</v>
      </c>
      <c r="D108" s="2">
        <v>-90895.24</v>
      </c>
      <c r="E108" s="2">
        <v>49795.27</v>
      </c>
      <c r="F108" s="2">
        <v>-140690.51</v>
      </c>
      <c r="G108" t="s">
        <v>247</v>
      </c>
      <c r="H108" t="s">
        <v>8</v>
      </c>
    </row>
    <row r="109" spans="1:9" hidden="1" x14ac:dyDescent="0.2">
      <c r="A109" t="s">
        <v>0</v>
      </c>
      <c r="B109" t="s">
        <v>0</v>
      </c>
      <c r="C109" t="s">
        <v>248</v>
      </c>
      <c r="D109" s="2">
        <v>0</v>
      </c>
      <c r="E109" s="2">
        <v>0</v>
      </c>
      <c r="F109" s="2">
        <v>0</v>
      </c>
      <c r="G109" t="s">
        <v>0</v>
      </c>
      <c r="H109" t="s">
        <v>8</v>
      </c>
    </row>
    <row r="110" spans="1:9" s="43" customFormat="1" x14ac:dyDescent="0.2">
      <c r="A110" s="43" t="s">
        <v>9</v>
      </c>
      <c r="B110" s="43" t="s">
        <v>249</v>
      </c>
      <c r="C110" s="43" t="s">
        <v>250</v>
      </c>
      <c r="D110" s="44">
        <v>0</v>
      </c>
      <c r="E110" s="44">
        <v>4250</v>
      </c>
      <c r="F110" s="45">
        <v>-4250</v>
      </c>
      <c r="G110" s="43" t="s">
        <v>76</v>
      </c>
      <c r="H110" s="43" t="s">
        <v>13</v>
      </c>
    </row>
    <row r="111" spans="1:9" hidden="1" x14ac:dyDescent="0.2">
      <c r="A111" t="s">
        <v>0</v>
      </c>
      <c r="B111" t="s">
        <v>0</v>
      </c>
      <c r="C111" t="s">
        <v>251</v>
      </c>
      <c r="D111" s="2">
        <v>0</v>
      </c>
      <c r="E111" s="2">
        <v>4250</v>
      </c>
      <c r="F111" s="2">
        <v>-4250</v>
      </c>
      <c r="G111" t="s">
        <v>76</v>
      </c>
      <c r="H111" t="s">
        <v>19</v>
      </c>
    </row>
    <row r="112" spans="1:9" s="43" customFormat="1" x14ac:dyDescent="0.2">
      <c r="A112" s="43" t="s">
        <v>9</v>
      </c>
      <c r="B112" s="43" t="s">
        <v>252</v>
      </c>
      <c r="C112" s="43" t="s">
        <v>253</v>
      </c>
      <c r="D112" s="44">
        <v>2031.3</v>
      </c>
      <c r="E112" s="44">
        <v>32417.64</v>
      </c>
      <c r="F112" s="45">
        <v>-30386.34</v>
      </c>
      <c r="G112" s="43" t="s">
        <v>254</v>
      </c>
      <c r="H112" s="43" t="s">
        <v>13</v>
      </c>
      <c r="I112" s="46">
        <f t="shared" ref="I112:I116" si="1">D112+E112</f>
        <v>34448.94</v>
      </c>
    </row>
    <row r="113" spans="1:9" hidden="1" x14ac:dyDescent="0.2">
      <c r="A113" t="s">
        <v>0</v>
      </c>
      <c r="B113" t="s">
        <v>0</v>
      </c>
      <c r="C113" t="s">
        <v>255</v>
      </c>
      <c r="D113" s="2">
        <v>2031.3</v>
      </c>
      <c r="E113" s="2">
        <v>32417.64</v>
      </c>
      <c r="F113" s="2">
        <v>-30386.34</v>
      </c>
      <c r="G113" t="s">
        <v>254</v>
      </c>
      <c r="H113" t="s">
        <v>19</v>
      </c>
      <c r="I113">
        <f t="shared" si="1"/>
        <v>34448.94</v>
      </c>
    </row>
    <row r="114" spans="1:9" s="43" customFormat="1" x14ac:dyDescent="0.2">
      <c r="A114" s="43" t="s">
        <v>9</v>
      </c>
      <c r="B114" s="43" t="s">
        <v>256</v>
      </c>
      <c r="C114" s="43" t="s">
        <v>257</v>
      </c>
      <c r="D114" s="44">
        <v>8000</v>
      </c>
      <c r="E114" s="44">
        <v>24000</v>
      </c>
      <c r="F114" s="45">
        <v>-16000</v>
      </c>
      <c r="G114" s="43" t="s">
        <v>258</v>
      </c>
      <c r="H114" s="43" t="s">
        <v>13</v>
      </c>
      <c r="I114" s="46">
        <f t="shared" si="1"/>
        <v>32000</v>
      </c>
    </row>
    <row r="115" spans="1:9" hidden="1" x14ac:dyDescent="0.2">
      <c r="A115" t="s">
        <v>0</v>
      </c>
      <c r="B115" t="s">
        <v>0</v>
      </c>
      <c r="C115" t="s">
        <v>259</v>
      </c>
      <c r="D115" s="2">
        <v>8000</v>
      </c>
      <c r="E115" s="2">
        <v>24000</v>
      </c>
      <c r="F115" s="2">
        <v>-16000</v>
      </c>
      <c r="G115" t="s">
        <v>258</v>
      </c>
      <c r="H115" t="s">
        <v>19</v>
      </c>
      <c r="I115">
        <f t="shared" si="1"/>
        <v>32000</v>
      </c>
    </row>
    <row r="116" spans="1:9" s="43" customFormat="1" x14ac:dyDescent="0.2">
      <c r="A116" s="43" t="s">
        <v>9</v>
      </c>
      <c r="B116" s="43" t="s">
        <v>260</v>
      </c>
      <c r="C116" s="43" t="s">
        <v>261</v>
      </c>
      <c r="D116" s="44">
        <v>849.59</v>
      </c>
      <c r="E116" s="44">
        <v>1049.01</v>
      </c>
      <c r="F116" s="45">
        <v>-199.42</v>
      </c>
      <c r="G116" s="43" t="s">
        <v>262</v>
      </c>
      <c r="H116" s="43" t="s">
        <v>13</v>
      </c>
      <c r="I116" s="46">
        <f t="shared" si="1"/>
        <v>1898.6</v>
      </c>
    </row>
    <row r="117" spans="1:9" hidden="1" x14ac:dyDescent="0.2">
      <c r="A117" t="s">
        <v>0</v>
      </c>
      <c r="B117" t="s">
        <v>0</v>
      </c>
      <c r="C117" t="s">
        <v>263</v>
      </c>
      <c r="D117" s="2">
        <v>849.59</v>
      </c>
      <c r="E117" s="2">
        <v>1049.01</v>
      </c>
      <c r="F117" s="2">
        <v>-199.42</v>
      </c>
      <c r="G117" t="s">
        <v>262</v>
      </c>
      <c r="H117" t="s">
        <v>19</v>
      </c>
    </row>
    <row r="118" spans="1:9" hidden="1" x14ac:dyDescent="0.2">
      <c r="A118" t="s">
        <v>0</v>
      </c>
      <c r="B118" t="s">
        <v>0</v>
      </c>
      <c r="C118" t="s">
        <v>264</v>
      </c>
      <c r="D118" s="2">
        <v>10880.89</v>
      </c>
      <c r="E118" s="2">
        <v>61716.65</v>
      </c>
      <c r="F118" s="2">
        <v>-50835.76</v>
      </c>
      <c r="G118" t="s">
        <v>265</v>
      </c>
      <c r="H118" t="s">
        <v>8</v>
      </c>
    </row>
    <row r="119" spans="1:9" hidden="1" x14ac:dyDescent="0.2">
      <c r="A119" t="s">
        <v>0</v>
      </c>
      <c r="B119" t="s">
        <v>0</v>
      </c>
      <c r="C119" t="s">
        <v>266</v>
      </c>
      <c r="D119" s="2">
        <v>-80014.350000000006</v>
      </c>
      <c r="E119" s="2">
        <v>111511.92</v>
      </c>
      <c r="F119" s="2">
        <v>-191526.27</v>
      </c>
      <c r="G119" t="s">
        <v>267</v>
      </c>
      <c r="H119" t="s">
        <v>6</v>
      </c>
    </row>
    <row r="120" spans="1:9" hidden="1" x14ac:dyDescent="0.2">
      <c r="A120" t="s">
        <v>0</v>
      </c>
      <c r="B120" t="s">
        <v>0</v>
      </c>
      <c r="C120" t="s">
        <v>268</v>
      </c>
      <c r="D120" s="2">
        <v>0</v>
      </c>
      <c r="E120" s="2">
        <v>0</v>
      </c>
      <c r="F120" s="2">
        <v>0</v>
      </c>
      <c r="G120" t="s">
        <v>0</v>
      </c>
      <c r="H120" t="s">
        <v>6</v>
      </c>
    </row>
    <row r="121" spans="1:9" s="43" customFormat="1" x14ac:dyDescent="0.2">
      <c r="A121" s="43" t="s">
        <v>9</v>
      </c>
      <c r="B121" s="43" t="s">
        <v>269</v>
      </c>
      <c r="C121" s="43" t="s">
        <v>270</v>
      </c>
      <c r="D121" s="44">
        <v>70033.33</v>
      </c>
      <c r="E121" s="44">
        <v>135733.34</v>
      </c>
      <c r="F121" s="45">
        <v>-65700.009999999995</v>
      </c>
      <c r="G121" s="43" t="s">
        <v>271</v>
      </c>
      <c r="H121" s="43" t="s">
        <v>19</v>
      </c>
    </row>
    <row r="122" spans="1:9" hidden="1" x14ac:dyDescent="0.2">
      <c r="A122" t="s">
        <v>0</v>
      </c>
      <c r="B122" t="s">
        <v>0</v>
      </c>
      <c r="C122" t="s">
        <v>272</v>
      </c>
      <c r="D122" s="2">
        <v>70033.33</v>
      </c>
      <c r="E122" s="2">
        <v>135733.34</v>
      </c>
      <c r="F122" s="2">
        <v>-65700.009999999995</v>
      </c>
      <c r="G122" t="s">
        <v>271</v>
      </c>
      <c r="H122" t="s">
        <v>8</v>
      </c>
    </row>
    <row r="123" spans="1:9" x14ac:dyDescent="0.2">
      <c r="A123" t="s">
        <v>9</v>
      </c>
      <c r="B123" t="s">
        <v>273</v>
      </c>
      <c r="C123" t="s">
        <v>274</v>
      </c>
      <c r="D123" s="7">
        <v>671270.99</v>
      </c>
      <c r="E123" s="7">
        <v>1278915.8600000001</v>
      </c>
      <c r="F123" s="2">
        <v>-607644.87</v>
      </c>
      <c r="G123" t="s">
        <v>275</v>
      </c>
      <c r="H123" t="s">
        <v>19</v>
      </c>
    </row>
    <row r="124" spans="1:9" hidden="1" x14ac:dyDescent="0.2">
      <c r="A124" t="s">
        <v>0</v>
      </c>
      <c r="B124" t="s">
        <v>0</v>
      </c>
      <c r="C124" t="s">
        <v>276</v>
      </c>
      <c r="D124" s="2">
        <v>671270.99</v>
      </c>
      <c r="E124" s="2">
        <v>1278915.8600000001</v>
      </c>
      <c r="F124" s="2">
        <v>-607644.87</v>
      </c>
      <c r="G124" t="s">
        <v>275</v>
      </c>
      <c r="H124" t="s">
        <v>8</v>
      </c>
    </row>
    <row r="125" spans="1:9" x14ac:dyDescent="0.2">
      <c r="A125" t="s">
        <v>9</v>
      </c>
      <c r="B125" t="s">
        <v>277</v>
      </c>
      <c r="C125" t="s">
        <v>278</v>
      </c>
      <c r="D125" s="7">
        <v>6710.81</v>
      </c>
      <c r="E125" s="7">
        <v>8720.42</v>
      </c>
      <c r="F125" s="2">
        <v>-2009.61</v>
      </c>
      <c r="G125" t="s">
        <v>279</v>
      </c>
      <c r="H125" t="s">
        <v>19</v>
      </c>
    </row>
    <row r="126" spans="1:9" hidden="1" x14ac:dyDescent="0.2">
      <c r="A126" t="s">
        <v>0</v>
      </c>
      <c r="B126" t="s">
        <v>0</v>
      </c>
      <c r="C126" t="s">
        <v>280</v>
      </c>
      <c r="D126" s="2">
        <v>6710.81</v>
      </c>
      <c r="E126" s="2">
        <v>8720.42</v>
      </c>
      <c r="F126" s="2">
        <v>-2009.61</v>
      </c>
      <c r="G126" t="s">
        <v>279</v>
      </c>
      <c r="H126" t="s">
        <v>8</v>
      </c>
    </row>
    <row r="127" spans="1:9" hidden="1" x14ac:dyDescent="0.2">
      <c r="A127" t="s">
        <v>0</v>
      </c>
      <c r="B127" t="s">
        <v>0</v>
      </c>
      <c r="C127" t="s">
        <v>281</v>
      </c>
      <c r="D127" s="2">
        <v>748015.13</v>
      </c>
      <c r="E127" s="2">
        <v>1423369.62</v>
      </c>
      <c r="F127" s="2">
        <v>-675354.49</v>
      </c>
      <c r="G127" t="s">
        <v>199</v>
      </c>
      <c r="H127" t="s">
        <v>6</v>
      </c>
    </row>
    <row r="128" spans="1:9" hidden="1" x14ac:dyDescent="0.2">
      <c r="A128" t="s">
        <v>0</v>
      </c>
      <c r="B128" t="s">
        <v>0</v>
      </c>
      <c r="C128" t="s">
        <v>282</v>
      </c>
      <c r="D128" s="2">
        <v>-3123200</v>
      </c>
      <c r="E128" s="2">
        <v>-3115217.84</v>
      </c>
      <c r="F128" s="2">
        <v>-7982.16</v>
      </c>
      <c r="G128" t="s">
        <v>283</v>
      </c>
      <c r="H128" t="s">
        <v>4</v>
      </c>
    </row>
    <row r="129" spans="1:8" hidden="1" x14ac:dyDescent="0.2">
      <c r="A129" t="s">
        <v>0</v>
      </c>
      <c r="B129" t="s">
        <v>0</v>
      </c>
      <c r="C129" t="s">
        <v>284</v>
      </c>
      <c r="D129" s="2">
        <v>-3123200</v>
      </c>
      <c r="E129" s="2">
        <v>-3115217.84</v>
      </c>
      <c r="F129" s="2">
        <v>-7982.16</v>
      </c>
      <c r="G129" t="s">
        <v>283</v>
      </c>
      <c r="H129" t="s">
        <v>285</v>
      </c>
    </row>
    <row r="130" spans="1:8" x14ac:dyDescent="0.2">
      <c r="A130" t="s">
        <v>9</v>
      </c>
      <c r="B130" t="s">
        <v>284</v>
      </c>
      <c r="C130" t="s">
        <v>0</v>
      </c>
      <c r="D130" s="7">
        <v>3123200</v>
      </c>
      <c r="E130" s="7">
        <v>3115217.84</v>
      </c>
      <c r="F130" s="2">
        <v>7982.16</v>
      </c>
      <c r="G130" t="s">
        <v>286</v>
      </c>
      <c r="H130" t="s">
        <v>285</v>
      </c>
    </row>
  </sheetData>
  <autoFilter ref="A1:H130">
    <filterColumn colId="1">
      <customFilters>
        <customFilter operator="notEqual" val=" "/>
      </customFilters>
    </filterColumn>
  </autoFilter>
  <phoneticPr fontId="0" type="noConversion"/>
  <pageMargins left="0.75" right="0.75" top="1" bottom="1" header="0.5" footer="0.5"/>
  <headerFooter alignWithMargins="0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opLeftCell="A64" workbookViewId="0">
      <selection activeCell="I26" sqref="I26"/>
    </sheetView>
  </sheetViews>
  <sheetFormatPr defaultRowHeight="12.75" x14ac:dyDescent="0.2"/>
  <cols>
    <col min="1" max="1" width="14" style="26" bestFit="1" customWidth="1"/>
    <col min="2" max="2" width="16" style="26" bestFit="1" customWidth="1"/>
    <col min="3" max="3" width="60" style="26" bestFit="1" customWidth="1"/>
    <col min="4" max="5" width="14" style="26" bestFit="1" customWidth="1"/>
    <col min="6" max="6" width="21" style="26" bestFit="1" customWidth="1"/>
    <col min="7" max="7" width="12" style="26" bestFit="1" customWidth="1"/>
    <col min="8" max="8" width="10" style="26" bestFit="1" customWidth="1"/>
    <col min="9" max="16384" width="9.140625" style="26"/>
  </cols>
  <sheetData>
    <row r="1" spans="1:8" ht="38.25" x14ac:dyDescent="0.2">
      <c r="A1" s="31" t="s">
        <v>287</v>
      </c>
      <c r="B1" s="31" t="s">
        <v>288</v>
      </c>
      <c r="C1" s="31" t="s">
        <v>289</v>
      </c>
      <c r="D1" s="30" t="s">
        <v>290</v>
      </c>
      <c r="E1" s="30" t="s">
        <v>291</v>
      </c>
      <c r="F1" s="31" t="s">
        <v>292</v>
      </c>
      <c r="G1" s="30" t="s">
        <v>293</v>
      </c>
      <c r="H1" s="30" t="s">
        <v>294</v>
      </c>
    </row>
    <row r="2" spans="1:8" x14ac:dyDescent="0.2">
      <c r="A2" s="26" t="s">
        <v>0</v>
      </c>
      <c r="B2" s="26" t="s">
        <v>0</v>
      </c>
      <c r="C2" s="26" t="s">
        <v>2213</v>
      </c>
      <c r="D2" s="29">
        <v>0</v>
      </c>
      <c r="E2" s="29">
        <v>0</v>
      </c>
      <c r="F2" s="29">
        <v>0</v>
      </c>
      <c r="G2" s="26" t="s">
        <v>0</v>
      </c>
      <c r="H2" s="26" t="s">
        <v>6</v>
      </c>
    </row>
    <row r="3" spans="1:8" x14ac:dyDescent="0.2">
      <c r="A3" s="26" t="s">
        <v>0</v>
      </c>
      <c r="B3" s="26" t="s">
        <v>0</v>
      </c>
      <c r="C3" s="26" t="s">
        <v>2212</v>
      </c>
      <c r="D3" s="29">
        <v>0</v>
      </c>
      <c r="E3" s="29">
        <v>0</v>
      </c>
      <c r="F3" s="29">
        <v>0</v>
      </c>
      <c r="G3" s="26" t="s">
        <v>0</v>
      </c>
      <c r="H3" s="26" t="s">
        <v>8</v>
      </c>
    </row>
    <row r="4" spans="1:8" x14ac:dyDescent="0.2">
      <c r="A4" s="26" t="s">
        <v>0</v>
      </c>
      <c r="B4" s="26" t="s">
        <v>0</v>
      </c>
      <c r="C4" s="26" t="s">
        <v>2211</v>
      </c>
      <c r="D4" s="29">
        <v>0</v>
      </c>
      <c r="E4" s="29">
        <v>0</v>
      </c>
      <c r="F4" s="29">
        <v>0</v>
      </c>
      <c r="G4" s="26" t="s">
        <v>0</v>
      </c>
      <c r="H4" s="26" t="s">
        <v>19</v>
      </c>
    </row>
    <row r="5" spans="1:8" x14ac:dyDescent="0.2">
      <c r="A5" s="26" t="s">
        <v>9</v>
      </c>
      <c r="B5" s="26" t="s">
        <v>2210</v>
      </c>
      <c r="C5" s="26" t="s">
        <v>2209</v>
      </c>
      <c r="D5" s="29">
        <v>-5189005.58</v>
      </c>
      <c r="E5" s="29">
        <v>-11518119.800000001</v>
      </c>
      <c r="F5" s="29">
        <v>6329114.2199999997</v>
      </c>
      <c r="G5" s="26" t="s">
        <v>2208</v>
      </c>
      <c r="H5" s="26" t="s">
        <v>13</v>
      </c>
    </row>
    <row r="6" spans="1:8" x14ac:dyDescent="0.2">
      <c r="A6" s="26" t="s">
        <v>9</v>
      </c>
      <c r="B6" s="26" t="s">
        <v>2207</v>
      </c>
      <c r="C6" s="26" t="s">
        <v>2206</v>
      </c>
      <c r="D6" s="29">
        <v>-2720064</v>
      </c>
      <c r="E6" s="29">
        <v>2428314.5499999998</v>
      </c>
      <c r="F6" s="29">
        <v>-5148378.55</v>
      </c>
      <c r="G6" s="26" t="s">
        <v>2205</v>
      </c>
      <c r="H6" s="26" t="s">
        <v>13</v>
      </c>
    </row>
    <row r="7" spans="1:8" x14ac:dyDescent="0.2">
      <c r="A7" s="26" t="s">
        <v>9</v>
      </c>
      <c r="B7" s="26" t="s">
        <v>2204</v>
      </c>
      <c r="C7" s="26" t="s">
        <v>2203</v>
      </c>
      <c r="D7" s="29">
        <v>-1352705.31</v>
      </c>
      <c r="E7" s="29">
        <v>-6643877.29</v>
      </c>
      <c r="F7" s="29">
        <v>5291171.9800000004</v>
      </c>
      <c r="G7" s="26" t="s">
        <v>2202</v>
      </c>
      <c r="H7" s="26" t="s">
        <v>13</v>
      </c>
    </row>
    <row r="8" spans="1:8" x14ac:dyDescent="0.2">
      <c r="A8" s="26" t="s">
        <v>9</v>
      </c>
      <c r="B8" s="26" t="s">
        <v>2201</v>
      </c>
      <c r="C8" s="26" t="s">
        <v>2200</v>
      </c>
      <c r="D8" s="29">
        <v>-960879</v>
      </c>
      <c r="E8" s="29">
        <v>518573.3</v>
      </c>
      <c r="F8" s="29">
        <v>-1479452.3</v>
      </c>
      <c r="G8" s="26" t="s">
        <v>2199</v>
      </c>
      <c r="H8" s="26" t="s">
        <v>13</v>
      </c>
    </row>
    <row r="9" spans="1:8" x14ac:dyDescent="0.2">
      <c r="A9" s="26" t="s">
        <v>9</v>
      </c>
      <c r="B9" s="26" t="s">
        <v>2198</v>
      </c>
      <c r="C9" s="26" t="s">
        <v>2197</v>
      </c>
      <c r="D9" s="29">
        <v>-1866502.69</v>
      </c>
      <c r="E9" s="29">
        <v>-1625667.6</v>
      </c>
      <c r="F9" s="29">
        <v>-240835.09</v>
      </c>
      <c r="G9" s="26" t="s">
        <v>2196</v>
      </c>
      <c r="H9" s="26" t="s">
        <v>13</v>
      </c>
    </row>
    <row r="10" spans="1:8" x14ac:dyDescent="0.2">
      <c r="A10" s="26" t="s">
        <v>9</v>
      </c>
      <c r="B10" s="26" t="s">
        <v>2195</v>
      </c>
      <c r="C10" s="26" t="s">
        <v>2194</v>
      </c>
      <c r="D10" s="29">
        <v>-1131528</v>
      </c>
      <c r="E10" s="29">
        <v>1409055.08</v>
      </c>
      <c r="F10" s="29">
        <v>-2540583.08</v>
      </c>
      <c r="G10" s="26" t="s">
        <v>2193</v>
      </c>
      <c r="H10" s="26" t="s">
        <v>13</v>
      </c>
    </row>
    <row r="11" spans="1:8" x14ac:dyDescent="0.2">
      <c r="A11" s="26" t="s">
        <v>9</v>
      </c>
      <c r="B11" s="26" t="s">
        <v>2192</v>
      </c>
      <c r="C11" s="26" t="s">
        <v>2191</v>
      </c>
      <c r="D11" s="29">
        <v>0</v>
      </c>
      <c r="E11" s="29">
        <v>-1208.0899999999999</v>
      </c>
      <c r="F11" s="29">
        <v>1208.0899999999999</v>
      </c>
      <c r="G11" s="26" t="s">
        <v>162</v>
      </c>
      <c r="H11" s="26" t="s">
        <v>13</v>
      </c>
    </row>
    <row r="12" spans="1:8" x14ac:dyDescent="0.2">
      <c r="A12" s="26" t="s">
        <v>9</v>
      </c>
      <c r="B12" s="26" t="s">
        <v>2190</v>
      </c>
      <c r="C12" s="26" t="s">
        <v>2189</v>
      </c>
      <c r="D12" s="29">
        <v>-52650</v>
      </c>
      <c r="E12" s="29">
        <v>-21403.200000000001</v>
      </c>
      <c r="F12" s="29">
        <v>-31246.799999999999</v>
      </c>
      <c r="G12" s="26" t="s">
        <v>1668</v>
      </c>
      <c r="H12" s="26" t="s">
        <v>13</v>
      </c>
    </row>
    <row r="13" spans="1:8" x14ac:dyDescent="0.2">
      <c r="A13" s="26" t="s">
        <v>9</v>
      </c>
      <c r="B13" s="26" t="s">
        <v>2188</v>
      </c>
      <c r="C13" s="26" t="s">
        <v>2187</v>
      </c>
      <c r="D13" s="29">
        <v>-37448.019999999997</v>
      </c>
      <c r="E13" s="29">
        <v>-51928.73</v>
      </c>
      <c r="F13" s="29">
        <v>14480.71</v>
      </c>
      <c r="G13" s="26" t="s">
        <v>2186</v>
      </c>
      <c r="H13" s="26" t="s">
        <v>13</v>
      </c>
    </row>
    <row r="14" spans="1:8" x14ac:dyDescent="0.2">
      <c r="A14" s="26" t="s">
        <v>9</v>
      </c>
      <c r="B14" s="26" t="s">
        <v>2185</v>
      </c>
      <c r="C14" s="26" t="s">
        <v>2184</v>
      </c>
      <c r="D14" s="29">
        <v>-1420355.96</v>
      </c>
      <c r="E14" s="29">
        <v>-1224028.0900000001</v>
      </c>
      <c r="F14" s="29">
        <v>-196327.87</v>
      </c>
      <c r="G14" s="26" t="s">
        <v>2183</v>
      </c>
      <c r="H14" s="26" t="s">
        <v>13</v>
      </c>
    </row>
    <row r="15" spans="1:8" x14ac:dyDescent="0.2">
      <c r="A15" s="26" t="s">
        <v>9</v>
      </c>
      <c r="B15" s="26" t="s">
        <v>2182</v>
      </c>
      <c r="C15" s="26" t="s">
        <v>2181</v>
      </c>
      <c r="D15" s="29">
        <v>-283594.78999999998</v>
      </c>
      <c r="E15" s="29">
        <v>-228816.28</v>
      </c>
      <c r="F15" s="29">
        <v>-54778.51</v>
      </c>
      <c r="G15" s="26" t="s">
        <v>2180</v>
      </c>
      <c r="H15" s="26" t="s">
        <v>13</v>
      </c>
    </row>
    <row r="16" spans="1:8" x14ac:dyDescent="0.2">
      <c r="A16" s="26" t="s">
        <v>9</v>
      </c>
      <c r="B16" s="26" t="s">
        <v>2179</v>
      </c>
      <c r="C16" s="26" t="s">
        <v>2178</v>
      </c>
      <c r="D16" s="29">
        <v>-611978.18000000005</v>
      </c>
      <c r="E16" s="29">
        <v>-856809.25</v>
      </c>
      <c r="F16" s="29">
        <v>244831.07</v>
      </c>
      <c r="G16" s="26" t="s">
        <v>2177</v>
      </c>
      <c r="H16" s="26" t="s">
        <v>13</v>
      </c>
    </row>
    <row r="17" spans="1:8" x14ac:dyDescent="0.2">
      <c r="A17" s="26" t="s">
        <v>9</v>
      </c>
      <c r="B17" s="26" t="s">
        <v>2176</v>
      </c>
      <c r="C17" s="26" t="s">
        <v>2175</v>
      </c>
      <c r="D17" s="29">
        <v>-574.74</v>
      </c>
      <c r="E17" s="29">
        <v>-484.07</v>
      </c>
      <c r="F17" s="29">
        <v>-90.67</v>
      </c>
      <c r="G17" s="26" t="s">
        <v>2174</v>
      </c>
      <c r="H17" s="26" t="s">
        <v>13</v>
      </c>
    </row>
    <row r="18" spans="1:8" x14ac:dyDescent="0.2">
      <c r="A18" s="26" t="s">
        <v>9</v>
      </c>
      <c r="B18" s="26" t="s">
        <v>2173</v>
      </c>
      <c r="C18" s="26" t="s">
        <v>2172</v>
      </c>
      <c r="D18" s="29">
        <v>-453868.97</v>
      </c>
      <c r="E18" s="29">
        <v>-543204.49</v>
      </c>
      <c r="F18" s="29">
        <v>89335.52</v>
      </c>
      <c r="G18" s="26" t="s">
        <v>2171</v>
      </c>
      <c r="H18" s="26" t="s">
        <v>13</v>
      </c>
    </row>
    <row r="19" spans="1:8" x14ac:dyDescent="0.2">
      <c r="A19" s="26" t="s">
        <v>9</v>
      </c>
      <c r="B19" s="26" t="s">
        <v>2170</v>
      </c>
      <c r="C19" s="26" t="s">
        <v>2169</v>
      </c>
      <c r="D19" s="29">
        <v>859753.15</v>
      </c>
      <c r="E19" s="29">
        <v>787166.92</v>
      </c>
      <c r="F19" s="29">
        <v>72586.23</v>
      </c>
      <c r="G19" s="26" t="s">
        <v>1666</v>
      </c>
      <c r="H19" s="26" t="s">
        <v>13</v>
      </c>
    </row>
    <row r="20" spans="1:8" x14ac:dyDescent="0.2">
      <c r="A20" s="26" t="s">
        <v>0</v>
      </c>
      <c r="B20" s="26" t="s">
        <v>0</v>
      </c>
      <c r="C20" s="26" t="s">
        <v>2168</v>
      </c>
      <c r="D20" s="29">
        <v>-15221402.09</v>
      </c>
      <c r="E20" s="29">
        <v>-17572437.039999999</v>
      </c>
      <c r="F20" s="29">
        <v>2351034.9500000002</v>
      </c>
      <c r="G20" s="26" t="s">
        <v>1664</v>
      </c>
      <c r="H20" s="26" t="s">
        <v>19</v>
      </c>
    </row>
    <row r="21" spans="1:8" x14ac:dyDescent="0.2">
      <c r="A21" s="26" t="s">
        <v>0</v>
      </c>
      <c r="B21" s="26" t="s">
        <v>0</v>
      </c>
      <c r="C21" s="26" t="s">
        <v>2167</v>
      </c>
      <c r="D21" s="29">
        <v>0</v>
      </c>
      <c r="E21" s="29">
        <v>0</v>
      </c>
      <c r="F21" s="29">
        <v>0</v>
      </c>
      <c r="G21" s="26" t="s">
        <v>0</v>
      </c>
      <c r="H21" s="26" t="s">
        <v>19</v>
      </c>
    </row>
    <row r="22" spans="1:8" x14ac:dyDescent="0.2">
      <c r="A22" s="26" t="s">
        <v>9</v>
      </c>
      <c r="B22" s="26" t="s">
        <v>2166</v>
      </c>
      <c r="C22" s="26" t="s">
        <v>2165</v>
      </c>
      <c r="D22" s="29">
        <v>-12327.54</v>
      </c>
      <c r="E22" s="29">
        <v>-3366.41</v>
      </c>
      <c r="F22" s="29">
        <v>-8961.1299999999992</v>
      </c>
      <c r="G22" s="26" t="s">
        <v>1608</v>
      </c>
      <c r="H22" s="26" t="s">
        <v>13</v>
      </c>
    </row>
    <row r="23" spans="1:8" x14ac:dyDescent="0.2">
      <c r="A23" s="26" t="s">
        <v>9</v>
      </c>
      <c r="B23" s="26" t="s">
        <v>2164</v>
      </c>
      <c r="C23" s="26" t="s">
        <v>2163</v>
      </c>
      <c r="D23" s="29">
        <v>-2717</v>
      </c>
      <c r="E23" s="29">
        <v>-2465.8200000000002</v>
      </c>
      <c r="F23" s="29">
        <v>-251.18</v>
      </c>
      <c r="G23" s="26" t="s">
        <v>2162</v>
      </c>
      <c r="H23" s="26" t="s">
        <v>13</v>
      </c>
    </row>
    <row r="24" spans="1:8" x14ac:dyDescent="0.2">
      <c r="A24" s="26" t="s">
        <v>0</v>
      </c>
      <c r="B24" s="26" t="s">
        <v>0</v>
      </c>
      <c r="C24" s="26" t="s">
        <v>2161</v>
      </c>
      <c r="D24" s="29">
        <v>-15044.54</v>
      </c>
      <c r="E24" s="29">
        <v>-5832.23</v>
      </c>
      <c r="F24" s="29">
        <v>-9212.31</v>
      </c>
      <c r="G24" s="26" t="s">
        <v>2160</v>
      </c>
      <c r="H24" s="26" t="s">
        <v>19</v>
      </c>
    </row>
    <row r="25" spans="1:8" x14ac:dyDescent="0.2">
      <c r="A25" s="26" t="s">
        <v>0</v>
      </c>
      <c r="B25" s="26" t="s">
        <v>0</v>
      </c>
      <c r="C25" s="26" t="s">
        <v>2159</v>
      </c>
      <c r="D25" s="29">
        <v>-15236446.630000001</v>
      </c>
      <c r="E25" s="29">
        <v>-17578269.27</v>
      </c>
      <c r="F25" s="29">
        <v>2341822.64</v>
      </c>
      <c r="G25" s="26" t="s">
        <v>2158</v>
      </c>
      <c r="H25" s="26" t="s">
        <v>8</v>
      </c>
    </row>
    <row r="26" spans="1:8" x14ac:dyDescent="0.2">
      <c r="A26" s="26" t="s">
        <v>0</v>
      </c>
      <c r="B26" s="26" t="s">
        <v>0</v>
      </c>
      <c r="C26" s="26" t="s">
        <v>2157</v>
      </c>
      <c r="D26" s="29">
        <v>0</v>
      </c>
      <c r="E26" s="29">
        <v>0</v>
      </c>
      <c r="F26" s="29">
        <v>0</v>
      </c>
      <c r="G26" s="26" t="s">
        <v>0</v>
      </c>
      <c r="H26" s="26" t="s">
        <v>8</v>
      </c>
    </row>
    <row r="27" spans="1:8" x14ac:dyDescent="0.2">
      <c r="A27" s="26" t="s">
        <v>0</v>
      </c>
      <c r="B27" s="26" t="s">
        <v>0</v>
      </c>
      <c r="C27" s="26" t="s">
        <v>2156</v>
      </c>
      <c r="D27" s="29">
        <v>0</v>
      </c>
      <c r="E27" s="29">
        <v>0</v>
      </c>
      <c r="F27" s="29">
        <v>0</v>
      </c>
      <c r="G27" s="26" t="s">
        <v>0</v>
      </c>
      <c r="H27" s="26" t="s">
        <v>19</v>
      </c>
    </row>
    <row r="28" spans="1:8" x14ac:dyDescent="0.2">
      <c r="A28" s="26" t="s">
        <v>9</v>
      </c>
      <c r="B28" s="26" t="s">
        <v>2155</v>
      </c>
      <c r="C28" s="26" t="s">
        <v>2154</v>
      </c>
      <c r="D28" s="29">
        <v>1841882.17</v>
      </c>
      <c r="E28" s="29">
        <v>7525223.3600000003</v>
      </c>
      <c r="F28" s="29">
        <v>-5683341.1900000004</v>
      </c>
      <c r="G28" s="26" t="s">
        <v>1660</v>
      </c>
      <c r="H28" s="26" t="s">
        <v>13</v>
      </c>
    </row>
    <row r="29" spans="1:8" x14ac:dyDescent="0.2">
      <c r="A29" s="26" t="s">
        <v>9</v>
      </c>
      <c r="B29" s="26" t="s">
        <v>2153</v>
      </c>
      <c r="C29" s="26" t="s">
        <v>2152</v>
      </c>
      <c r="D29" s="29">
        <v>2379334</v>
      </c>
      <c r="E29" s="29">
        <v>-2063209.31</v>
      </c>
      <c r="F29" s="29">
        <v>4442543.3099999996</v>
      </c>
      <c r="G29" s="26" t="s">
        <v>1659</v>
      </c>
      <c r="H29" s="26" t="s">
        <v>13</v>
      </c>
    </row>
    <row r="30" spans="1:8" x14ac:dyDescent="0.2">
      <c r="A30" s="26" t="s">
        <v>0</v>
      </c>
      <c r="B30" s="26" t="s">
        <v>0</v>
      </c>
      <c r="C30" s="26" t="s">
        <v>2151</v>
      </c>
      <c r="D30" s="29">
        <v>4221216.17</v>
      </c>
      <c r="E30" s="29">
        <v>5462014.0499999998</v>
      </c>
      <c r="F30" s="29">
        <v>-1240797.8799999999</v>
      </c>
      <c r="G30" s="26" t="s">
        <v>1657</v>
      </c>
      <c r="H30" s="26" t="s">
        <v>19</v>
      </c>
    </row>
    <row r="31" spans="1:8" x14ac:dyDescent="0.2">
      <c r="A31" s="26" t="s">
        <v>0</v>
      </c>
      <c r="B31" s="26" t="s">
        <v>0</v>
      </c>
      <c r="C31" s="26" t="s">
        <v>2150</v>
      </c>
      <c r="D31" s="29">
        <v>0</v>
      </c>
      <c r="E31" s="29">
        <v>0</v>
      </c>
      <c r="F31" s="29">
        <v>0</v>
      </c>
      <c r="G31" s="26" t="s">
        <v>0</v>
      </c>
      <c r="H31" s="26" t="s">
        <v>19</v>
      </c>
    </row>
    <row r="32" spans="1:8" x14ac:dyDescent="0.2">
      <c r="A32" s="26" t="s">
        <v>0</v>
      </c>
      <c r="B32" s="26" t="s">
        <v>0</v>
      </c>
      <c r="C32" s="26" t="s">
        <v>2149</v>
      </c>
      <c r="D32" s="29">
        <v>0</v>
      </c>
      <c r="E32" s="29">
        <v>0</v>
      </c>
      <c r="F32" s="29">
        <v>0</v>
      </c>
      <c r="G32" s="26" t="s">
        <v>0</v>
      </c>
      <c r="H32" s="26" t="s">
        <v>13</v>
      </c>
    </row>
    <row r="33" spans="1:8" x14ac:dyDescent="0.2">
      <c r="A33" s="26" t="s">
        <v>9</v>
      </c>
      <c r="B33" s="26" t="s">
        <v>2148</v>
      </c>
      <c r="C33" s="26" t="s">
        <v>2147</v>
      </c>
      <c r="D33" s="29">
        <v>2779866.46</v>
      </c>
      <c r="E33" s="29">
        <v>1882573.56</v>
      </c>
      <c r="F33" s="29">
        <v>897292.9</v>
      </c>
      <c r="G33" s="26" t="s">
        <v>2146</v>
      </c>
      <c r="H33" s="26" t="s">
        <v>39</v>
      </c>
    </row>
    <row r="34" spans="1:8" x14ac:dyDescent="0.2">
      <c r="A34" s="26" t="s">
        <v>9</v>
      </c>
      <c r="B34" s="26" t="s">
        <v>2145</v>
      </c>
      <c r="C34" s="26" t="s">
        <v>2144</v>
      </c>
      <c r="D34" s="29">
        <v>83943.47</v>
      </c>
      <c r="E34" s="29">
        <v>93759.82</v>
      </c>
      <c r="F34" s="29">
        <v>-9816.35</v>
      </c>
      <c r="G34" s="26" t="s">
        <v>2143</v>
      </c>
      <c r="H34" s="26" t="s">
        <v>39</v>
      </c>
    </row>
    <row r="35" spans="1:8" x14ac:dyDescent="0.2">
      <c r="A35" s="26" t="s">
        <v>9</v>
      </c>
      <c r="B35" s="26" t="s">
        <v>2142</v>
      </c>
      <c r="C35" s="26" t="s">
        <v>2141</v>
      </c>
      <c r="D35" s="29">
        <v>95943.12</v>
      </c>
      <c r="E35" s="29">
        <v>49129.31</v>
      </c>
      <c r="F35" s="29">
        <v>46813.81</v>
      </c>
      <c r="G35" s="26" t="s">
        <v>2140</v>
      </c>
      <c r="H35" s="26" t="s">
        <v>39</v>
      </c>
    </row>
    <row r="36" spans="1:8" x14ac:dyDescent="0.2">
      <c r="A36" s="26" t="s">
        <v>9</v>
      </c>
      <c r="B36" s="26" t="s">
        <v>2139</v>
      </c>
      <c r="C36" s="26" t="s">
        <v>2138</v>
      </c>
      <c r="D36" s="29">
        <v>80.19</v>
      </c>
      <c r="E36" s="29">
        <v>49.29</v>
      </c>
      <c r="F36" s="29">
        <v>30.9</v>
      </c>
      <c r="G36" s="26" t="s">
        <v>2137</v>
      </c>
      <c r="H36" s="26" t="s">
        <v>39</v>
      </c>
    </row>
    <row r="37" spans="1:8" x14ac:dyDescent="0.2">
      <c r="A37" s="26" t="s">
        <v>9</v>
      </c>
      <c r="B37" s="26" t="s">
        <v>2136</v>
      </c>
      <c r="C37" s="26" t="s">
        <v>2135</v>
      </c>
      <c r="D37" s="29">
        <v>-74054.13</v>
      </c>
      <c r="E37" s="29">
        <v>-401805.24</v>
      </c>
      <c r="F37" s="29">
        <v>327751.11</v>
      </c>
      <c r="G37" s="26" t="s">
        <v>2134</v>
      </c>
      <c r="H37" s="26" t="s">
        <v>39</v>
      </c>
    </row>
    <row r="38" spans="1:8" x14ac:dyDescent="0.2">
      <c r="A38" s="26" t="s">
        <v>9</v>
      </c>
      <c r="B38" s="26" t="s">
        <v>2133</v>
      </c>
      <c r="C38" s="26" t="s">
        <v>2132</v>
      </c>
      <c r="D38" s="29">
        <v>-5617.07</v>
      </c>
      <c r="E38" s="29">
        <v>-2230.69</v>
      </c>
      <c r="F38" s="29">
        <v>-3386.38</v>
      </c>
      <c r="G38" s="26" t="s">
        <v>2131</v>
      </c>
      <c r="H38" s="26" t="s">
        <v>39</v>
      </c>
    </row>
    <row r="39" spans="1:8" x14ac:dyDescent="0.2">
      <c r="A39" s="26" t="s">
        <v>9</v>
      </c>
      <c r="B39" s="26" t="s">
        <v>2130</v>
      </c>
      <c r="C39" s="26" t="s">
        <v>2129</v>
      </c>
      <c r="D39" s="29">
        <v>629.45000000000005</v>
      </c>
      <c r="E39" s="29">
        <v>0</v>
      </c>
      <c r="F39" s="29">
        <v>629.45000000000005</v>
      </c>
      <c r="G39" s="26" t="s">
        <v>0</v>
      </c>
      <c r="H39" s="26" t="s">
        <v>39</v>
      </c>
    </row>
    <row r="40" spans="1:8" x14ac:dyDescent="0.2">
      <c r="A40" s="26" t="s">
        <v>9</v>
      </c>
      <c r="B40" s="26" t="s">
        <v>2128</v>
      </c>
      <c r="C40" s="26" t="s">
        <v>2127</v>
      </c>
      <c r="D40" s="29">
        <v>1922.45</v>
      </c>
      <c r="E40" s="29">
        <v>325</v>
      </c>
      <c r="F40" s="29">
        <v>1597.45</v>
      </c>
      <c r="G40" s="26" t="s">
        <v>2126</v>
      </c>
      <c r="H40" s="26" t="s">
        <v>39</v>
      </c>
    </row>
    <row r="41" spans="1:8" x14ac:dyDescent="0.2">
      <c r="A41" s="26" t="s">
        <v>9</v>
      </c>
      <c r="B41" s="26" t="s">
        <v>2125</v>
      </c>
      <c r="C41" s="26" t="s">
        <v>2124</v>
      </c>
      <c r="D41" s="29">
        <v>1209</v>
      </c>
      <c r="E41" s="29">
        <v>2529.37</v>
      </c>
      <c r="F41" s="29">
        <v>-1320.37</v>
      </c>
      <c r="G41" s="26" t="s">
        <v>2123</v>
      </c>
      <c r="H41" s="26" t="s">
        <v>39</v>
      </c>
    </row>
    <row r="42" spans="1:8" x14ac:dyDescent="0.2">
      <c r="A42" s="26" t="s">
        <v>9</v>
      </c>
      <c r="B42" s="26" t="s">
        <v>2122</v>
      </c>
      <c r="C42" s="26" t="s">
        <v>2121</v>
      </c>
      <c r="D42" s="29">
        <v>344452</v>
      </c>
      <c r="E42" s="29">
        <v>212064</v>
      </c>
      <c r="F42" s="29">
        <v>132388</v>
      </c>
      <c r="G42" s="26" t="s">
        <v>2120</v>
      </c>
      <c r="H42" s="26" t="s">
        <v>39</v>
      </c>
    </row>
    <row r="43" spans="1:8" x14ac:dyDescent="0.2">
      <c r="A43" s="26" t="s">
        <v>9</v>
      </c>
      <c r="B43" s="26" t="s">
        <v>2119</v>
      </c>
      <c r="C43" s="26" t="s">
        <v>2118</v>
      </c>
      <c r="D43" s="29">
        <v>12453.92</v>
      </c>
      <c r="E43" s="29">
        <v>10808.33</v>
      </c>
      <c r="F43" s="29">
        <v>1645.59</v>
      </c>
      <c r="G43" s="26" t="s">
        <v>2117</v>
      </c>
      <c r="H43" s="26" t="s">
        <v>39</v>
      </c>
    </row>
    <row r="44" spans="1:8" x14ac:dyDescent="0.2">
      <c r="A44" s="26" t="s">
        <v>9</v>
      </c>
      <c r="B44" s="26" t="s">
        <v>2116</v>
      </c>
      <c r="C44" s="26" t="s">
        <v>2115</v>
      </c>
      <c r="D44" s="29">
        <v>0</v>
      </c>
      <c r="E44" s="29">
        <v>1173.6199999999999</v>
      </c>
      <c r="F44" s="29">
        <v>-1173.6199999999999</v>
      </c>
      <c r="G44" s="26" t="s">
        <v>76</v>
      </c>
      <c r="H44" s="26" t="s">
        <v>39</v>
      </c>
    </row>
    <row r="45" spans="1:8" x14ac:dyDescent="0.2">
      <c r="A45" s="26" t="s">
        <v>9</v>
      </c>
      <c r="B45" s="26" t="s">
        <v>2114</v>
      </c>
      <c r="C45" s="26" t="s">
        <v>2113</v>
      </c>
      <c r="D45" s="29">
        <v>0</v>
      </c>
      <c r="E45" s="29">
        <v>684.12</v>
      </c>
      <c r="F45" s="29">
        <v>-684.12</v>
      </c>
      <c r="G45" s="26" t="s">
        <v>76</v>
      </c>
      <c r="H45" s="26" t="s">
        <v>39</v>
      </c>
    </row>
    <row r="46" spans="1:8" x14ac:dyDescent="0.2">
      <c r="A46" s="26" t="s">
        <v>9</v>
      </c>
      <c r="B46" s="26" t="s">
        <v>2112</v>
      </c>
      <c r="C46" s="26" t="s">
        <v>2111</v>
      </c>
      <c r="D46" s="29">
        <v>0</v>
      </c>
      <c r="E46" s="29">
        <v>18651.46</v>
      </c>
      <c r="F46" s="29">
        <v>-18651.46</v>
      </c>
      <c r="G46" s="26" t="s">
        <v>76</v>
      </c>
      <c r="H46" s="26" t="s">
        <v>39</v>
      </c>
    </row>
    <row r="47" spans="1:8" x14ac:dyDescent="0.2">
      <c r="A47" s="26" t="s">
        <v>9</v>
      </c>
      <c r="B47" s="26" t="s">
        <v>2110</v>
      </c>
      <c r="C47" s="26" t="s">
        <v>2109</v>
      </c>
      <c r="D47" s="29">
        <v>0</v>
      </c>
      <c r="E47" s="29">
        <v>-57.08</v>
      </c>
      <c r="F47" s="29">
        <v>57.08</v>
      </c>
      <c r="G47" s="26" t="s">
        <v>162</v>
      </c>
      <c r="H47" s="26" t="s">
        <v>39</v>
      </c>
    </row>
    <row r="48" spans="1:8" x14ac:dyDescent="0.2">
      <c r="A48" s="26" t="s">
        <v>9</v>
      </c>
      <c r="B48" s="26" t="s">
        <v>2108</v>
      </c>
      <c r="C48" s="26" t="s">
        <v>2107</v>
      </c>
      <c r="D48" s="29">
        <v>0</v>
      </c>
      <c r="E48" s="29">
        <v>43.2</v>
      </c>
      <c r="F48" s="29">
        <v>-43.2</v>
      </c>
      <c r="G48" s="26" t="s">
        <v>76</v>
      </c>
      <c r="H48" s="26" t="s">
        <v>39</v>
      </c>
    </row>
    <row r="49" spans="1:8" x14ac:dyDescent="0.2">
      <c r="A49" s="26" t="s">
        <v>9</v>
      </c>
      <c r="B49" s="26" t="s">
        <v>2106</v>
      </c>
      <c r="C49" s="26" t="s">
        <v>2105</v>
      </c>
      <c r="D49" s="29">
        <v>0</v>
      </c>
      <c r="E49" s="29">
        <v>1574.78</v>
      </c>
      <c r="F49" s="29">
        <v>-1574.78</v>
      </c>
      <c r="G49" s="26" t="s">
        <v>76</v>
      </c>
      <c r="H49" s="26" t="s">
        <v>39</v>
      </c>
    </row>
    <row r="50" spans="1:8" x14ac:dyDescent="0.2">
      <c r="A50" s="26" t="s">
        <v>9</v>
      </c>
      <c r="B50" s="26" t="s">
        <v>2104</v>
      </c>
      <c r="C50" s="26" t="s">
        <v>2103</v>
      </c>
      <c r="D50" s="29">
        <v>-758014.45</v>
      </c>
      <c r="E50" s="29">
        <v>-380646.72</v>
      </c>
      <c r="F50" s="29">
        <v>-377367.73</v>
      </c>
      <c r="G50" s="26" t="s">
        <v>2102</v>
      </c>
      <c r="H50" s="26" t="s">
        <v>39</v>
      </c>
    </row>
    <row r="51" spans="1:8" x14ac:dyDescent="0.2">
      <c r="A51" s="26" t="s">
        <v>9</v>
      </c>
      <c r="B51" s="26" t="s">
        <v>2101</v>
      </c>
      <c r="C51" s="26" t="s">
        <v>2100</v>
      </c>
      <c r="D51" s="29">
        <v>-335.34</v>
      </c>
      <c r="E51" s="29">
        <v>-335.34</v>
      </c>
      <c r="F51" s="29">
        <v>0</v>
      </c>
      <c r="G51" s="26" t="s">
        <v>1893</v>
      </c>
      <c r="H51" s="26" t="s">
        <v>39</v>
      </c>
    </row>
    <row r="52" spans="1:8" x14ac:dyDescent="0.2">
      <c r="A52" s="26" t="s">
        <v>9</v>
      </c>
      <c r="B52" s="26" t="s">
        <v>2099</v>
      </c>
      <c r="C52" s="26" t="s">
        <v>2098</v>
      </c>
      <c r="D52" s="29">
        <v>-19457.66</v>
      </c>
      <c r="E52" s="29">
        <v>-11010.16</v>
      </c>
      <c r="F52" s="29">
        <v>-8447.5</v>
      </c>
      <c r="G52" s="26" t="s">
        <v>2097</v>
      </c>
      <c r="H52" s="26" t="s">
        <v>39</v>
      </c>
    </row>
    <row r="53" spans="1:8" x14ac:dyDescent="0.2">
      <c r="A53" s="26" t="s">
        <v>9</v>
      </c>
      <c r="B53" s="26" t="s">
        <v>2096</v>
      </c>
      <c r="C53" s="26" t="s">
        <v>2095</v>
      </c>
      <c r="D53" s="29">
        <v>146.16</v>
      </c>
      <c r="E53" s="29">
        <v>0</v>
      </c>
      <c r="F53" s="29">
        <v>146.16</v>
      </c>
      <c r="G53" s="26" t="s">
        <v>0</v>
      </c>
      <c r="H53" s="26" t="s">
        <v>39</v>
      </c>
    </row>
    <row r="54" spans="1:8" x14ac:dyDescent="0.2">
      <c r="A54" s="26" t="s">
        <v>9</v>
      </c>
      <c r="B54" s="26" t="s">
        <v>2094</v>
      </c>
      <c r="C54" s="26" t="s">
        <v>2093</v>
      </c>
      <c r="D54" s="29">
        <v>-7811.8</v>
      </c>
      <c r="E54" s="29">
        <v>-6845.98</v>
      </c>
      <c r="F54" s="29">
        <v>-965.82</v>
      </c>
      <c r="G54" s="26" t="s">
        <v>2092</v>
      </c>
      <c r="H54" s="26" t="s">
        <v>39</v>
      </c>
    </row>
    <row r="55" spans="1:8" x14ac:dyDescent="0.2">
      <c r="A55" s="26" t="s">
        <v>0</v>
      </c>
      <c r="B55" s="26" t="s">
        <v>0</v>
      </c>
      <c r="C55" s="26" t="s">
        <v>2091</v>
      </c>
      <c r="D55" s="29">
        <v>2455355.77</v>
      </c>
      <c r="E55" s="29">
        <v>1470434.65</v>
      </c>
      <c r="F55" s="29">
        <v>984921.12</v>
      </c>
      <c r="G55" s="26" t="s">
        <v>2090</v>
      </c>
      <c r="H55" s="26" t="s">
        <v>13</v>
      </c>
    </row>
    <row r="56" spans="1:8" x14ac:dyDescent="0.2">
      <c r="A56" s="26" t="s">
        <v>0</v>
      </c>
      <c r="B56" s="26" t="s">
        <v>0</v>
      </c>
      <c r="C56" s="26" t="s">
        <v>2089</v>
      </c>
      <c r="D56" s="29">
        <v>0</v>
      </c>
      <c r="E56" s="29">
        <v>0</v>
      </c>
      <c r="F56" s="29">
        <v>0</v>
      </c>
      <c r="G56" s="26" t="s">
        <v>0</v>
      </c>
      <c r="H56" s="26" t="s">
        <v>13</v>
      </c>
    </row>
    <row r="57" spans="1:8" x14ac:dyDescent="0.2">
      <c r="A57" s="26" t="s">
        <v>9</v>
      </c>
      <c r="B57" s="26" t="s">
        <v>2088</v>
      </c>
      <c r="C57" s="26" t="s">
        <v>2087</v>
      </c>
      <c r="D57" s="29">
        <v>414932.54</v>
      </c>
      <c r="E57" s="29">
        <v>470613.02</v>
      </c>
      <c r="F57" s="29">
        <v>-55680.480000000003</v>
      </c>
      <c r="G57" s="26" t="s">
        <v>2067</v>
      </c>
      <c r="H57" s="26" t="s">
        <v>39</v>
      </c>
    </row>
    <row r="58" spans="1:8" x14ac:dyDescent="0.2">
      <c r="A58" s="26" t="s">
        <v>9</v>
      </c>
      <c r="B58" s="26" t="s">
        <v>2086</v>
      </c>
      <c r="C58" s="26" t="s">
        <v>2085</v>
      </c>
      <c r="D58" s="29">
        <v>10405.15</v>
      </c>
      <c r="E58" s="29">
        <v>29445.27</v>
      </c>
      <c r="F58" s="29">
        <v>-19040.12</v>
      </c>
      <c r="G58" s="26" t="s">
        <v>2084</v>
      </c>
      <c r="H58" s="26" t="s">
        <v>39</v>
      </c>
    </row>
    <row r="59" spans="1:8" x14ac:dyDescent="0.2">
      <c r="A59" s="26" t="s">
        <v>9</v>
      </c>
      <c r="B59" s="26" t="s">
        <v>2083</v>
      </c>
      <c r="C59" s="26" t="s">
        <v>2082</v>
      </c>
      <c r="D59" s="29">
        <v>3363.51</v>
      </c>
      <c r="E59" s="29">
        <v>-2346.8200000000002</v>
      </c>
      <c r="F59" s="29">
        <v>5710.33</v>
      </c>
      <c r="G59" s="26" t="s">
        <v>2081</v>
      </c>
      <c r="H59" s="26" t="s">
        <v>39</v>
      </c>
    </row>
    <row r="60" spans="1:8" x14ac:dyDescent="0.2">
      <c r="A60" s="26" t="s">
        <v>9</v>
      </c>
      <c r="B60" s="26" t="s">
        <v>2080</v>
      </c>
      <c r="C60" s="26" t="s">
        <v>2079</v>
      </c>
      <c r="D60" s="29">
        <v>19307.41</v>
      </c>
      <c r="E60" s="29">
        <v>5300.8</v>
      </c>
      <c r="F60" s="29">
        <v>14006.61</v>
      </c>
      <c r="G60" s="26" t="s">
        <v>2078</v>
      </c>
      <c r="H60" s="26" t="s">
        <v>39</v>
      </c>
    </row>
    <row r="61" spans="1:8" x14ac:dyDescent="0.2">
      <c r="A61" s="26" t="s">
        <v>9</v>
      </c>
      <c r="B61" s="26" t="s">
        <v>2077</v>
      </c>
      <c r="C61" s="26" t="s">
        <v>2076</v>
      </c>
      <c r="D61" s="29">
        <v>290920</v>
      </c>
      <c r="E61" s="29">
        <v>0</v>
      </c>
      <c r="F61" s="29">
        <v>290920</v>
      </c>
      <c r="G61" s="26" t="s">
        <v>0</v>
      </c>
      <c r="H61" s="26" t="s">
        <v>39</v>
      </c>
    </row>
    <row r="62" spans="1:8" x14ac:dyDescent="0.2">
      <c r="A62" s="26" t="s">
        <v>9</v>
      </c>
      <c r="B62" s="26" t="s">
        <v>2075</v>
      </c>
      <c r="C62" s="26" t="s">
        <v>2074</v>
      </c>
      <c r="D62" s="29">
        <v>273149.26</v>
      </c>
      <c r="E62" s="29">
        <v>40100.53</v>
      </c>
      <c r="F62" s="29">
        <v>233048.73</v>
      </c>
      <c r="G62" s="26" t="s">
        <v>2073</v>
      </c>
      <c r="H62" s="26" t="s">
        <v>39</v>
      </c>
    </row>
    <row r="63" spans="1:8" x14ac:dyDescent="0.2">
      <c r="A63" s="26" t="s">
        <v>9</v>
      </c>
      <c r="B63" s="26" t="s">
        <v>2072</v>
      </c>
      <c r="C63" s="26" t="s">
        <v>2071</v>
      </c>
      <c r="D63" s="29">
        <v>13524</v>
      </c>
      <c r="E63" s="29">
        <v>238533.75</v>
      </c>
      <c r="F63" s="29">
        <v>-225009.75</v>
      </c>
      <c r="G63" s="26" t="s">
        <v>2070</v>
      </c>
      <c r="H63" s="26" t="s">
        <v>39</v>
      </c>
    </row>
    <row r="64" spans="1:8" x14ac:dyDescent="0.2">
      <c r="A64" s="26" t="s">
        <v>9</v>
      </c>
      <c r="B64" s="26" t="s">
        <v>2069</v>
      </c>
      <c r="C64" s="26" t="s">
        <v>2068</v>
      </c>
      <c r="D64" s="29">
        <v>78930.23</v>
      </c>
      <c r="E64" s="29">
        <v>89511.78</v>
      </c>
      <c r="F64" s="29">
        <v>-10581.55</v>
      </c>
      <c r="G64" s="26" t="s">
        <v>2067</v>
      </c>
      <c r="H64" s="26" t="s">
        <v>39</v>
      </c>
    </row>
    <row r="65" spans="1:8" x14ac:dyDescent="0.2">
      <c r="A65" s="26" t="s">
        <v>9</v>
      </c>
      <c r="B65" s="26" t="s">
        <v>2066</v>
      </c>
      <c r="C65" s="26" t="s">
        <v>2065</v>
      </c>
      <c r="D65" s="29">
        <v>10751.08</v>
      </c>
      <c r="E65" s="29">
        <v>15633.07</v>
      </c>
      <c r="F65" s="29">
        <v>-4881.99</v>
      </c>
      <c r="G65" s="26" t="s">
        <v>2064</v>
      </c>
      <c r="H65" s="26" t="s">
        <v>39</v>
      </c>
    </row>
    <row r="66" spans="1:8" x14ac:dyDescent="0.2">
      <c r="A66" s="26" t="s">
        <v>9</v>
      </c>
      <c r="B66" s="26" t="s">
        <v>2063</v>
      </c>
      <c r="C66" s="26" t="s">
        <v>2062</v>
      </c>
      <c r="D66" s="29">
        <v>0</v>
      </c>
      <c r="E66" s="29">
        <v>861.32</v>
      </c>
      <c r="F66" s="29">
        <v>-861.32</v>
      </c>
      <c r="G66" s="26" t="s">
        <v>76</v>
      </c>
      <c r="H66" s="26" t="s">
        <v>39</v>
      </c>
    </row>
    <row r="67" spans="1:8" x14ac:dyDescent="0.2">
      <c r="A67" s="26" t="s">
        <v>9</v>
      </c>
      <c r="B67" s="26" t="s">
        <v>2061</v>
      </c>
      <c r="C67" s="26" t="s">
        <v>2060</v>
      </c>
      <c r="D67" s="29">
        <v>7493.83</v>
      </c>
      <c r="E67" s="29">
        <v>9075.58</v>
      </c>
      <c r="F67" s="29">
        <v>-1581.75</v>
      </c>
      <c r="G67" s="26" t="s">
        <v>2059</v>
      </c>
      <c r="H67" s="26" t="s">
        <v>39</v>
      </c>
    </row>
    <row r="68" spans="1:8" x14ac:dyDescent="0.2">
      <c r="A68" s="26" t="s">
        <v>9</v>
      </c>
      <c r="B68" s="26" t="s">
        <v>2058</v>
      </c>
      <c r="C68" s="26" t="s">
        <v>2057</v>
      </c>
      <c r="D68" s="29">
        <v>35.4</v>
      </c>
      <c r="E68" s="29">
        <v>1359.23</v>
      </c>
      <c r="F68" s="29">
        <v>-1323.83</v>
      </c>
      <c r="G68" s="26" t="s">
        <v>2056</v>
      </c>
      <c r="H68" s="26" t="s">
        <v>39</v>
      </c>
    </row>
    <row r="69" spans="1:8" x14ac:dyDescent="0.2">
      <c r="A69" s="26" t="s">
        <v>9</v>
      </c>
      <c r="B69" s="26" t="s">
        <v>2055</v>
      </c>
      <c r="C69" s="26" t="s">
        <v>2054</v>
      </c>
      <c r="D69" s="29">
        <v>9983.7999999999993</v>
      </c>
      <c r="E69" s="29">
        <v>4420.4799999999996</v>
      </c>
      <c r="F69" s="29">
        <v>5563.32</v>
      </c>
      <c r="G69" s="26" t="s">
        <v>2053</v>
      </c>
      <c r="H69" s="26" t="s">
        <v>39</v>
      </c>
    </row>
    <row r="70" spans="1:8" x14ac:dyDescent="0.2">
      <c r="A70" s="26" t="s">
        <v>9</v>
      </c>
      <c r="B70" s="26" t="s">
        <v>2052</v>
      </c>
      <c r="C70" s="26" t="s">
        <v>2051</v>
      </c>
      <c r="D70" s="29">
        <v>248.43</v>
      </c>
      <c r="E70" s="29">
        <v>0</v>
      </c>
      <c r="F70" s="29">
        <v>248.43</v>
      </c>
      <c r="G70" s="26" t="s">
        <v>0</v>
      </c>
      <c r="H70" s="26" t="s">
        <v>39</v>
      </c>
    </row>
    <row r="71" spans="1:8" x14ac:dyDescent="0.2">
      <c r="A71" s="26" t="s">
        <v>9</v>
      </c>
      <c r="B71" s="26" t="s">
        <v>2050</v>
      </c>
      <c r="C71" s="26" t="s">
        <v>2049</v>
      </c>
      <c r="D71" s="29">
        <v>103.11</v>
      </c>
      <c r="E71" s="29">
        <v>247.33</v>
      </c>
      <c r="F71" s="29">
        <v>-144.22</v>
      </c>
      <c r="G71" s="26" t="s">
        <v>1799</v>
      </c>
      <c r="H71" s="26" t="s">
        <v>39</v>
      </c>
    </row>
    <row r="72" spans="1:8" x14ac:dyDescent="0.2">
      <c r="A72" s="26" t="s">
        <v>0</v>
      </c>
      <c r="B72" s="26" t="s">
        <v>0</v>
      </c>
      <c r="C72" s="26" t="s">
        <v>2048</v>
      </c>
      <c r="D72" s="29">
        <v>1133147.75</v>
      </c>
      <c r="E72" s="29">
        <v>902755.34</v>
      </c>
      <c r="F72" s="29">
        <v>230392.41</v>
      </c>
      <c r="G72" s="26" t="s">
        <v>2047</v>
      </c>
      <c r="H72" s="26" t="s">
        <v>13</v>
      </c>
    </row>
    <row r="73" spans="1:8" x14ac:dyDescent="0.2">
      <c r="A73" s="26" t="s">
        <v>0</v>
      </c>
      <c r="B73" s="26" t="s">
        <v>0</v>
      </c>
      <c r="C73" s="26" t="s">
        <v>2046</v>
      </c>
      <c r="D73" s="29">
        <v>0</v>
      </c>
      <c r="E73" s="29">
        <v>0</v>
      </c>
      <c r="F73" s="29">
        <v>0</v>
      </c>
      <c r="G73" s="26" t="s">
        <v>0</v>
      </c>
      <c r="H73" s="26" t="s">
        <v>13</v>
      </c>
    </row>
    <row r="74" spans="1:8" x14ac:dyDescent="0.2">
      <c r="A74" s="26" t="s">
        <v>9</v>
      </c>
      <c r="B74" s="26" t="s">
        <v>1142</v>
      </c>
      <c r="C74" s="26" t="s">
        <v>2045</v>
      </c>
      <c r="D74" s="29">
        <v>0</v>
      </c>
      <c r="E74" s="29">
        <v>10807.37</v>
      </c>
      <c r="F74" s="29">
        <v>-10807.37</v>
      </c>
      <c r="G74" s="26" t="s">
        <v>76</v>
      </c>
      <c r="H74" s="26" t="s">
        <v>39</v>
      </c>
    </row>
    <row r="75" spans="1:8" x14ac:dyDescent="0.2">
      <c r="A75" s="26" t="s">
        <v>9</v>
      </c>
      <c r="B75" s="26" t="s">
        <v>2044</v>
      </c>
      <c r="C75" s="26" t="s">
        <v>2043</v>
      </c>
      <c r="D75" s="29">
        <v>0</v>
      </c>
      <c r="E75" s="29">
        <v>4462.5</v>
      </c>
      <c r="F75" s="29">
        <v>-4462.5</v>
      </c>
      <c r="G75" s="26" t="s">
        <v>76</v>
      </c>
      <c r="H75" s="26" t="s">
        <v>39</v>
      </c>
    </row>
    <row r="76" spans="1:8" x14ac:dyDescent="0.2">
      <c r="A76" s="26" t="s">
        <v>9</v>
      </c>
      <c r="B76" s="26" t="s">
        <v>1143</v>
      </c>
      <c r="C76" s="26" t="s">
        <v>2042</v>
      </c>
      <c r="D76" s="29">
        <v>1695551.34</v>
      </c>
      <c r="E76" s="29">
        <v>25791.86</v>
      </c>
      <c r="F76" s="29">
        <v>1669759.48</v>
      </c>
      <c r="G76" s="26" t="s">
        <v>2041</v>
      </c>
      <c r="H76" s="26" t="s">
        <v>39</v>
      </c>
    </row>
    <row r="77" spans="1:8" x14ac:dyDescent="0.2">
      <c r="A77" s="26" t="s">
        <v>9</v>
      </c>
      <c r="B77" s="26" t="s">
        <v>2040</v>
      </c>
      <c r="C77" s="26" t="s">
        <v>2039</v>
      </c>
      <c r="D77" s="29">
        <v>2352.5</v>
      </c>
      <c r="E77" s="29">
        <v>810</v>
      </c>
      <c r="F77" s="29">
        <v>1542.5</v>
      </c>
      <c r="G77" s="26" t="s">
        <v>2038</v>
      </c>
      <c r="H77" s="26" t="s">
        <v>39</v>
      </c>
    </row>
    <row r="78" spans="1:8" x14ac:dyDescent="0.2">
      <c r="A78" s="26" t="s">
        <v>9</v>
      </c>
      <c r="B78" s="26" t="s">
        <v>2037</v>
      </c>
      <c r="C78" s="26" t="s">
        <v>2036</v>
      </c>
      <c r="D78" s="29">
        <v>6315.26</v>
      </c>
      <c r="E78" s="29">
        <v>6497.65</v>
      </c>
      <c r="F78" s="29">
        <v>-182.39</v>
      </c>
      <c r="G78" s="26" t="s">
        <v>2035</v>
      </c>
      <c r="H78" s="26" t="s">
        <v>39</v>
      </c>
    </row>
    <row r="79" spans="1:8" x14ac:dyDescent="0.2">
      <c r="A79" s="26" t="s">
        <v>9</v>
      </c>
      <c r="B79" s="26" t="s">
        <v>2034</v>
      </c>
      <c r="C79" s="26" t="s">
        <v>2033</v>
      </c>
      <c r="D79" s="29">
        <v>133317.51999999999</v>
      </c>
      <c r="E79" s="29">
        <v>181775.5</v>
      </c>
      <c r="F79" s="29">
        <v>-48457.98</v>
      </c>
      <c r="G79" s="26" t="s">
        <v>2032</v>
      </c>
      <c r="H79" s="26" t="s">
        <v>39</v>
      </c>
    </row>
    <row r="80" spans="1:8" x14ac:dyDescent="0.2">
      <c r="A80" s="26" t="s">
        <v>9</v>
      </c>
      <c r="B80" s="26" t="s">
        <v>2031</v>
      </c>
      <c r="C80" s="26" t="s">
        <v>2030</v>
      </c>
      <c r="D80" s="29">
        <v>23507.09</v>
      </c>
      <c r="E80" s="29">
        <v>47746.41</v>
      </c>
      <c r="F80" s="29">
        <v>-24239.32</v>
      </c>
      <c r="G80" s="26" t="s">
        <v>2029</v>
      </c>
      <c r="H80" s="26" t="s">
        <v>39</v>
      </c>
    </row>
    <row r="81" spans="1:8" x14ac:dyDescent="0.2">
      <c r="A81" s="26" t="s">
        <v>9</v>
      </c>
      <c r="B81" s="26" t="s">
        <v>2028</v>
      </c>
      <c r="C81" s="26" t="s">
        <v>2027</v>
      </c>
      <c r="D81" s="29">
        <v>22420.29</v>
      </c>
      <c r="E81" s="29">
        <v>52317.94</v>
      </c>
      <c r="F81" s="29">
        <v>-29897.65</v>
      </c>
      <c r="G81" s="26" t="s">
        <v>2026</v>
      </c>
      <c r="H81" s="26" t="s">
        <v>39</v>
      </c>
    </row>
    <row r="82" spans="1:8" x14ac:dyDescent="0.2">
      <c r="A82" s="26" t="s">
        <v>9</v>
      </c>
      <c r="B82" s="26" t="s">
        <v>1163</v>
      </c>
      <c r="C82" s="26" t="s">
        <v>2025</v>
      </c>
      <c r="D82" s="29">
        <v>28988.25</v>
      </c>
      <c r="E82" s="29">
        <v>55684.639999999999</v>
      </c>
      <c r="F82" s="29">
        <v>-26696.39</v>
      </c>
      <c r="G82" s="26" t="s">
        <v>2024</v>
      </c>
      <c r="H82" s="26" t="s">
        <v>39</v>
      </c>
    </row>
    <row r="83" spans="1:8" x14ac:dyDescent="0.2">
      <c r="A83" s="26" t="s">
        <v>9</v>
      </c>
      <c r="B83" s="26" t="s">
        <v>1182</v>
      </c>
      <c r="C83" s="26" t="s">
        <v>2023</v>
      </c>
      <c r="D83" s="29">
        <v>37580.080000000002</v>
      </c>
      <c r="E83" s="29">
        <v>29484.02</v>
      </c>
      <c r="F83" s="29">
        <v>8096.06</v>
      </c>
      <c r="G83" s="26" t="s">
        <v>2022</v>
      </c>
      <c r="H83" s="26" t="s">
        <v>39</v>
      </c>
    </row>
    <row r="84" spans="1:8" x14ac:dyDescent="0.2">
      <c r="A84" s="26" t="s">
        <v>9</v>
      </c>
      <c r="B84" s="26" t="s">
        <v>1186</v>
      </c>
      <c r="C84" s="26" t="s">
        <v>2021</v>
      </c>
      <c r="D84" s="29">
        <v>25105</v>
      </c>
      <c r="E84" s="29">
        <v>21597.5</v>
      </c>
      <c r="F84" s="29">
        <v>3507.5</v>
      </c>
      <c r="G84" s="26" t="s">
        <v>1672</v>
      </c>
      <c r="H84" s="26" t="s">
        <v>39</v>
      </c>
    </row>
    <row r="85" spans="1:8" x14ac:dyDescent="0.2">
      <c r="A85" s="26" t="s">
        <v>9</v>
      </c>
      <c r="B85" s="26" t="s">
        <v>1187</v>
      </c>
      <c r="C85" s="26" t="s">
        <v>2020</v>
      </c>
      <c r="D85" s="29">
        <v>441104.42</v>
      </c>
      <c r="E85" s="29">
        <v>389940.6</v>
      </c>
      <c r="F85" s="29">
        <v>51163.82</v>
      </c>
      <c r="G85" s="26" t="s">
        <v>2019</v>
      </c>
      <c r="H85" s="26" t="s">
        <v>39</v>
      </c>
    </row>
    <row r="86" spans="1:8" x14ac:dyDescent="0.2">
      <c r="A86" s="26" t="s">
        <v>9</v>
      </c>
      <c r="B86" s="26" t="s">
        <v>1472</v>
      </c>
      <c r="C86" s="26" t="s">
        <v>2018</v>
      </c>
      <c r="D86" s="29">
        <v>498</v>
      </c>
      <c r="E86" s="29">
        <v>11492.75</v>
      </c>
      <c r="F86" s="29">
        <v>-10994.75</v>
      </c>
      <c r="G86" s="26" t="s">
        <v>2017</v>
      </c>
      <c r="H86" s="26" t="s">
        <v>39</v>
      </c>
    </row>
    <row r="87" spans="1:8" x14ac:dyDescent="0.2">
      <c r="A87" s="26" t="s">
        <v>9</v>
      </c>
      <c r="B87" s="26" t="s">
        <v>2016</v>
      </c>
      <c r="C87" s="26" t="s">
        <v>2015</v>
      </c>
      <c r="D87" s="29">
        <v>6.91</v>
      </c>
      <c r="E87" s="29">
        <v>-7.82</v>
      </c>
      <c r="F87" s="29">
        <v>14.73</v>
      </c>
      <c r="G87" s="26" t="s">
        <v>2014</v>
      </c>
      <c r="H87" s="26" t="s">
        <v>39</v>
      </c>
    </row>
    <row r="88" spans="1:8" x14ac:dyDescent="0.2">
      <c r="A88" s="26" t="s">
        <v>9</v>
      </c>
      <c r="B88" s="26" t="s">
        <v>1480</v>
      </c>
      <c r="C88" s="26" t="s">
        <v>2013</v>
      </c>
      <c r="D88" s="29">
        <v>117685.57</v>
      </c>
      <c r="E88" s="29">
        <v>44143.02</v>
      </c>
      <c r="F88" s="29">
        <v>73542.55</v>
      </c>
      <c r="G88" s="26" t="s">
        <v>2012</v>
      </c>
      <c r="H88" s="26" t="s">
        <v>39</v>
      </c>
    </row>
    <row r="89" spans="1:8" x14ac:dyDescent="0.2">
      <c r="A89" s="26" t="s">
        <v>9</v>
      </c>
      <c r="B89" s="26" t="s">
        <v>1521</v>
      </c>
      <c r="C89" s="26" t="s">
        <v>2011</v>
      </c>
      <c r="D89" s="29">
        <v>972.42</v>
      </c>
      <c r="E89" s="29">
        <v>1634.94</v>
      </c>
      <c r="F89" s="29">
        <v>-662.52</v>
      </c>
      <c r="G89" s="26" t="s">
        <v>2010</v>
      </c>
      <c r="H89" s="26" t="s">
        <v>39</v>
      </c>
    </row>
    <row r="90" spans="1:8" x14ac:dyDescent="0.2">
      <c r="A90" s="26" t="s">
        <v>9</v>
      </c>
      <c r="B90" s="26" t="s">
        <v>2009</v>
      </c>
      <c r="C90" s="26" t="s">
        <v>2008</v>
      </c>
      <c r="D90" s="29">
        <v>-2115747.64</v>
      </c>
      <c r="E90" s="29">
        <v>-447070.51</v>
      </c>
      <c r="F90" s="29">
        <v>-1668677.13</v>
      </c>
      <c r="G90" s="26" t="s">
        <v>2007</v>
      </c>
      <c r="H90" s="26" t="s">
        <v>39</v>
      </c>
    </row>
    <row r="91" spans="1:8" x14ac:dyDescent="0.2">
      <c r="A91" s="26" t="s">
        <v>0</v>
      </c>
      <c r="B91" s="26" t="s">
        <v>0</v>
      </c>
      <c r="C91" s="26" t="s">
        <v>2006</v>
      </c>
      <c r="D91" s="29">
        <v>419657.01</v>
      </c>
      <c r="E91" s="29">
        <v>437108.37</v>
      </c>
      <c r="F91" s="29">
        <v>-17451.36</v>
      </c>
      <c r="G91" s="26" t="s">
        <v>2005</v>
      </c>
      <c r="H91" s="26" t="s">
        <v>13</v>
      </c>
    </row>
    <row r="92" spans="1:8" x14ac:dyDescent="0.2">
      <c r="A92" s="26" t="s">
        <v>0</v>
      </c>
      <c r="B92" s="26" t="s">
        <v>0</v>
      </c>
      <c r="C92" s="26" t="s">
        <v>2004</v>
      </c>
      <c r="D92" s="29">
        <v>0</v>
      </c>
      <c r="E92" s="29">
        <v>0</v>
      </c>
      <c r="F92" s="29">
        <v>0</v>
      </c>
      <c r="G92" s="26" t="s">
        <v>0</v>
      </c>
      <c r="H92" s="26" t="s">
        <v>13</v>
      </c>
    </row>
    <row r="93" spans="1:8" x14ac:dyDescent="0.2">
      <c r="A93" s="26" t="s">
        <v>9</v>
      </c>
      <c r="B93" s="26" t="s">
        <v>2003</v>
      </c>
      <c r="C93" s="26" t="s">
        <v>2002</v>
      </c>
      <c r="D93" s="29">
        <v>31677.58</v>
      </c>
      <c r="E93" s="29">
        <v>16161.98</v>
      </c>
      <c r="F93" s="29">
        <v>15515.6</v>
      </c>
      <c r="G93" s="26" t="s">
        <v>2001</v>
      </c>
      <c r="H93" s="26" t="s">
        <v>39</v>
      </c>
    </row>
    <row r="94" spans="1:8" x14ac:dyDescent="0.2">
      <c r="A94" s="26" t="s">
        <v>9</v>
      </c>
      <c r="B94" s="26" t="s">
        <v>2000</v>
      </c>
      <c r="C94" s="26" t="s">
        <v>1999</v>
      </c>
      <c r="D94" s="29">
        <v>281470.76</v>
      </c>
      <c r="E94" s="29">
        <v>147292.15</v>
      </c>
      <c r="F94" s="29">
        <v>134178.60999999999</v>
      </c>
      <c r="G94" s="26" t="s">
        <v>1998</v>
      </c>
      <c r="H94" s="26" t="s">
        <v>39</v>
      </c>
    </row>
    <row r="95" spans="1:8" x14ac:dyDescent="0.2">
      <c r="A95" s="26" t="s">
        <v>9</v>
      </c>
      <c r="B95" s="26" t="s">
        <v>1997</v>
      </c>
      <c r="C95" s="26" t="s">
        <v>1996</v>
      </c>
      <c r="D95" s="29">
        <v>0</v>
      </c>
      <c r="E95" s="29">
        <v>1983.91</v>
      </c>
      <c r="F95" s="29">
        <v>-1983.91</v>
      </c>
      <c r="G95" s="26" t="s">
        <v>76</v>
      </c>
      <c r="H95" s="26" t="s">
        <v>39</v>
      </c>
    </row>
    <row r="96" spans="1:8" x14ac:dyDescent="0.2">
      <c r="A96" s="26" t="s">
        <v>9</v>
      </c>
      <c r="B96" s="26" t="s">
        <v>1995</v>
      </c>
      <c r="C96" s="26" t="s">
        <v>1994</v>
      </c>
      <c r="D96" s="29">
        <v>272407.78000000003</v>
      </c>
      <c r="E96" s="29">
        <v>53271.35</v>
      </c>
      <c r="F96" s="29">
        <v>219136.43</v>
      </c>
      <c r="G96" s="26" t="s">
        <v>1993</v>
      </c>
      <c r="H96" s="26" t="s">
        <v>39</v>
      </c>
    </row>
    <row r="97" spans="1:8" x14ac:dyDescent="0.2">
      <c r="A97" s="26" t="s">
        <v>9</v>
      </c>
      <c r="B97" s="26" t="s">
        <v>1992</v>
      </c>
      <c r="C97" s="26" t="s">
        <v>1991</v>
      </c>
      <c r="D97" s="29">
        <v>80737.75</v>
      </c>
      <c r="E97" s="29">
        <v>41704.660000000003</v>
      </c>
      <c r="F97" s="29">
        <v>39033.089999999997</v>
      </c>
      <c r="G97" s="26" t="s">
        <v>1990</v>
      </c>
      <c r="H97" s="26" t="s">
        <v>39</v>
      </c>
    </row>
    <row r="98" spans="1:8" x14ac:dyDescent="0.2">
      <c r="A98" s="26" t="s">
        <v>9</v>
      </c>
      <c r="B98" s="26" t="s">
        <v>1989</v>
      </c>
      <c r="C98" s="26" t="s">
        <v>1988</v>
      </c>
      <c r="D98" s="29">
        <v>106303.57</v>
      </c>
      <c r="E98" s="29">
        <v>264028.96999999997</v>
      </c>
      <c r="F98" s="29">
        <v>-157725.4</v>
      </c>
      <c r="G98" s="26" t="s">
        <v>1987</v>
      </c>
      <c r="H98" s="26" t="s">
        <v>39</v>
      </c>
    </row>
    <row r="99" spans="1:8" x14ac:dyDescent="0.2">
      <c r="A99" s="26" t="s">
        <v>9</v>
      </c>
      <c r="B99" s="26" t="s">
        <v>1986</v>
      </c>
      <c r="C99" s="26" t="s">
        <v>1985</v>
      </c>
      <c r="D99" s="29">
        <v>20215.759999999998</v>
      </c>
      <c r="E99" s="29">
        <v>14308.95</v>
      </c>
      <c r="F99" s="29">
        <v>5906.81</v>
      </c>
      <c r="G99" s="26" t="s">
        <v>1984</v>
      </c>
      <c r="H99" s="26" t="s">
        <v>39</v>
      </c>
    </row>
    <row r="100" spans="1:8" x14ac:dyDescent="0.2">
      <c r="A100" s="26" t="s">
        <v>9</v>
      </c>
      <c r="B100" s="26" t="s">
        <v>1983</v>
      </c>
      <c r="C100" s="26" t="s">
        <v>1982</v>
      </c>
      <c r="D100" s="29">
        <v>97554.82</v>
      </c>
      <c r="E100" s="29">
        <v>84184.7</v>
      </c>
      <c r="F100" s="29">
        <v>13370.12</v>
      </c>
      <c r="G100" s="26" t="s">
        <v>1981</v>
      </c>
      <c r="H100" s="26" t="s">
        <v>39</v>
      </c>
    </row>
    <row r="101" spans="1:8" x14ac:dyDescent="0.2">
      <c r="A101" s="26" t="s">
        <v>9</v>
      </c>
      <c r="B101" s="26" t="s">
        <v>1980</v>
      </c>
      <c r="C101" s="26" t="s">
        <v>1979</v>
      </c>
      <c r="D101" s="29">
        <v>104890.09</v>
      </c>
      <c r="E101" s="29">
        <v>120913.24</v>
      </c>
      <c r="F101" s="29">
        <v>-16023.15</v>
      </c>
      <c r="G101" s="26" t="s">
        <v>1978</v>
      </c>
      <c r="H101" s="26" t="s">
        <v>39</v>
      </c>
    </row>
    <row r="102" spans="1:8" x14ac:dyDescent="0.2">
      <c r="A102" s="26" t="s">
        <v>9</v>
      </c>
      <c r="B102" s="26" t="s">
        <v>1977</v>
      </c>
      <c r="C102" s="26" t="s">
        <v>1976</v>
      </c>
      <c r="D102" s="29">
        <v>5601.49</v>
      </c>
      <c r="E102" s="29">
        <v>2736.46</v>
      </c>
      <c r="F102" s="29">
        <v>2865.03</v>
      </c>
      <c r="G102" s="26" t="s">
        <v>1975</v>
      </c>
      <c r="H102" s="26" t="s">
        <v>39</v>
      </c>
    </row>
    <row r="103" spans="1:8" x14ac:dyDescent="0.2">
      <c r="A103" s="26" t="s">
        <v>9</v>
      </c>
      <c r="B103" s="26" t="s">
        <v>1974</v>
      </c>
      <c r="C103" s="26" t="s">
        <v>1973</v>
      </c>
      <c r="D103" s="29">
        <v>0</v>
      </c>
      <c r="E103" s="29">
        <v>1369.02</v>
      </c>
      <c r="F103" s="29">
        <v>-1369.02</v>
      </c>
      <c r="G103" s="26" t="s">
        <v>76</v>
      </c>
      <c r="H103" s="26" t="s">
        <v>39</v>
      </c>
    </row>
    <row r="104" spans="1:8" x14ac:dyDescent="0.2">
      <c r="A104" s="26" t="s">
        <v>9</v>
      </c>
      <c r="B104" s="26" t="s">
        <v>1972</v>
      </c>
      <c r="C104" s="26" t="s">
        <v>1971</v>
      </c>
      <c r="D104" s="29">
        <v>65525.7</v>
      </c>
      <c r="E104" s="29">
        <v>61694.36</v>
      </c>
      <c r="F104" s="29">
        <v>3831.34</v>
      </c>
      <c r="G104" s="26" t="s">
        <v>1970</v>
      </c>
      <c r="H104" s="26" t="s">
        <v>39</v>
      </c>
    </row>
    <row r="105" spans="1:8" x14ac:dyDescent="0.2">
      <c r="A105" s="26" t="s">
        <v>9</v>
      </c>
      <c r="B105" s="26" t="s">
        <v>1969</v>
      </c>
      <c r="C105" s="26" t="s">
        <v>1968</v>
      </c>
      <c r="D105" s="29">
        <v>52166.01</v>
      </c>
      <c r="E105" s="29">
        <v>31299.360000000001</v>
      </c>
      <c r="F105" s="29">
        <v>20866.650000000001</v>
      </c>
      <c r="G105" s="26" t="s">
        <v>1967</v>
      </c>
      <c r="H105" s="26" t="s">
        <v>39</v>
      </c>
    </row>
    <row r="106" spans="1:8" x14ac:dyDescent="0.2">
      <c r="A106" s="26" t="s">
        <v>9</v>
      </c>
      <c r="B106" s="26" t="s">
        <v>1966</v>
      </c>
      <c r="C106" s="26" t="s">
        <v>1965</v>
      </c>
      <c r="D106" s="29">
        <v>26124.62</v>
      </c>
      <c r="E106" s="29">
        <v>-15952.26</v>
      </c>
      <c r="F106" s="29">
        <v>42076.88</v>
      </c>
      <c r="G106" s="26" t="s">
        <v>1964</v>
      </c>
      <c r="H106" s="26" t="s">
        <v>39</v>
      </c>
    </row>
    <row r="107" spans="1:8" x14ac:dyDescent="0.2">
      <c r="A107" s="26" t="s">
        <v>9</v>
      </c>
      <c r="B107" s="26" t="s">
        <v>1963</v>
      </c>
      <c r="C107" s="26" t="s">
        <v>1962</v>
      </c>
      <c r="D107" s="29">
        <v>126598.9</v>
      </c>
      <c r="E107" s="29">
        <v>89042.18</v>
      </c>
      <c r="F107" s="29">
        <v>37556.720000000001</v>
      </c>
      <c r="G107" s="26" t="s">
        <v>1961</v>
      </c>
      <c r="H107" s="26" t="s">
        <v>39</v>
      </c>
    </row>
    <row r="108" spans="1:8" x14ac:dyDescent="0.2">
      <c r="A108" s="26" t="s">
        <v>9</v>
      </c>
      <c r="B108" s="26" t="s">
        <v>1960</v>
      </c>
      <c r="C108" s="26" t="s">
        <v>1959</v>
      </c>
      <c r="D108" s="29">
        <v>27.57</v>
      </c>
      <c r="E108" s="29">
        <v>209</v>
      </c>
      <c r="F108" s="29">
        <v>-181.43</v>
      </c>
      <c r="G108" s="26" t="s">
        <v>1958</v>
      </c>
      <c r="H108" s="26" t="s">
        <v>39</v>
      </c>
    </row>
    <row r="109" spans="1:8" x14ac:dyDescent="0.2">
      <c r="A109" s="26" t="s">
        <v>9</v>
      </c>
      <c r="B109" s="26" t="s">
        <v>1957</v>
      </c>
      <c r="C109" s="26" t="s">
        <v>1956</v>
      </c>
      <c r="D109" s="29">
        <v>-609151.17000000004</v>
      </c>
      <c r="E109" s="29">
        <v>-466580.32</v>
      </c>
      <c r="F109" s="29">
        <v>-142570.85</v>
      </c>
      <c r="G109" s="26" t="s">
        <v>1955</v>
      </c>
      <c r="H109" s="26" t="s">
        <v>39</v>
      </c>
    </row>
    <row r="110" spans="1:8" x14ac:dyDescent="0.2">
      <c r="A110" s="26" t="s">
        <v>9</v>
      </c>
      <c r="B110" s="26" t="s">
        <v>1954</v>
      </c>
      <c r="C110" s="26" t="s">
        <v>1953</v>
      </c>
      <c r="D110" s="29">
        <v>1197.3399999999999</v>
      </c>
      <c r="E110" s="29">
        <v>0.05</v>
      </c>
      <c r="F110" s="29">
        <v>1197.29</v>
      </c>
      <c r="G110" s="26" t="s">
        <v>1952</v>
      </c>
      <c r="H110" s="26" t="s">
        <v>39</v>
      </c>
    </row>
    <row r="111" spans="1:8" x14ac:dyDescent="0.2">
      <c r="A111" s="26" t="s">
        <v>0</v>
      </c>
      <c r="B111" s="26" t="s">
        <v>0</v>
      </c>
      <c r="C111" s="26" t="s">
        <v>1951</v>
      </c>
      <c r="D111" s="29">
        <v>663348.56999999995</v>
      </c>
      <c r="E111" s="29">
        <v>447667.76</v>
      </c>
      <c r="F111" s="29">
        <v>215680.81</v>
      </c>
      <c r="G111" s="26" t="s">
        <v>1950</v>
      </c>
      <c r="H111" s="26" t="s">
        <v>13</v>
      </c>
    </row>
    <row r="112" spans="1:8" x14ac:dyDescent="0.2">
      <c r="A112" s="26" t="s">
        <v>0</v>
      </c>
      <c r="B112" s="26" t="s">
        <v>0</v>
      </c>
      <c r="C112" s="26" t="s">
        <v>1949</v>
      </c>
      <c r="D112" s="29">
        <v>0</v>
      </c>
      <c r="E112" s="29">
        <v>0</v>
      </c>
      <c r="F112" s="29">
        <v>0</v>
      </c>
      <c r="G112" s="26" t="s">
        <v>0</v>
      </c>
      <c r="H112" s="26" t="s">
        <v>13</v>
      </c>
    </row>
    <row r="113" spans="1:8" x14ac:dyDescent="0.2">
      <c r="A113" s="26" t="s">
        <v>9</v>
      </c>
      <c r="B113" s="26" t="s">
        <v>1948</v>
      </c>
      <c r="C113" s="26" t="s">
        <v>1947</v>
      </c>
      <c r="D113" s="29">
        <v>1750</v>
      </c>
      <c r="E113" s="29">
        <v>127932.81</v>
      </c>
      <c r="F113" s="29">
        <v>-126182.81</v>
      </c>
      <c r="G113" s="26" t="s">
        <v>1946</v>
      </c>
      <c r="H113" s="26" t="s">
        <v>39</v>
      </c>
    </row>
    <row r="114" spans="1:8" x14ac:dyDescent="0.2">
      <c r="A114" s="26" t="s">
        <v>9</v>
      </c>
      <c r="B114" s="26" t="s">
        <v>1945</v>
      </c>
      <c r="C114" s="26" t="s">
        <v>1944</v>
      </c>
      <c r="D114" s="29">
        <v>-2392.08</v>
      </c>
      <c r="E114" s="29">
        <v>-121</v>
      </c>
      <c r="F114" s="29">
        <v>-2271.08</v>
      </c>
      <c r="G114" s="26" t="s">
        <v>1943</v>
      </c>
      <c r="H114" s="26" t="s">
        <v>39</v>
      </c>
    </row>
    <row r="115" spans="1:8" x14ac:dyDescent="0.2">
      <c r="A115" s="26" t="s">
        <v>9</v>
      </c>
      <c r="B115" s="26" t="s">
        <v>1942</v>
      </c>
      <c r="C115" s="26" t="s">
        <v>1941</v>
      </c>
      <c r="D115" s="29">
        <v>0</v>
      </c>
      <c r="E115" s="29">
        <v>19078.95</v>
      </c>
      <c r="F115" s="29">
        <v>-19078.95</v>
      </c>
      <c r="G115" s="26" t="s">
        <v>76</v>
      </c>
      <c r="H115" s="26" t="s">
        <v>39</v>
      </c>
    </row>
    <row r="116" spans="1:8" x14ac:dyDescent="0.2">
      <c r="A116" s="26" t="s">
        <v>9</v>
      </c>
      <c r="B116" s="26" t="s">
        <v>1940</v>
      </c>
      <c r="C116" s="26" t="s">
        <v>1939</v>
      </c>
      <c r="D116" s="29">
        <v>21465.06</v>
      </c>
      <c r="E116" s="29">
        <v>16610.16</v>
      </c>
      <c r="F116" s="29">
        <v>4854.8999999999996</v>
      </c>
      <c r="G116" s="26" t="s">
        <v>1938</v>
      </c>
      <c r="H116" s="26" t="s">
        <v>39</v>
      </c>
    </row>
    <row r="117" spans="1:8" x14ac:dyDescent="0.2">
      <c r="A117" s="26" t="s">
        <v>9</v>
      </c>
      <c r="B117" s="26" t="s">
        <v>1937</v>
      </c>
      <c r="C117" s="26" t="s">
        <v>1936</v>
      </c>
      <c r="D117" s="29">
        <v>163577.01</v>
      </c>
      <c r="E117" s="29">
        <v>120224.83</v>
      </c>
      <c r="F117" s="29">
        <v>43352.18</v>
      </c>
      <c r="G117" s="26" t="s">
        <v>1935</v>
      </c>
      <c r="H117" s="26" t="s">
        <v>39</v>
      </c>
    </row>
    <row r="118" spans="1:8" x14ac:dyDescent="0.2">
      <c r="A118" s="26" t="s">
        <v>9</v>
      </c>
      <c r="B118" s="26" t="s">
        <v>1934</v>
      </c>
      <c r="C118" s="26" t="s">
        <v>1933</v>
      </c>
      <c r="D118" s="29">
        <v>137762.69</v>
      </c>
      <c r="E118" s="29">
        <v>24568.6</v>
      </c>
      <c r="F118" s="29">
        <v>113194.09</v>
      </c>
      <c r="G118" s="26" t="s">
        <v>1932</v>
      </c>
      <c r="H118" s="26" t="s">
        <v>39</v>
      </c>
    </row>
    <row r="119" spans="1:8" x14ac:dyDescent="0.2">
      <c r="A119" s="26" t="s">
        <v>9</v>
      </c>
      <c r="B119" s="26" t="s">
        <v>1931</v>
      </c>
      <c r="C119" s="26" t="s">
        <v>1930</v>
      </c>
      <c r="D119" s="29">
        <v>-6308.59</v>
      </c>
      <c r="E119" s="29">
        <v>11273.46</v>
      </c>
      <c r="F119" s="29">
        <v>-17582.05</v>
      </c>
      <c r="G119" s="26" t="s">
        <v>1929</v>
      </c>
      <c r="H119" s="26" t="s">
        <v>39</v>
      </c>
    </row>
    <row r="120" spans="1:8" x14ac:dyDescent="0.2">
      <c r="A120" s="26" t="s">
        <v>9</v>
      </c>
      <c r="B120" s="26" t="s">
        <v>1928</v>
      </c>
      <c r="C120" s="26" t="s">
        <v>1927</v>
      </c>
      <c r="D120" s="29">
        <v>-21664.560000000001</v>
      </c>
      <c r="E120" s="29">
        <v>32154.66</v>
      </c>
      <c r="F120" s="29">
        <v>-53819.22</v>
      </c>
      <c r="G120" s="26" t="s">
        <v>1926</v>
      </c>
      <c r="H120" s="26" t="s">
        <v>39</v>
      </c>
    </row>
    <row r="121" spans="1:8" x14ac:dyDescent="0.2">
      <c r="A121" s="26" t="s">
        <v>9</v>
      </c>
      <c r="B121" s="26" t="s">
        <v>1925</v>
      </c>
      <c r="C121" s="26" t="s">
        <v>1924</v>
      </c>
      <c r="D121" s="29">
        <v>6845.81</v>
      </c>
      <c r="E121" s="29">
        <v>7697.1</v>
      </c>
      <c r="F121" s="29">
        <v>-851.29</v>
      </c>
      <c r="G121" s="26" t="s">
        <v>1923</v>
      </c>
      <c r="H121" s="26" t="s">
        <v>39</v>
      </c>
    </row>
    <row r="122" spans="1:8" x14ac:dyDescent="0.2">
      <c r="A122" s="26" t="s">
        <v>9</v>
      </c>
      <c r="B122" s="26" t="s">
        <v>1922</v>
      </c>
      <c r="C122" s="26" t="s">
        <v>1921</v>
      </c>
      <c r="D122" s="29">
        <v>18994.330000000002</v>
      </c>
      <c r="E122" s="29">
        <v>16662.580000000002</v>
      </c>
      <c r="F122" s="29">
        <v>2331.75</v>
      </c>
      <c r="G122" s="26" t="s">
        <v>1920</v>
      </c>
      <c r="H122" s="26" t="s">
        <v>39</v>
      </c>
    </row>
    <row r="123" spans="1:8" x14ac:dyDescent="0.2">
      <c r="A123" s="26" t="s">
        <v>9</v>
      </c>
      <c r="B123" s="26" t="s">
        <v>1919</v>
      </c>
      <c r="C123" s="26" t="s">
        <v>1918</v>
      </c>
      <c r="D123" s="29">
        <v>49118.36</v>
      </c>
      <c r="E123" s="29">
        <v>30755.46</v>
      </c>
      <c r="F123" s="29">
        <v>18362.900000000001</v>
      </c>
      <c r="G123" s="26" t="s">
        <v>1917</v>
      </c>
      <c r="H123" s="26" t="s">
        <v>39</v>
      </c>
    </row>
    <row r="124" spans="1:8" x14ac:dyDescent="0.2">
      <c r="A124" s="26" t="s">
        <v>9</v>
      </c>
      <c r="B124" s="26" t="s">
        <v>1916</v>
      </c>
      <c r="C124" s="26" t="s">
        <v>1915</v>
      </c>
      <c r="D124" s="29">
        <v>120969.99</v>
      </c>
      <c r="E124" s="29">
        <v>85573.9</v>
      </c>
      <c r="F124" s="29">
        <v>35396.089999999997</v>
      </c>
      <c r="G124" s="26" t="s">
        <v>1914</v>
      </c>
      <c r="H124" s="26" t="s">
        <v>39</v>
      </c>
    </row>
    <row r="125" spans="1:8" x14ac:dyDescent="0.2">
      <c r="A125" s="26" t="s">
        <v>9</v>
      </c>
      <c r="B125" s="26" t="s">
        <v>1913</v>
      </c>
      <c r="C125" s="26" t="s">
        <v>1912</v>
      </c>
      <c r="D125" s="29">
        <v>38148.97</v>
      </c>
      <c r="E125" s="29">
        <v>24217.25</v>
      </c>
      <c r="F125" s="29">
        <v>13931.72</v>
      </c>
      <c r="G125" s="26" t="s">
        <v>1911</v>
      </c>
      <c r="H125" s="26" t="s">
        <v>39</v>
      </c>
    </row>
    <row r="126" spans="1:8" x14ac:dyDescent="0.2">
      <c r="A126" s="26" t="s">
        <v>9</v>
      </c>
      <c r="B126" s="26" t="s">
        <v>1910</v>
      </c>
      <c r="C126" s="26" t="s">
        <v>1909</v>
      </c>
      <c r="D126" s="29">
        <v>4413.29</v>
      </c>
      <c r="E126" s="29">
        <v>3942.07</v>
      </c>
      <c r="F126" s="29">
        <v>471.22</v>
      </c>
      <c r="G126" s="26" t="s">
        <v>1908</v>
      </c>
      <c r="H126" s="26" t="s">
        <v>39</v>
      </c>
    </row>
    <row r="127" spans="1:8" x14ac:dyDescent="0.2">
      <c r="A127" s="26" t="s">
        <v>9</v>
      </c>
      <c r="B127" s="26" t="s">
        <v>1907</v>
      </c>
      <c r="C127" s="26" t="s">
        <v>1906</v>
      </c>
      <c r="D127" s="29">
        <v>6344.35</v>
      </c>
      <c r="E127" s="29">
        <v>5011.0600000000004</v>
      </c>
      <c r="F127" s="29">
        <v>1333.29</v>
      </c>
      <c r="G127" s="26" t="s">
        <v>1905</v>
      </c>
      <c r="H127" s="26" t="s">
        <v>39</v>
      </c>
    </row>
    <row r="128" spans="1:8" x14ac:dyDescent="0.2">
      <c r="A128" s="26" t="s">
        <v>9</v>
      </c>
      <c r="B128" s="26" t="s">
        <v>1904</v>
      </c>
      <c r="C128" s="26" t="s">
        <v>1903</v>
      </c>
      <c r="D128" s="29">
        <v>700</v>
      </c>
      <c r="E128" s="29">
        <v>100</v>
      </c>
      <c r="F128" s="29">
        <v>600</v>
      </c>
      <c r="G128" s="26" t="s">
        <v>1902</v>
      </c>
      <c r="H128" s="26" t="s">
        <v>39</v>
      </c>
    </row>
    <row r="129" spans="1:8" x14ac:dyDescent="0.2">
      <c r="A129" s="26" t="s">
        <v>9</v>
      </c>
      <c r="B129" s="26" t="s">
        <v>1901</v>
      </c>
      <c r="C129" s="26" t="s">
        <v>1900</v>
      </c>
      <c r="D129" s="29">
        <v>163.21</v>
      </c>
      <c r="E129" s="29">
        <v>51852.97</v>
      </c>
      <c r="F129" s="29">
        <v>-51689.760000000002</v>
      </c>
      <c r="G129" s="26" t="s">
        <v>1899</v>
      </c>
      <c r="H129" s="26" t="s">
        <v>39</v>
      </c>
    </row>
    <row r="130" spans="1:8" x14ac:dyDescent="0.2">
      <c r="A130" s="26" t="s">
        <v>9</v>
      </c>
      <c r="B130" s="26" t="s">
        <v>1898</v>
      </c>
      <c r="C130" s="26" t="s">
        <v>1897</v>
      </c>
      <c r="D130" s="29">
        <v>63341.120000000003</v>
      </c>
      <c r="E130" s="29">
        <v>46826.27</v>
      </c>
      <c r="F130" s="29">
        <v>16514.849999999999</v>
      </c>
      <c r="G130" s="26" t="s">
        <v>1896</v>
      </c>
      <c r="H130" s="26" t="s">
        <v>39</v>
      </c>
    </row>
    <row r="131" spans="1:8" x14ac:dyDescent="0.2">
      <c r="A131" s="26" t="s">
        <v>9</v>
      </c>
      <c r="B131" s="26" t="s">
        <v>1895</v>
      </c>
      <c r="C131" s="26" t="s">
        <v>1894</v>
      </c>
      <c r="D131" s="29">
        <v>9750</v>
      </c>
      <c r="E131" s="29">
        <v>9750</v>
      </c>
      <c r="F131" s="29">
        <v>0</v>
      </c>
      <c r="G131" s="26" t="s">
        <v>1893</v>
      </c>
      <c r="H131" s="26" t="s">
        <v>39</v>
      </c>
    </row>
    <row r="132" spans="1:8" x14ac:dyDescent="0.2">
      <c r="A132" s="26" t="s">
        <v>9</v>
      </c>
      <c r="B132" s="26" t="s">
        <v>1892</v>
      </c>
      <c r="C132" s="26" t="s">
        <v>1891</v>
      </c>
      <c r="D132" s="29">
        <v>150</v>
      </c>
      <c r="E132" s="29">
        <v>5593.37</v>
      </c>
      <c r="F132" s="29">
        <v>-5443.37</v>
      </c>
      <c r="G132" s="26" t="s">
        <v>1890</v>
      </c>
      <c r="H132" s="26" t="s">
        <v>39</v>
      </c>
    </row>
    <row r="133" spans="1:8" x14ac:dyDescent="0.2">
      <c r="A133" s="26" t="s">
        <v>9</v>
      </c>
      <c r="B133" s="26" t="s">
        <v>1889</v>
      </c>
      <c r="C133" s="26" t="s">
        <v>1888</v>
      </c>
      <c r="D133" s="29">
        <v>14022.34</v>
      </c>
      <c r="E133" s="29">
        <v>35904.400000000001</v>
      </c>
      <c r="F133" s="29">
        <v>-21882.06</v>
      </c>
      <c r="G133" s="26" t="s">
        <v>1887</v>
      </c>
      <c r="H133" s="26" t="s">
        <v>39</v>
      </c>
    </row>
    <row r="134" spans="1:8" x14ac:dyDescent="0.2">
      <c r="A134" s="26" t="s">
        <v>9</v>
      </c>
      <c r="B134" s="26" t="s">
        <v>1886</v>
      </c>
      <c r="C134" s="26" t="s">
        <v>1885</v>
      </c>
      <c r="D134" s="29">
        <v>632.57000000000005</v>
      </c>
      <c r="E134" s="29">
        <v>277007.55</v>
      </c>
      <c r="F134" s="29">
        <v>-276374.98</v>
      </c>
      <c r="G134" s="26" t="s">
        <v>1884</v>
      </c>
      <c r="H134" s="26" t="s">
        <v>39</v>
      </c>
    </row>
    <row r="135" spans="1:8" x14ac:dyDescent="0.2">
      <c r="A135" s="26" t="s">
        <v>9</v>
      </c>
      <c r="B135" s="26" t="s">
        <v>1883</v>
      </c>
      <c r="C135" s="26" t="s">
        <v>1882</v>
      </c>
      <c r="D135" s="29">
        <v>536.11</v>
      </c>
      <c r="E135" s="29">
        <v>126.2</v>
      </c>
      <c r="F135" s="29">
        <v>409.91</v>
      </c>
      <c r="G135" s="26" t="s">
        <v>1881</v>
      </c>
      <c r="H135" s="26" t="s">
        <v>39</v>
      </c>
    </row>
    <row r="136" spans="1:8" x14ac:dyDescent="0.2">
      <c r="A136" s="26" t="s">
        <v>0</v>
      </c>
      <c r="B136" s="26" t="s">
        <v>0</v>
      </c>
      <c r="C136" s="26" t="s">
        <v>1880</v>
      </c>
      <c r="D136" s="29">
        <v>628319.98</v>
      </c>
      <c r="E136" s="29">
        <v>952742.65</v>
      </c>
      <c r="F136" s="29">
        <v>-324422.67</v>
      </c>
      <c r="G136" s="26" t="s">
        <v>1879</v>
      </c>
      <c r="H136" s="26" t="s">
        <v>13</v>
      </c>
    </row>
    <row r="137" spans="1:8" x14ac:dyDescent="0.2">
      <c r="A137" s="26" t="s">
        <v>0</v>
      </c>
      <c r="B137" s="26" t="s">
        <v>0</v>
      </c>
      <c r="C137" s="26" t="s">
        <v>1878</v>
      </c>
      <c r="D137" s="29">
        <v>0</v>
      </c>
      <c r="E137" s="29">
        <v>0</v>
      </c>
      <c r="F137" s="29">
        <v>0</v>
      </c>
      <c r="G137" s="26" t="s">
        <v>0</v>
      </c>
      <c r="H137" s="26" t="s">
        <v>13</v>
      </c>
    </row>
    <row r="138" spans="1:8" x14ac:dyDescent="0.2">
      <c r="A138" s="26" t="s">
        <v>9</v>
      </c>
      <c r="B138" s="26" t="s">
        <v>1877</v>
      </c>
      <c r="C138" s="26" t="s">
        <v>1876</v>
      </c>
      <c r="D138" s="29">
        <v>3890.93</v>
      </c>
      <c r="E138" s="29">
        <v>747.72</v>
      </c>
      <c r="F138" s="29">
        <v>3143.21</v>
      </c>
      <c r="G138" s="26" t="s">
        <v>1875</v>
      </c>
      <c r="H138" s="26" t="s">
        <v>39</v>
      </c>
    </row>
    <row r="139" spans="1:8" x14ac:dyDescent="0.2">
      <c r="A139" s="26" t="s">
        <v>9</v>
      </c>
      <c r="B139" s="26" t="s">
        <v>1874</v>
      </c>
      <c r="C139" s="26" t="s">
        <v>1873</v>
      </c>
      <c r="D139" s="29">
        <v>2278.38</v>
      </c>
      <c r="E139" s="29">
        <v>864.84</v>
      </c>
      <c r="F139" s="29">
        <v>1413.54</v>
      </c>
      <c r="G139" s="26" t="s">
        <v>1872</v>
      </c>
      <c r="H139" s="26" t="s">
        <v>39</v>
      </c>
    </row>
    <row r="140" spans="1:8" x14ac:dyDescent="0.2">
      <c r="A140" s="26" t="s">
        <v>9</v>
      </c>
      <c r="B140" s="26" t="s">
        <v>1871</v>
      </c>
      <c r="C140" s="26" t="s">
        <v>1870</v>
      </c>
      <c r="D140" s="29">
        <v>318</v>
      </c>
      <c r="E140" s="29">
        <v>0</v>
      </c>
      <c r="F140" s="29">
        <v>318</v>
      </c>
      <c r="G140" s="26" t="s">
        <v>0</v>
      </c>
      <c r="H140" s="26" t="s">
        <v>39</v>
      </c>
    </row>
    <row r="141" spans="1:8" x14ac:dyDescent="0.2">
      <c r="A141" s="26" t="s">
        <v>9</v>
      </c>
      <c r="B141" s="26" t="s">
        <v>1869</v>
      </c>
      <c r="C141" s="26" t="s">
        <v>1868</v>
      </c>
      <c r="D141" s="29">
        <v>115</v>
      </c>
      <c r="E141" s="29">
        <v>0</v>
      </c>
      <c r="F141" s="29">
        <v>115</v>
      </c>
      <c r="G141" s="26" t="s">
        <v>0</v>
      </c>
      <c r="H141" s="26" t="s">
        <v>39</v>
      </c>
    </row>
    <row r="142" spans="1:8" x14ac:dyDescent="0.2">
      <c r="A142" s="26" t="s">
        <v>9</v>
      </c>
      <c r="B142" s="26" t="s">
        <v>1867</v>
      </c>
      <c r="C142" s="26" t="s">
        <v>1866</v>
      </c>
      <c r="D142" s="29">
        <v>36.450000000000003</v>
      </c>
      <c r="E142" s="29">
        <v>531.14</v>
      </c>
      <c r="F142" s="29">
        <v>-494.69</v>
      </c>
      <c r="G142" s="26" t="s">
        <v>1865</v>
      </c>
      <c r="H142" s="26" t="s">
        <v>39</v>
      </c>
    </row>
    <row r="143" spans="1:8" x14ac:dyDescent="0.2">
      <c r="A143" s="26" t="s">
        <v>9</v>
      </c>
      <c r="B143" s="26" t="s">
        <v>1864</v>
      </c>
      <c r="C143" s="26" t="s">
        <v>1863</v>
      </c>
      <c r="D143" s="29">
        <v>179.7</v>
      </c>
      <c r="E143" s="29">
        <v>235.72</v>
      </c>
      <c r="F143" s="29">
        <v>-56.02</v>
      </c>
      <c r="G143" s="26" t="s">
        <v>1862</v>
      </c>
      <c r="H143" s="26" t="s">
        <v>39</v>
      </c>
    </row>
    <row r="144" spans="1:8" x14ac:dyDescent="0.2">
      <c r="A144" s="26" t="s">
        <v>9</v>
      </c>
      <c r="B144" s="26" t="s">
        <v>1861</v>
      </c>
      <c r="C144" s="26" t="s">
        <v>1860</v>
      </c>
      <c r="D144" s="29">
        <v>4776.55</v>
      </c>
      <c r="E144" s="29">
        <v>11637.98</v>
      </c>
      <c r="F144" s="29">
        <v>-6861.43</v>
      </c>
      <c r="G144" s="26" t="s">
        <v>1859</v>
      </c>
      <c r="H144" s="26" t="s">
        <v>39</v>
      </c>
    </row>
    <row r="145" spans="1:8" x14ac:dyDescent="0.2">
      <c r="A145" s="26" t="s">
        <v>9</v>
      </c>
      <c r="B145" s="26" t="s">
        <v>1858</v>
      </c>
      <c r="C145" s="26" t="s">
        <v>1857</v>
      </c>
      <c r="D145" s="29">
        <v>1552.36</v>
      </c>
      <c r="E145" s="29">
        <v>7128.53</v>
      </c>
      <c r="F145" s="29">
        <v>-5576.17</v>
      </c>
      <c r="G145" s="26" t="s">
        <v>1856</v>
      </c>
      <c r="H145" s="26" t="s">
        <v>39</v>
      </c>
    </row>
    <row r="146" spans="1:8" x14ac:dyDescent="0.2">
      <c r="A146" s="26" t="s">
        <v>9</v>
      </c>
      <c r="B146" s="26" t="s">
        <v>1855</v>
      </c>
      <c r="C146" s="26" t="s">
        <v>1854</v>
      </c>
      <c r="D146" s="29">
        <v>219</v>
      </c>
      <c r="E146" s="29">
        <v>0</v>
      </c>
      <c r="F146" s="29">
        <v>219</v>
      </c>
      <c r="G146" s="26" t="s">
        <v>0</v>
      </c>
      <c r="H146" s="26" t="s">
        <v>39</v>
      </c>
    </row>
    <row r="147" spans="1:8" x14ac:dyDescent="0.2">
      <c r="A147" s="26" t="s">
        <v>9</v>
      </c>
      <c r="B147" s="26" t="s">
        <v>1853</v>
      </c>
      <c r="C147" s="26" t="s">
        <v>1852</v>
      </c>
      <c r="D147" s="29">
        <v>12891</v>
      </c>
      <c r="E147" s="29">
        <v>8312.2999999999993</v>
      </c>
      <c r="F147" s="29">
        <v>4578.7</v>
      </c>
      <c r="G147" s="26" t="s">
        <v>1851</v>
      </c>
      <c r="H147" s="26" t="s">
        <v>39</v>
      </c>
    </row>
    <row r="148" spans="1:8" x14ac:dyDescent="0.2">
      <c r="A148" s="26" t="s">
        <v>9</v>
      </c>
      <c r="B148" s="26" t="s">
        <v>1850</v>
      </c>
      <c r="C148" s="26" t="s">
        <v>1849</v>
      </c>
      <c r="D148" s="29">
        <v>13503.52</v>
      </c>
      <c r="E148" s="29">
        <v>12502.88</v>
      </c>
      <c r="F148" s="29">
        <v>1000.64</v>
      </c>
      <c r="G148" s="26" t="s">
        <v>1848</v>
      </c>
      <c r="H148" s="26" t="s">
        <v>39</v>
      </c>
    </row>
    <row r="149" spans="1:8" x14ac:dyDescent="0.2">
      <c r="A149" s="26" t="s">
        <v>9</v>
      </c>
      <c r="B149" s="26" t="s">
        <v>1847</v>
      </c>
      <c r="C149" s="26" t="s">
        <v>1846</v>
      </c>
      <c r="D149" s="29">
        <v>2.81</v>
      </c>
      <c r="E149" s="29">
        <v>25.92</v>
      </c>
      <c r="F149" s="29">
        <v>-23.11</v>
      </c>
      <c r="G149" s="26" t="s">
        <v>1845</v>
      </c>
      <c r="H149" s="26" t="s">
        <v>39</v>
      </c>
    </row>
    <row r="150" spans="1:8" x14ac:dyDescent="0.2">
      <c r="A150" s="26" t="s">
        <v>9</v>
      </c>
      <c r="B150" s="26" t="s">
        <v>1844</v>
      </c>
      <c r="C150" s="26" t="s">
        <v>1843</v>
      </c>
      <c r="D150" s="29">
        <v>2094.75</v>
      </c>
      <c r="E150" s="29">
        <v>4122.28</v>
      </c>
      <c r="F150" s="29">
        <v>-2027.53</v>
      </c>
      <c r="G150" s="26" t="s">
        <v>1691</v>
      </c>
      <c r="H150" s="26" t="s">
        <v>39</v>
      </c>
    </row>
    <row r="151" spans="1:8" x14ac:dyDescent="0.2">
      <c r="A151" s="26" t="s">
        <v>9</v>
      </c>
      <c r="B151" s="26" t="s">
        <v>1842</v>
      </c>
      <c r="C151" s="26" t="s">
        <v>1841</v>
      </c>
      <c r="D151" s="29">
        <v>39.409999999999997</v>
      </c>
      <c r="E151" s="29">
        <v>38.58</v>
      </c>
      <c r="F151" s="29">
        <v>0.83</v>
      </c>
      <c r="G151" s="26" t="s">
        <v>1840</v>
      </c>
      <c r="H151" s="26" t="s">
        <v>39</v>
      </c>
    </row>
    <row r="152" spans="1:8" x14ac:dyDescent="0.2">
      <c r="A152" s="26" t="s">
        <v>9</v>
      </c>
      <c r="B152" s="26" t="s">
        <v>1839</v>
      </c>
      <c r="C152" s="26" t="s">
        <v>1838</v>
      </c>
      <c r="D152" s="29">
        <v>-109955.41</v>
      </c>
      <c r="E152" s="29">
        <v>-227077.72</v>
      </c>
      <c r="F152" s="29">
        <v>117122.31</v>
      </c>
      <c r="G152" s="26" t="s">
        <v>1837</v>
      </c>
      <c r="H152" s="26" t="s">
        <v>39</v>
      </c>
    </row>
    <row r="153" spans="1:8" x14ac:dyDescent="0.2">
      <c r="A153" s="26" t="s">
        <v>9</v>
      </c>
      <c r="B153" s="26" t="s">
        <v>1836</v>
      </c>
      <c r="C153" s="26" t="s">
        <v>1835</v>
      </c>
      <c r="D153" s="29">
        <v>18230</v>
      </c>
      <c r="E153" s="29">
        <v>40192.839999999997</v>
      </c>
      <c r="F153" s="29">
        <v>-21962.84</v>
      </c>
      <c r="G153" s="26" t="s">
        <v>1834</v>
      </c>
      <c r="H153" s="26" t="s">
        <v>39</v>
      </c>
    </row>
    <row r="154" spans="1:8" x14ac:dyDescent="0.2">
      <c r="A154" s="26" t="s">
        <v>9</v>
      </c>
      <c r="B154" s="26" t="s">
        <v>1833</v>
      </c>
      <c r="C154" s="26" t="s">
        <v>1832</v>
      </c>
      <c r="D154" s="29">
        <v>0</v>
      </c>
      <c r="E154" s="29">
        <v>34.17</v>
      </c>
      <c r="F154" s="29">
        <v>-34.17</v>
      </c>
      <c r="G154" s="26" t="s">
        <v>76</v>
      </c>
      <c r="H154" s="26" t="s">
        <v>39</v>
      </c>
    </row>
    <row r="155" spans="1:8" x14ac:dyDescent="0.2">
      <c r="A155" s="26" t="s">
        <v>9</v>
      </c>
      <c r="B155" s="26" t="s">
        <v>1831</v>
      </c>
      <c r="C155" s="26" t="s">
        <v>1830</v>
      </c>
      <c r="D155" s="29">
        <v>24000</v>
      </c>
      <c r="E155" s="29">
        <v>4000</v>
      </c>
      <c r="F155" s="29">
        <v>20000</v>
      </c>
      <c r="G155" s="26" t="s">
        <v>1602</v>
      </c>
      <c r="H155" s="26" t="s">
        <v>39</v>
      </c>
    </row>
    <row r="156" spans="1:8" x14ac:dyDescent="0.2">
      <c r="A156" s="26" t="s">
        <v>9</v>
      </c>
      <c r="B156" s="26" t="s">
        <v>1829</v>
      </c>
      <c r="C156" s="26" t="s">
        <v>1828</v>
      </c>
      <c r="D156" s="29">
        <v>42488.46</v>
      </c>
      <c r="E156" s="29">
        <v>3834.3</v>
      </c>
      <c r="F156" s="29">
        <v>38654.160000000003</v>
      </c>
      <c r="G156" s="26" t="s">
        <v>1827</v>
      </c>
      <c r="H156" s="26" t="s">
        <v>39</v>
      </c>
    </row>
    <row r="157" spans="1:8" x14ac:dyDescent="0.2">
      <c r="A157" s="26" t="s">
        <v>9</v>
      </c>
      <c r="B157" s="26" t="s">
        <v>1826</v>
      </c>
      <c r="C157" s="26" t="s">
        <v>1825</v>
      </c>
      <c r="D157" s="29">
        <v>0</v>
      </c>
      <c r="E157" s="29">
        <v>-4500</v>
      </c>
      <c r="F157" s="29">
        <v>4500</v>
      </c>
      <c r="G157" s="26" t="s">
        <v>162</v>
      </c>
      <c r="H157" s="26" t="s">
        <v>39</v>
      </c>
    </row>
    <row r="158" spans="1:8" x14ac:dyDescent="0.2">
      <c r="A158" s="26" t="s">
        <v>9</v>
      </c>
      <c r="B158" s="26" t="s">
        <v>1824</v>
      </c>
      <c r="C158" s="26" t="s">
        <v>1823</v>
      </c>
      <c r="D158" s="29">
        <v>0</v>
      </c>
      <c r="E158" s="29">
        <v>4500</v>
      </c>
      <c r="F158" s="29">
        <v>-4500</v>
      </c>
      <c r="G158" s="26" t="s">
        <v>76</v>
      </c>
      <c r="H158" s="26" t="s">
        <v>39</v>
      </c>
    </row>
    <row r="159" spans="1:8" x14ac:dyDescent="0.2">
      <c r="A159" s="26" t="s">
        <v>9</v>
      </c>
      <c r="B159" s="26" t="s">
        <v>1822</v>
      </c>
      <c r="C159" s="26" t="s">
        <v>1821</v>
      </c>
      <c r="D159" s="29">
        <v>-1361127.36</v>
      </c>
      <c r="E159" s="29">
        <v>-285954.09999999998</v>
      </c>
      <c r="F159" s="29">
        <v>-1075173.26</v>
      </c>
      <c r="G159" s="26" t="s">
        <v>1820</v>
      </c>
      <c r="H159" s="26" t="s">
        <v>39</v>
      </c>
    </row>
    <row r="160" spans="1:8" x14ac:dyDescent="0.2">
      <c r="A160" s="26" t="s">
        <v>9</v>
      </c>
      <c r="B160" s="26" t="s">
        <v>1819</v>
      </c>
      <c r="C160" s="26" t="s">
        <v>1818</v>
      </c>
      <c r="D160" s="29">
        <v>225</v>
      </c>
      <c r="E160" s="29">
        <v>52.55</v>
      </c>
      <c r="F160" s="29">
        <v>172.45</v>
      </c>
      <c r="G160" s="26" t="s">
        <v>1817</v>
      </c>
      <c r="H160" s="26" t="s">
        <v>39</v>
      </c>
    </row>
    <row r="161" spans="1:8" x14ac:dyDescent="0.2">
      <c r="A161" s="26" t="s">
        <v>9</v>
      </c>
      <c r="B161" s="26" t="s">
        <v>1816</v>
      </c>
      <c r="C161" s="26" t="s">
        <v>1815</v>
      </c>
      <c r="D161" s="29">
        <v>1330</v>
      </c>
      <c r="E161" s="29">
        <v>375</v>
      </c>
      <c r="F161" s="29">
        <v>955</v>
      </c>
      <c r="G161" s="26" t="s">
        <v>1814</v>
      </c>
      <c r="H161" s="26" t="s">
        <v>39</v>
      </c>
    </row>
    <row r="162" spans="1:8" x14ac:dyDescent="0.2">
      <c r="A162" s="26" t="s">
        <v>9</v>
      </c>
      <c r="B162" s="26" t="s">
        <v>1813</v>
      </c>
      <c r="C162" s="26" t="s">
        <v>1812</v>
      </c>
      <c r="D162" s="29">
        <v>0</v>
      </c>
      <c r="E162" s="29">
        <v>45000</v>
      </c>
      <c r="F162" s="29">
        <v>-45000</v>
      </c>
      <c r="G162" s="26" t="s">
        <v>76</v>
      </c>
      <c r="H162" s="26" t="s">
        <v>39</v>
      </c>
    </row>
    <row r="163" spans="1:8" x14ac:dyDescent="0.2">
      <c r="A163" s="26" t="s">
        <v>9</v>
      </c>
      <c r="B163" s="26" t="s">
        <v>1811</v>
      </c>
      <c r="C163" s="26" t="s">
        <v>1810</v>
      </c>
      <c r="D163" s="29">
        <v>1405.83</v>
      </c>
      <c r="E163" s="29">
        <v>826.42</v>
      </c>
      <c r="F163" s="29">
        <v>579.41</v>
      </c>
      <c r="G163" s="26" t="s">
        <v>1601</v>
      </c>
      <c r="H163" s="26" t="s">
        <v>39</v>
      </c>
    </row>
    <row r="164" spans="1:8" x14ac:dyDescent="0.2">
      <c r="A164" s="26" t="s">
        <v>9</v>
      </c>
      <c r="B164" s="26" t="s">
        <v>1809</v>
      </c>
      <c r="C164" s="26" t="s">
        <v>1808</v>
      </c>
      <c r="D164" s="29">
        <v>266.77999999999997</v>
      </c>
      <c r="E164" s="29">
        <v>0</v>
      </c>
      <c r="F164" s="29">
        <v>266.77999999999997</v>
      </c>
      <c r="G164" s="26" t="s">
        <v>0</v>
      </c>
      <c r="H164" s="26" t="s">
        <v>39</v>
      </c>
    </row>
    <row r="165" spans="1:8" x14ac:dyDescent="0.2">
      <c r="A165" s="26" t="s">
        <v>9</v>
      </c>
      <c r="B165" s="26" t="s">
        <v>1807</v>
      </c>
      <c r="C165" s="26" t="s">
        <v>1806</v>
      </c>
      <c r="D165" s="29">
        <v>-96860.59</v>
      </c>
      <c r="E165" s="29">
        <v>-12054.77</v>
      </c>
      <c r="F165" s="29">
        <v>-84805.82</v>
      </c>
      <c r="G165" s="26" t="s">
        <v>1805</v>
      </c>
      <c r="H165" s="26" t="s">
        <v>39</v>
      </c>
    </row>
    <row r="166" spans="1:8" x14ac:dyDescent="0.2">
      <c r="A166" s="26" t="s">
        <v>9</v>
      </c>
      <c r="B166" s="26" t="s">
        <v>1804</v>
      </c>
      <c r="C166" s="26" t="s">
        <v>1803</v>
      </c>
      <c r="D166" s="29">
        <v>-9314.77</v>
      </c>
      <c r="E166" s="29">
        <v>-2637.77</v>
      </c>
      <c r="F166" s="29">
        <v>-6677</v>
      </c>
      <c r="G166" s="26" t="s">
        <v>1802</v>
      </c>
      <c r="H166" s="26" t="s">
        <v>39</v>
      </c>
    </row>
    <row r="167" spans="1:8" x14ac:dyDescent="0.2">
      <c r="A167" s="26" t="s">
        <v>9</v>
      </c>
      <c r="B167" s="26" t="s">
        <v>1801</v>
      </c>
      <c r="C167" s="26" t="s">
        <v>1800</v>
      </c>
      <c r="D167" s="29">
        <v>-2650.06</v>
      </c>
      <c r="E167" s="29">
        <v>-1673.62</v>
      </c>
      <c r="F167" s="29">
        <v>-976.44</v>
      </c>
      <c r="G167" s="26" t="s">
        <v>1799</v>
      </c>
      <c r="H167" s="26" t="s">
        <v>39</v>
      </c>
    </row>
    <row r="168" spans="1:8" x14ac:dyDescent="0.2">
      <c r="A168" s="26" t="s">
        <v>0</v>
      </c>
      <c r="B168" s="26" t="s">
        <v>0</v>
      </c>
      <c r="C168" s="26" t="s">
        <v>1798</v>
      </c>
      <c r="D168" s="29">
        <v>-1450064.26</v>
      </c>
      <c r="E168" s="29">
        <v>-388934.81</v>
      </c>
      <c r="F168" s="29">
        <v>-1061129.45</v>
      </c>
      <c r="G168" s="26" t="s">
        <v>1797</v>
      </c>
      <c r="H168" s="26" t="s">
        <v>13</v>
      </c>
    </row>
    <row r="169" spans="1:8" x14ac:dyDescent="0.2">
      <c r="A169" s="26" t="s">
        <v>0</v>
      </c>
      <c r="B169" s="26" t="s">
        <v>0</v>
      </c>
      <c r="C169" s="26" t="s">
        <v>1796</v>
      </c>
      <c r="D169" s="29">
        <v>0</v>
      </c>
      <c r="E169" s="29">
        <v>0</v>
      </c>
      <c r="F169" s="29">
        <v>0</v>
      </c>
      <c r="G169" s="26" t="s">
        <v>0</v>
      </c>
      <c r="H169" s="26" t="s">
        <v>13</v>
      </c>
    </row>
    <row r="170" spans="1:8" x14ac:dyDescent="0.2">
      <c r="A170" s="26" t="s">
        <v>9</v>
      </c>
      <c r="B170" s="26" t="s">
        <v>1795</v>
      </c>
      <c r="C170" s="26" t="s">
        <v>1794</v>
      </c>
      <c r="D170" s="29">
        <v>12100</v>
      </c>
      <c r="E170" s="29">
        <v>53600</v>
      </c>
      <c r="F170" s="29">
        <v>-41500</v>
      </c>
      <c r="G170" s="26" t="s">
        <v>1644</v>
      </c>
      <c r="H170" s="26" t="s">
        <v>39</v>
      </c>
    </row>
    <row r="171" spans="1:8" x14ac:dyDescent="0.2">
      <c r="A171" s="26" t="s">
        <v>0</v>
      </c>
      <c r="B171" s="26" t="s">
        <v>0</v>
      </c>
      <c r="C171" s="26" t="s">
        <v>1793</v>
      </c>
      <c r="D171" s="29">
        <v>12100</v>
      </c>
      <c r="E171" s="29">
        <v>53600</v>
      </c>
      <c r="F171" s="29">
        <v>-41500</v>
      </c>
      <c r="G171" s="26" t="s">
        <v>1644</v>
      </c>
      <c r="H171" s="26" t="s">
        <v>13</v>
      </c>
    </row>
    <row r="172" spans="1:8" x14ac:dyDescent="0.2">
      <c r="A172" s="26" t="s">
        <v>0</v>
      </c>
      <c r="B172" s="26" t="s">
        <v>0</v>
      </c>
      <c r="C172" s="26" t="s">
        <v>1792</v>
      </c>
      <c r="D172" s="29">
        <v>0</v>
      </c>
      <c r="E172" s="29">
        <v>0</v>
      </c>
      <c r="F172" s="29">
        <v>0</v>
      </c>
      <c r="G172" s="26" t="s">
        <v>0</v>
      </c>
      <c r="H172" s="26" t="s">
        <v>13</v>
      </c>
    </row>
    <row r="173" spans="1:8" x14ac:dyDescent="0.2">
      <c r="A173" s="26" t="s">
        <v>9</v>
      </c>
      <c r="B173" s="26" t="s">
        <v>1525</v>
      </c>
      <c r="C173" s="26" t="s">
        <v>1791</v>
      </c>
      <c r="D173" s="29">
        <v>384956.84</v>
      </c>
      <c r="E173" s="29">
        <v>130781.83</v>
      </c>
      <c r="F173" s="29">
        <v>254175.01</v>
      </c>
      <c r="G173" s="26" t="s">
        <v>1790</v>
      </c>
      <c r="H173" s="26" t="s">
        <v>39</v>
      </c>
    </row>
    <row r="174" spans="1:8" x14ac:dyDescent="0.2">
      <c r="A174" s="26" t="s">
        <v>9</v>
      </c>
      <c r="B174" s="26" t="s">
        <v>1535</v>
      </c>
      <c r="C174" s="26" t="s">
        <v>1789</v>
      </c>
      <c r="D174" s="29">
        <v>94768.91</v>
      </c>
      <c r="E174" s="29">
        <v>35687.129999999997</v>
      </c>
      <c r="F174" s="29">
        <v>59081.78</v>
      </c>
      <c r="G174" s="26" t="s">
        <v>1788</v>
      </c>
      <c r="H174" s="26" t="s">
        <v>39</v>
      </c>
    </row>
    <row r="175" spans="1:8" x14ac:dyDescent="0.2">
      <c r="A175" s="26" t="s">
        <v>9</v>
      </c>
      <c r="B175" s="26" t="s">
        <v>1536</v>
      </c>
      <c r="C175" s="26" t="s">
        <v>1787</v>
      </c>
      <c r="D175" s="29">
        <v>-83563.39</v>
      </c>
      <c r="E175" s="29">
        <v>-18904.53</v>
      </c>
      <c r="F175" s="29">
        <v>-64658.86</v>
      </c>
      <c r="G175" s="26" t="s">
        <v>1786</v>
      </c>
      <c r="H175" s="26" t="s">
        <v>39</v>
      </c>
    </row>
    <row r="176" spans="1:8" x14ac:dyDescent="0.2">
      <c r="A176" s="26" t="s">
        <v>9</v>
      </c>
      <c r="B176" s="26" t="s">
        <v>1538</v>
      </c>
      <c r="C176" s="26" t="s">
        <v>1785</v>
      </c>
      <c r="D176" s="29">
        <v>-12202.09</v>
      </c>
      <c r="E176" s="29">
        <v>-5862.84</v>
      </c>
      <c r="F176" s="29">
        <v>-6339.25</v>
      </c>
      <c r="G176" s="26" t="s">
        <v>1784</v>
      </c>
      <c r="H176" s="26" t="s">
        <v>39</v>
      </c>
    </row>
    <row r="177" spans="1:8" x14ac:dyDescent="0.2">
      <c r="A177" s="26" t="s">
        <v>0</v>
      </c>
      <c r="B177" s="26" t="s">
        <v>0</v>
      </c>
      <c r="C177" s="26" t="s">
        <v>1783</v>
      </c>
      <c r="D177" s="29">
        <v>383960.27</v>
      </c>
      <c r="E177" s="29">
        <v>141701.59</v>
      </c>
      <c r="F177" s="29">
        <v>242258.68</v>
      </c>
      <c r="G177" s="26" t="s">
        <v>1782</v>
      </c>
      <c r="H177" s="26" t="s">
        <v>13</v>
      </c>
    </row>
    <row r="178" spans="1:8" x14ac:dyDescent="0.2">
      <c r="A178" s="26" t="s">
        <v>0</v>
      </c>
      <c r="B178" s="26" t="s">
        <v>0</v>
      </c>
      <c r="C178" s="26" t="s">
        <v>1781</v>
      </c>
      <c r="D178" s="29">
        <v>4245825.09</v>
      </c>
      <c r="E178" s="29">
        <v>4017075.55</v>
      </c>
      <c r="F178" s="29">
        <v>228749.54</v>
      </c>
      <c r="G178" s="26" t="s">
        <v>1780</v>
      </c>
      <c r="H178" s="26" t="s">
        <v>19</v>
      </c>
    </row>
    <row r="179" spans="1:8" x14ac:dyDescent="0.2">
      <c r="A179" s="26" t="s">
        <v>0</v>
      </c>
      <c r="B179" s="26" t="s">
        <v>0</v>
      </c>
      <c r="C179" s="26" t="s">
        <v>1779</v>
      </c>
      <c r="D179" s="29">
        <v>0</v>
      </c>
      <c r="E179" s="29">
        <v>0</v>
      </c>
      <c r="F179" s="29">
        <v>0</v>
      </c>
      <c r="G179" s="26" t="s">
        <v>0</v>
      </c>
      <c r="H179" s="26" t="s">
        <v>19</v>
      </c>
    </row>
    <row r="180" spans="1:8" x14ac:dyDescent="0.2">
      <c r="A180" s="26" t="s">
        <v>9</v>
      </c>
      <c r="B180" s="26" t="s">
        <v>1778</v>
      </c>
      <c r="C180" s="26" t="s">
        <v>1777</v>
      </c>
      <c r="D180" s="29">
        <v>970.56</v>
      </c>
      <c r="E180" s="29">
        <v>727.91</v>
      </c>
      <c r="F180" s="29">
        <v>242.65</v>
      </c>
      <c r="G180" s="26" t="s">
        <v>1615</v>
      </c>
      <c r="H180" s="26" t="s">
        <v>13</v>
      </c>
    </row>
    <row r="181" spans="1:8" x14ac:dyDescent="0.2">
      <c r="A181" s="26" t="s">
        <v>9</v>
      </c>
      <c r="B181" s="26" t="s">
        <v>1776</v>
      </c>
      <c r="C181" s="26" t="s">
        <v>1775</v>
      </c>
      <c r="D181" s="29">
        <v>39812.050000000003</v>
      </c>
      <c r="E181" s="29">
        <v>29861.16</v>
      </c>
      <c r="F181" s="29">
        <v>9950.89</v>
      </c>
      <c r="G181" s="26" t="s">
        <v>1615</v>
      </c>
      <c r="H181" s="26" t="s">
        <v>13</v>
      </c>
    </row>
    <row r="182" spans="1:8" x14ac:dyDescent="0.2">
      <c r="A182" s="26" t="s">
        <v>9</v>
      </c>
      <c r="B182" s="26" t="s">
        <v>1774</v>
      </c>
      <c r="C182" s="26" t="s">
        <v>1773</v>
      </c>
      <c r="D182" s="29">
        <v>32381.87</v>
      </c>
      <c r="E182" s="29">
        <v>24291.91</v>
      </c>
      <c r="F182" s="29">
        <v>8089.96</v>
      </c>
      <c r="G182" s="26" t="s">
        <v>1615</v>
      </c>
      <c r="H182" s="26" t="s">
        <v>13</v>
      </c>
    </row>
    <row r="183" spans="1:8" x14ac:dyDescent="0.2">
      <c r="A183" s="26" t="s">
        <v>9</v>
      </c>
      <c r="B183" s="26" t="s">
        <v>1772</v>
      </c>
      <c r="C183" s="26" t="s">
        <v>1771</v>
      </c>
      <c r="D183" s="29">
        <v>256148.46</v>
      </c>
      <c r="E183" s="29">
        <v>192111.35</v>
      </c>
      <c r="F183" s="29">
        <v>64037.11</v>
      </c>
      <c r="G183" s="26" t="s">
        <v>1615</v>
      </c>
      <c r="H183" s="26" t="s">
        <v>13</v>
      </c>
    </row>
    <row r="184" spans="1:8" x14ac:dyDescent="0.2">
      <c r="A184" s="26" t="s">
        <v>9</v>
      </c>
      <c r="B184" s="26" t="s">
        <v>1770</v>
      </c>
      <c r="C184" s="26" t="s">
        <v>1769</v>
      </c>
      <c r="D184" s="29">
        <v>519538.59</v>
      </c>
      <c r="E184" s="29">
        <v>389835.12</v>
      </c>
      <c r="F184" s="29">
        <v>129703.47</v>
      </c>
      <c r="G184" s="26" t="s">
        <v>1615</v>
      </c>
      <c r="H184" s="26" t="s">
        <v>13</v>
      </c>
    </row>
    <row r="185" spans="1:8" x14ac:dyDescent="0.2">
      <c r="A185" s="26" t="s">
        <v>9</v>
      </c>
      <c r="B185" s="26" t="s">
        <v>1768</v>
      </c>
      <c r="C185" s="26" t="s">
        <v>1767</v>
      </c>
      <c r="D185" s="29">
        <v>1477688.7</v>
      </c>
      <c r="E185" s="29">
        <v>1123986.5900000001</v>
      </c>
      <c r="F185" s="29">
        <v>353702.11</v>
      </c>
      <c r="G185" s="26" t="s">
        <v>1766</v>
      </c>
      <c r="H185" s="26" t="s">
        <v>13</v>
      </c>
    </row>
    <row r="186" spans="1:8" x14ac:dyDescent="0.2">
      <c r="A186" s="26" t="s">
        <v>9</v>
      </c>
      <c r="B186" s="26" t="s">
        <v>1765</v>
      </c>
      <c r="C186" s="26" t="s">
        <v>1764</v>
      </c>
      <c r="D186" s="29">
        <v>166604.76</v>
      </c>
      <c r="E186" s="29">
        <v>125143.91</v>
      </c>
      <c r="F186" s="29">
        <v>41460.85</v>
      </c>
      <c r="G186" s="26" t="s">
        <v>1763</v>
      </c>
      <c r="H186" s="26" t="s">
        <v>13</v>
      </c>
    </row>
    <row r="187" spans="1:8" x14ac:dyDescent="0.2">
      <c r="A187" s="26" t="s">
        <v>9</v>
      </c>
      <c r="B187" s="26" t="s">
        <v>1762</v>
      </c>
      <c r="C187" s="26" t="s">
        <v>1761</v>
      </c>
      <c r="D187" s="29">
        <v>51189.97</v>
      </c>
      <c r="E187" s="29">
        <v>37432.68</v>
      </c>
      <c r="F187" s="29">
        <v>13757.29</v>
      </c>
      <c r="G187" s="26" t="s">
        <v>1760</v>
      </c>
      <c r="H187" s="26" t="s">
        <v>13</v>
      </c>
    </row>
    <row r="188" spans="1:8" x14ac:dyDescent="0.2">
      <c r="A188" s="26" t="s">
        <v>9</v>
      </c>
      <c r="B188" s="26" t="s">
        <v>1759</v>
      </c>
      <c r="C188" s="26" t="s">
        <v>1758</v>
      </c>
      <c r="D188" s="29">
        <v>116952</v>
      </c>
      <c r="E188" s="29">
        <v>90249.78</v>
      </c>
      <c r="F188" s="29">
        <v>26702.22</v>
      </c>
      <c r="G188" s="26" t="s">
        <v>32</v>
      </c>
      <c r="H188" s="26" t="s">
        <v>13</v>
      </c>
    </row>
    <row r="189" spans="1:8" x14ac:dyDescent="0.2">
      <c r="A189" s="26" t="s">
        <v>9</v>
      </c>
      <c r="B189" s="26" t="s">
        <v>1757</v>
      </c>
      <c r="C189" s="26" t="s">
        <v>1756</v>
      </c>
      <c r="D189" s="29">
        <v>5305.78</v>
      </c>
      <c r="E189" s="29">
        <v>3979.33</v>
      </c>
      <c r="F189" s="29">
        <v>1326.45</v>
      </c>
      <c r="G189" s="26" t="s">
        <v>1615</v>
      </c>
      <c r="H189" s="26" t="s">
        <v>13</v>
      </c>
    </row>
    <row r="190" spans="1:8" x14ac:dyDescent="0.2">
      <c r="A190" s="26" t="s">
        <v>0</v>
      </c>
      <c r="B190" s="26" t="s">
        <v>0</v>
      </c>
      <c r="C190" s="26" t="s">
        <v>1755</v>
      </c>
      <c r="D190" s="29">
        <v>2666592.7400000002</v>
      </c>
      <c r="E190" s="29">
        <v>2017619.74</v>
      </c>
      <c r="F190" s="29">
        <v>648973</v>
      </c>
      <c r="G190" s="26" t="s">
        <v>1754</v>
      </c>
      <c r="H190" s="26" t="s">
        <v>19</v>
      </c>
    </row>
    <row r="191" spans="1:8" x14ac:dyDescent="0.2">
      <c r="A191" s="26" t="s">
        <v>0</v>
      </c>
      <c r="B191" s="26" t="s">
        <v>0</v>
      </c>
      <c r="C191" s="26" t="s">
        <v>1753</v>
      </c>
      <c r="D191" s="29">
        <v>0</v>
      </c>
      <c r="E191" s="29">
        <v>0</v>
      </c>
      <c r="F191" s="29">
        <v>0</v>
      </c>
      <c r="G191" s="26" t="s">
        <v>0</v>
      </c>
      <c r="H191" s="26" t="s">
        <v>19</v>
      </c>
    </row>
    <row r="192" spans="1:8" x14ac:dyDescent="0.2">
      <c r="A192" s="26" t="s">
        <v>9</v>
      </c>
      <c r="B192" s="26" t="s">
        <v>1752</v>
      </c>
      <c r="C192" s="26" t="s">
        <v>1751</v>
      </c>
      <c r="D192" s="29">
        <v>1024000</v>
      </c>
      <c r="E192" s="29">
        <v>588800</v>
      </c>
      <c r="F192" s="29">
        <v>435200</v>
      </c>
      <c r="G192" s="26" t="s">
        <v>170</v>
      </c>
      <c r="H192" s="26" t="s">
        <v>13</v>
      </c>
    </row>
    <row r="193" spans="1:8" x14ac:dyDescent="0.2">
      <c r="A193" s="26" t="s">
        <v>9</v>
      </c>
      <c r="B193" s="26" t="s">
        <v>1750</v>
      </c>
      <c r="C193" s="26" t="s">
        <v>1749</v>
      </c>
      <c r="D193" s="29">
        <v>175182.94</v>
      </c>
      <c r="E193" s="29">
        <v>134971.44</v>
      </c>
      <c r="F193" s="29">
        <v>40211.5</v>
      </c>
      <c r="G193" s="26" t="s">
        <v>1748</v>
      </c>
      <c r="H193" s="26" t="s">
        <v>13</v>
      </c>
    </row>
    <row r="194" spans="1:8" x14ac:dyDescent="0.2">
      <c r="A194" s="26" t="s">
        <v>9</v>
      </c>
      <c r="B194" s="26" t="s">
        <v>1747</v>
      </c>
      <c r="C194" s="26" t="s">
        <v>1746</v>
      </c>
      <c r="D194" s="29">
        <v>5203.66</v>
      </c>
      <c r="E194" s="29">
        <v>12317.69</v>
      </c>
      <c r="F194" s="29">
        <v>-7114.03</v>
      </c>
      <c r="G194" s="26" t="s">
        <v>1745</v>
      </c>
      <c r="H194" s="26" t="s">
        <v>13</v>
      </c>
    </row>
    <row r="195" spans="1:8" x14ac:dyDescent="0.2">
      <c r="A195" s="26" t="s">
        <v>9</v>
      </c>
      <c r="B195" s="26" t="s">
        <v>1744</v>
      </c>
      <c r="C195" s="26" t="s">
        <v>1743</v>
      </c>
      <c r="D195" s="29">
        <v>0</v>
      </c>
      <c r="E195" s="29">
        <v>333.02</v>
      </c>
      <c r="F195" s="29">
        <v>-333.02</v>
      </c>
      <c r="G195" s="26" t="s">
        <v>76</v>
      </c>
      <c r="H195" s="26" t="s">
        <v>13</v>
      </c>
    </row>
    <row r="196" spans="1:8" x14ac:dyDescent="0.2">
      <c r="A196" s="26" t="s">
        <v>9</v>
      </c>
      <c r="B196" s="26" t="s">
        <v>1742</v>
      </c>
      <c r="C196" s="26" t="s">
        <v>1741</v>
      </c>
      <c r="D196" s="29">
        <v>-1303.83</v>
      </c>
      <c r="E196" s="29">
        <v>0</v>
      </c>
      <c r="F196" s="29">
        <v>-1303.83</v>
      </c>
      <c r="G196" s="26" t="s">
        <v>0</v>
      </c>
      <c r="H196" s="26" t="s">
        <v>13</v>
      </c>
    </row>
    <row r="197" spans="1:8" x14ac:dyDescent="0.2">
      <c r="A197" s="26" t="s">
        <v>0</v>
      </c>
      <c r="B197" s="26" t="s">
        <v>0</v>
      </c>
      <c r="C197" s="26" t="s">
        <v>1740</v>
      </c>
      <c r="D197" s="29">
        <v>1203082.77</v>
      </c>
      <c r="E197" s="29">
        <v>736422.15</v>
      </c>
      <c r="F197" s="29">
        <v>466660.62</v>
      </c>
      <c r="G197" s="26" t="s">
        <v>1739</v>
      </c>
      <c r="H197" s="26" t="s">
        <v>19</v>
      </c>
    </row>
    <row r="198" spans="1:8" x14ac:dyDescent="0.2">
      <c r="A198" s="26" t="s">
        <v>0</v>
      </c>
      <c r="B198" s="26" t="s">
        <v>0</v>
      </c>
      <c r="C198" s="26" t="s">
        <v>1738</v>
      </c>
      <c r="D198" s="29">
        <v>12336716.77</v>
      </c>
      <c r="E198" s="29">
        <v>12233131.49</v>
      </c>
      <c r="F198" s="29">
        <v>103585.28</v>
      </c>
      <c r="G198" s="26" t="s">
        <v>1737</v>
      </c>
      <c r="H198" s="26" t="s">
        <v>8</v>
      </c>
    </row>
    <row r="199" spans="1:8" x14ac:dyDescent="0.2">
      <c r="A199" s="26" t="s">
        <v>0</v>
      </c>
      <c r="B199" s="26" t="s">
        <v>0</v>
      </c>
      <c r="C199" s="26" t="s">
        <v>1736</v>
      </c>
      <c r="D199" s="29">
        <v>-2899729.86</v>
      </c>
      <c r="E199" s="29">
        <v>-5345137.78</v>
      </c>
      <c r="F199" s="29">
        <v>2445407.92</v>
      </c>
      <c r="G199" s="26" t="s">
        <v>1735</v>
      </c>
      <c r="H199" s="26" t="s">
        <v>6</v>
      </c>
    </row>
    <row r="200" spans="1:8" x14ac:dyDescent="0.2">
      <c r="A200" s="26" t="s">
        <v>0</v>
      </c>
      <c r="B200" s="26" t="s">
        <v>0</v>
      </c>
      <c r="C200" s="26" t="s">
        <v>1734</v>
      </c>
      <c r="D200" s="29">
        <v>0</v>
      </c>
      <c r="E200" s="29">
        <v>0</v>
      </c>
      <c r="F200" s="29">
        <v>0</v>
      </c>
      <c r="G200" s="26" t="s">
        <v>0</v>
      </c>
      <c r="H200" s="26" t="s">
        <v>6</v>
      </c>
    </row>
    <row r="201" spans="1:8" x14ac:dyDescent="0.2">
      <c r="A201" s="26" t="s">
        <v>0</v>
      </c>
      <c r="B201" s="26" t="s">
        <v>0</v>
      </c>
      <c r="C201" s="26" t="s">
        <v>1733</v>
      </c>
      <c r="D201" s="29">
        <v>0</v>
      </c>
      <c r="E201" s="29">
        <v>0</v>
      </c>
      <c r="F201" s="29">
        <v>0</v>
      </c>
      <c r="G201" s="26" t="s">
        <v>0</v>
      </c>
      <c r="H201" s="26" t="s">
        <v>8</v>
      </c>
    </row>
    <row r="202" spans="1:8" x14ac:dyDescent="0.2">
      <c r="A202" s="26" t="s">
        <v>0</v>
      </c>
      <c r="B202" s="26" t="s">
        <v>0</v>
      </c>
      <c r="C202" s="26" t="s">
        <v>1732</v>
      </c>
      <c r="D202" s="29">
        <v>0</v>
      </c>
      <c r="E202" s="29">
        <v>0</v>
      </c>
      <c r="F202" s="29">
        <v>0</v>
      </c>
      <c r="G202" s="26" t="s">
        <v>0</v>
      </c>
      <c r="H202" s="26" t="s">
        <v>19</v>
      </c>
    </row>
    <row r="203" spans="1:8" x14ac:dyDescent="0.2">
      <c r="A203" s="26" t="s">
        <v>9</v>
      </c>
      <c r="B203" s="26" t="s">
        <v>1731</v>
      </c>
      <c r="C203" s="26" t="s">
        <v>1730</v>
      </c>
      <c r="D203" s="29">
        <v>648635.02</v>
      </c>
      <c r="E203" s="29">
        <v>507750.34</v>
      </c>
      <c r="F203" s="29">
        <v>140884.68</v>
      </c>
      <c r="G203" s="26" t="s">
        <v>1597</v>
      </c>
      <c r="H203" s="26" t="s">
        <v>13</v>
      </c>
    </row>
    <row r="204" spans="1:8" x14ac:dyDescent="0.2">
      <c r="A204" s="26" t="s">
        <v>0</v>
      </c>
      <c r="B204" s="26" t="s">
        <v>0</v>
      </c>
      <c r="C204" s="26" t="s">
        <v>1729</v>
      </c>
      <c r="D204" s="29">
        <v>648635.02</v>
      </c>
      <c r="E204" s="29">
        <v>507750.34</v>
      </c>
      <c r="F204" s="29">
        <v>140884.68</v>
      </c>
      <c r="G204" s="26" t="s">
        <v>1597</v>
      </c>
      <c r="H204" s="26" t="s">
        <v>19</v>
      </c>
    </row>
    <row r="205" spans="1:8" x14ac:dyDescent="0.2">
      <c r="A205" s="26" t="s">
        <v>0</v>
      </c>
      <c r="B205" s="26" t="s">
        <v>0</v>
      </c>
      <c r="C205" s="26" t="s">
        <v>1728</v>
      </c>
      <c r="D205" s="29">
        <v>0</v>
      </c>
      <c r="E205" s="29">
        <v>0</v>
      </c>
      <c r="F205" s="29">
        <v>0</v>
      </c>
      <c r="G205" s="26" t="s">
        <v>0</v>
      </c>
      <c r="H205" s="26" t="s">
        <v>19</v>
      </c>
    </row>
    <row r="206" spans="1:8" x14ac:dyDescent="0.2">
      <c r="A206" s="26" t="s">
        <v>9</v>
      </c>
      <c r="B206" s="26" t="s">
        <v>1727</v>
      </c>
      <c r="C206" s="26" t="s">
        <v>1726</v>
      </c>
      <c r="D206" s="29">
        <v>-194553.64</v>
      </c>
      <c r="E206" s="29">
        <v>-43225.53</v>
      </c>
      <c r="F206" s="29">
        <v>-151328.10999999999</v>
      </c>
      <c r="G206" s="26" t="s">
        <v>1606</v>
      </c>
      <c r="H206" s="26" t="s">
        <v>13</v>
      </c>
    </row>
    <row r="207" spans="1:8" x14ac:dyDescent="0.2">
      <c r="A207" s="26" t="s">
        <v>9</v>
      </c>
      <c r="B207" s="26" t="s">
        <v>1725</v>
      </c>
      <c r="C207" s="26" t="s">
        <v>1724</v>
      </c>
      <c r="D207" s="29">
        <v>67766.66</v>
      </c>
      <c r="E207" s="29">
        <v>49300</v>
      </c>
      <c r="F207" s="29">
        <v>18466.66</v>
      </c>
      <c r="G207" s="26" t="s">
        <v>1598</v>
      </c>
      <c r="H207" s="26" t="s">
        <v>13</v>
      </c>
    </row>
    <row r="208" spans="1:8" x14ac:dyDescent="0.2">
      <c r="A208" s="26" t="s">
        <v>9</v>
      </c>
      <c r="B208" s="26" t="s">
        <v>1723</v>
      </c>
      <c r="C208" s="26" t="s">
        <v>1722</v>
      </c>
      <c r="D208" s="29">
        <v>4475.34</v>
      </c>
      <c r="E208" s="29">
        <v>0.56999999999999995</v>
      </c>
      <c r="F208" s="29">
        <v>4474.7700000000004</v>
      </c>
      <c r="G208" s="26" t="s">
        <v>1596</v>
      </c>
      <c r="H208" s="26" t="s">
        <v>13</v>
      </c>
    </row>
    <row r="209" spans="1:8" x14ac:dyDescent="0.2">
      <c r="A209" s="26" t="s">
        <v>0</v>
      </c>
      <c r="B209" s="26" t="s">
        <v>0</v>
      </c>
      <c r="C209" s="26" t="s">
        <v>1721</v>
      </c>
      <c r="D209" s="29">
        <v>-122311.64</v>
      </c>
      <c r="E209" s="29">
        <v>6075.04</v>
      </c>
      <c r="F209" s="29">
        <v>-128386.68</v>
      </c>
      <c r="G209" s="26" t="s">
        <v>1720</v>
      </c>
      <c r="H209" s="26" t="s">
        <v>19</v>
      </c>
    </row>
    <row r="210" spans="1:8" x14ac:dyDescent="0.2">
      <c r="A210" s="26" t="s">
        <v>0</v>
      </c>
      <c r="B210" s="26" t="s">
        <v>0</v>
      </c>
      <c r="C210" s="26" t="s">
        <v>1719</v>
      </c>
      <c r="D210" s="29">
        <v>526323.38</v>
      </c>
      <c r="E210" s="29">
        <v>513825.38</v>
      </c>
      <c r="F210" s="29">
        <v>12498</v>
      </c>
      <c r="G210" s="26" t="s">
        <v>1718</v>
      </c>
      <c r="H210" s="26" t="s">
        <v>8</v>
      </c>
    </row>
    <row r="211" spans="1:8" x14ac:dyDescent="0.2">
      <c r="A211" s="26" t="s">
        <v>0</v>
      </c>
      <c r="B211" s="26" t="s">
        <v>0</v>
      </c>
      <c r="C211" s="26" t="s">
        <v>1717</v>
      </c>
      <c r="D211" s="29">
        <v>0</v>
      </c>
      <c r="E211" s="29">
        <v>0</v>
      </c>
      <c r="F211" s="29">
        <v>0</v>
      </c>
      <c r="G211" s="26" t="s">
        <v>0</v>
      </c>
      <c r="H211" s="26" t="s">
        <v>8</v>
      </c>
    </row>
    <row r="212" spans="1:8" x14ac:dyDescent="0.2">
      <c r="A212" s="26" t="s">
        <v>0</v>
      </c>
      <c r="B212" s="26" t="s">
        <v>0</v>
      </c>
      <c r="C212" s="26" t="s">
        <v>1716</v>
      </c>
      <c r="D212" s="29">
        <v>0</v>
      </c>
      <c r="E212" s="29">
        <v>0</v>
      </c>
      <c r="F212" s="29">
        <v>0</v>
      </c>
      <c r="G212" s="26" t="s">
        <v>0</v>
      </c>
      <c r="H212" s="26" t="s">
        <v>19</v>
      </c>
    </row>
    <row r="213" spans="1:8" x14ac:dyDescent="0.2">
      <c r="A213" s="26" t="s">
        <v>9</v>
      </c>
      <c r="B213" s="26" t="s">
        <v>1715</v>
      </c>
      <c r="C213" s="26" t="s">
        <v>1714</v>
      </c>
      <c r="D213" s="29">
        <v>-290920</v>
      </c>
      <c r="E213" s="29">
        <v>-196918.5</v>
      </c>
      <c r="F213" s="29">
        <v>-94001.5</v>
      </c>
      <c r="G213" s="26" t="s">
        <v>1711</v>
      </c>
      <c r="H213" s="26" t="s">
        <v>13</v>
      </c>
    </row>
    <row r="214" spans="1:8" x14ac:dyDescent="0.2">
      <c r="A214" s="26" t="s">
        <v>0</v>
      </c>
      <c r="B214" s="26" t="s">
        <v>0</v>
      </c>
      <c r="C214" s="26" t="s">
        <v>1713</v>
      </c>
      <c r="D214" s="29">
        <v>-290920</v>
      </c>
      <c r="E214" s="29">
        <v>-196918.5</v>
      </c>
      <c r="F214" s="29">
        <v>-94001.5</v>
      </c>
      <c r="G214" s="26" t="s">
        <v>1711</v>
      </c>
      <c r="H214" s="26" t="s">
        <v>19</v>
      </c>
    </row>
    <row r="215" spans="1:8" x14ac:dyDescent="0.2">
      <c r="A215" s="26" t="s">
        <v>0</v>
      </c>
      <c r="B215" s="26" t="s">
        <v>0</v>
      </c>
      <c r="C215" s="26" t="s">
        <v>1712</v>
      </c>
      <c r="D215" s="29">
        <v>-290920</v>
      </c>
      <c r="E215" s="29">
        <v>-196918.5</v>
      </c>
      <c r="F215" s="29">
        <v>-94001.5</v>
      </c>
      <c r="G215" s="26" t="s">
        <v>1711</v>
      </c>
      <c r="H215" s="26" t="s">
        <v>8</v>
      </c>
    </row>
    <row r="216" spans="1:8" x14ac:dyDescent="0.2">
      <c r="A216" s="26" t="s">
        <v>0</v>
      </c>
      <c r="B216" s="26" t="s">
        <v>0</v>
      </c>
      <c r="C216" s="26" t="s">
        <v>1710</v>
      </c>
      <c r="D216" s="29">
        <v>235403.38</v>
      </c>
      <c r="E216" s="29">
        <v>316906.88</v>
      </c>
      <c r="F216" s="29">
        <v>-81503.5</v>
      </c>
      <c r="G216" s="26" t="s">
        <v>1709</v>
      </c>
      <c r="H216" s="26" t="s">
        <v>6</v>
      </c>
    </row>
    <row r="217" spans="1:8" x14ac:dyDescent="0.2">
      <c r="A217" s="26" t="s">
        <v>0</v>
      </c>
      <c r="B217" s="26" t="s">
        <v>0</v>
      </c>
      <c r="C217" s="26" t="s">
        <v>1708</v>
      </c>
      <c r="D217" s="29">
        <v>-2664326.48</v>
      </c>
      <c r="E217" s="29">
        <v>-5028230.9000000004</v>
      </c>
      <c r="F217" s="29">
        <v>2363904.42</v>
      </c>
      <c r="G217" s="26" t="s">
        <v>1707</v>
      </c>
      <c r="H217" s="26" t="s">
        <v>4</v>
      </c>
    </row>
    <row r="218" spans="1:8" x14ac:dyDescent="0.2">
      <c r="A218" s="26" t="s">
        <v>0</v>
      </c>
      <c r="B218" s="26" t="s">
        <v>0</v>
      </c>
      <c r="C218" s="26" t="s">
        <v>1706</v>
      </c>
      <c r="D218" s="29">
        <v>0</v>
      </c>
      <c r="E218" s="29">
        <v>0</v>
      </c>
      <c r="F218" s="29">
        <v>0</v>
      </c>
      <c r="G218" s="26" t="s">
        <v>0</v>
      </c>
      <c r="H218" s="26" t="s">
        <v>4</v>
      </c>
    </row>
    <row r="219" spans="1:8" x14ac:dyDescent="0.2">
      <c r="A219" s="26" t="s">
        <v>0</v>
      </c>
      <c r="B219" s="26" t="s">
        <v>0</v>
      </c>
      <c r="C219" s="26" t="s">
        <v>1705</v>
      </c>
      <c r="D219" s="29">
        <v>0</v>
      </c>
      <c r="E219" s="29">
        <v>0</v>
      </c>
      <c r="F219" s="29">
        <v>0</v>
      </c>
      <c r="G219" s="26" t="s">
        <v>0</v>
      </c>
      <c r="H219" s="26" t="s">
        <v>6</v>
      </c>
    </row>
    <row r="220" spans="1:8" x14ac:dyDescent="0.2">
      <c r="A220" s="26" t="s">
        <v>9</v>
      </c>
      <c r="B220" s="26" t="s">
        <v>1704</v>
      </c>
      <c r="C220" s="26" t="s">
        <v>1703</v>
      </c>
      <c r="D220" s="29">
        <v>1205503</v>
      </c>
      <c r="E220" s="29">
        <v>728365</v>
      </c>
      <c r="F220" s="29">
        <v>477138</v>
      </c>
      <c r="G220" s="26" t="s">
        <v>1702</v>
      </c>
      <c r="H220" s="26" t="s">
        <v>8</v>
      </c>
    </row>
    <row r="221" spans="1:8" x14ac:dyDescent="0.2">
      <c r="A221" s="26" t="s">
        <v>9</v>
      </c>
      <c r="B221" s="26" t="s">
        <v>1701</v>
      </c>
      <c r="C221" s="26" t="s">
        <v>1700</v>
      </c>
      <c r="D221" s="29">
        <v>-438742</v>
      </c>
      <c r="E221" s="29">
        <v>200045</v>
      </c>
      <c r="F221" s="29">
        <v>-638787</v>
      </c>
      <c r="G221" s="26" t="s">
        <v>1699</v>
      </c>
      <c r="H221" s="26" t="s">
        <v>8</v>
      </c>
    </row>
    <row r="222" spans="1:8" x14ac:dyDescent="0.2">
      <c r="A222" s="26" t="s">
        <v>9</v>
      </c>
      <c r="B222" s="26" t="s">
        <v>1698</v>
      </c>
      <c r="C222" s="26" t="s">
        <v>1697</v>
      </c>
      <c r="D222" s="29">
        <v>-115904</v>
      </c>
      <c r="E222" s="29">
        <v>-202644</v>
      </c>
      <c r="F222" s="29">
        <v>86740</v>
      </c>
      <c r="G222" s="26" t="s">
        <v>1696</v>
      </c>
      <c r="H222" s="26" t="s">
        <v>8</v>
      </c>
    </row>
    <row r="223" spans="1:8" x14ac:dyDescent="0.2">
      <c r="A223" s="26" t="s">
        <v>9</v>
      </c>
      <c r="B223" s="26" t="s">
        <v>1695</v>
      </c>
      <c r="C223" s="26" t="s">
        <v>1694</v>
      </c>
      <c r="D223" s="29">
        <v>-246497</v>
      </c>
      <c r="E223" s="29">
        <v>70697</v>
      </c>
      <c r="F223" s="29">
        <v>-317194</v>
      </c>
      <c r="G223" s="26" t="s">
        <v>1693</v>
      </c>
      <c r="H223" s="26" t="s">
        <v>8</v>
      </c>
    </row>
    <row r="224" spans="1:8" x14ac:dyDescent="0.2">
      <c r="A224" s="26" t="s">
        <v>0</v>
      </c>
      <c r="B224" s="26" t="s">
        <v>0</v>
      </c>
      <c r="C224" s="26" t="s">
        <v>1692</v>
      </c>
      <c r="D224" s="29">
        <v>404360</v>
      </c>
      <c r="E224" s="29">
        <v>796463</v>
      </c>
      <c r="F224" s="29">
        <v>-392103</v>
      </c>
      <c r="G224" s="26" t="s">
        <v>1691</v>
      </c>
      <c r="H224" s="26" t="s">
        <v>6</v>
      </c>
    </row>
    <row r="225" spans="1:8" x14ac:dyDescent="0.2">
      <c r="A225" s="26" t="s">
        <v>0</v>
      </c>
      <c r="B225" s="26" t="s">
        <v>0</v>
      </c>
      <c r="C225" s="26" t="s">
        <v>1690</v>
      </c>
      <c r="D225" s="29">
        <v>0</v>
      </c>
      <c r="E225" s="29">
        <v>0</v>
      </c>
      <c r="F225" s="29">
        <v>0</v>
      </c>
      <c r="G225" s="26" t="s">
        <v>0</v>
      </c>
      <c r="H225" s="26" t="s">
        <v>6</v>
      </c>
    </row>
    <row r="226" spans="1:8" x14ac:dyDescent="0.2">
      <c r="A226" s="26" t="s">
        <v>9</v>
      </c>
      <c r="B226" s="26" t="s">
        <v>1689</v>
      </c>
      <c r="C226" s="26" t="s">
        <v>1688</v>
      </c>
      <c r="D226" s="29">
        <v>302294</v>
      </c>
      <c r="E226" s="29">
        <v>182385</v>
      </c>
      <c r="F226" s="29">
        <v>119909</v>
      </c>
      <c r="G226" s="26" t="s">
        <v>1687</v>
      </c>
      <c r="H226" s="26" t="s">
        <v>8</v>
      </c>
    </row>
    <row r="227" spans="1:8" x14ac:dyDescent="0.2">
      <c r="A227" s="26" t="s">
        <v>9</v>
      </c>
      <c r="B227" s="26" t="s">
        <v>1686</v>
      </c>
      <c r="C227" s="26" t="s">
        <v>1685</v>
      </c>
      <c r="D227" s="29">
        <v>-110125</v>
      </c>
      <c r="E227" s="29">
        <v>50300</v>
      </c>
      <c r="F227" s="29">
        <v>-160425</v>
      </c>
      <c r="G227" s="26" t="s">
        <v>1684</v>
      </c>
      <c r="H227" s="26" t="s">
        <v>8</v>
      </c>
    </row>
    <row r="228" spans="1:8" x14ac:dyDescent="0.2">
      <c r="A228" s="26" t="s">
        <v>9</v>
      </c>
      <c r="B228" s="26" t="s">
        <v>1683</v>
      </c>
      <c r="C228" s="26" t="s">
        <v>1682</v>
      </c>
      <c r="D228" s="29">
        <v>-62357</v>
      </c>
      <c r="E228" s="29">
        <v>18297</v>
      </c>
      <c r="F228" s="29">
        <v>-80654</v>
      </c>
      <c r="G228" s="26" t="s">
        <v>1681</v>
      </c>
      <c r="H228" s="26" t="s">
        <v>8</v>
      </c>
    </row>
    <row r="229" spans="1:8" x14ac:dyDescent="0.2">
      <c r="A229" s="26" t="s">
        <v>0</v>
      </c>
      <c r="B229" s="26" t="s">
        <v>0</v>
      </c>
      <c r="C229" s="26" t="s">
        <v>1680</v>
      </c>
      <c r="D229" s="29">
        <v>129812</v>
      </c>
      <c r="E229" s="29">
        <v>250982</v>
      </c>
      <c r="F229" s="29">
        <v>-121170</v>
      </c>
      <c r="G229" s="26" t="s">
        <v>1679</v>
      </c>
      <c r="H229" s="26" t="s">
        <v>6</v>
      </c>
    </row>
    <row r="230" spans="1:8" x14ac:dyDescent="0.2">
      <c r="A230" s="26" t="s">
        <v>0</v>
      </c>
      <c r="B230" s="26" t="s">
        <v>0</v>
      </c>
      <c r="C230" s="26" t="s">
        <v>1678</v>
      </c>
      <c r="D230" s="29">
        <v>534172</v>
      </c>
      <c r="E230" s="29">
        <v>1047445</v>
      </c>
      <c r="F230" s="29">
        <v>-513273</v>
      </c>
      <c r="G230" s="26" t="s">
        <v>1677</v>
      </c>
      <c r="H230" s="26" t="s">
        <v>4</v>
      </c>
    </row>
    <row r="231" spans="1:8" x14ac:dyDescent="0.2">
      <c r="A231" s="26" t="s">
        <v>0</v>
      </c>
      <c r="B231" s="26" t="s">
        <v>0</v>
      </c>
      <c r="C231" s="26" t="s">
        <v>1676</v>
      </c>
      <c r="D231" s="29">
        <v>-2130154.48</v>
      </c>
      <c r="E231" s="29">
        <v>-3980785.9</v>
      </c>
      <c r="F231" s="29">
        <v>1850631.42</v>
      </c>
      <c r="G231" s="26" t="s">
        <v>1594</v>
      </c>
      <c r="H231" s="26" t="s">
        <v>285</v>
      </c>
    </row>
    <row r="232" spans="1:8" x14ac:dyDescent="0.2">
      <c r="A232" s="26" t="s">
        <v>0</v>
      </c>
      <c r="B232" s="26" t="s">
        <v>0</v>
      </c>
      <c r="C232" s="26" t="s">
        <v>1675</v>
      </c>
      <c r="D232" s="29">
        <v>2130154.48</v>
      </c>
      <c r="E232" s="29">
        <v>3980785.9</v>
      </c>
      <c r="F232" s="29">
        <v>-1850631.42</v>
      </c>
      <c r="G232" s="26" t="s">
        <v>46</v>
      </c>
      <c r="H232" s="26" t="s">
        <v>285</v>
      </c>
    </row>
    <row r="233" spans="1:8" x14ac:dyDescent="0.2">
      <c r="A233" s="26" t="s">
        <v>0</v>
      </c>
      <c r="B233" s="26" t="s">
        <v>0</v>
      </c>
      <c r="C233" s="26" t="s">
        <v>1674</v>
      </c>
      <c r="D233" s="29">
        <v>0</v>
      </c>
      <c r="E233" s="29">
        <v>0</v>
      </c>
      <c r="F233" s="29">
        <v>0</v>
      </c>
      <c r="G233" s="26" t="s">
        <v>0</v>
      </c>
      <c r="H233" s="26" t="s">
        <v>2</v>
      </c>
    </row>
    <row r="234" spans="1:8" x14ac:dyDescent="0.2">
      <c r="A234" s="27" t="s">
        <v>0</v>
      </c>
      <c r="B234" s="27" t="s">
        <v>0</v>
      </c>
      <c r="C234" s="27" t="s">
        <v>0</v>
      </c>
      <c r="D234" s="28">
        <v>-7473291.3099999996</v>
      </c>
      <c r="E234" s="28">
        <v>-17981743.949999999</v>
      </c>
      <c r="F234" s="28">
        <v>10508452.640000001</v>
      </c>
      <c r="G234" s="27" t="s">
        <v>0</v>
      </c>
      <c r="H234" s="27" t="s">
        <v>0</v>
      </c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I26" sqref="I26"/>
    </sheetView>
  </sheetViews>
  <sheetFormatPr defaultRowHeight="12.75" x14ac:dyDescent="0.2"/>
  <cols>
    <col min="1" max="1" width="19" customWidth="1"/>
    <col min="2" max="2" width="31.5703125" bestFit="1" customWidth="1"/>
    <col min="3" max="3" width="11.7109375" bestFit="1" customWidth="1"/>
  </cols>
  <sheetData>
    <row r="1" spans="1:3" x14ac:dyDescent="0.2">
      <c r="A1" t="s">
        <v>2902</v>
      </c>
    </row>
    <row r="2" spans="1:3" x14ac:dyDescent="0.2">
      <c r="A2" t="s">
        <v>138</v>
      </c>
      <c r="B2" t="s">
        <v>2788</v>
      </c>
    </row>
    <row r="3" spans="1:3" x14ac:dyDescent="0.2">
      <c r="A3" t="s">
        <v>2903</v>
      </c>
      <c r="B3" t="s">
        <v>2904</v>
      </c>
    </row>
    <row r="5" spans="1:3" x14ac:dyDescent="0.2">
      <c r="A5" s="22" t="s">
        <v>1563</v>
      </c>
      <c r="B5" s="22" t="s">
        <v>1567</v>
      </c>
    </row>
    <row r="6" spans="1:3" x14ac:dyDescent="0.2">
      <c r="A6" s="22" t="s">
        <v>1555</v>
      </c>
      <c r="B6" t="s">
        <v>2899</v>
      </c>
      <c r="C6" t="s">
        <v>1556</v>
      </c>
    </row>
    <row r="7" spans="1:3" x14ac:dyDescent="0.2">
      <c r="A7" s="23" t="s">
        <v>2900</v>
      </c>
      <c r="B7" s="25">
        <v>11119.4</v>
      </c>
      <c r="C7" s="25">
        <v>11119.4</v>
      </c>
    </row>
    <row r="8" spans="1:3" x14ac:dyDescent="0.2">
      <c r="A8" s="23" t="s">
        <v>2901</v>
      </c>
      <c r="B8" s="25">
        <v>690</v>
      </c>
      <c r="C8" s="25">
        <v>690</v>
      </c>
    </row>
    <row r="9" spans="1:3" x14ac:dyDescent="0.2">
      <c r="A9" s="23" t="s">
        <v>2836</v>
      </c>
      <c r="B9" s="25">
        <v>3553.04</v>
      </c>
      <c r="C9" s="25">
        <v>3553.04</v>
      </c>
    </row>
    <row r="10" spans="1:3" x14ac:dyDescent="0.2">
      <c r="A10" s="23" t="s">
        <v>1556</v>
      </c>
      <c r="B10" s="25">
        <v>15362.439999999999</v>
      </c>
      <c r="C10" s="25">
        <v>15362.439999999999</v>
      </c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C1" workbookViewId="0">
      <selection activeCell="I26" sqref="I26"/>
    </sheetView>
  </sheetViews>
  <sheetFormatPr defaultRowHeight="12.75" x14ac:dyDescent="0.2"/>
  <cols>
    <col min="1" max="1" width="14.140625" customWidth="1"/>
    <col min="2" max="2" width="17.7109375" customWidth="1"/>
    <col min="3" max="3" width="16" customWidth="1"/>
    <col min="4" max="4" width="10.140625" customWidth="1"/>
    <col min="5" max="5" width="10" customWidth="1"/>
    <col min="6" max="6" width="34.5703125" customWidth="1"/>
    <col min="7" max="7" width="12.28515625" customWidth="1"/>
    <col min="8" max="8" width="9.85546875" customWidth="1"/>
    <col min="9" max="9" width="15.5703125" customWidth="1"/>
    <col min="10" max="10" width="16.85546875" customWidth="1"/>
    <col min="11" max="11" width="19.140625" customWidth="1"/>
    <col min="12" max="12" width="10.140625" customWidth="1"/>
    <col min="13" max="13" width="17.28515625" customWidth="1"/>
    <col min="14" max="14" width="14.85546875" customWidth="1"/>
    <col min="15" max="15" width="18.7109375" customWidth="1"/>
    <col min="16" max="16" width="11.85546875" customWidth="1"/>
    <col min="17" max="17" width="19" bestFit="1" customWidth="1"/>
  </cols>
  <sheetData>
    <row r="1" spans="1:18" x14ac:dyDescent="0.2">
      <c r="A1" s="16" t="str">
        <f>_xll.SAPGetInfoLabel("DataSourceName")</f>
        <v>Data Source Name</v>
      </c>
      <c r="B1" s="16" t="str">
        <f>_xll.SAPGetSourceInfo("DS_3", "DataSourceName")</f>
        <v>FERC Drilldown with Transactional Level Detail</v>
      </c>
    </row>
    <row r="2" spans="1:18" x14ac:dyDescent="0.2">
      <c r="A2" s="16" t="str">
        <f>_xll.SAPGetInfoLabel("QueryTechName")</f>
        <v>Query Technical Name</v>
      </c>
      <c r="B2" s="16" t="str">
        <f>_xll.SAPGetSourceInfo("DS_3", "QueryTechName")</f>
        <v>Z_ZFERC_CP02_Q0001</v>
      </c>
    </row>
    <row r="3" spans="1:18" x14ac:dyDescent="0.2">
      <c r="A3" s="16" t="str">
        <f>_xll.SAPGetVariable("DS_3", "ZUMFISPR", "Description")</f>
        <v>Fiscal Year/Period (Mandatory, Interval)</v>
      </c>
      <c r="B3" s="16" t="str">
        <f>_xll.SAPGetVariable("DS_3", "ZUMFISPR", "Value")</f>
        <v>SEP 2020 - MAR 2021</v>
      </c>
    </row>
    <row r="4" spans="1:18" x14ac:dyDescent="0.2">
      <c r="A4" s="16" t="str">
        <f>_xll.SAPGetVariable("DS_3", "ZCMMV_0P_COCD", "Description")</f>
        <v>Company Code (Mandatory, Single Value)</v>
      </c>
      <c r="B4" s="16" t="str">
        <f>_xll.SAPGetVariable("DS_3", "ZCMMV_0P_COCD", "Value")</f>
        <v>DELTA NATURAL GAS COMPANY</v>
      </c>
    </row>
    <row r="5" spans="1:18" x14ac:dyDescent="0.2">
      <c r="A5" s="16" t="str">
        <f>_xll.SAPGetDimensionInfo("DS_3", "0FISCPER", "Name")</f>
        <v>Fiscal year/period</v>
      </c>
      <c r="B5" s="16" t="str">
        <f>_xll.SAPGetDimensionEffectiveFilter("DS_3", "0FISCPER")</f>
        <v>009/2020 - 003/2021</v>
      </c>
    </row>
    <row r="6" spans="1:18" x14ac:dyDescent="0.2">
      <c r="A6" s="16" t="str">
        <f>_xll.SAPGetDimensionInfo("DS_3", "ZREC_CMPC", "Name")</f>
        <v>Recv. Company</v>
      </c>
      <c r="B6" s="16" t="str">
        <f>_xll.SAPGetDimensionEffectiveFilter("DS_3", "ZREC_CMPC")</f>
        <v>1600</v>
      </c>
    </row>
    <row r="8" spans="1:18" x14ac:dyDescent="0.2">
      <c r="A8" s="12" t="s">
        <v>2214</v>
      </c>
      <c r="B8" s="11" t="str">
        <f>A8&amp;" Desc"</f>
        <v>Reg. Account Desc</v>
      </c>
      <c r="C8" s="12" t="s">
        <v>298</v>
      </c>
      <c r="D8" s="11" t="str">
        <f>C8&amp;" Desc"</f>
        <v>Natural Account Desc</v>
      </c>
      <c r="E8" s="12" t="s">
        <v>296</v>
      </c>
      <c r="F8" s="11" t="str">
        <f>E8&amp;" Desc"</f>
        <v>Vendor Desc</v>
      </c>
      <c r="G8" s="12" t="s">
        <v>299</v>
      </c>
      <c r="H8" s="12" t="s">
        <v>300</v>
      </c>
      <c r="I8" s="12" t="s">
        <v>301</v>
      </c>
      <c r="J8" s="12" t="s">
        <v>302</v>
      </c>
      <c r="K8" s="12" t="s">
        <v>303</v>
      </c>
      <c r="L8" s="12" t="s">
        <v>304</v>
      </c>
      <c r="M8" s="12" t="s">
        <v>305</v>
      </c>
      <c r="N8" s="12" t="s">
        <v>306</v>
      </c>
      <c r="O8" s="12" t="s">
        <v>1575</v>
      </c>
      <c r="P8" s="13" t="s">
        <v>297</v>
      </c>
      <c r="Q8" t="s">
        <v>1557</v>
      </c>
      <c r="R8" t="s">
        <v>1564</v>
      </c>
    </row>
    <row r="9" spans="1:18" x14ac:dyDescent="0.2">
      <c r="A9" s="14" t="s">
        <v>138</v>
      </c>
      <c r="B9" s="15" t="s">
        <v>2788</v>
      </c>
      <c r="C9" s="15" t="s">
        <v>1861</v>
      </c>
      <c r="D9" s="15" t="s">
        <v>2789</v>
      </c>
      <c r="E9" s="15" t="s">
        <v>2790</v>
      </c>
      <c r="F9" s="15" t="s">
        <v>2791</v>
      </c>
      <c r="G9" s="15" t="s">
        <v>2792</v>
      </c>
      <c r="H9" s="15" t="s">
        <v>295</v>
      </c>
      <c r="I9" s="15" t="s">
        <v>312</v>
      </c>
      <c r="J9" s="15" t="s">
        <v>1184</v>
      </c>
      <c r="K9" s="15" t="s">
        <v>1185</v>
      </c>
      <c r="L9" s="15" t="s">
        <v>308</v>
      </c>
      <c r="M9" s="15" t="s">
        <v>308</v>
      </c>
      <c r="N9" s="15" t="s">
        <v>2793</v>
      </c>
      <c r="O9" s="14" t="s">
        <v>2229</v>
      </c>
      <c r="P9" s="17">
        <v>500</v>
      </c>
      <c r="Q9" t="s">
        <v>2836</v>
      </c>
      <c r="R9" t="s">
        <v>2899</v>
      </c>
    </row>
    <row r="10" spans="1:18" x14ac:dyDescent="0.2">
      <c r="A10" s="14" t="s">
        <v>138</v>
      </c>
      <c r="B10" s="15" t="s">
        <v>2788</v>
      </c>
      <c r="C10" s="15" t="s">
        <v>1861</v>
      </c>
      <c r="D10" s="15" t="s">
        <v>2789</v>
      </c>
      <c r="E10" s="15" t="s">
        <v>2790</v>
      </c>
      <c r="F10" s="15" t="s">
        <v>2791</v>
      </c>
      <c r="G10" s="15" t="s">
        <v>2794</v>
      </c>
      <c r="H10" s="15" t="s">
        <v>295</v>
      </c>
      <c r="I10" s="15" t="s">
        <v>312</v>
      </c>
      <c r="J10" s="15" t="s">
        <v>1098</v>
      </c>
      <c r="K10" s="15" t="s">
        <v>1099</v>
      </c>
      <c r="L10" s="15" t="s">
        <v>308</v>
      </c>
      <c r="M10" s="15" t="s">
        <v>308</v>
      </c>
      <c r="N10" s="15" t="s">
        <v>2221</v>
      </c>
      <c r="O10" s="14" t="s">
        <v>2252</v>
      </c>
      <c r="P10" s="17">
        <v>250</v>
      </c>
      <c r="Q10" t="s">
        <v>2836</v>
      </c>
      <c r="R10" t="s">
        <v>2899</v>
      </c>
    </row>
    <row r="11" spans="1:18" x14ac:dyDescent="0.2">
      <c r="A11" s="14" t="s">
        <v>138</v>
      </c>
      <c r="B11" s="15" t="s">
        <v>2788</v>
      </c>
      <c r="C11" s="15" t="s">
        <v>1861</v>
      </c>
      <c r="D11" s="15" t="s">
        <v>2789</v>
      </c>
      <c r="E11" s="15" t="s">
        <v>2795</v>
      </c>
      <c r="F11" s="15" t="s">
        <v>2796</v>
      </c>
      <c r="G11" s="15" t="s">
        <v>2797</v>
      </c>
      <c r="H11" s="15" t="s">
        <v>295</v>
      </c>
      <c r="I11" s="15" t="s">
        <v>312</v>
      </c>
      <c r="J11" s="15" t="s">
        <v>1098</v>
      </c>
      <c r="K11" s="15" t="s">
        <v>1099</v>
      </c>
      <c r="L11" s="15" t="s">
        <v>308</v>
      </c>
      <c r="M11" s="15" t="s">
        <v>308</v>
      </c>
      <c r="N11" s="15" t="s">
        <v>2798</v>
      </c>
      <c r="O11" s="14" t="s">
        <v>2252</v>
      </c>
      <c r="P11" s="17">
        <v>265</v>
      </c>
      <c r="Q11" t="s">
        <v>2836</v>
      </c>
      <c r="R11" t="s">
        <v>2899</v>
      </c>
    </row>
    <row r="12" spans="1:18" x14ac:dyDescent="0.2">
      <c r="A12" s="14" t="s">
        <v>138</v>
      </c>
      <c r="B12" s="15" t="s">
        <v>2788</v>
      </c>
      <c r="C12" s="15" t="s">
        <v>1861</v>
      </c>
      <c r="D12" s="15" t="s">
        <v>2789</v>
      </c>
      <c r="E12" s="15" t="s">
        <v>2799</v>
      </c>
      <c r="F12" s="15" t="s">
        <v>2800</v>
      </c>
      <c r="G12" s="15" t="s">
        <v>2801</v>
      </c>
      <c r="H12" s="15" t="s">
        <v>295</v>
      </c>
      <c r="I12" s="15" t="s">
        <v>312</v>
      </c>
      <c r="J12" s="15" t="s">
        <v>1098</v>
      </c>
      <c r="K12" s="15" t="s">
        <v>1099</v>
      </c>
      <c r="L12" s="15" t="s">
        <v>308</v>
      </c>
      <c r="M12" s="15" t="s">
        <v>308</v>
      </c>
      <c r="N12" s="15" t="s">
        <v>2802</v>
      </c>
      <c r="O12" s="14" t="s">
        <v>2229</v>
      </c>
      <c r="P12" s="17">
        <v>625</v>
      </c>
      <c r="Q12" t="s">
        <v>2836</v>
      </c>
      <c r="R12" t="s">
        <v>2899</v>
      </c>
    </row>
    <row r="13" spans="1:18" x14ac:dyDescent="0.2">
      <c r="A13" s="14" t="s">
        <v>138</v>
      </c>
      <c r="B13" s="15" t="s">
        <v>2788</v>
      </c>
      <c r="C13" s="15" t="s">
        <v>1861</v>
      </c>
      <c r="D13" s="15" t="s">
        <v>2789</v>
      </c>
      <c r="E13" s="15" t="s">
        <v>2799</v>
      </c>
      <c r="F13" s="15" t="s">
        <v>2800</v>
      </c>
      <c r="G13" s="15" t="s">
        <v>2803</v>
      </c>
      <c r="H13" s="15" t="s">
        <v>295</v>
      </c>
      <c r="I13" s="15" t="s">
        <v>312</v>
      </c>
      <c r="J13" s="15" t="s">
        <v>1098</v>
      </c>
      <c r="K13" s="15" t="s">
        <v>1099</v>
      </c>
      <c r="L13" s="15" t="s">
        <v>308</v>
      </c>
      <c r="M13" s="15" t="s">
        <v>308</v>
      </c>
      <c r="N13" s="15" t="s">
        <v>2802</v>
      </c>
      <c r="O13" s="14" t="s">
        <v>2252</v>
      </c>
      <c r="P13" s="17">
        <v>275</v>
      </c>
      <c r="Q13" t="s">
        <v>2836</v>
      </c>
      <c r="R13" t="s">
        <v>2899</v>
      </c>
    </row>
    <row r="14" spans="1:18" x14ac:dyDescent="0.2">
      <c r="A14" s="14" t="s">
        <v>138</v>
      </c>
      <c r="B14" s="15" t="s">
        <v>2788</v>
      </c>
      <c r="C14" s="15" t="s">
        <v>1861</v>
      </c>
      <c r="D14" s="15" t="s">
        <v>2789</v>
      </c>
      <c r="E14" s="15" t="s">
        <v>2804</v>
      </c>
      <c r="F14" s="15" t="s">
        <v>2805</v>
      </c>
      <c r="G14" s="15" t="s">
        <v>2806</v>
      </c>
      <c r="H14" s="15" t="s">
        <v>295</v>
      </c>
      <c r="I14" s="15" t="s">
        <v>312</v>
      </c>
      <c r="J14" s="15" t="s">
        <v>1184</v>
      </c>
      <c r="K14" s="15" t="s">
        <v>1185</v>
      </c>
      <c r="L14" s="15" t="s">
        <v>308</v>
      </c>
      <c r="M14" s="15" t="s">
        <v>308</v>
      </c>
      <c r="N14" s="15" t="s">
        <v>2807</v>
      </c>
      <c r="O14" s="14" t="s">
        <v>2229</v>
      </c>
      <c r="P14" s="17">
        <v>975</v>
      </c>
      <c r="Q14" t="s">
        <v>2836</v>
      </c>
      <c r="R14" t="s">
        <v>2899</v>
      </c>
    </row>
    <row r="15" spans="1:18" x14ac:dyDescent="0.2">
      <c r="A15" s="14" t="s">
        <v>138</v>
      </c>
      <c r="B15" s="15" t="s">
        <v>2788</v>
      </c>
      <c r="C15" s="15" t="s">
        <v>1861</v>
      </c>
      <c r="D15" s="15" t="s">
        <v>2789</v>
      </c>
      <c r="E15" s="15" t="s">
        <v>2804</v>
      </c>
      <c r="F15" s="15" t="s">
        <v>2805</v>
      </c>
      <c r="G15" s="15" t="s">
        <v>2808</v>
      </c>
      <c r="H15" s="15" t="s">
        <v>295</v>
      </c>
      <c r="I15" s="15" t="s">
        <v>312</v>
      </c>
      <c r="J15" s="15" t="s">
        <v>1098</v>
      </c>
      <c r="K15" s="15" t="s">
        <v>1099</v>
      </c>
      <c r="L15" s="15" t="s">
        <v>308</v>
      </c>
      <c r="M15" s="15" t="s">
        <v>308</v>
      </c>
      <c r="N15" s="15" t="s">
        <v>2807</v>
      </c>
      <c r="O15" s="14" t="s">
        <v>2235</v>
      </c>
      <c r="P15" s="17">
        <v>78.040000000000006</v>
      </c>
      <c r="Q15" t="s">
        <v>2836</v>
      </c>
      <c r="R15" t="s">
        <v>2899</v>
      </c>
    </row>
    <row r="16" spans="1:18" x14ac:dyDescent="0.2">
      <c r="A16" s="14" t="s">
        <v>138</v>
      </c>
      <c r="B16" s="15" t="s">
        <v>2788</v>
      </c>
      <c r="C16" s="15" t="s">
        <v>1861</v>
      </c>
      <c r="D16" s="15" t="s">
        <v>2789</v>
      </c>
      <c r="E16" s="15" t="s">
        <v>2804</v>
      </c>
      <c r="F16" s="15" t="s">
        <v>2805</v>
      </c>
      <c r="G16" s="15" t="s">
        <v>2809</v>
      </c>
      <c r="H16" s="15" t="s">
        <v>295</v>
      </c>
      <c r="I16" s="15" t="s">
        <v>312</v>
      </c>
      <c r="J16" s="15" t="s">
        <v>1098</v>
      </c>
      <c r="K16" s="15" t="s">
        <v>1099</v>
      </c>
      <c r="L16" s="15" t="s">
        <v>308</v>
      </c>
      <c r="M16" s="15" t="s">
        <v>308</v>
      </c>
      <c r="N16" s="15" t="s">
        <v>2807</v>
      </c>
      <c r="O16" s="14" t="s">
        <v>2252</v>
      </c>
      <c r="P16" s="17">
        <v>225</v>
      </c>
      <c r="Q16" t="s">
        <v>2836</v>
      </c>
      <c r="R16" t="s">
        <v>2899</v>
      </c>
    </row>
    <row r="17" spans="1:18" x14ac:dyDescent="0.2">
      <c r="A17" s="14" t="s">
        <v>138</v>
      </c>
      <c r="B17" s="15" t="s">
        <v>2788</v>
      </c>
      <c r="C17" s="15" t="s">
        <v>1861</v>
      </c>
      <c r="D17" s="15" t="s">
        <v>2789</v>
      </c>
      <c r="E17" s="15" t="s">
        <v>2810</v>
      </c>
      <c r="F17" s="15" t="s">
        <v>2811</v>
      </c>
      <c r="G17" s="15" t="s">
        <v>2812</v>
      </c>
      <c r="H17" s="15" t="s">
        <v>295</v>
      </c>
      <c r="I17" s="15" t="s">
        <v>312</v>
      </c>
      <c r="J17" s="15" t="s">
        <v>1098</v>
      </c>
      <c r="K17" s="15" t="s">
        <v>1099</v>
      </c>
      <c r="L17" s="15" t="s">
        <v>308</v>
      </c>
      <c r="M17" s="15" t="s">
        <v>308</v>
      </c>
      <c r="N17" s="15" t="s">
        <v>2813</v>
      </c>
      <c r="O17" s="14" t="s">
        <v>2252</v>
      </c>
      <c r="P17" s="17">
        <v>360</v>
      </c>
      <c r="Q17" t="s">
        <v>2836</v>
      </c>
      <c r="R17" t="s">
        <v>2899</v>
      </c>
    </row>
    <row r="18" spans="1:18" x14ac:dyDescent="0.2">
      <c r="A18" s="14" t="s">
        <v>138</v>
      </c>
      <c r="B18" s="15" t="s">
        <v>2788</v>
      </c>
      <c r="C18" s="15" t="s">
        <v>1861</v>
      </c>
      <c r="D18" s="15" t="s">
        <v>2789</v>
      </c>
      <c r="E18" s="15" t="s">
        <v>348</v>
      </c>
      <c r="F18" s="15" t="s">
        <v>349</v>
      </c>
      <c r="G18" s="15" t="s">
        <v>2814</v>
      </c>
      <c r="H18" s="15" t="s">
        <v>295</v>
      </c>
      <c r="I18" s="15" t="s">
        <v>312</v>
      </c>
      <c r="J18" s="15" t="s">
        <v>1098</v>
      </c>
      <c r="K18" s="15" t="s">
        <v>1099</v>
      </c>
      <c r="L18" s="15" t="s">
        <v>308</v>
      </c>
      <c r="M18" s="15" t="s">
        <v>308</v>
      </c>
      <c r="N18" s="15" t="s">
        <v>2815</v>
      </c>
      <c r="O18" s="14" t="s">
        <v>2229</v>
      </c>
      <c r="P18" s="17">
        <v>1581.52</v>
      </c>
      <c r="Q18" t="s">
        <v>2900</v>
      </c>
      <c r="R18" t="s">
        <v>2899</v>
      </c>
    </row>
    <row r="19" spans="1:18" x14ac:dyDescent="0.2">
      <c r="A19" s="14" t="s">
        <v>138</v>
      </c>
      <c r="B19" s="15" t="s">
        <v>2788</v>
      </c>
      <c r="C19" s="15" t="s">
        <v>1861</v>
      </c>
      <c r="D19" s="15" t="s">
        <v>2789</v>
      </c>
      <c r="E19" s="15" t="s">
        <v>348</v>
      </c>
      <c r="F19" s="15" t="s">
        <v>349</v>
      </c>
      <c r="G19" s="15" t="s">
        <v>2816</v>
      </c>
      <c r="H19" s="15" t="s">
        <v>295</v>
      </c>
      <c r="I19" s="15" t="s">
        <v>312</v>
      </c>
      <c r="J19" s="15" t="s">
        <v>1098</v>
      </c>
      <c r="K19" s="15" t="s">
        <v>1099</v>
      </c>
      <c r="L19" s="15" t="s">
        <v>308</v>
      </c>
      <c r="M19" s="15" t="s">
        <v>308</v>
      </c>
      <c r="N19" s="15" t="s">
        <v>2817</v>
      </c>
      <c r="O19" s="14" t="s">
        <v>2229</v>
      </c>
      <c r="P19" s="17">
        <v>1101.3399999999999</v>
      </c>
      <c r="Q19" t="s">
        <v>2900</v>
      </c>
      <c r="R19" t="s">
        <v>2899</v>
      </c>
    </row>
    <row r="20" spans="1:18" x14ac:dyDescent="0.2">
      <c r="A20" s="14" t="s">
        <v>138</v>
      </c>
      <c r="B20" s="15" t="s">
        <v>2788</v>
      </c>
      <c r="C20" s="15" t="s">
        <v>1861</v>
      </c>
      <c r="D20" s="15" t="s">
        <v>2789</v>
      </c>
      <c r="E20" s="15" t="s">
        <v>348</v>
      </c>
      <c r="F20" s="15" t="s">
        <v>349</v>
      </c>
      <c r="G20" s="15" t="s">
        <v>2818</v>
      </c>
      <c r="H20" s="15" t="s">
        <v>295</v>
      </c>
      <c r="I20" s="15" t="s">
        <v>312</v>
      </c>
      <c r="J20" s="15" t="s">
        <v>1098</v>
      </c>
      <c r="K20" s="15" t="s">
        <v>1099</v>
      </c>
      <c r="L20" s="15" t="s">
        <v>308</v>
      </c>
      <c r="M20" s="15" t="s">
        <v>308</v>
      </c>
      <c r="N20" s="15" t="s">
        <v>2819</v>
      </c>
      <c r="O20" s="14" t="s">
        <v>2229</v>
      </c>
      <c r="P20" s="17">
        <v>1101.3399999999999</v>
      </c>
      <c r="Q20" t="s">
        <v>2900</v>
      </c>
      <c r="R20" t="s">
        <v>2899</v>
      </c>
    </row>
    <row r="21" spans="1:18" x14ac:dyDescent="0.2">
      <c r="A21" s="14" t="s">
        <v>138</v>
      </c>
      <c r="B21" s="15" t="s">
        <v>2788</v>
      </c>
      <c r="C21" s="15" t="s">
        <v>1861</v>
      </c>
      <c r="D21" s="15" t="s">
        <v>2789</v>
      </c>
      <c r="E21" s="15" t="s">
        <v>348</v>
      </c>
      <c r="F21" s="15" t="s">
        <v>349</v>
      </c>
      <c r="G21" s="15" t="s">
        <v>2820</v>
      </c>
      <c r="H21" s="15" t="s">
        <v>295</v>
      </c>
      <c r="I21" s="15" t="s">
        <v>312</v>
      </c>
      <c r="J21" s="15" t="s">
        <v>1098</v>
      </c>
      <c r="K21" s="15" t="s">
        <v>1099</v>
      </c>
      <c r="L21" s="15" t="s">
        <v>308</v>
      </c>
      <c r="M21" s="15" t="s">
        <v>308</v>
      </c>
      <c r="N21" s="15" t="s">
        <v>2821</v>
      </c>
      <c r="O21" s="14" t="s">
        <v>2229</v>
      </c>
      <c r="P21" s="17">
        <v>2240.84</v>
      </c>
      <c r="Q21" t="s">
        <v>2900</v>
      </c>
      <c r="R21" t="s">
        <v>2899</v>
      </c>
    </row>
    <row r="22" spans="1:18" x14ac:dyDescent="0.2">
      <c r="A22" s="14" t="s">
        <v>138</v>
      </c>
      <c r="B22" s="15" t="s">
        <v>2788</v>
      </c>
      <c r="C22" s="15" t="s">
        <v>1861</v>
      </c>
      <c r="D22" s="15" t="s">
        <v>2789</v>
      </c>
      <c r="E22" s="15" t="s">
        <v>348</v>
      </c>
      <c r="F22" s="15" t="s">
        <v>349</v>
      </c>
      <c r="G22" s="15" t="s">
        <v>2822</v>
      </c>
      <c r="H22" s="15" t="s">
        <v>295</v>
      </c>
      <c r="I22" s="15" t="s">
        <v>312</v>
      </c>
      <c r="J22" s="15" t="s">
        <v>1098</v>
      </c>
      <c r="K22" s="15" t="s">
        <v>1099</v>
      </c>
      <c r="L22" s="15" t="s">
        <v>308</v>
      </c>
      <c r="M22" s="15" t="s">
        <v>308</v>
      </c>
      <c r="N22" s="15" t="s">
        <v>2823</v>
      </c>
      <c r="O22" s="14" t="s">
        <v>2235</v>
      </c>
      <c r="P22" s="17">
        <v>1127.8399999999999</v>
      </c>
      <c r="Q22" t="s">
        <v>2900</v>
      </c>
      <c r="R22" t="s">
        <v>2899</v>
      </c>
    </row>
    <row r="23" spans="1:18" x14ac:dyDescent="0.2">
      <c r="A23" s="14" t="s">
        <v>138</v>
      </c>
      <c r="B23" s="15" t="s">
        <v>2788</v>
      </c>
      <c r="C23" s="15" t="s">
        <v>1861</v>
      </c>
      <c r="D23" s="15" t="s">
        <v>2789</v>
      </c>
      <c r="E23" s="15" t="s">
        <v>348</v>
      </c>
      <c r="F23" s="15" t="s">
        <v>349</v>
      </c>
      <c r="G23" s="15" t="s">
        <v>2824</v>
      </c>
      <c r="H23" s="15" t="s">
        <v>295</v>
      </c>
      <c r="I23" s="15" t="s">
        <v>312</v>
      </c>
      <c r="J23" s="15" t="s">
        <v>1098</v>
      </c>
      <c r="K23" s="15" t="s">
        <v>1099</v>
      </c>
      <c r="L23" s="15" t="s">
        <v>308</v>
      </c>
      <c r="M23" s="15" t="s">
        <v>308</v>
      </c>
      <c r="N23" s="15" t="s">
        <v>2825</v>
      </c>
      <c r="O23" s="14" t="s">
        <v>2239</v>
      </c>
      <c r="P23" s="17">
        <v>1581.52</v>
      </c>
      <c r="Q23" t="s">
        <v>2900</v>
      </c>
      <c r="R23" t="s">
        <v>2899</v>
      </c>
    </row>
    <row r="24" spans="1:18" x14ac:dyDescent="0.2">
      <c r="A24" s="14" t="s">
        <v>138</v>
      </c>
      <c r="B24" s="15" t="s">
        <v>2788</v>
      </c>
      <c r="C24" s="15" t="s">
        <v>1861</v>
      </c>
      <c r="D24" s="15" t="s">
        <v>2789</v>
      </c>
      <c r="E24" s="15" t="s">
        <v>348</v>
      </c>
      <c r="F24" s="15" t="s">
        <v>349</v>
      </c>
      <c r="G24" s="15" t="s">
        <v>2826</v>
      </c>
      <c r="H24" s="15" t="s">
        <v>295</v>
      </c>
      <c r="I24" s="15" t="s">
        <v>312</v>
      </c>
      <c r="J24" s="15" t="s">
        <v>1098</v>
      </c>
      <c r="K24" s="15" t="s">
        <v>1099</v>
      </c>
      <c r="L24" s="15" t="s">
        <v>308</v>
      </c>
      <c r="M24" s="15" t="s">
        <v>308</v>
      </c>
      <c r="N24" s="15" t="s">
        <v>2827</v>
      </c>
      <c r="O24" s="14" t="s">
        <v>2219</v>
      </c>
      <c r="P24" s="17">
        <v>1192.5</v>
      </c>
      <c r="Q24" t="s">
        <v>2900</v>
      </c>
      <c r="R24" t="s">
        <v>2899</v>
      </c>
    </row>
    <row r="25" spans="1:18" x14ac:dyDescent="0.2">
      <c r="A25" s="14" t="s">
        <v>138</v>
      </c>
      <c r="B25" s="15" t="s">
        <v>2788</v>
      </c>
      <c r="C25" s="15" t="s">
        <v>1861</v>
      </c>
      <c r="D25" s="15" t="s">
        <v>2789</v>
      </c>
      <c r="E25" s="15" t="s">
        <v>348</v>
      </c>
      <c r="F25" s="15" t="s">
        <v>349</v>
      </c>
      <c r="G25" s="15" t="s">
        <v>2828</v>
      </c>
      <c r="H25" s="15" t="s">
        <v>295</v>
      </c>
      <c r="I25" s="15" t="s">
        <v>312</v>
      </c>
      <c r="J25" s="15" t="s">
        <v>1098</v>
      </c>
      <c r="K25" s="15" t="s">
        <v>1099</v>
      </c>
      <c r="L25" s="15" t="s">
        <v>308</v>
      </c>
      <c r="M25" s="15" t="s">
        <v>308</v>
      </c>
      <c r="N25" s="15" t="s">
        <v>2829</v>
      </c>
      <c r="O25" s="14" t="s">
        <v>2224</v>
      </c>
      <c r="P25" s="17">
        <v>1192.5</v>
      </c>
      <c r="Q25" t="s">
        <v>2900</v>
      </c>
      <c r="R25" t="s">
        <v>2899</v>
      </c>
    </row>
    <row r="26" spans="1:18" x14ac:dyDescent="0.2">
      <c r="A26" s="14" t="s">
        <v>138</v>
      </c>
      <c r="B26" s="15" t="s">
        <v>2788</v>
      </c>
      <c r="C26" s="15" t="s">
        <v>1861</v>
      </c>
      <c r="D26" s="15" t="s">
        <v>2789</v>
      </c>
      <c r="E26" s="15" t="s">
        <v>2632</v>
      </c>
      <c r="F26" s="15" t="s">
        <v>2633</v>
      </c>
      <c r="G26" s="15" t="s">
        <v>2830</v>
      </c>
      <c r="H26" s="15" t="s">
        <v>295</v>
      </c>
      <c r="I26" s="15" t="s">
        <v>312</v>
      </c>
      <c r="J26" s="15" t="s">
        <v>1184</v>
      </c>
      <c r="K26" s="15" t="s">
        <v>1185</v>
      </c>
      <c r="L26" s="15" t="s">
        <v>308</v>
      </c>
      <c r="M26" s="15" t="s">
        <v>308</v>
      </c>
      <c r="N26" s="15" t="s">
        <v>2831</v>
      </c>
      <c r="O26" s="14" t="s">
        <v>2252</v>
      </c>
      <c r="P26" s="17">
        <v>450</v>
      </c>
      <c r="Q26" t="s">
        <v>2901</v>
      </c>
      <c r="R26" t="s">
        <v>2899</v>
      </c>
    </row>
    <row r="27" spans="1:18" x14ac:dyDescent="0.2">
      <c r="A27" s="14" t="s">
        <v>138</v>
      </c>
      <c r="B27" s="15" t="s">
        <v>2788</v>
      </c>
      <c r="C27" s="15" t="s">
        <v>1861</v>
      </c>
      <c r="D27" s="15" t="s">
        <v>2789</v>
      </c>
      <c r="E27" s="15" t="s">
        <v>2832</v>
      </c>
      <c r="F27" s="15" t="s">
        <v>2833</v>
      </c>
      <c r="G27" s="15" t="s">
        <v>2834</v>
      </c>
      <c r="H27" s="15" t="s">
        <v>295</v>
      </c>
      <c r="I27" s="15" t="s">
        <v>312</v>
      </c>
      <c r="J27" s="15" t="s">
        <v>1098</v>
      </c>
      <c r="K27" s="15" t="s">
        <v>1099</v>
      </c>
      <c r="L27" s="15" t="s">
        <v>308</v>
      </c>
      <c r="M27" s="15" t="s">
        <v>308</v>
      </c>
      <c r="N27" s="15" t="s">
        <v>2835</v>
      </c>
      <c r="O27" s="14" t="s">
        <v>2229</v>
      </c>
      <c r="P27" s="17">
        <v>240</v>
      </c>
      <c r="Q27" t="s">
        <v>2901</v>
      </c>
      <c r="R27" t="s">
        <v>2899</v>
      </c>
    </row>
    <row r="28" spans="1:18" x14ac:dyDescent="0.2">
      <c r="A28" s="21" t="s">
        <v>1554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0"/>
      <c r="P28" s="19">
        <v>15362.44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I26" sqref="I26"/>
    </sheetView>
  </sheetViews>
  <sheetFormatPr defaultRowHeight="12.75" x14ac:dyDescent="0.2"/>
  <cols>
    <col min="1" max="1" width="19" customWidth="1"/>
    <col min="2" max="2" width="31.5703125" bestFit="1" customWidth="1"/>
    <col min="3" max="3" width="11.7109375" customWidth="1"/>
    <col min="4" max="4" width="11.7109375" bestFit="1" customWidth="1"/>
  </cols>
  <sheetData>
    <row r="1" spans="1:3" x14ac:dyDescent="0.2">
      <c r="A1" t="s">
        <v>2902</v>
      </c>
    </row>
    <row r="2" spans="1:3" x14ac:dyDescent="0.2">
      <c r="A2" t="s">
        <v>138</v>
      </c>
      <c r="B2" t="s">
        <v>2788</v>
      </c>
    </row>
    <row r="3" spans="1:3" x14ac:dyDescent="0.2">
      <c r="A3" t="s">
        <v>2903</v>
      </c>
      <c r="B3" t="s">
        <v>2904</v>
      </c>
    </row>
    <row r="5" spans="1:3" x14ac:dyDescent="0.2">
      <c r="A5" s="22" t="s">
        <v>1563</v>
      </c>
      <c r="B5" s="22" t="s">
        <v>1567</v>
      </c>
    </row>
    <row r="6" spans="1:3" x14ac:dyDescent="0.2">
      <c r="A6" s="22" t="s">
        <v>1555</v>
      </c>
      <c r="B6" t="s">
        <v>2899</v>
      </c>
      <c r="C6" t="s">
        <v>1556</v>
      </c>
    </row>
    <row r="7" spans="1:3" x14ac:dyDescent="0.2">
      <c r="A7" s="23" t="s">
        <v>2900</v>
      </c>
      <c r="B7" s="25">
        <v>18431.280000000002</v>
      </c>
      <c r="C7" s="25">
        <v>18431.280000000002</v>
      </c>
    </row>
    <row r="8" spans="1:3" x14ac:dyDescent="0.2">
      <c r="A8" s="23" t="s">
        <v>2901</v>
      </c>
      <c r="B8" s="25">
        <v>1920</v>
      </c>
      <c r="C8" s="25">
        <v>1920</v>
      </c>
    </row>
    <row r="9" spans="1:3" x14ac:dyDescent="0.2">
      <c r="A9" s="23" t="s">
        <v>2836</v>
      </c>
      <c r="B9" s="25">
        <v>341.96000000000004</v>
      </c>
      <c r="C9" s="25">
        <v>341.96000000000004</v>
      </c>
    </row>
    <row r="10" spans="1:3" x14ac:dyDescent="0.2">
      <c r="A10" s="23" t="s">
        <v>1556</v>
      </c>
      <c r="B10" s="25">
        <v>20693.240000000002</v>
      </c>
      <c r="C10" s="25">
        <v>20693.240000000002</v>
      </c>
    </row>
  </sheetData>
  <pageMargins left="0.7" right="0.7" top="0.75" bottom="0.75" header="0.3" footer="0.3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I26" sqref="I26"/>
    </sheetView>
  </sheetViews>
  <sheetFormatPr defaultRowHeight="12.75" x14ac:dyDescent="0.2"/>
  <cols>
    <col min="1" max="1" width="14.140625" customWidth="1"/>
    <col min="2" max="2" width="17.7109375" customWidth="1"/>
    <col min="3" max="3" width="16" customWidth="1"/>
    <col min="4" max="4" width="10.140625" customWidth="1"/>
    <col min="5" max="5" width="10" customWidth="1"/>
    <col min="6" max="6" width="34.5703125" customWidth="1"/>
    <col min="7" max="7" width="12.28515625" customWidth="1"/>
    <col min="8" max="8" width="9.85546875" customWidth="1"/>
    <col min="9" max="9" width="15.5703125" customWidth="1"/>
    <col min="10" max="10" width="18.85546875" customWidth="1"/>
    <col min="11" max="11" width="38.85546875" customWidth="1"/>
    <col min="12" max="12" width="10.140625" customWidth="1"/>
    <col min="13" max="13" width="24.140625" customWidth="1"/>
    <col min="14" max="14" width="17" customWidth="1"/>
    <col min="15" max="15" width="18.7109375" customWidth="1"/>
    <col min="16" max="16" width="11.85546875" customWidth="1"/>
  </cols>
  <sheetData>
    <row r="1" spans="1:18" x14ac:dyDescent="0.2">
      <c r="A1" s="16" t="str">
        <f>_xll.SAPGetInfoLabel("DataSourceName")</f>
        <v>Data Source Name</v>
      </c>
      <c r="B1" s="16" t="str">
        <f>_xll.SAPGetSourceInfo("DS_4", "DataSourceName")</f>
        <v>FERC Drilldown with Transactional Level Detail</v>
      </c>
    </row>
    <row r="2" spans="1:18" x14ac:dyDescent="0.2">
      <c r="A2" s="16" t="str">
        <f>_xll.SAPGetInfoLabel("QueryTechName")</f>
        <v>Query Technical Name</v>
      </c>
      <c r="B2" s="16" t="str">
        <f>_xll.SAPGetSourceInfo("DS_4", "QueryTechName")</f>
        <v>Z_ZFERC_CP02_Q0001</v>
      </c>
    </row>
    <row r="3" spans="1:18" x14ac:dyDescent="0.2">
      <c r="A3" s="16" t="str">
        <f>_xll.SAPGetVariable("DS_4", "ZCMMV_0P_COCD", "Description")</f>
        <v>Company Code (Mandatory, Single Value)</v>
      </c>
      <c r="B3" s="16" t="str">
        <f>_xll.SAPGetVariable("DS_4", "ZCMMV_0P_COCD", "Value")</f>
        <v>DELTA NATURAL GAS COMPANY</v>
      </c>
    </row>
    <row r="4" spans="1:18" x14ac:dyDescent="0.2">
      <c r="A4" s="16" t="str">
        <f>_xll.SAPGetVariable("DS_4", "ZUMFISPR", "Description")</f>
        <v>Fiscal Year/Period (Mandatory, Interval)</v>
      </c>
      <c r="B4" s="16" t="str">
        <f>_xll.SAPGetVariable("DS_4", "ZUMFISPR", "Value")</f>
        <v>SEP 2019 - AUG 2020</v>
      </c>
    </row>
    <row r="5" spans="1:18" x14ac:dyDescent="0.2">
      <c r="A5" s="16" t="str">
        <f>_xll.SAPGetDimensionInfo("DS_4", "0FISCPER", "Name")</f>
        <v>Fiscal year/period</v>
      </c>
      <c r="B5" s="16" t="str">
        <f>_xll.SAPGetDimensionEffectiveFilter("DS_4", "0FISCPER")</f>
        <v>009/2019 - 008/2020</v>
      </c>
    </row>
    <row r="6" spans="1:18" x14ac:dyDescent="0.2">
      <c r="A6" s="16" t="str">
        <f>_xll.SAPGetDimensionInfo("DS_4", "ZREC_CMPC", "Name")</f>
        <v>Recv. Company</v>
      </c>
      <c r="B6" s="16" t="str">
        <f>_xll.SAPGetDimensionEffectiveFilter("DS_4", "ZREC_CMPC")</f>
        <v>1600</v>
      </c>
    </row>
    <row r="8" spans="1:18" x14ac:dyDescent="0.2">
      <c r="A8" s="12" t="s">
        <v>2214</v>
      </c>
      <c r="B8" s="11" t="str">
        <f>A8&amp;" Desc"</f>
        <v>Reg. Account Desc</v>
      </c>
      <c r="C8" s="12" t="s">
        <v>298</v>
      </c>
      <c r="D8" s="11" t="str">
        <f>C8&amp;" Desc"</f>
        <v>Natural Account Desc</v>
      </c>
      <c r="E8" s="12" t="s">
        <v>296</v>
      </c>
      <c r="F8" s="11" t="str">
        <f>E8&amp;" Desc"</f>
        <v>Vendor Desc</v>
      </c>
      <c r="G8" s="12" t="s">
        <v>299</v>
      </c>
      <c r="H8" s="12" t="s">
        <v>300</v>
      </c>
      <c r="I8" s="12" t="s">
        <v>301</v>
      </c>
      <c r="J8" s="12" t="s">
        <v>302</v>
      </c>
      <c r="K8" s="12" t="s">
        <v>303</v>
      </c>
      <c r="L8" s="12" t="s">
        <v>304</v>
      </c>
      <c r="M8" s="12" t="s">
        <v>305</v>
      </c>
      <c r="N8" s="12" t="s">
        <v>306</v>
      </c>
      <c r="O8" s="12" t="s">
        <v>1575</v>
      </c>
      <c r="P8" s="13" t="s">
        <v>297</v>
      </c>
      <c r="Q8" t="s">
        <v>1557</v>
      </c>
      <c r="R8" t="s">
        <v>1564</v>
      </c>
    </row>
    <row r="9" spans="1:18" x14ac:dyDescent="0.2">
      <c r="A9" s="14" t="s">
        <v>138</v>
      </c>
      <c r="B9" s="15" t="s">
        <v>2788</v>
      </c>
      <c r="C9" s="15" t="s">
        <v>1861</v>
      </c>
      <c r="D9" s="15" t="s">
        <v>2789</v>
      </c>
      <c r="E9" s="15" t="s">
        <v>2790</v>
      </c>
      <c r="F9" s="15" t="s">
        <v>2791</v>
      </c>
      <c r="G9" s="15" t="s">
        <v>2300</v>
      </c>
      <c r="H9" s="15" t="s">
        <v>295</v>
      </c>
      <c r="I9" s="15" t="s">
        <v>312</v>
      </c>
      <c r="J9" s="15" t="s">
        <v>1184</v>
      </c>
      <c r="K9" s="15" t="s">
        <v>1185</v>
      </c>
      <c r="L9" s="15" t="s">
        <v>308</v>
      </c>
      <c r="M9" s="15" t="s">
        <v>308</v>
      </c>
      <c r="N9" s="15" t="s">
        <v>2837</v>
      </c>
      <c r="O9" s="14" t="s">
        <v>1576</v>
      </c>
      <c r="P9" s="17">
        <v>1000</v>
      </c>
      <c r="Q9" t="s">
        <v>2836</v>
      </c>
      <c r="R9" t="s">
        <v>2899</v>
      </c>
    </row>
    <row r="10" spans="1:18" x14ac:dyDescent="0.2">
      <c r="A10" s="14" t="s">
        <v>138</v>
      </c>
      <c r="B10" s="15" t="s">
        <v>2788</v>
      </c>
      <c r="C10" s="15" t="s">
        <v>1861</v>
      </c>
      <c r="D10" s="15" t="s">
        <v>2789</v>
      </c>
      <c r="E10" s="15" t="s">
        <v>2838</v>
      </c>
      <c r="F10" s="15" t="s">
        <v>2839</v>
      </c>
      <c r="G10" s="15" t="s">
        <v>2840</v>
      </c>
      <c r="H10" s="15" t="s">
        <v>295</v>
      </c>
      <c r="I10" s="15" t="s">
        <v>312</v>
      </c>
      <c r="J10" s="15" t="s">
        <v>1184</v>
      </c>
      <c r="K10" s="15" t="s">
        <v>1185</v>
      </c>
      <c r="L10" s="15" t="s">
        <v>308</v>
      </c>
      <c r="M10" s="15" t="s">
        <v>308</v>
      </c>
      <c r="N10" s="15" t="s">
        <v>2841</v>
      </c>
      <c r="O10" s="14" t="s">
        <v>1576</v>
      </c>
      <c r="P10" s="17">
        <v>1001.92</v>
      </c>
      <c r="Q10" t="s">
        <v>2836</v>
      </c>
      <c r="R10" t="s">
        <v>2899</v>
      </c>
    </row>
    <row r="11" spans="1:18" x14ac:dyDescent="0.2">
      <c r="A11" s="14" t="s">
        <v>138</v>
      </c>
      <c r="B11" s="15" t="s">
        <v>2788</v>
      </c>
      <c r="C11" s="15" t="s">
        <v>1861</v>
      </c>
      <c r="D11" s="15" t="s">
        <v>2789</v>
      </c>
      <c r="E11" s="15" t="s">
        <v>2795</v>
      </c>
      <c r="F11" s="15" t="s">
        <v>2796</v>
      </c>
      <c r="G11" s="15" t="s">
        <v>2842</v>
      </c>
      <c r="H11" s="15" t="s">
        <v>295</v>
      </c>
      <c r="I11" s="15" t="s">
        <v>312</v>
      </c>
      <c r="J11" s="15" t="s">
        <v>1184</v>
      </c>
      <c r="K11" s="15" t="s">
        <v>1185</v>
      </c>
      <c r="L11" s="15" t="s">
        <v>308</v>
      </c>
      <c r="M11" s="15" t="s">
        <v>308</v>
      </c>
      <c r="N11" s="15" t="s">
        <v>2843</v>
      </c>
      <c r="O11" s="14" t="s">
        <v>1585</v>
      </c>
      <c r="P11" s="17">
        <v>252</v>
      </c>
      <c r="Q11" t="s">
        <v>2836</v>
      </c>
      <c r="R11" t="s">
        <v>2899</v>
      </c>
    </row>
    <row r="12" spans="1:18" x14ac:dyDescent="0.2">
      <c r="A12" s="14" t="s">
        <v>138</v>
      </c>
      <c r="B12" s="15" t="s">
        <v>2788</v>
      </c>
      <c r="C12" s="15" t="s">
        <v>1861</v>
      </c>
      <c r="D12" s="15" t="s">
        <v>2789</v>
      </c>
      <c r="E12" s="15" t="s">
        <v>2795</v>
      </c>
      <c r="F12" s="15" t="s">
        <v>2796</v>
      </c>
      <c r="G12" s="15" t="s">
        <v>2844</v>
      </c>
      <c r="H12" s="15" t="s">
        <v>295</v>
      </c>
      <c r="I12" s="15" t="s">
        <v>312</v>
      </c>
      <c r="J12" s="15" t="s">
        <v>1184</v>
      </c>
      <c r="K12" s="15" t="s">
        <v>1185</v>
      </c>
      <c r="L12" s="15" t="s">
        <v>308</v>
      </c>
      <c r="M12" s="15" t="s">
        <v>308</v>
      </c>
      <c r="N12" s="15" t="s">
        <v>2845</v>
      </c>
      <c r="O12" s="14" t="s">
        <v>1585</v>
      </c>
      <c r="P12" s="17">
        <v>265</v>
      </c>
      <c r="Q12" t="s">
        <v>2836</v>
      </c>
      <c r="R12" t="s">
        <v>2899</v>
      </c>
    </row>
    <row r="13" spans="1:18" x14ac:dyDescent="0.2">
      <c r="A13" s="14" t="s">
        <v>138</v>
      </c>
      <c r="B13" s="15" t="s">
        <v>2788</v>
      </c>
      <c r="C13" s="15" t="s">
        <v>1861</v>
      </c>
      <c r="D13" s="15" t="s">
        <v>2789</v>
      </c>
      <c r="E13" s="15" t="s">
        <v>2795</v>
      </c>
      <c r="F13" s="15" t="s">
        <v>2796</v>
      </c>
      <c r="G13" s="15" t="s">
        <v>2846</v>
      </c>
      <c r="H13" s="15" t="s">
        <v>295</v>
      </c>
      <c r="I13" s="15" t="s">
        <v>312</v>
      </c>
      <c r="J13" s="15" t="s">
        <v>1184</v>
      </c>
      <c r="K13" s="15" t="s">
        <v>1185</v>
      </c>
      <c r="L13" s="15" t="s">
        <v>308</v>
      </c>
      <c r="M13" s="15" t="s">
        <v>308</v>
      </c>
      <c r="N13" s="15" t="s">
        <v>2847</v>
      </c>
      <c r="O13" s="14" t="s">
        <v>1576</v>
      </c>
      <c r="P13" s="17">
        <v>265</v>
      </c>
      <c r="Q13" t="s">
        <v>2836</v>
      </c>
      <c r="R13" t="s">
        <v>2899</v>
      </c>
    </row>
    <row r="14" spans="1:18" x14ac:dyDescent="0.2">
      <c r="A14" s="14" t="s">
        <v>138</v>
      </c>
      <c r="B14" s="15" t="s">
        <v>2788</v>
      </c>
      <c r="C14" s="15" t="s">
        <v>1861</v>
      </c>
      <c r="D14" s="15" t="s">
        <v>2789</v>
      </c>
      <c r="E14" s="15" t="s">
        <v>2795</v>
      </c>
      <c r="F14" s="15" t="s">
        <v>2796</v>
      </c>
      <c r="G14" s="15" t="s">
        <v>2848</v>
      </c>
      <c r="H14" s="15" t="s">
        <v>295</v>
      </c>
      <c r="I14" s="15" t="s">
        <v>312</v>
      </c>
      <c r="J14" s="15" t="s">
        <v>1184</v>
      </c>
      <c r="K14" s="15" t="s">
        <v>1185</v>
      </c>
      <c r="L14" s="15" t="s">
        <v>308</v>
      </c>
      <c r="M14" s="15" t="s">
        <v>308</v>
      </c>
      <c r="N14" s="15" t="s">
        <v>2849</v>
      </c>
      <c r="O14" s="14" t="s">
        <v>1576</v>
      </c>
      <c r="P14" s="17">
        <v>265</v>
      </c>
      <c r="Q14" t="s">
        <v>2836</v>
      </c>
      <c r="R14" t="s">
        <v>2899</v>
      </c>
    </row>
    <row r="15" spans="1:18" x14ac:dyDescent="0.2">
      <c r="A15" s="14" t="s">
        <v>138</v>
      </c>
      <c r="B15" s="15" t="s">
        <v>2788</v>
      </c>
      <c r="C15" s="15" t="s">
        <v>1861</v>
      </c>
      <c r="D15" s="15" t="s">
        <v>2789</v>
      </c>
      <c r="E15" s="15" t="s">
        <v>2850</v>
      </c>
      <c r="F15" s="15" t="s">
        <v>2851</v>
      </c>
      <c r="G15" s="15" t="s">
        <v>2852</v>
      </c>
      <c r="H15" s="15" t="s">
        <v>295</v>
      </c>
      <c r="I15" s="15" t="s">
        <v>312</v>
      </c>
      <c r="J15" s="15" t="s">
        <v>1184</v>
      </c>
      <c r="K15" s="15" t="s">
        <v>1185</v>
      </c>
      <c r="L15" s="15" t="s">
        <v>308</v>
      </c>
      <c r="M15" s="15" t="s">
        <v>308</v>
      </c>
      <c r="N15" s="15" t="s">
        <v>2853</v>
      </c>
      <c r="O15" s="14" t="s">
        <v>1576</v>
      </c>
      <c r="P15" s="17">
        <v>900</v>
      </c>
      <c r="Q15" t="s">
        <v>2901</v>
      </c>
      <c r="R15" t="s">
        <v>2899</v>
      </c>
    </row>
    <row r="16" spans="1:18" x14ac:dyDescent="0.2">
      <c r="A16" s="14" t="s">
        <v>138</v>
      </c>
      <c r="B16" s="15" t="s">
        <v>2788</v>
      </c>
      <c r="C16" s="15" t="s">
        <v>1861</v>
      </c>
      <c r="D16" s="15" t="s">
        <v>2789</v>
      </c>
      <c r="E16" s="15" t="s">
        <v>2810</v>
      </c>
      <c r="F16" s="15" t="s">
        <v>2811</v>
      </c>
      <c r="G16" s="15" t="s">
        <v>2854</v>
      </c>
      <c r="H16" s="15" t="s">
        <v>295</v>
      </c>
      <c r="I16" s="15" t="s">
        <v>312</v>
      </c>
      <c r="J16" s="15" t="s">
        <v>1184</v>
      </c>
      <c r="K16" s="15" t="s">
        <v>1185</v>
      </c>
      <c r="L16" s="15" t="s">
        <v>308</v>
      </c>
      <c r="M16" s="15" t="s">
        <v>308</v>
      </c>
      <c r="N16" s="15" t="s">
        <v>2855</v>
      </c>
      <c r="O16" s="14" t="s">
        <v>1578</v>
      </c>
      <c r="P16" s="17">
        <v>720</v>
      </c>
      <c r="Q16" t="s">
        <v>2836</v>
      </c>
      <c r="R16" t="s">
        <v>2899</v>
      </c>
    </row>
    <row r="17" spans="1:18" x14ac:dyDescent="0.2">
      <c r="A17" s="14" t="s">
        <v>138</v>
      </c>
      <c r="B17" s="15" t="s">
        <v>2788</v>
      </c>
      <c r="C17" s="15" t="s">
        <v>1861</v>
      </c>
      <c r="D17" s="15" t="s">
        <v>2789</v>
      </c>
      <c r="E17" s="15" t="s">
        <v>2810</v>
      </c>
      <c r="F17" s="15" t="s">
        <v>2811</v>
      </c>
      <c r="G17" s="15" t="s">
        <v>2856</v>
      </c>
      <c r="H17" s="15" t="s">
        <v>295</v>
      </c>
      <c r="I17" s="15" t="s">
        <v>312</v>
      </c>
      <c r="J17" s="15" t="s">
        <v>1184</v>
      </c>
      <c r="K17" s="15" t="s">
        <v>1185</v>
      </c>
      <c r="L17" s="15" t="s">
        <v>308</v>
      </c>
      <c r="M17" s="15" t="s">
        <v>308</v>
      </c>
      <c r="N17" s="15" t="s">
        <v>2857</v>
      </c>
      <c r="O17" s="14" t="s">
        <v>1576</v>
      </c>
      <c r="P17" s="17">
        <v>1440</v>
      </c>
      <c r="Q17" t="s">
        <v>2836</v>
      </c>
      <c r="R17" t="s">
        <v>2899</v>
      </c>
    </row>
    <row r="18" spans="1:18" x14ac:dyDescent="0.2">
      <c r="A18" s="14" t="s">
        <v>138</v>
      </c>
      <c r="B18" s="15" t="s">
        <v>2788</v>
      </c>
      <c r="C18" s="15" t="s">
        <v>1861</v>
      </c>
      <c r="D18" s="15" t="s">
        <v>2789</v>
      </c>
      <c r="E18" s="15" t="s">
        <v>2858</v>
      </c>
      <c r="F18" s="15" t="s">
        <v>2859</v>
      </c>
      <c r="G18" s="15" t="s">
        <v>2860</v>
      </c>
      <c r="H18" s="15" t="s">
        <v>295</v>
      </c>
      <c r="I18" s="15" t="s">
        <v>312</v>
      </c>
      <c r="J18" s="15" t="s">
        <v>1098</v>
      </c>
      <c r="K18" s="15" t="s">
        <v>1099</v>
      </c>
      <c r="L18" s="15" t="s">
        <v>308</v>
      </c>
      <c r="M18" s="15" t="s">
        <v>308</v>
      </c>
      <c r="N18" s="15" t="s">
        <v>2861</v>
      </c>
      <c r="O18" s="14" t="s">
        <v>1582</v>
      </c>
      <c r="P18" s="17">
        <v>1298.96</v>
      </c>
      <c r="Q18" t="s">
        <v>2836</v>
      </c>
      <c r="R18" t="s">
        <v>2899</v>
      </c>
    </row>
    <row r="19" spans="1:18" x14ac:dyDescent="0.2">
      <c r="A19" s="14" t="s">
        <v>138</v>
      </c>
      <c r="B19" s="15" t="s">
        <v>2788</v>
      </c>
      <c r="C19" s="15" t="s">
        <v>1861</v>
      </c>
      <c r="D19" s="15" t="s">
        <v>2789</v>
      </c>
      <c r="E19" s="15" t="s">
        <v>348</v>
      </c>
      <c r="F19" s="15" t="s">
        <v>349</v>
      </c>
      <c r="G19" s="15" t="s">
        <v>2862</v>
      </c>
      <c r="H19" s="15" t="s">
        <v>295</v>
      </c>
      <c r="I19" s="15" t="s">
        <v>312</v>
      </c>
      <c r="J19" s="15" t="s">
        <v>1098</v>
      </c>
      <c r="K19" s="15" t="s">
        <v>1099</v>
      </c>
      <c r="L19" s="15" t="s">
        <v>308</v>
      </c>
      <c r="M19" s="15" t="s">
        <v>308</v>
      </c>
      <c r="N19" s="15" t="s">
        <v>2863</v>
      </c>
      <c r="O19" s="14" t="s">
        <v>1578</v>
      </c>
      <c r="P19" s="17">
        <v>1210.52</v>
      </c>
      <c r="Q19" t="s">
        <v>2900</v>
      </c>
      <c r="R19" t="s">
        <v>2899</v>
      </c>
    </row>
    <row r="20" spans="1:18" x14ac:dyDescent="0.2">
      <c r="A20" s="14" t="s">
        <v>138</v>
      </c>
      <c r="B20" s="15" t="s">
        <v>2788</v>
      </c>
      <c r="C20" s="15" t="s">
        <v>1861</v>
      </c>
      <c r="D20" s="15" t="s">
        <v>2789</v>
      </c>
      <c r="E20" s="15" t="s">
        <v>348</v>
      </c>
      <c r="F20" s="15" t="s">
        <v>349</v>
      </c>
      <c r="G20" s="15" t="s">
        <v>2864</v>
      </c>
      <c r="H20" s="15" t="s">
        <v>295</v>
      </c>
      <c r="I20" s="15" t="s">
        <v>312</v>
      </c>
      <c r="J20" s="15" t="s">
        <v>1098</v>
      </c>
      <c r="K20" s="15" t="s">
        <v>1099</v>
      </c>
      <c r="L20" s="15" t="s">
        <v>308</v>
      </c>
      <c r="M20" s="15" t="s">
        <v>308</v>
      </c>
      <c r="N20" s="15" t="s">
        <v>2865</v>
      </c>
      <c r="O20" s="14" t="s">
        <v>1581</v>
      </c>
      <c r="P20" s="17">
        <v>1210.52</v>
      </c>
      <c r="Q20" t="s">
        <v>2900</v>
      </c>
      <c r="R20" t="s">
        <v>2899</v>
      </c>
    </row>
    <row r="21" spans="1:18" x14ac:dyDescent="0.2">
      <c r="A21" s="14" t="s">
        <v>138</v>
      </c>
      <c r="B21" s="15" t="s">
        <v>2788</v>
      </c>
      <c r="C21" s="15" t="s">
        <v>1861</v>
      </c>
      <c r="D21" s="15" t="s">
        <v>2789</v>
      </c>
      <c r="E21" s="15" t="s">
        <v>348</v>
      </c>
      <c r="F21" s="15" t="s">
        <v>349</v>
      </c>
      <c r="G21" s="15" t="s">
        <v>2866</v>
      </c>
      <c r="H21" s="15" t="s">
        <v>295</v>
      </c>
      <c r="I21" s="15" t="s">
        <v>312</v>
      </c>
      <c r="J21" s="15" t="s">
        <v>1098</v>
      </c>
      <c r="K21" s="15" t="s">
        <v>1099</v>
      </c>
      <c r="L21" s="15" t="s">
        <v>308</v>
      </c>
      <c r="M21" s="15" t="s">
        <v>308</v>
      </c>
      <c r="N21" s="15" t="s">
        <v>2867</v>
      </c>
      <c r="O21" s="14" t="s">
        <v>1582</v>
      </c>
      <c r="P21" s="17">
        <v>1210.52</v>
      </c>
      <c r="Q21" t="s">
        <v>2900</v>
      </c>
      <c r="R21" t="s">
        <v>2899</v>
      </c>
    </row>
    <row r="22" spans="1:18" x14ac:dyDescent="0.2">
      <c r="A22" s="14" t="s">
        <v>138</v>
      </c>
      <c r="B22" s="15" t="s">
        <v>2788</v>
      </c>
      <c r="C22" s="15" t="s">
        <v>1861</v>
      </c>
      <c r="D22" s="15" t="s">
        <v>2789</v>
      </c>
      <c r="E22" s="15" t="s">
        <v>348</v>
      </c>
      <c r="F22" s="15" t="s">
        <v>349</v>
      </c>
      <c r="G22" s="15" t="s">
        <v>2868</v>
      </c>
      <c r="H22" s="15" t="s">
        <v>295</v>
      </c>
      <c r="I22" s="15" t="s">
        <v>312</v>
      </c>
      <c r="J22" s="15" t="s">
        <v>1098</v>
      </c>
      <c r="K22" s="15" t="s">
        <v>1099</v>
      </c>
      <c r="L22" s="15" t="s">
        <v>308</v>
      </c>
      <c r="M22" s="15" t="s">
        <v>308</v>
      </c>
      <c r="N22" s="15" t="s">
        <v>2869</v>
      </c>
      <c r="O22" s="14" t="s">
        <v>1586</v>
      </c>
      <c r="P22" s="17">
        <v>1210.52</v>
      </c>
      <c r="Q22" t="s">
        <v>2900</v>
      </c>
      <c r="R22" t="s">
        <v>2899</v>
      </c>
    </row>
    <row r="23" spans="1:18" x14ac:dyDescent="0.2">
      <c r="A23" s="14" t="s">
        <v>138</v>
      </c>
      <c r="B23" s="15" t="s">
        <v>2788</v>
      </c>
      <c r="C23" s="15" t="s">
        <v>1861</v>
      </c>
      <c r="D23" s="15" t="s">
        <v>2789</v>
      </c>
      <c r="E23" s="15" t="s">
        <v>348</v>
      </c>
      <c r="F23" s="15" t="s">
        <v>349</v>
      </c>
      <c r="G23" s="15" t="s">
        <v>2870</v>
      </c>
      <c r="H23" s="15" t="s">
        <v>295</v>
      </c>
      <c r="I23" s="15" t="s">
        <v>312</v>
      </c>
      <c r="J23" s="15" t="s">
        <v>1098</v>
      </c>
      <c r="K23" s="15" t="s">
        <v>1099</v>
      </c>
      <c r="L23" s="15" t="s">
        <v>308</v>
      </c>
      <c r="M23" s="15" t="s">
        <v>308</v>
      </c>
      <c r="N23" s="15" t="s">
        <v>2871</v>
      </c>
      <c r="O23" s="14" t="s">
        <v>1586</v>
      </c>
      <c r="P23" s="17">
        <v>1210.52</v>
      </c>
      <c r="Q23" t="s">
        <v>2900</v>
      </c>
      <c r="R23" t="s">
        <v>2899</v>
      </c>
    </row>
    <row r="24" spans="1:18" x14ac:dyDescent="0.2">
      <c r="A24" s="14" t="s">
        <v>138</v>
      </c>
      <c r="B24" s="15" t="s">
        <v>2788</v>
      </c>
      <c r="C24" s="15" t="s">
        <v>1861</v>
      </c>
      <c r="D24" s="15" t="s">
        <v>2789</v>
      </c>
      <c r="E24" s="15" t="s">
        <v>348</v>
      </c>
      <c r="F24" s="15" t="s">
        <v>349</v>
      </c>
      <c r="G24" s="15" t="s">
        <v>2872</v>
      </c>
      <c r="H24" s="15" t="s">
        <v>295</v>
      </c>
      <c r="I24" s="15" t="s">
        <v>312</v>
      </c>
      <c r="J24" s="15" t="s">
        <v>1098</v>
      </c>
      <c r="K24" s="15" t="s">
        <v>1099</v>
      </c>
      <c r="L24" s="15" t="s">
        <v>308</v>
      </c>
      <c r="M24" s="15" t="s">
        <v>308</v>
      </c>
      <c r="N24" s="15" t="s">
        <v>2873</v>
      </c>
      <c r="O24" s="14" t="s">
        <v>414</v>
      </c>
      <c r="P24" s="17">
        <v>1581.52</v>
      </c>
      <c r="Q24" t="s">
        <v>2900</v>
      </c>
      <c r="R24" t="s">
        <v>2899</v>
      </c>
    </row>
    <row r="25" spans="1:18" x14ac:dyDescent="0.2">
      <c r="A25" s="14" t="s">
        <v>138</v>
      </c>
      <c r="B25" s="15" t="s">
        <v>2788</v>
      </c>
      <c r="C25" s="15" t="s">
        <v>1861</v>
      </c>
      <c r="D25" s="15" t="s">
        <v>2789</v>
      </c>
      <c r="E25" s="15" t="s">
        <v>348</v>
      </c>
      <c r="F25" s="15" t="s">
        <v>349</v>
      </c>
      <c r="G25" s="15" t="s">
        <v>2874</v>
      </c>
      <c r="H25" s="15" t="s">
        <v>295</v>
      </c>
      <c r="I25" s="15" t="s">
        <v>312</v>
      </c>
      <c r="J25" s="15" t="s">
        <v>1098</v>
      </c>
      <c r="K25" s="15" t="s">
        <v>1099</v>
      </c>
      <c r="L25" s="15" t="s">
        <v>308</v>
      </c>
      <c r="M25" s="15" t="s">
        <v>308</v>
      </c>
      <c r="N25" s="15" t="s">
        <v>2875</v>
      </c>
      <c r="O25" s="14" t="s">
        <v>1583</v>
      </c>
      <c r="P25" s="17">
        <v>1581.52</v>
      </c>
      <c r="Q25" t="s">
        <v>2900</v>
      </c>
      <c r="R25" t="s">
        <v>2899</v>
      </c>
    </row>
    <row r="26" spans="1:18" x14ac:dyDescent="0.2">
      <c r="A26" s="14" t="s">
        <v>138</v>
      </c>
      <c r="B26" s="15" t="s">
        <v>2788</v>
      </c>
      <c r="C26" s="15" t="s">
        <v>1861</v>
      </c>
      <c r="D26" s="15" t="s">
        <v>2789</v>
      </c>
      <c r="E26" s="15" t="s">
        <v>348</v>
      </c>
      <c r="F26" s="15" t="s">
        <v>349</v>
      </c>
      <c r="G26" s="15" t="s">
        <v>2876</v>
      </c>
      <c r="H26" s="15" t="s">
        <v>295</v>
      </c>
      <c r="I26" s="15" t="s">
        <v>312</v>
      </c>
      <c r="J26" s="15" t="s">
        <v>1098</v>
      </c>
      <c r="K26" s="15" t="s">
        <v>1099</v>
      </c>
      <c r="L26" s="15" t="s">
        <v>308</v>
      </c>
      <c r="M26" s="15" t="s">
        <v>308</v>
      </c>
      <c r="N26" s="15" t="s">
        <v>2877</v>
      </c>
      <c r="O26" s="14" t="s">
        <v>1579</v>
      </c>
      <c r="P26" s="17">
        <v>1581.52</v>
      </c>
      <c r="Q26" t="s">
        <v>2900</v>
      </c>
      <c r="R26" t="s">
        <v>2899</v>
      </c>
    </row>
    <row r="27" spans="1:18" x14ac:dyDescent="0.2">
      <c r="A27" s="14" t="s">
        <v>138</v>
      </c>
      <c r="B27" s="15" t="s">
        <v>2788</v>
      </c>
      <c r="C27" s="15" t="s">
        <v>1861</v>
      </c>
      <c r="D27" s="15" t="s">
        <v>2789</v>
      </c>
      <c r="E27" s="15" t="s">
        <v>348</v>
      </c>
      <c r="F27" s="15" t="s">
        <v>349</v>
      </c>
      <c r="G27" s="15" t="s">
        <v>2878</v>
      </c>
      <c r="H27" s="15" t="s">
        <v>295</v>
      </c>
      <c r="I27" s="15" t="s">
        <v>312</v>
      </c>
      <c r="J27" s="15" t="s">
        <v>1098</v>
      </c>
      <c r="K27" s="15" t="s">
        <v>1099</v>
      </c>
      <c r="L27" s="15" t="s">
        <v>308</v>
      </c>
      <c r="M27" s="15" t="s">
        <v>308</v>
      </c>
      <c r="N27" s="15" t="s">
        <v>2879</v>
      </c>
      <c r="O27" s="14" t="s">
        <v>1580</v>
      </c>
      <c r="P27" s="17">
        <v>1581.52</v>
      </c>
      <c r="Q27" t="s">
        <v>2900</v>
      </c>
      <c r="R27" t="s">
        <v>2899</v>
      </c>
    </row>
    <row r="28" spans="1:18" x14ac:dyDescent="0.2">
      <c r="A28" s="14" t="s">
        <v>138</v>
      </c>
      <c r="B28" s="15" t="s">
        <v>2788</v>
      </c>
      <c r="C28" s="15" t="s">
        <v>1861</v>
      </c>
      <c r="D28" s="15" t="s">
        <v>2789</v>
      </c>
      <c r="E28" s="15" t="s">
        <v>348</v>
      </c>
      <c r="F28" s="15" t="s">
        <v>349</v>
      </c>
      <c r="G28" s="15" t="s">
        <v>2880</v>
      </c>
      <c r="H28" s="15" t="s">
        <v>295</v>
      </c>
      <c r="I28" s="15" t="s">
        <v>312</v>
      </c>
      <c r="J28" s="15" t="s">
        <v>1098</v>
      </c>
      <c r="K28" s="15" t="s">
        <v>1099</v>
      </c>
      <c r="L28" s="15" t="s">
        <v>308</v>
      </c>
      <c r="M28" s="15" t="s">
        <v>308</v>
      </c>
      <c r="N28" s="15" t="s">
        <v>2881</v>
      </c>
      <c r="O28" s="14" t="s">
        <v>1584</v>
      </c>
      <c r="P28" s="17">
        <v>1210.52</v>
      </c>
      <c r="Q28" t="s">
        <v>2900</v>
      </c>
      <c r="R28" t="s">
        <v>2899</v>
      </c>
    </row>
    <row r="29" spans="1:18" x14ac:dyDescent="0.2">
      <c r="A29" s="14" t="s">
        <v>138</v>
      </c>
      <c r="B29" s="15" t="s">
        <v>2788</v>
      </c>
      <c r="C29" s="15" t="s">
        <v>1861</v>
      </c>
      <c r="D29" s="15" t="s">
        <v>2789</v>
      </c>
      <c r="E29" s="15" t="s">
        <v>348</v>
      </c>
      <c r="F29" s="15" t="s">
        <v>349</v>
      </c>
      <c r="G29" s="15" t="s">
        <v>2882</v>
      </c>
      <c r="H29" s="15" t="s">
        <v>295</v>
      </c>
      <c r="I29" s="15" t="s">
        <v>312</v>
      </c>
      <c r="J29" s="15" t="s">
        <v>1098</v>
      </c>
      <c r="K29" s="15" t="s">
        <v>1099</v>
      </c>
      <c r="L29" s="15" t="s">
        <v>308</v>
      </c>
      <c r="M29" s="15" t="s">
        <v>308</v>
      </c>
      <c r="N29" s="15" t="s">
        <v>2883</v>
      </c>
      <c r="O29" s="14" t="s">
        <v>1577</v>
      </c>
      <c r="P29" s="17">
        <v>1210.52</v>
      </c>
      <c r="Q29" t="s">
        <v>2900</v>
      </c>
      <c r="R29" t="s">
        <v>2899</v>
      </c>
    </row>
    <row r="30" spans="1:18" x14ac:dyDescent="0.2">
      <c r="A30" s="14" t="s">
        <v>138</v>
      </c>
      <c r="B30" s="15" t="s">
        <v>2788</v>
      </c>
      <c r="C30" s="15" t="s">
        <v>1861</v>
      </c>
      <c r="D30" s="15" t="s">
        <v>2789</v>
      </c>
      <c r="E30" s="15" t="s">
        <v>348</v>
      </c>
      <c r="F30" s="15" t="s">
        <v>349</v>
      </c>
      <c r="G30" s="15" t="s">
        <v>2884</v>
      </c>
      <c r="H30" s="15" t="s">
        <v>295</v>
      </c>
      <c r="I30" s="15" t="s">
        <v>312</v>
      </c>
      <c r="J30" s="15" t="s">
        <v>1098</v>
      </c>
      <c r="K30" s="15" t="s">
        <v>1099</v>
      </c>
      <c r="L30" s="15" t="s">
        <v>308</v>
      </c>
      <c r="M30" s="15" t="s">
        <v>308</v>
      </c>
      <c r="N30" s="15" t="s">
        <v>2885</v>
      </c>
      <c r="O30" s="14" t="s">
        <v>1585</v>
      </c>
      <c r="P30" s="17">
        <v>1210.52</v>
      </c>
      <c r="Q30" t="s">
        <v>2900</v>
      </c>
      <c r="R30" t="s">
        <v>2899</v>
      </c>
    </row>
    <row r="31" spans="1:18" x14ac:dyDescent="0.2">
      <c r="A31" s="14" t="s">
        <v>138</v>
      </c>
      <c r="B31" s="15" t="s">
        <v>2788</v>
      </c>
      <c r="C31" s="15" t="s">
        <v>1861</v>
      </c>
      <c r="D31" s="15" t="s">
        <v>2789</v>
      </c>
      <c r="E31" s="15" t="s">
        <v>348</v>
      </c>
      <c r="F31" s="15" t="s">
        <v>349</v>
      </c>
      <c r="G31" s="15" t="s">
        <v>2886</v>
      </c>
      <c r="H31" s="15" t="s">
        <v>295</v>
      </c>
      <c r="I31" s="15" t="s">
        <v>312</v>
      </c>
      <c r="J31" s="15" t="s">
        <v>1098</v>
      </c>
      <c r="K31" s="15" t="s">
        <v>1099</v>
      </c>
      <c r="L31" s="15" t="s">
        <v>308</v>
      </c>
      <c r="M31" s="15" t="s">
        <v>308</v>
      </c>
      <c r="N31" s="15" t="s">
        <v>2887</v>
      </c>
      <c r="O31" s="14" t="s">
        <v>1585</v>
      </c>
      <c r="P31" s="17">
        <v>1210.52</v>
      </c>
      <c r="Q31" t="s">
        <v>2900</v>
      </c>
      <c r="R31" t="s">
        <v>2899</v>
      </c>
    </row>
    <row r="32" spans="1:18" x14ac:dyDescent="0.2">
      <c r="A32" s="14" t="s">
        <v>138</v>
      </c>
      <c r="B32" s="15" t="s">
        <v>2788</v>
      </c>
      <c r="C32" s="15" t="s">
        <v>1861</v>
      </c>
      <c r="D32" s="15" t="s">
        <v>2789</v>
      </c>
      <c r="E32" s="15" t="s">
        <v>348</v>
      </c>
      <c r="F32" s="15" t="s">
        <v>349</v>
      </c>
      <c r="G32" s="15" t="s">
        <v>2888</v>
      </c>
      <c r="H32" s="15" t="s">
        <v>295</v>
      </c>
      <c r="I32" s="15" t="s">
        <v>312</v>
      </c>
      <c r="J32" s="15" t="s">
        <v>1098</v>
      </c>
      <c r="K32" s="15" t="s">
        <v>1099</v>
      </c>
      <c r="L32" s="15" t="s">
        <v>308</v>
      </c>
      <c r="M32" s="15" t="s">
        <v>308</v>
      </c>
      <c r="N32" s="15" t="s">
        <v>2889</v>
      </c>
      <c r="O32" s="14" t="s">
        <v>1585</v>
      </c>
      <c r="P32" s="17">
        <v>1210.52</v>
      </c>
      <c r="Q32" t="s">
        <v>2900</v>
      </c>
      <c r="R32" t="s">
        <v>2899</v>
      </c>
    </row>
    <row r="33" spans="1:18" x14ac:dyDescent="0.2">
      <c r="A33" s="14" t="s">
        <v>138</v>
      </c>
      <c r="B33" s="15" t="s">
        <v>2788</v>
      </c>
      <c r="C33" s="15" t="s">
        <v>1861</v>
      </c>
      <c r="D33" s="15" t="s">
        <v>2789</v>
      </c>
      <c r="E33" s="15" t="s">
        <v>2632</v>
      </c>
      <c r="F33" s="15" t="s">
        <v>2633</v>
      </c>
      <c r="G33" s="15" t="s">
        <v>2890</v>
      </c>
      <c r="H33" s="15" t="s">
        <v>295</v>
      </c>
      <c r="I33" s="15" t="s">
        <v>312</v>
      </c>
      <c r="J33" s="15" t="s">
        <v>1184</v>
      </c>
      <c r="K33" s="15" t="s">
        <v>1185</v>
      </c>
      <c r="L33" s="15" t="s">
        <v>308</v>
      </c>
      <c r="M33" s="15" t="s">
        <v>308</v>
      </c>
      <c r="N33" s="15" t="s">
        <v>2891</v>
      </c>
      <c r="O33" s="14" t="s">
        <v>1576</v>
      </c>
      <c r="P33" s="17">
        <v>1020</v>
      </c>
      <c r="Q33" t="s">
        <v>2901</v>
      </c>
      <c r="R33" t="s">
        <v>2899</v>
      </c>
    </row>
    <row r="34" spans="1:18" x14ac:dyDescent="0.2">
      <c r="A34" s="14" t="s">
        <v>138</v>
      </c>
      <c r="B34" s="15" t="s">
        <v>2788</v>
      </c>
      <c r="C34" s="15" t="s">
        <v>1861</v>
      </c>
      <c r="D34" s="15" t="s">
        <v>2789</v>
      </c>
      <c r="E34" s="15" t="s">
        <v>308</v>
      </c>
      <c r="F34" s="15" t="s">
        <v>309</v>
      </c>
      <c r="G34" s="15" t="s">
        <v>2892</v>
      </c>
      <c r="H34" s="15" t="s">
        <v>4</v>
      </c>
      <c r="I34" s="15" t="s">
        <v>953</v>
      </c>
      <c r="J34" s="15" t="s">
        <v>1098</v>
      </c>
      <c r="K34" s="15" t="s">
        <v>1099</v>
      </c>
      <c r="L34" s="15" t="s">
        <v>308</v>
      </c>
      <c r="M34" s="15" t="s">
        <v>1066</v>
      </c>
      <c r="N34" s="15" t="s">
        <v>2893</v>
      </c>
      <c r="O34" s="14" t="s">
        <v>1586</v>
      </c>
      <c r="P34" s="17">
        <v>83</v>
      </c>
      <c r="Q34" t="s">
        <v>2836</v>
      </c>
      <c r="R34" t="s">
        <v>2899</v>
      </c>
    </row>
    <row r="35" spans="1:18" x14ac:dyDescent="0.2">
      <c r="A35" s="14" t="s">
        <v>138</v>
      </c>
      <c r="B35" s="15" t="s">
        <v>2788</v>
      </c>
      <c r="C35" s="15" t="s">
        <v>1861</v>
      </c>
      <c r="D35" s="15" t="s">
        <v>2789</v>
      </c>
      <c r="E35" s="15" t="s">
        <v>308</v>
      </c>
      <c r="F35" s="15" t="s">
        <v>309</v>
      </c>
      <c r="G35" s="15" t="s">
        <v>2894</v>
      </c>
      <c r="H35" s="15" t="s">
        <v>295</v>
      </c>
      <c r="I35" s="15" t="s">
        <v>953</v>
      </c>
      <c r="J35" s="15" t="s">
        <v>2718</v>
      </c>
      <c r="K35" s="15" t="s">
        <v>2719</v>
      </c>
      <c r="L35" s="15" t="s">
        <v>308</v>
      </c>
      <c r="M35" s="15" t="s">
        <v>1066</v>
      </c>
      <c r="N35" s="15" t="s">
        <v>2895</v>
      </c>
      <c r="O35" s="14" t="s">
        <v>1586</v>
      </c>
      <c r="P35" s="17">
        <v>160</v>
      </c>
      <c r="Q35" t="s">
        <v>2836</v>
      </c>
      <c r="R35" t="s">
        <v>2899</v>
      </c>
    </row>
    <row r="36" spans="1:18" x14ac:dyDescent="0.2">
      <c r="A36" s="14" t="s">
        <v>138</v>
      </c>
      <c r="B36" s="15" t="s">
        <v>2788</v>
      </c>
      <c r="C36" s="15" t="s">
        <v>1861</v>
      </c>
      <c r="D36" s="15" t="s">
        <v>2789</v>
      </c>
      <c r="E36" s="15" t="s">
        <v>308</v>
      </c>
      <c r="F36" s="15" t="s">
        <v>309</v>
      </c>
      <c r="G36" s="15" t="s">
        <v>2896</v>
      </c>
      <c r="H36" s="15" t="s">
        <v>8</v>
      </c>
      <c r="I36" s="15" t="s">
        <v>310</v>
      </c>
      <c r="J36" s="15" t="s">
        <v>1184</v>
      </c>
      <c r="K36" s="15" t="s">
        <v>1185</v>
      </c>
      <c r="L36" s="15" t="s">
        <v>308</v>
      </c>
      <c r="M36" s="15" t="s">
        <v>2897</v>
      </c>
      <c r="N36" s="15" t="s">
        <v>2898</v>
      </c>
      <c r="O36" s="14" t="s">
        <v>1576</v>
      </c>
      <c r="P36" s="17">
        <v>-517</v>
      </c>
      <c r="Q36" t="s">
        <v>2836</v>
      </c>
      <c r="R36" t="s">
        <v>2899</v>
      </c>
    </row>
    <row r="37" spans="1:18" x14ac:dyDescent="0.2">
      <c r="A37" s="14" t="s">
        <v>138</v>
      </c>
      <c r="B37" s="15" t="s">
        <v>2788</v>
      </c>
      <c r="C37" s="15" t="s">
        <v>1861</v>
      </c>
      <c r="D37" s="15" t="s">
        <v>2789</v>
      </c>
      <c r="E37" s="15" t="s">
        <v>308</v>
      </c>
      <c r="F37" s="15" t="s">
        <v>309</v>
      </c>
      <c r="G37" s="15" t="s">
        <v>2896</v>
      </c>
      <c r="H37" s="15" t="s">
        <v>19</v>
      </c>
      <c r="I37" s="15" t="s">
        <v>310</v>
      </c>
      <c r="J37" s="15" t="s">
        <v>1184</v>
      </c>
      <c r="K37" s="15" t="s">
        <v>1185</v>
      </c>
      <c r="L37" s="15" t="s">
        <v>308</v>
      </c>
      <c r="M37" s="15" t="s">
        <v>2897</v>
      </c>
      <c r="N37" s="15" t="s">
        <v>2898</v>
      </c>
      <c r="O37" s="14" t="s">
        <v>1576</v>
      </c>
      <c r="P37" s="17">
        <v>-5891.92</v>
      </c>
      <c r="Q37" t="s">
        <v>2836</v>
      </c>
      <c r="R37" t="s">
        <v>2899</v>
      </c>
    </row>
    <row r="38" spans="1:18" x14ac:dyDescent="0.2">
      <c r="A38" s="21" t="s">
        <v>1554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0"/>
      <c r="P38" s="19">
        <v>20693.240000000005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R41" sqref="R41"/>
    </sheetView>
  </sheetViews>
  <sheetFormatPr defaultRowHeight="12.75" x14ac:dyDescent="0.2"/>
  <cols>
    <col min="1" max="1" width="15.140625" customWidth="1"/>
    <col min="2" max="2" width="17" bestFit="1" customWidth="1"/>
    <col min="3" max="4" width="11.7109375" customWidth="1"/>
    <col min="5" max="5" width="13.42578125" bestFit="1" customWidth="1"/>
  </cols>
  <sheetData>
    <row r="1" spans="1:4" x14ac:dyDescent="0.2">
      <c r="A1" t="s">
        <v>2786</v>
      </c>
    </row>
    <row r="2" spans="1:4" x14ac:dyDescent="0.2">
      <c r="A2" t="s">
        <v>2777</v>
      </c>
    </row>
    <row r="3" spans="1:4" x14ac:dyDescent="0.2">
      <c r="A3" t="s">
        <v>124</v>
      </c>
      <c r="B3" t="s">
        <v>1553</v>
      </c>
    </row>
    <row r="6" spans="1:4" x14ac:dyDescent="0.2">
      <c r="A6" s="22" t="s">
        <v>1563</v>
      </c>
      <c r="B6" s="22" t="s">
        <v>1567</v>
      </c>
    </row>
    <row r="7" spans="1:4" x14ac:dyDescent="0.2">
      <c r="A7" s="22" t="s">
        <v>1555</v>
      </c>
      <c r="B7" t="s">
        <v>1566</v>
      </c>
      <c r="C7" t="s">
        <v>1558</v>
      </c>
      <c r="D7" t="s">
        <v>1556</v>
      </c>
    </row>
    <row r="8" spans="1:4" x14ac:dyDescent="0.2">
      <c r="A8" s="23" t="s">
        <v>1569</v>
      </c>
      <c r="B8" s="25"/>
      <c r="C8" s="25">
        <v>66962.300000000017</v>
      </c>
      <c r="D8" s="25">
        <v>66962.300000000017</v>
      </c>
    </row>
    <row r="9" spans="1:4" x14ac:dyDescent="0.2">
      <c r="A9" s="23" t="s">
        <v>1570</v>
      </c>
      <c r="B9" s="25">
        <v>26513.07</v>
      </c>
      <c r="C9" s="25">
        <v>58159.82</v>
      </c>
      <c r="D9" s="25">
        <v>84672.89</v>
      </c>
    </row>
    <row r="10" spans="1:4" x14ac:dyDescent="0.2">
      <c r="A10" s="23" t="s">
        <v>1571</v>
      </c>
      <c r="B10" s="25"/>
      <c r="C10" s="25">
        <v>661457.2799999998</v>
      </c>
      <c r="D10" s="25">
        <v>661457.2799999998</v>
      </c>
    </row>
    <row r="11" spans="1:4" x14ac:dyDescent="0.2">
      <c r="A11" s="23" t="s">
        <v>1556</v>
      </c>
      <c r="B11" s="25">
        <v>26513.07</v>
      </c>
      <c r="C11" s="25">
        <v>786579.39999999979</v>
      </c>
      <c r="D11" s="25">
        <v>813092.46999999974</v>
      </c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8"/>
  <sheetViews>
    <sheetView topLeftCell="A45" workbookViewId="0">
      <selection activeCell="R41" sqref="R41"/>
    </sheetView>
  </sheetViews>
  <sheetFormatPr defaultRowHeight="12.75" x14ac:dyDescent="0.2"/>
  <cols>
    <col min="1" max="1" width="13.42578125" bestFit="1" customWidth="1"/>
    <col min="2" max="2" width="41.7109375" bestFit="1" customWidth="1"/>
    <col min="3" max="3" width="14" bestFit="1" customWidth="1"/>
    <col min="4" max="4" width="21.140625" bestFit="1" customWidth="1"/>
    <col min="5" max="5" width="9.7109375" bestFit="1" customWidth="1"/>
    <col min="6" max="6" width="11.7109375" customWidth="1"/>
  </cols>
  <sheetData>
    <row r="3" spans="1:6" x14ac:dyDescent="0.2">
      <c r="A3" s="22" t="s">
        <v>1563</v>
      </c>
    </row>
    <row r="4" spans="1:6" x14ac:dyDescent="0.2">
      <c r="A4" s="22" t="s">
        <v>1557</v>
      </c>
      <c r="B4" s="22" t="s">
        <v>1587</v>
      </c>
      <c r="C4" s="22" t="s">
        <v>1591</v>
      </c>
      <c r="D4" s="22" t="s">
        <v>1588</v>
      </c>
      <c r="E4" s="22" t="s">
        <v>1592</v>
      </c>
      <c r="F4" t="s">
        <v>1568</v>
      </c>
    </row>
    <row r="5" spans="1:6" x14ac:dyDescent="0.2">
      <c r="A5" t="s">
        <v>1569</v>
      </c>
      <c r="B5" t="s">
        <v>331</v>
      </c>
      <c r="C5" t="s">
        <v>2302</v>
      </c>
      <c r="D5" t="s">
        <v>1542</v>
      </c>
      <c r="E5" t="s">
        <v>2229</v>
      </c>
      <c r="F5" s="25">
        <v>300</v>
      </c>
    </row>
    <row r="6" spans="1:6" x14ac:dyDescent="0.2">
      <c r="A6" t="s">
        <v>1569</v>
      </c>
      <c r="B6" t="s">
        <v>331</v>
      </c>
      <c r="C6" t="s">
        <v>2304</v>
      </c>
      <c r="D6" t="s">
        <v>1542</v>
      </c>
      <c r="E6" t="s">
        <v>2235</v>
      </c>
      <c r="F6" s="25">
        <v>50</v>
      </c>
    </row>
    <row r="7" spans="1:6" x14ac:dyDescent="0.2">
      <c r="A7" t="s">
        <v>1569</v>
      </c>
      <c r="B7" t="s">
        <v>331</v>
      </c>
      <c r="C7" t="s">
        <v>2305</v>
      </c>
      <c r="D7" t="s">
        <v>1542</v>
      </c>
      <c r="E7" t="s">
        <v>2239</v>
      </c>
      <c r="F7" s="25">
        <v>400</v>
      </c>
    </row>
    <row r="8" spans="1:6" x14ac:dyDescent="0.2">
      <c r="A8" t="s">
        <v>1569</v>
      </c>
      <c r="B8" t="s">
        <v>331</v>
      </c>
      <c r="C8" t="s">
        <v>2306</v>
      </c>
      <c r="D8" t="s">
        <v>1542</v>
      </c>
      <c r="E8" t="s">
        <v>2219</v>
      </c>
      <c r="F8" s="25">
        <v>100</v>
      </c>
    </row>
    <row r="9" spans="1:6" x14ac:dyDescent="0.2">
      <c r="A9" t="s">
        <v>1569</v>
      </c>
      <c r="B9" t="s">
        <v>331</v>
      </c>
      <c r="C9" t="s">
        <v>2307</v>
      </c>
      <c r="D9" t="s">
        <v>1542</v>
      </c>
      <c r="E9" t="s">
        <v>2219</v>
      </c>
      <c r="F9" s="25">
        <v>232.5</v>
      </c>
    </row>
    <row r="10" spans="1:6" x14ac:dyDescent="0.2">
      <c r="A10" t="s">
        <v>1569</v>
      </c>
      <c r="B10" t="s">
        <v>331</v>
      </c>
      <c r="C10" t="s">
        <v>2308</v>
      </c>
      <c r="D10" t="s">
        <v>1542</v>
      </c>
      <c r="E10" t="s">
        <v>2219</v>
      </c>
      <c r="F10" s="25">
        <v>50</v>
      </c>
    </row>
    <row r="11" spans="1:6" x14ac:dyDescent="0.2">
      <c r="A11" t="s">
        <v>1569</v>
      </c>
      <c r="B11" t="s">
        <v>331</v>
      </c>
      <c r="C11" t="s">
        <v>2309</v>
      </c>
      <c r="D11" t="s">
        <v>1542</v>
      </c>
      <c r="E11" t="s">
        <v>2224</v>
      </c>
      <c r="F11" s="25">
        <v>50</v>
      </c>
    </row>
    <row r="12" spans="1:6" x14ac:dyDescent="0.2">
      <c r="A12" t="s">
        <v>1569</v>
      </c>
      <c r="B12" t="s">
        <v>331</v>
      </c>
      <c r="C12" t="s">
        <v>2310</v>
      </c>
      <c r="D12" t="s">
        <v>1542</v>
      </c>
      <c r="E12" t="s">
        <v>2224</v>
      </c>
      <c r="F12" s="25">
        <v>50</v>
      </c>
    </row>
    <row r="13" spans="1:6" x14ac:dyDescent="0.2">
      <c r="A13" t="s">
        <v>1569</v>
      </c>
      <c r="B13" t="s">
        <v>331</v>
      </c>
      <c r="C13" t="s">
        <v>2311</v>
      </c>
      <c r="D13" t="s">
        <v>1542</v>
      </c>
      <c r="E13" t="s">
        <v>2221</v>
      </c>
      <c r="F13" s="25">
        <v>50</v>
      </c>
    </row>
    <row r="14" spans="1:6" x14ac:dyDescent="0.2">
      <c r="A14" t="s">
        <v>1569</v>
      </c>
      <c r="B14" t="s">
        <v>331</v>
      </c>
      <c r="C14" t="s">
        <v>2312</v>
      </c>
      <c r="D14" t="s">
        <v>1542</v>
      </c>
      <c r="E14" t="s">
        <v>2221</v>
      </c>
      <c r="F14" s="25">
        <v>100</v>
      </c>
    </row>
    <row r="15" spans="1:6" x14ac:dyDescent="0.2">
      <c r="A15" t="s">
        <v>1569</v>
      </c>
      <c r="B15" t="s">
        <v>331</v>
      </c>
      <c r="C15" t="s">
        <v>2313</v>
      </c>
      <c r="D15" t="s">
        <v>1542</v>
      </c>
      <c r="E15" t="s">
        <v>2252</v>
      </c>
      <c r="F15" s="25">
        <v>300</v>
      </c>
    </row>
    <row r="16" spans="1:6" x14ac:dyDescent="0.2">
      <c r="A16" t="s">
        <v>1569</v>
      </c>
      <c r="B16" t="s">
        <v>331</v>
      </c>
      <c r="C16" t="s">
        <v>2314</v>
      </c>
      <c r="D16" t="s">
        <v>1542</v>
      </c>
      <c r="E16" t="s">
        <v>2252</v>
      </c>
      <c r="F16" s="25">
        <v>50</v>
      </c>
    </row>
    <row r="17" spans="1:6" x14ac:dyDescent="0.2">
      <c r="A17" t="s">
        <v>1569</v>
      </c>
      <c r="B17" t="s">
        <v>2328</v>
      </c>
      <c r="C17" t="s">
        <v>2329</v>
      </c>
      <c r="D17" t="s">
        <v>1542</v>
      </c>
      <c r="E17" t="s">
        <v>2239</v>
      </c>
      <c r="F17" s="25">
        <v>642</v>
      </c>
    </row>
    <row r="18" spans="1:6" x14ac:dyDescent="0.2">
      <c r="A18" t="s">
        <v>1569</v>
      </c>
      <c r="B18" t="s">
        <v>564</v>
      </c>
      <c r="C18" t="s">
        <v>2315</v>
      </c>
      <c r="D18" t="s">
        <v>1542</v>
      </c>
      <c r="E18" t="s">
        <v>2229</v>
      </c>
      <c r="F18" s="25">
        <v>363.52</v>
      </c>
    </row>
    <row r="19" spans="1:6" x14ac:dyDescent="0.2">
      <c r="A19" t="s">
        <v>1569</v>
      </c>
      <c r="B19" t="s">
        <v>564</v>
      </c>
      <c r="C19" t="s">
        <v>2317</v>
      </c>
      <c r="D19" t="s">
        <v>1542</v>
      </c>
      <c r="E19" t="s">
        <v>2239</v>
      </c>
      <c r="F19" s="25">
        <v>581.15</v>
      </c>
    </row>
    <row r="20" spans="1:6" x14ac:dyDescent="0.2">
      <c r="A20" t="s">
        <v>1569</v>
      </c>
      <c r="B20" t="s">
        <v>564</v>
      </c>
      <c r="C20" t="s">
        <v>2319</v>
      </c>
      <c r="D20" t="s">
        <v>1542</v>
      </c>
      <c r="E20" t="s">
        <v>2219</v>
      </c>
      <c r="F20" s="25">
        <v>984</v>
      </c>
    </row>
    <row r="21" spans="1:6" x14ac:dyDescent="0.2">
      <c r="A21" t="s">
        <v>1569</v>
      </c>
      <c r="B21" t="s">
        <v>564</v>
      </c>
      <c r="C21" t="s">
        <v>2321</v>
      </c>
      <c r="D21" t="s">
        <v>1542</v>
      </c>
      <c r="E21" t="s">
        <v>2219</v>
      </c>
      <c r="F21" s="25">
        <v>764.66</v>
      </c>
    </row>
    <row r="22" spans="1:6" x14ac:dyDescent="0.2">
      <c r="A22" t="s">
        <v>1569</v>
      </c>
      <c r="B22" t="s">
        <v>564</v>
      </c>
      <c r="C22" t="s">
        <v>2323</v>
      </c>
      <c r="D22" t="s">
        <v>1542</v>
      </c>
      <c r="E22" t="s">
        <v>2224</v>
      </c>
      <c r="F22" s="25">
        <v>487.01</v>
      </c>
    </row>
    <row r="23" spans="1:6" x14ac:dyDescent="0.2">
      <c r="A23" t="s">
        <v>1569</v>
      </c>
      <c r="B23" t="s">
        <v>564</v>
      </c>
      <c r="C23" t="s">
        <v>2325</v>
      </c>
      <c r="D23" t="s">
        <v>1542</v>
      </c>
      <c r="E23" t="s">
        <v>2252</v>
      </c>
      <c r="F23" s="25">
        <v>235.41</v>
      </c>
    </row>
    <row r="24" spans="1:6" x14ac:dyDescent="0.2">
      <c r="A24" t="s">
        <v>1569</v>
      </c>
      <c r="B24" t="s">
        <v>335</v>
      </c>
      <c r="C24" t="s">
        <v>2270</v>
      </c>
      <c r="D24" t="s">
        <v>1542</v>
      </c>
      <c r="E24" t="s">
        <v>2229</v>
      </c>
      <c r="F24" s="25">
        <v>144</v>
      </c>
    </row>
    <row r="25" spans="1:6" x14ac:dyDescent="0.2">
      <c r="A25" t="s">
        <v>1569</v>
      </c>
      <c r="B25" t="s">
        <v>335</v>
      </c>
      <c r="C25" t="s">
        <v>2272</v>
      </c>
      <c r="D25" t="s">
        <v>1542</v>
      </c>
      <c r="E25" t="s">
        <v>2229</v>
      </c>
      <c r="F25" s="25">
        <v>9383.85</v>
      </c>
    </row>
    <row r="26" spans="1:6" x14ac:dyDescent="0.2">
      <c r="A26" t="s">
        <v>1569</v>
      </c>
      <c r="B26" t="s">
        <v>335</v>
      </c>
      <c r="C26" t="s">
        <v>2274</v>
      </c>
      <c r="D26" t="s">
        <v>1542</v>
      </c>
      <c r="E26" t="s">
        <v>2229</v>
      </c>
      <c r="F26" s="25">
        <v>64</v>
      </c>
    </row>
    <row r="27" spans="1:6" x14ac:dyDescent="0.2">
      <c r="A27" t="s">
        <v>1569</v>
      </c>
      <c r="B27" t="s">
        <v>335</v>
      </c>
      <c r="C27" t="s">
        <v>2276</v>
      </c>
      <c r="D27" t="s">
        <v>1542</v>
      </c>
      <c r="E27" t="s">
        <v>2235</v>
      </c>
      <c r="F27" s="25">
        <v>7009.2</v>
      </c>
    </row>
    <row r="28" spans="1:6" x14ac:dyDescent="0.2">
      <c r="A28" t="s">
        <v>1569</v>
      </c>
      <c r="B28" t="s">
        <v>335</v>
      </c>
      <c r="C28" t="s">
        <v>2278</v>
      </c>
      <c r="D28" t="s">
        <v>1542</v>
      </c>
      <c r="E28" t="s">
        <v>2239</v>
      </c>
      <c r="F28" s="25">
        <v>2241</v>
      </c>
    </row>
    <row r="29" spans="1:6" x14ac:dyDescent="0.2">
      <c r="A29" t="s">
        <v>1569</v>
      </c>
      <c r="B29" t="s">
        <v>335</v>
      </c>
      <c r="C29" t="s">
        <v>2280</v>
      </c>
      <c r="D29" t="s">
        <v>1542</v>
      </c>
      <c r="E29" t="s">
        <v>2239</v>
      </c>
      <c r="F29" s="25">
        <v>267.3</v>
      </c>
    </row>
    <row r="30" spans="1:6" x14ac:dyDescent="0.2">
      <c r="A30" t="s">
        <v>1569</v>
      </c>
      <c r="B30" t="s">
        <v>335</v>
      </c>
      <c r="C30" t="s">
        <v>2282</v>
      </c>
      <c r="D30" t="s">
        <v>1542</v>
      </c>
      <c r="E30" t="s">
        <v>2239</v>
      </c>
      <c r="F30" s="25">
        <v>792</v>
      </c>
    </row>
    <row r="31" spans="1:6" x14ac:dyDescent="0.2">
      <c r="A31" t="s">
        <v>1569</v>
      </c>
      <c r="B31" t="s">
        <v>335</v>
      </c>
      <c r="C31" t="s">
        <v>2284</v>
      </c>
      <c r="D31" t="s">
        <v>1542</v>
      </c>
      <c r="E31" t="s">
        <v>2219</v>
      </c>
      <c r="F31" s="25">
        <v>3328</v>
      </c>
    </row>
    <row r="32" spans="1:6" x14ac:dyDescent="0.2">
      <c r="A32" t="s">
        <v>1569</v>
      </c>
      <c r="B32" t="s">
        <v>335</v>
      </c>
      <c r="C32" t="s">
        <v>2286</v>
      </c>
      <c r="D32" t="s">
        <v>1542</v>
      </c>
      <c r="E32" t="s">
        <v>2219</v>
      </c>
      <c r="F32" s="25">
        <v>1980.9</v>
      </c>
    </row>
    <row r="33" spans="1:6" x14ac:dyDescent="0.2">
      <c r="A33" t="s">
        <v>1569</v>
      </c>
      <c r="B33" t="s">
        <v>335</v>
      </c>
      <c r="C33" t="s">
        <v>2288</v>
      </c>
      <c r="D33" t="s">
        <v>1542</v>
      </c>
      <c r="E33" t="s">
        <v>2224</v>
      </c>
      <c r="F33" s="25">
        <v>1984</v>
      </c>
    </row>
    <row r="34" spans="1:6" x14ac:dyDescent="0.2">
      <c r="A34" t="s">
        <v>1569</v>
      </c>
      <c r="B34" t="s">
        <v>335</v>
      </c>
      <c r="C34" t="s">
        <v>2290</v>
      </c>
      <c r="D34" t="s">
        <v>1542</v>
      </c>
      <c r="E34" t="s">
        <v>2224</v>
      </c>
      <c r="F34" s="25">
        <v>3181.5</v>
      </c>
    </row>
    <row r="35" spans="1:6" x14ac:dyDescent="0.2">
      <c r="A35" t="s">
        <v>1569</v>
      </c>
      <c r="B35" t="s">
        <v>335</v>
      </c>
      <c r="C35" t="s">
        <v>2292</v>
      </c>
      <c r="D35" t="s">
        <v>1542</v>
      </c>
      <c r="E35" t="s">
        <v>2221</v>
      </c>
      <c r="F35" s="25">
        <v>2895.5</v>
      </c>
    </row>
    <row r="36" spans="1:6" x14ac:dyDescent="0.2">
      <c r="A36" t="s">
        <v>1569</v>
      </c>
      <c r="B36" t="s">
        <v>335</v>
      </c>
      <c r="C36" t="s">
        <v>2294</v>
      </c>
      <c r="D36" t="s">
        <v>1542</v>
      </c>
      <c r="E36" t="s">
        <v>2221</v>
      </c>
      <c r="F36" s="25">
        <v>4762.8</v>
      </c>
    </row>
    <row r="37" spans="1:6" x14ac:dyDescent="0.2">
      <c r="A37" t="s">
        <v>1569</v>
      </c>
      <c r="B37" t="s">
        <v>335</v>
      </c>
      <c r="C37" t="s">
        <v>2296</v>
      </c>
      <c r="D37" t="s">
        <v>1542</v>
      </c>
      <c r="E37" t="s">
        <v>2221</v>
      </c>
      <c r="F37" s="25">
        <v>995.4</v>
      </c>
    </row>
    <row r="38" spans="1:6" x14ac:dyDescent="0.2">
      <c r="A38" t="s">
        <v>1569</v>
      </c>
      <c r="B38" t="s">
        <v>335</v>
      </c>
      <c r="C38" t="s">
        <v>2298</v>
      </c>
      <c r="D38" t="s">
        <v>1542</v>
      </c>
      <c r="E38" t="s">
        <v>2252</v>
      </c>
      <c r="F38" s="25">
        <v>96</v>
      </c>
    </row>
    <row r="39" spans="1:6" x14ac:dyDescent="0.2">
      <c r="A39" t="s">
        <v>1569</v>
      </c>
      <c r="B39" t="s">
        <v>335</v>
      </c>
      <c r="C39" t="s">
        <v>2300</v>
      </c>
      <c r="D39" t="s">
        <v>1542</v>
      </c>
      <c r="E39" t="s">
        <v>2252</v>
      </c>
      <c r="F39" s="25">
        <v>4800.6000000000004</v>
      </c>
    </row>
    <row r="40" spans="1:6" x14ac:dyDescent="0.2">
      <c r="A40" t="s">
        <v>1569</v>
      </c>
      <c r="B40" t="s">
        <v>335</v>
      </c>
      <c r="C40" t="s">
        <v>2331</v>
      </c>
      <c r="D40" t="s">
        <v>1542</v>
      </c>
      <c r="E40" t="s">
        <v>2229</v>
      </c>
      <c r="F40" s="25">
        <v>14500</v>
      </c>
    </row>
    <row r="41" spans="1:6" x14ac:dyDescent="0.2">
      <c r="A41" t="s">
        <v>1569</v>
      </c>
      <c r="B41" t="s">
        <v>335</v>
      </c>
      <c r="C41" t="s">
        <v>2332</v>
      </c>
      <c r="D41" t="s">
        <v>1542</v>
      </c>
      <c r="E41" t="s">
        <v>2235</v>
      </c>
      <c r="F41" s="25">
        <v>3579</v>
      </c>
    </row>
    <row r="42" spans="1:6" x14ac:dyDescent="0.2">
      <c r="A42" t="s">
        <v>1569</v>
      </c>
      <c r="B42" t="s">
        <v>335</v>
      </c>
      <c r="C42" t="s">
        <v>2333</v>
      </c>
      <c r="D42" t="s">
        <v>1542</v>
      </c>
      <c r="E42" t="s">
        <v>2239</v>
      </c>
      <c r="F42" s="25">
        <v>17246</v>
      </c>
    </row>
    <row r="43" spans="1:6" x14ac:dyDescent="0.2">
      <c r="A43" t="s">
        <v>1569</v>
      </c>
      <c r="B43" t="s">
        <v>335</v>
      </c>
      <c r="C43" t="s">
        <v>2334</v>
      </c>
      <c r="D43" t="s">
        <v>1542</v>
      </c>
      <c r="E43" t="s">
        <v>2224</v>
      </c>
      <c r="F43" s="25">
        <v>9500</v>
      </c>
    </row>
    <row r="44" spans="1:6" x14ac:dyDescent="0.2">
      <c r="A44" t="s">
        <v>1569</v>
      </c>
      <c r="B44" t="s">
        <v>335</v>
      </c>
      <c r="C44" t="s">
        <v>1052</v>
      </c>
      <c r="D44" t="s">
        <v>1542</v>
      </c>
      <c r="E44" t="s">
        <v>2221</v>
      </c>
      <c r="F44" s="25">
        <v>5500</v>
      </c>
    </row>
    <row r="45" spans="1:6" x14ac:dyDescent="0.2">
      <c r="A45" t="s">
        <v>1569</v>
      </c>
      <c r="B45" t="s">
        <v>335</v>
      </c>
      <c r="C45" t="s">
        <v>2335</v>
      </c>
      <c r="D45" t="s">
        <v>1542</v>
      </c>
      <c r="E45" t="s">
        <v>2252</v>
      </c>
      <c r="F45" s="25">
        <v>10000</v>
      </c>
    </row>
    <row r="46" spans="1:6" x14ac:dyDescent="0.2">
      <c r="A46" t="s">
        <v>1569</v>
      </c>
      <c r="B46" t="s">
        <v>335</v>
      </c>
      <c r="C46" t="s">
        <v>2336</v>
      </c>
      <c r="D46" t="s">
        <v>1542</v>
      </c>
      <c r="E46" t="s">
        <v>2229</v>
      </c>
      <c r="F46" s="25">
        <v>-10000</v>
      </c>
    </row>
    <row r="47" spans="1:6" x14ac:dyDescent="0.2">
      <c r="A47" t="s">
        <v>1569</v>
      </c>
      <c r="B47" t="s">
        <v>335</v>
      </c>
      <c r="C47" t="s">
        <v>2337</v>
      </c>
      <c r="D47" t="s">
        <v>1542</v>
      </c>
      <c r="E47" t="s">
        <v>2235</v>
      </c>
      <c r="F47" s="25">
        <v>-14500</v>
      </c>
    </row>
    <row r="48" spans="1:6" x14ac:dyDescent="0.2">
      <c r="A48" t="s">
        <v>1569</v>
      </c>
      <c r="B48" t="s">
        <v>335</v>
      </c>
      <c r="C48" t="s">
        <v>2338</v>
      </c>
      <c r="D48" t="s">
        <v>1542</v>
      </c>
      <c r="E48" t="s">
        <v>2239</v>
      </c>
      <c r="F48" s="25">
        <v>-3579</v>
      </c>
    </row>
    <row r="49" spans="1:6" x14ac:dyDescent="0.2">
      <c r="A49" t="s">
        <v>1569</v>
      </c>
      <c r="B49" t="s">
        <v>335</v>
      </c>
      <c r="C49" t="s">
        <v>2339</v>
      </c>
      <c r="D49" t="s">
        <v>1542</v>
      </c>
      <c r="E49" t="s">
        <v>2221</v>
      </c>
      <c r="F49" s="25">
        <v>-9500</v>
      </c>
    </row>
    <row r="50" spans="1:6" x14ac:dyDescent="0.2">
      <c r="A50" t="s">
        <v>1569</v>
      </c>
      <c r="B50" t="s">
        <v>335</v>
      </c>
      <c r="C50" t="s">
        <v>2340</v>
      </c>
      <c r="D50" t="s">
        <v>1542</v>
      </c>
      <c r="E50" t="s">
        <v>2252</v>
      </c>
      <c r="F50" s="25">
        <v>-5500</v>
      </c>
    </row>
    <row r="51" spans="1:6" x14ac:dyDescent="0.2">
      <c r="A51" t="s">
        <v>1572</v>
      </c>
      <c r="F51" s="25">
        <v>66962.3</v>
      </c>
    </row>
    <row r="52" spans="1:6" x14ac:dyDescent="0.2">
      <c r="A52" t="s">
        <v>1570</v>
      </c>
      <c r="B52" t="s">
        <v>1562</v>
      </c>
      <c r="C52" t="s">
        <v>2230</v>
      </c>
      <c r="D52" t="s">
        <v>1541</v>
      </c>
      <c r="E52" t="s">
        <v>2229</v>
      </c>
      <c r="F52" s="25">
        <v>1753.61</v>
      </c>
    </row>
    <row r="53" spans="1:6" x14ac:dyDescent="0.2">
      <c r="A53" t="s">
        <v>1570</v>
      </c>
      <c r="B53" t="s">
        <v>1562</v>
      </c>
      <c r="C53" t="s">
        <v>2237</v>
      </c>
      <c r="D53" t="s">
        <v>1541</v>
      </c>
      <c r="E53" t="s">
        <v>2235</v>
      </c>
      <c r="F53" s="25">
        <v>4877.6899999999996</v>
      </c>
    </row>
    <row r="54" spans="1:6" x14ac:dyDescent="0.2">
      <c r="A54" t="s">
        <v>1570</v>
      </c>
      <c r="B54" t="s">
        <v>1562</v>
      </c>
      <c r="C54" t="s">
        <v>2240</v>
      </c>
      <c r="D54" t="s">
        <v>1541</v>
      </c>
      <c r="E54" t="s">
        <v>2239</v>
      </c>
      <c r="F54" s="25">
        <v>2078.08</v>
      </c>
    </row>
    <row r="55" spans="1:6" x14ac:dyDescent="0.2">
      <c r="A55" t="s">
        <v>1570</v>
      </c>
      <c r="B55" t="s">
        <v>1562</v>
      </c>
      <c r="C55" t="s">
        <v>2242</v>
      </c>
      <c r="D55" t="s">
        <v>1541</v>
      </c>
      <c r="E55" t="s">
        <v>2219</v>
      </c>
      <c r="F55" s="25">
        <v>1237.3399999999999</v>
      </c>
    </row>
    <row r="56" spans="1:6" x14ac:dyDescent="0.2">
      <c r="A56" t="s">
        <v>1570</v>
      </c>
      <c r="B56" t="s">
        <v>1562</v>
      </c>
      <c r="C56" t="s">
        <v>2243</v>
      </c>
      <c r="D56" t="s">
        <v>1541</v>
      </c>
      <c r="E56" t="s">
        <v>2219</v>
      </c>
      <c r="F56" s="25">
        <v>-150</v>
      </c>
    </row>
    <row r="57" spans="1:6" x14ac:dyDescent="0.2">
      <c r="A57" t="s">
        <v>1570</v>
      </c>
      <c r="B57" t="s">
        <v>1562</v>
      </c>
      <c r="C57" t="s">
        <v>2246</v>
      </c>
      <c r="D57" t="s">
        <v>1541</v>
      </c>
      <c r="E57" t="s">
        <v>2224</v>
      </c>
      <c r="F57" s="25">
        <v>1677.68</v>
      </c>
    </row>
    <row r="58" spans="1:6" x14ac:dyDescent="0.2">
      <c r="A58" t="s">
        <v>1570</v>
      </c>
      <c r="B58" t="s">
        <v>1562</v>
      </c>
      <c r="C58" t="s">
        <v>2247</v>
      </c>
      <c r="D58" t="s">
        <v>1541</v>
      </c>
      <c r="E58" t="s">
        <v>2221</v>
      </c>
      <c r="F58" s="25">
        <v>1465.35</v>
      </c>
    </row>
    <row r="59" spans="1:6" x14ac:dyDescent="0.2">
      <c r="A59" t="s">
        <v>1570</v>
      </c>
      <c r="B59" t="s">
        <v>1562</v>
      </c>
      <c r="C59" t="s">
        <v>2248</v>
      </c>
      <c r="D59" t="s">
        <v>1541</v>
      </c>
      <c r="E59" t="s">
        <v>2221</v>
      </c>
      <c r="F59" s="25">
        <v>425.69</v>
      </c>
    </row>
    <row r="60" spans="1:6" x14ac:dyDescent="0.2">
      <c r="A60" t="s">
        <v>1570</v>
      </c>
      <c r="B60" t="s">
        <v>1562</v>
      </c>
      <c r="C60" t="s">
        <v>2253</v>
      </c>
      <c r="D60" t="s">
        <v>1541</v>
      </c>
      <c r="E60" t="s">
        <v>2252</v>
      </c>
      <c r="F60" s="25">
        <v>1606.4</v>
      </c>
    </row>
    <row r="61" spans="1:6" x14ac:dyDescent="0.2">
      <c r="A61" t="s">
        <v>1570</v>
      </c>
      <c r="B61" t="s">
        <v>1562</v>
      </c>
      <c r="C61" t="s">
        <v>2255</v>
      </c>
      <c r="D61" t="s">
        <v>1541</v>
      </c>
      <c r="E61" t="s">
        <v>2252</v>
      </c>
      <c r="F61" s="25">
        <v>-100</v>
      </c>
    </row>
    <row r="62" spans="1:6" x14ac:dyDescent="0.2">
      <c r="A62" t="s">
        <v>1570</v>
      </c>
      <c r="B62" t="s">
        <v>1565</v>
      </c>
      <c r="C62" t="s">
        <v>2226</v>
      </c>
      <c r="D62" t="s">
        <v>1541</v>
      </c>
      <c r="E62" t="s">
        <v>2229</v>
      </c>
      <c r="F62" s="25">
        <v>1287.98</v>
      </c>
    </row>
    <row r="63" spans="1:6" x14ac:dyDescent="0.2">
      <c r="A63" t="s">
        <v>1570</v>
      </c>
      <c r="B63" t="s">
        <v>1565</v>
      </c>
      <c r="C63" t="s">
        <v>2256</v>
      </c>
      <c r="D63" t="s">
        <v>1541</v>
      </c>
      <c r="E63" t="s">
        <v>2229</v>
      </c>
      <c r="F63" s="25">
        <v>4095.76</v>
      </c>
    </row>
    <row r="64" spans="1:6" x14ac:dyDescent="0.2">
      <c r="A64" t="s">
        <v>1570</v>
      </c>
      <c r="B64" t="s">
        <v>1565</v>
      </c>
      <c r="C64" t="s">
        <v>2258</v>
      </c>
      <c r="D64" t="s">
        <v>1541</v>
      </c>
      <c r="E64" t="s">
        <v>2235</v>
      </c>
      <c r="F64" s="25">
        <v>4095.76</v>
      </c>
    </row>
    <row r="65" spans="1:6" x14ac:dyDescent="0.2">
      <c r="A65" t="s">
        <v>1570</v>
      </c>
      <c r="B65" t="s">
        <v>1565</v>
      </c>
      <c r="C65" t="s">
        <v>2260</v>
      </c>
      <c r="D65" t="s">
        <v>1541</v>
      </c>
      <c r="E65" t="s">
        <v>2239</v>
      </c>
      <c r="F65" s="25">
        <v>4095.76</v>
      </c>
    </row>
    <row r="66" spans="1:6" x14ac:dyDescent="0.2">
      <c r="A66" t="s">
        <v>1570</v>
      </c>
      <c r="B66" t="s">
        <v>1565</v>
      </c>
      <c r="C66" t="s">
        <v>2262</v>
      </c>
      <c r="D66" t="s">
        <v>1541</v>
      </c>
      <c r="E66" t="s">
        <v>2219</v>
      </c>
      <c r="F66" s="25">
        <v>4741.93</v>
      </c>
    </row>
    <row r="67" spans="1:6" x14ac:dyDescent="0.2">
      <c r="A67" t="s">
        <v>1570</v>
      </c>
      <c r="B67" t="s">
        <v>1565</v>
      </c>
      <c r="C67" t="s">
        <v>2264</v>
      </c>
      <c r="D67" t="s">
        <v>1541</v>
      </c>
      <c r="E67" t="s">
        <v>2219</v>
      </c>
      <c r="F67" s="25">
        <v>4741.93</v>
      </c>
    </row>
    <row r="68" spans="1:6" x14ac:dyDescent="0.2">
      <c r="A68" t="s">
        <v>1570</v>
      </c>
      <c r="B68" t="s">
        <v>1565</v>
      </c>
      <c r="C68" t="s">
        <v>2265</v>
      </c>
      <c r="D68" t="s">
        <v>1541</v>
      </c>
      <c r="E68" t="s">
        <v>2224</v>
      </c>
      <c r="F68" s="25">
        <v>4741.93</v>
      </c>
    </row>
    <row r="69" spans="1:6" x14ac:dyDescent="0.2">
      <c r="A69" t="s">
        <v>1570</v>
      </c>
      <c r="B69" t="s">
        <v>1565</v>
      </c>
      <c r="C69" t="s">
        <v>2267</v>
      </c>
      <c r="D69" t="s">
        <v>1541</v>
      </c>
      <c r="E69" t="s">
        <v>2221</v>
      </c>
      <c r="F69" s="25">
        <v>4741.93</v>
      </c>
    </row>
    <row r="70" spans="1:6" x14ac:dyDescent="0.2">
      <c r="A70" t="s">
        <v>1570</v>
      </c>
      <c r="B70" t="s">
        <v>1565</v>
      </c>
      <c r="C70" t="s">
        <v>2269</v>
      </c>
      <c r="D70" t="s">
        <v>1541</v>
      </c>
      <c r="E70" t="s">
        <v>2219</v>
      </c>
      <c r="F70" s="25">
        <v>-4741.93</v>
      </c>
    </row>
    <row r="71" spans="1:6" x14ac:dyDescent="0.2">
      <c r="A71" t="s">
        <v>1570</v>
      </c>
      <c r="B71" t="s">
        <v>2775</v>
      </c>
      <c r="C71" t="s">
        <v>2232</v>
      </c>
      <c r="D71" t="s">
        <v>1541</v>
      </c>
      <c r="E71" t="s">
        <v>2235</v>
      </c>
      <c r="F71" s="25">
        <v>13300</v>
      </c>
    </row>
    <row r="72" spans="1:6" x14ac:dyDescent="0.2">
      <c r="A72" t="s">
        <v>1570</v>
      </c>
      <c r="B72" t="s">
        <v>2775</v>
      </c>
      <c r="C72" t="s">
        <v>2238</v>
      </c>
      <c r="D72" t="s">
        <v>1541</v>
      </c>
      <c r="E72" t="s">
        <v>2239</v>
      </c>
      <c r="F72" s="25">
        <v>2500</v>
      </c>
    </row>
    <row r="73" spans="1:6" x14ac:dyDescent="0.2">
      <c r="A73" t="s">
        <v>1570</v>
      </c>
      <c r="B73" t="s">
        <v>2775</v>
      </c>
      <c r="C73" t="s">
        <v>2250</v>
      </c>
      <c r="D73" t="s">
        <v>1541</v>
      </c>
      <c r="E73" t="s">
        <v>2252</v>
      </c>
      <c r="F73" s="25">
        <v>2000</v>
      </c>
    </row>
    <row r="74" spans="1:6" x14ac:dyDescent="0.2">
      <c r="A74" t="s">
        <v>1570</v>
      </c>
      <c r="B74" t="s">
        <v>2785</v>
      </c>
      <c r="C74" t="s">
        <v>2231</v>
      </c>
      <c r="D74" t="s">
        <v>1541</v>
      </c>
      <c r="E74" t="s">
        <v>2229</v>
      </c>
      <c r="F74" s="25">
        <v>6000</v>
      </c>
    </row>
    <row r="75" spans="1:6" x14ac:dyDescent="0.2">
      <c r="A75" t="s">
        <v>1570</v>
      </c>
      <c r="B75" t="s">
        <v>2785</v>
      </c>
      <c r="C75" t="s">
        <v>2236</v>
      </c>
      <c r="D75" t="s">
        <v>1541</v>
      </c>
      <c r="E75" t="s">
        <v>2235</v>
      </c>
      <c r="F75" s="25">
        <v>6000</v>
      </c>
    </row>
    <row r="76" spans="1:6" x14ac:dyDescent="0.2">
      <c r="A76" t="s">
        <v>1570</v>
      </c>
      <c r="B76" t="s">
        <v>2785</v>
      </c>
      <c r="C76" t="s">
        <v>2241</v>
      </c>
      <c r="D76" t="s">
        <v>1541</v>
      </c>
      <c r="E76" t="s">
        <v>2239</v>
      </c>
      <c r="F76" s="25">
        <v>5600</v>
      </c>
    </row>
    <row r="77" spans="1:6" x14ac:dyDescent="0.2">
      <c r="A77" t="s">
        <v>1570</v>
      </c>
      <c r="B77" t="s">
        <v>2785</v>
      </c>
      <c r="C77" t="s">
        <v>2244</v>
      </c>
      <c r="D77" t="s">
        <v>1541</v>
      </c>
      <c r="E77" t="s">
        <v>2219</v>
      </c>
      <c r="F77" s="25">
        <v>1675</v>
      </c>
    </row>
    <row r="78" spans="1:6" x14ac:dyDescent="0.2">
      <c r="A78" t="s">
        <v>1570</v>
      </c>
      <c r="B78" t="s">
        <v>2785</v>
      </c>
      <c r="C78" t="s">
        <v>2245</v>
      </c>
      <c r="D78" t="s">
        <v>1541</v>
      </c>
      <c r="E78" t="s">
        <v>2224</v>
      </c>
      <c r="F78" s="25">
        <v>1675</v>
      </c>
    </row>
    <row r="79" spans="1:6" x14ac:dyDescent="0.2">
      <c r="A79" t="s">
        <v>1570</v>
      </c>
      <c r="B79" t="s">
        <v>2785</v>
      </c>
      <c r="C79" t="s">
        <v>2249</v>
      </c>
      <c r="D79" t="s">
        <v>1541</v>
      </c>
      <c r="E79" t="s">
        <v>2221</v>
      </c>
      <c r="F79" s="25">
        <v>1675</v>
      </c>
    </row>
    <row r="80" spans="1:6" x14ac:dyDescent="0.2">
      <c r="A80" t="s">
        <v>1570</v>
      </c>
      <c r="B80" t="s">
        <v>2785</v>
      </c>
      <c r="C80" t="s">
        <v>2254</v>
      </c>
      <c r="D80" t="s">
        <v>1541</v>
      </c>
      <c r="E80" t="s">
        <v>2252</v>
      </c>
      <c r="F80" s="25">
        <v>1575</v>
      </c>
    </row>
    <row r="81" spans="1:6" x14ac:dyDescent="0.2">
      <c r="A81" t="s">
        <v>1573</v>
      </c>
      <c r="F81" s="25">
        <v>84672.890000000014</v>
      </c>
    </row>
    <row r="82" spans="1:6" x14ac:dyDescent="0.2">
      <c r="A82" t="s">
        <v>1571</v>
      </c>
      <c r="B82" t="s">
        <v>2633</v>
      </c>
      <c r="C82" t="s">
        <v>2634</v>
      </c>
      <c r="D82" t="s">
        <v>1547</v>
      </c>
      <c r="E82" t="s">
        <v>2229</v>
      </c>
      <c r="F82" s="25">
        <v>225</v>
      </c>
    </row>
    <row r="83" spans="1:6" x14ac:dyDescent="0.2">
      <c r="A83" t="s">
        <v>1571</v>
      </c>
      <c r="B83" t="s">
        <v>325</v>
      </c>
      <c r="C83" t="s">
        <v>2362</v>
      </c>
      <c r="D83" t="s">
        <v>1543</v>
      </c>
      <c r="E83" t="s">
        <v>2229</v>
      </c>
      <c r="F83" s="25">
        <v>2800</v>
      </c>
    </row>
    <row r="84" spans="1:6" x14ac:dyDescent="0.2">
      <c r="A84" t="s">
        <v>1571</v>
      </c>
      <c r="B84" t="s">
        <v>325</v>
      </c>
      <c r="C84" t="s">
        <v>415</v>
      </c>
      <c r="D84" t="s">
        <v>1543</v>
      </c>
      <c r="E84" t="s">
        <v>2235</v>
      </c>
      <c r="F84" s="25">
        <v>2800</v>
      </c>
    </row>
    <row r="85" spans="1:6" x14ac:dyDescent="0.2">
      <c r="A85" t="s">
        <v>1571</v>
      </c>
      <c r="B85" t="s">
        <v>325</v>
      </c>
      <c r="C85" t="s">
        <v>2363</v>
      </c>
      <c r="D85" t="s">
        <v>1543</v>
      </c>
      <c r="E85" t="s">
        <v>2239</v>
      </c>
      <c r="F85" s="25">
        <v>2800</v>
      </c>
    </row>
    <row r="86" spans="1:6" x14ac:dyDescent="0.2">
      <c r="A86" t="s">
        <v>1571</v>
      </c>
      <c r="B86" t="s">
        <v>325</v>
      </c>
      <c r="C86" t="s">
        <v>2364</v>
      </c>
      <c r="D86" t="s">
        <v>1543</v>
      </c>
      <c r="E86" t="s">
        <v>2219</v>
      </c>
      <c r="F86" s="25">
        <v>2975</v>
      </c>
    </row>
    <row r="87" spans="1:6" x14ac:dyDescent="0.2">
      <c r="A87" t="s">
        <v>1571</v>
      </c>
      <c r="B87" t="s">
        <v>325</v>
      </c>
      <c r="C87" t="s">
        <v>2365</v>
      </c>
      <c r="D87" t="s">
        <v>1543</v>
      </c>
      <c r="E87" t="s">
        <v>2224</v>
      </c>
      <c r="F87" s="25">
        <v>2800</v>
      </c>
    </row>
    <row r="88" spans="1:6" x14ac:dyDescent="0.2">
      <c r="A88" t="s">
        <v>1571</v>
      </c>
      <c r="B88" t="s">
        <v>325</v>
      </c>
      <c r="C88" t="s">
        <v>2366</v>
      </c>
      <c r="D88" t="s">
        <v>1543</v>
      </c>
      <c r="E88" t="s">
        <v>2221</v>
      </c>
      <c r="F88" s="25">
        <v>2800</v>
      </c>
    </row>
    <row r="89" spans="1:6" x14ac:dyDescent="0.2">
      <c r="A89" t="s">
        <v>1571</v>
      </c>
      <c r="B89" t="s">
        <v>325</v>
      </c>
      <c r="C89" t="s">
        <v>2367</v>
      </c>
      <c r="D89" t="s">
        <v>1543</v>
      </c>
      <c r="E89" t="s">
        <v>2252</v>
      </c>
      <c r="F89" s="25">
        <v>2800</v>
      </c>
    </row>
    <row r="90" spans="1:6" x14ac:dyDescent="0.2">
      <c r="A90" t="s">
        <v>1571</v>
      </c>
      <c r="B90" t="s">
        <v>393</v>
      </c>
      <c r="C90" t="s">
        <v>2636</v>
      </c>
      <c r="D90" t="s">
        <v>1547</v>
      </c>
      <c r="E90" t="s">
        <v>2229</v>
      </c>
      <c r="F90" s="25">
        <v>1530</v>
      </c>
    </row>
    <row r="91" spans="1:6" x14ac:dyDescent="0.2">
      <c r="A91" t="s">
        <v>1571</v>
      </c>
      <c r="B91" t="s">
        <v>393</v>
      </c>
      <c r="C91" t="s">
        <v>2638</v>
      </c>
      <c r="D91" t="s">
        <v>1547</v>
      </c>
      <c r="E91" t="s">
        <v>2235</v>
      </c>
      <c r="F91" s="25">
        <v>1530</v>
      </c>
    </row>
    <row r="92" spans="1:6" x14ac:dyDescent="0.2">
      <c r="A92" t="s">
        <v>1571</v>
      </c>
      <c r="B92" t="s">
        <v>393</v>
      </c>
      <c r="C92" t="s">
        <v>2640</v>
      </c>
      <c r="D92" t="s">
        <v>1547</v>
      </c>
      <c r="E92" t="s">
        <v>2239</v>
      </c>
      <c r="F92" s="25">
        <v>1530</v>
      </c>
    </row>
    <row r="93" spans="1:6" x14ac:dyDescent="0.2">
      <c r="A93" t="s">
        <v>1571</v>
      </c>
      <c r="B93" t="s">
        <v>393</v>
      </c>
      <c r="C93" t="s">
        <v>2642</v>
      </c>
      <c r="D93" t="s">
        <v>1547</v>
      </c>
      <c r="E93" t="s">
        <v>2219</v>
      </c>
      <c r="F93" s="25">
        <v>1530</v>
      </c>
    </row>
    <row r="94" spans="1:6" x14ac:dyDescent="0.2">
      <c r="A94" t="s">
        <v>1571</v>
      </c>
      <c r="B94" t="s">
        <v>393</v>
      </c>
      <c r="C94" t="s">
        <v>2644</v>
      </c>
      <c r="D94" t="s">
        <v>1547</v>
      </c>
      <c r="E94" t="s">
        <v>2224</v>
      </c>
      <c r="F94" s="25">
        <v>1530</v>
      </c>
    </row>
    <row r="95" spans="1:6" x14ac:dyDescent="0.2">
      <c r="A95" t="s">
        <v>1571</v>
      </c>
      <c r="B95" t="s">
        <v>393</v>
      </c>
      <c r="C95" t="s">
        <v>2646</v>
      </c>
      <c r="D95" t="s">
        <v>1547</v>
      </c>
      <c r="E95" t="s">
        <v>2221</v>
      </c>
      <c r="F95" s="25">
        <v>1530</v>
      </c>
    </row>
    <row r="96" spans="1:6" x14ac:dyDescent="0.2">
      <c r="A96" t="s">
        <v>1571</v>
      </c>
      <c r="B96" t="s">
        <v>393</v>
      </c>
      <c r="C96" t="s">
        <v>2648</v>
      </c>
      <c r="D96" t="s">
        <v>1547</v>
      </c>
      <c r="E96" t="s">
        <v>2252</v>
      </c>
      <c r="F96" s="25">
        <v>1530</v>
      </c>
    </row>
    <row r="97" spans="1:6" x14ac:dyDescent="0.2">
      <c r="A97" t="s">
        <v>1571</v>
      </c>
      <c r="B97" t="s">
        <v>327</v>
      </c>
      <c r="C97" t="s">
        <v>2222</v>
      </c>
      <c r="D97" t="s">
        <v>1540</v>
      </c>
      <c r="E97" t="s">
        <v>2219</v>
      </c>
      <c r="F97" s="25">
        <v>2801.58</v>
      </c>
    </row>
    <row r="98" spans="1:6" x14ac:dyDescent="0.2">
      <c r="A98" t="s">
        <v>1571</v>
      </c>
      <c r="B98" t="s">
        <v>327</v>
      </c>
      <c r="C98" t="s">
        <v>2223</v>
      </c>
      <c r="D98" t="s">
        <v>1540</v>
      </c>
      <c r="E98" t="s">
        <v>2224</v>
      </c>
      <c r="F98" s="25">
        <v>2801.58</v>
      </c>
    </row>
    <row r="99" spans="1:6" x14ac:dyDescent="0.2">
      <c r="A99" t="s">
        <v>1571</v>
      </c>
      <c r="B99" t="s">
        <v>327</v>
      </c>
      <c r="C99" t="s">
        <v>2225</v>
      </c>
      <c r="D99" t="s">
        <v>1540</v>
      </c>
      <c r="E99" t="s">
        <v>2221</v>
      </c>
      <c r="F99" s="25">
        <v>2801.58</v>
      </c>
    </row>
    <row r="100" spans="1:6" x14ac:dyDescent="0.2">
      <c r="A100" t="s">
        <v>1571</v>
      </c>
      <c r="B100" t="s">
        <v>1426</v>
      </c>
      <c r="C100" t="s">
        <v>2395</v>
      </c>
      <c r="D100" t="s">
        <v>1544</v>
      </c>
      <c r="E100" t="s">
        <v>2224</v>
      </c>
      <c r="F100" s="25">
        <v>5.74</v>
      </c>
    </row>
    <row r="101" spans="1:6" x14ac:dyDescent="0.2">
      <c r="A101" t="s">
        <v>1571</v>
      </c>
      <c r="B101" t="s">
        <v>1426</v>
      </c>
      <c r="C101" t="s">
        <v>2397</v>
      </c>
      <c r="D101" t="s">
        <v>1544</v>
      </c>
      <c r="E101" t="s">
        <v>2229</v>
      </c>
      <c r="F101" s="25">
        <v>45.897860000000001</v>
      </c>
    </row>
    <row r="102" spans="1:6" x14ac:dyDescent="0.2">
      <c r="A102" t="s">
        <v>1571</v>
      </c>
      <c r="B102" t="s">
        <v>1426</v>
      </c>
      <c r="C102" t="s">
        <v>2398</v>
      </c>
      <c r="D102" t="s">
        <v>1544</v>
      </c>
      <c r="E102" t="s">
        <v>2235</v>
      </c>
      <c r="F102" s="25">
        <v>58.872515</v>
      </c>
    </row>
    <row r="103" spans="1:6" x14ac:dyDescent="0.2">
      <c r="A103" t="s">
        <v>1571</v>
      </c>
      <c r="B103" t="s">
        <v>1426</v>
      </c>
      <c r="C103" t="s">
        <v>2399</v>
      </c>
      <c r="D103" t="s">
        <v>1544</v>
      </c>
      <c r="E103" t="s">
        <v>2239</v>
      </c>
      <c r="F103" s="25">
        <v>51.830150000000003</v>
      </c>
    </row>
    <row r="104" spans="1:6" x14ac:dyDescent="0.2">
      <c r="A104" t="s">
        <v>1571</v>
      </c>
      <c r="B104" t="s">
        <v>1426</v>
      </c>
      <c r="C104" t="s">
        <v>2400</v>
      </c>
      <c r="D104" t="s">
        <v>1544</v>
      </c>
      <c r="E104" t="s">
        <v>2219</v>
      </c>
      <c r="F104" s="25">
        <v>39.603949999999998</v>
      </c>
    </row>
    <row r="105" spans="1:6" x14ac:dyDescent="0.2">
      <c r="A105" t="s">
        <v>1571</v>
      </c>
      <c r="B105" t="s">
        <v>1426</v>
      </c>
      <c r="C105" t="s">
        <v>2401</v>
      </c>
      <c r="D105" t="s">
        <v>1544</v>
      </c>
      <c r="E105" t="s">
        <v>2219</v>
      </c>
      <c r="F105" s="25">
        <v>5.74</v>
      </c>
    </row>
    <row r="106" spans="1:6" x14ac:dyDescent="0.2">
      <c r="A106" t="s">
        <v>1571</v>
      </c>
      <c r="B106" t="s">
        <v>1426</v>
      </c>
      <c r="C106" t="s">
        <v>2402</v>
      </c>
      <c r="D106" t="s">
        <v>1544</v>
      </c>
      <c r="E106" t="s">
        <v>2224</v>
      </c>
      <c r="F106" s="25">
        <v>42.714619999999996</v>
      </c>
    </row>
    <row r="107" spans="1:6" x14ac:dyDescent="0.2">
      <c r="A107" t="s">
        <v>1571</v>
      </c>
      <c r="B107" t="s">
        <v>1426</v>
      </c>
      <c r="C107" t="s">
        <v>2403</v>
      </c>
      <c r="D107" t="s">
        <v>1544</v>
      </c>
      <c r="E107" t="s">
        <v>2221</v>
      </c>
      <c r="F107" s="25">
        <v>50.301875000000003</v>
      </c>
    </row>
    <row r="108" spans="1:6" x14ac:dyDescent="0.2">
      <c r="A108" t="s">
        <v>1571</v>
      </c>
      <c r="B108" t="s">
        <v>1426</v>
      </c>
      <c r="C108" t="s">
        <v>2404</v>
      </c>
      <c r="D108" t="s">
        <v>1544</v>
      </c>
      <c r="E108" t="s">
        <v>2252</v>
      </c>
      <c r="F108" s="25">
        <v>43.251514999999998</v>
      </c>
    </row>
    <row r="109" spans="1:6" x14ac:dyDescent="0.2">
      <c r="A109" t="s">
        <v>1571</v>
      </c>
      <c r="B109" t="s">
        <v>2408</v>
      </c>
      <c r="C109" t="s">
        <v>2409</v>
      </c>
      <c r="D109" t="s">
        <v>1544</v>
      </c>
      <c r="E109" t="s">
        <v>2235</v>
      </c>
      <c r="F109" s="25">
        <v>17.712</v>
      </c>
    </row>
    <row r="110" spans="1:6" x14ac:dyDescent="0.2">
      <c r="A110" t="s">
        <v>1571</v>
      </c>
      <c r="B110" t="s">
        <v>1560</v>
      </c>
      <c r="C110" t="s">
        <v>2765</v>
      </c>
      <c r="D110" t="s">
        <v>1551</v>
      </c>
      <c r="E110" t="s">
        <v>2229</v>
      </c>
      <c r="F110" s="25">
        <v>-12795.08</v>
      </c>
    </row>
    <row r="111" spans="1:6" x14ac:dyDescent="0.2">
      <c r="A111" t="s">
        <v>1571</v>
      </c>
      <c r="B111" t="s">
        <v>1560</v>
      </c>
      <c r="C111" t="s">
        <v>2765</v>
      </c>
      <c r="D111" t="s">
        <v>1552</v>
      </c>
      <c r="E111" t="s">
        <v>2229</v>
      </c>
      <c r="F111" s="25">
        <v>-1838.41</v>
      </c>
    </row>
    <row r="112" spans="1:6" x14ac:dyDescent="0.2">
      <c r="A112" t="s">
        <v>1571</v>
      </c>
      <c r="B112" t="s">
        <v>1560</v>
      </c>
      <c r="C112" t="s">
        <v>2766</v>
      </c>
      <c r="D112" t="s">
        <v>1551</v>
      </c>
      <c r="E112" t="s">
        <v>2235</v>
      </c>
      <c r="F112" s="25">
        <v>-410</v>
      </c>
    </row>
    <row r="113" spans="1:6" x14ac:dyDescent="0.2">
      <c r="A113" t="s">
        <v>1571</v>
      </c>
      <c r="B113" t="s">
        <v>1560</v>
      </c>
      <c r="C113" t="s">
        <v>2766</v>
      </c>
      <c r="D113" t="s">
        <v>1552</v>
      </c>
      <c r="E113" t="s">
        <v>2235</v>
      </c>
      <c r="F113" s="25">
        <v>-55</v>
      </c>
    </row>
    <row r="114" spans="1:6" x14ac:dyDescent="0.2">
      <c r="A114" t="s">
        <v>1571</v>
      </c>
      <c r="B114" t="s">
        <v>1560</v>
      </c>
      <c r="C114" t="s">
        <v>2767</v>
      </c>
      <c r="D114" t="s">
        <v>1551</v>
      </c>
      <c r="E114" t="s">
        <v>2239</v>
      </c>
      <c r="F114" s="25">
        <v>-5699.45</v>
      </c>
    </row>
    <row r="115" spans="1:6" x14ac:dyDescent="0.2">
      <c r="A115" t="s">
        <v>1571</v>
      </c>
      <c r="B115" t="s">
        <v>1560</v>
      </c>
      <c r="C115" t="s">
        <v>2767</v>
      </c>
      <c r="D115" t="s">
        <v>1552</v>
      </c>
      <c r="E115" t="s">
        <v>2239</v>
      </c>
      <c r="F115" s="25">
        <v>-3969.43</v>
      </c>
    </row>
    <row r="116" spans="1:6" x14ac:dyDescent="0.2">
      <c r="A116" t="s">
        <v>1571</v>
      </c>
      <c r="B116" t="s">
        <v>1560</v>
      </c>
      <c r="C116" t="s">
        <v>2768</v>
      </c>
      <c r="D116" t="s">
        <v>1551</v>
      </c>
      <c r="E116" t="s">
        <v>2219</v>
      </c>
      <c r="F116" s="25">
        <v>-10516.52</v>
      </c>
    </row>
    <row r="117" spans="1:6" x14ac:dyDescent="0.2">
      <c r="A117" t="s">
        <v>1571</v>
      </c>
      <c r="B117" t="s">
        <v>1560</v>
      </c>
      <c r="C117" t="s">
        <v>2768</v>
      </c>
      <c r="D117" t="s">
        <v>1552</v>
      </c>
      <c r="E117" t="s">
        <v>2219</v>
      </c>
      <c r="F117" s="25">
        <v>-1700.81</v>
      </c>
    </row>
    <row r="118" spans="1:6" x14ac:dyDescent="0.2">
      <c r="A118" t="s">
        <v>1571</v>
      </c>
      <c r="B118" t="s">
        <v>1560</v>
      </c>
      <c r="C118" t="s">
        <v>2769</v>
      </c>
      <c r="D118" t="s">
        <v>1551</v>
      </c>
      <c r="E118" t="s">
        <v>2224</v>
      </c>
      <c r="F118" s="25">
        <v>-3988.9</v>
      </c>
    </row>
    <row r="119" spans="1:6" x14ac:dyDescent="0.2">
      <c r="A119" t="s">
        <v>1571</v>
      </c>
      <c r="B119" t="s">
        <v>1560</v>
      </c>
      <c r="C119" t="s">
        <v>2769</v>
      </c>
      <c r="D119" t="s">
        <v>1552</v>
      </c>
      <c r="E119" t="s">
        <v>2224</v>
      </c>
      <c r="F119" s="25">
        <v>-646.54</v>
      </c>
    </row>
    <row r="120" spans="1:6" x14ac:dyDescent="0.2">
      <c r="A120" t="s">
        <v>1571</v>
      </c>
      <c r="B120" t="s">
        <v>1560</v>
      </c>
      <c r="C120" t="s">
        <v>2770</v>
      </c>
      <c r="D120" t="s">
        <v>1551</v>
      </c>
      <c r="E120" t="s">
        <v>2221</v>
      </c>
      <c r="F120" s="25">
        <v>-16241.46</v>
      </c>
    </row>
    <row r="121" spans="1:6" x14ac:dyDescent="0.2">
      <c r="A121" t="s">
        <v>1571</v>
      </c>
      <c r="B121" t="s">
        <v>1560</v>
      </c>
      <c r="C121" t="s">
        <v>2770</v>
      </c>
      <c r="D121" t="s">
        <v>1552</v>
      </c>
      <c r="E121" t="s">
        <v>2221</v>
      </c>
      <c r="F121" s="25">
        <v>-2522.42</v>
      </c>
    </row>
    <row r="122" spans="1:6" x14ac:dyDescent="0.2">
      <c r="A122" t="s">
        <v>1571</v>
      </c>
      <c r="B122" t="s">
        <v>1560</v>
      </c>
      <c r="C122" t="s">
        <v>2771</v>
      </c>
      <c r="D122" t="s">
        <v>1551</v>
      </c>
      <c r="E122" t="s">
        <v>2252</v>
      </c>
      <c r="F122" s="25">
        <v>-52816.51</v>
      </c>
    </row>
    <row r="123" spans="1:6" x14ac:dyDescent="0.2">
      <c r="A123" t="s">
        <v>1571</v>
      </c>
      <c r="B123" t="s">
        <v>1560</v>
      </c>
      <c r="C123" t="s">
        <v>2771</v>
      </c>
      <c r="D123" t="s">
        <v>1552</v>
      </c>
      <c r="E123" t="s">
        <v>2252</v>
      </c>
      <c r="F123" s="25">
        <v>-7332.32</v>
      </c>
    </row>
    <row r="124" spans="1:6" x14ac:dyDescent="0.2">
      <c r="A124" t="s">
        <v>1571</v>
      </c>
      <c r="B124" t="s">
        <v>2560</v>
      </c>
      <c r="C124" t="s">
        <v>2561</v>
      </c>
      <c r="D124" t="s">
        <v>1547</v>
      </c>
      <c r="E124" t="s">
        <v>2221</v>
      </c>
      <c r="F124" s="25">
        <v>26.25</v>
      </c>
    </row>
    <row r="125" spans="1:6" x14ac:dyDescent="0.2">
      <c r="A125" t="s">
        <v>1571</v>
      </c>
      <c r="B125" t="s">
        <v>1427</v>
      </c>
      <c r="C125" t="s">
        <v>2405</v>
      </c>
      <c r="D125" t="s">
        <v>1544</v>
      </c>
      <c r="E125" t="s">
        <v>2235</v>
      </c>
      <c r="F125" s="25">
        <v>1.64</v>
      </c>
    </row>
    <row r="126" spans="1:6" x14ac:dyDescent="0.2">
      <c r="A126" t="s">
        <v>1571</v>
      </c>
      <c r="B126" t="s">
        <v>1427</v>
      </c>
      <c r="C126" t="s">
        <v>2406</v>
      </c>
      <c r="D126" t="s">
        <v>1544</v>
      </c>
      <c r="E126" t="s">
        <v>2239</v>
      </c>
      <c r="F126" s="25">
        <v>1.64</v>
      </c>
    </row>
    <row r="127" spans="1:6" x14ac:dyDescent="0.2">
      <c r="A127" t="s">
        <v>1571</v>
      </c>
      <c r="B127" t="s">
        <v>2776</v>
      </c>
      <c r="C127" t="s">
        <v>2754</v>
      </c>
      <c r="D127" t="s">
        <v>1550</v>
      </c>
      <c r="E127" t="s">
        <v>2229</v>
      </c>
      <c r="F127" s="25">
        <v>8263.68</v>
      </c>
    </row>
    <row r="128" spans="1:6" x14ac:dyDescent="0.2">
      <c r="A128" t="s">
        <v>1571</v>
      </c>
      <c r="B128" t="s">
        <v>2776</v>
      </c>
      <c r="C128" t="s">
        <v>2754</v>
      </c>
      <c r="D128" t="s">
        <v>1549</v>
      </c>
      <c r="E128" t="s">
        <v>2229</v>
      </c>
      <c r="F128" s="25">
        <v>49722.739999999991</v>
      </c>
    </row>
    <row r="129" spans="1:6" x14ac:dyDescent="0.2">
      <c r="A129" t="s">
        <v>1571</v>
      </c>
      <c r="B129" t="s">
        <v>2776</v>
      </c>
      <c r="C129" t="s">
        <v>2755</v>
      </c>
      <c r="D129" t="s">
        <v>1550</v>
      </c>
      <c r="E129" t="s">
        <v>2235</v>
      </c>
      <c r="F129" s="25">
        <v>6729.57</v>
      </c>
    </row>
    <row r="130" spans="1:6" x14ac:dyDescent="0.2">
      <c r="A130" t="s">
        <v>1571</v>
      </c>
      <c r="B130" t="s">
        <v>2776</v>
      </c>
      <c r="C130" t="s">
        <v>2755</v>
      </c>
      <c r="D130" t="s">
        <v>1549</v>
      </c>
      <c r="E130" t="s">
        <v>2235</v>
      </c>
      <c r="F130" s="25">
        <v>42593.68</v>
      </c>
    </row>
    <row r="131" spans="1:6" x14ac:dyDescent="0.2">
      <c r="A131" t="s">
        <v>1571</v>
      </c>
      <c r="B131" t="s">
        <v>2776</v>
      </c>
      <c r="C131" t="s">
        <v>2756</v>
      </c>
      <c r="D131" t="s">
        <v>1550</v>
      </c>
      <c r="E131" t="s">
        <v>2239</v>
      </c>
      <c r="F131" s="25">
        <v>20693.879999999997</v>
      </c>
    </row>
    <row r="132" spans="1:6" x14ac:dyDescent="0.2">
      <c r="A132" t="s">
        <v>1571</v>
      </c>
      <c r="B132" t="s">
        <v>2776</v>
      </c>
      <c r="C132" t="s">
        <v>2756</v>
      </c>
      <c r="D132" t="s">
        <v>1549</v>
      </c>
      <c r="E132" t="s">
        <v>2239</v>
      </c>
      <c r="F132" s="25">
        <v>38465.409999999996</v>
      </c>
    </row>
    <row r="133" spans="1:6" x14ac:dyDescent="0.2">
      <c r="A133" t="s">
        <v>1571</v>
      </c>
      <c r="B133" t="s">
        <v>2776</v>
      </c>
      <c r="C133" t="s">
        <v>2757</v>
      </c>
      <c r="D133" t="s">
        <v>1550</v>
      </c>
      <c r="E133" t="s">
        <v>2219</v>
      </c>
      <c r="F133" s="25">
        <v>1221.2899999999997</v>
      </c>
    </row>
    <row r="134" spans="1:6" x14ac:dyDescent="0.2">
      <c r="A134" t="s">
        <v>1571</v>
      </c>
      <c r="B134" t="s">
        <v>2776</v>
      </c>
      <c r="C134" t="s">
        <v>2757</v>
      </c>
      <c r="D134" t="s">
        <v>1549</v>
      </c>
      <c r="E134" t="s">
        <v>2219</v>
      </c>
      <c r="F134" s="25">
        <v>2365.86</v>
      </c>
    </row>
    <row r="135" spans="1:6" x14ac:dyDescent="0.2">
      <c r="A135" t="s">
        <v>1571</v>
      </c>
      <c r="B135" t="s">
        <v>2776</v>
      </c>
      <c r="C135" t="s">
        <v>2758</v>
      </c>
      <c r="D135" t="s">
        <v>1550</v>
      </c>
      <c r="E135" t="s">
        <v>2224</v>
      </c>
      <c r="F135" s="25">
        <v>10040.75</v>
      </c>
    </row>
    <row r="136" spans="1:6" x14ac:dyDescent="0.2">
      <c r="A136" t="s">
        <v>1571</v>
      </c>
      <c r="B136" t="s">
        <v>2776</v>
      </c>
      <c r="C136" t="s">
        <v>2758</v>
      </c>
      <c r="D136" t="s">
        <v>1549</v>
      </c>
      <c r="E136" t="s">
        <v>2224</v>
      </c>
      <c r="F136" s="25">
        <v>39119.14</v>
      </c>
    </row>
    <row r="137" spans="1:6" x14ac:dyDescent="0.2">
      <c r="A137" t="s">
        <v>1571</v>
      </c>
      <c r="B137" t="s">
        <v>2776</v>
      </c>
      <c r="C137" t="s">
        <v>2759</v>
      </c>
      <c r="D137" t="s">
        <v>1550</v>
      </c>
      <c r="E137" t="s">
        <v>2221</v>
      </c>
      <c r="F137" s="25">
        <v>4656.7499999999991</v>
      </c>
    </row>
    <row r="138" spans="1:6" x14ac:dyDescent="0.2">
      <c r="A138" t="s">
        <v>1571</v>
      </c>
      <c r="B138" t="s">
        <v>2776</v>
      </c>
      <c r="C138" t="s">
        <v>2759</v>
      </c>
      <c r="D138" t="s">
        <v>1549</v>
      </c>
      <c r="E138" t="s">
        <v>2221</v>
      </c>
      <c r="F138" s="25">
        <v>40350.62000000001</v>
      </c>
    </row>
    <row r="139" spans="1:6" x14ac:dyDescent="0.2">
      <c r="A139" t="s">
        <v>1571</v>
      </c>
      <c r="B139" t="s">
        <v>2776</v>
      </c>
      <c r="C139" t="s">
        <v>2760</v>
      </c>
      <c r="D139" t="s">
        <v>1550</v>
      </c>
      <c r="E139" t="s">
        <v>2252</v>
      </c>
      <c r="F139" s="25">
        <v>33300.699999999997</v>
      </c>
    </row>
    <row r="140" spans="1:6" x14ac:dyDescent="0.2">
      <c r="A140" t="s">
        <v>1571</v>
      </c>
      <c r="B140" t="s">
        <v>2776</v>
      </c>
      <c r="C140" t="s">
        <v>2760</v>
      </c>
      <c r="D140" t="s">
        <v>1549</v>
      </c>
      <c r="E140" t="s">
        <v>2252</v>
      </c>
      <c r="F140" s="25">
        <v>53004.09</v>
      </c>
    </row>
    <row r="141" spans="1:6" x14ac:dyDescent="0.2">
      <c r="A141" t="s">
        <v>1571</v>
      </c>
      <c r="B141" t="s">
        <v>2776</v>
      </c>
      <c r="C141" t="s">
        <v>2761</v>
      </c>
      <c r="D141" t="s">
        <v>1550</v>
      </c>
      <c r="E141" t="s">
        <v>2252</v>
      </c>
      <c r="F141" s="25">
        <v>45549.42</v>
      </c>
    </row>
    <row r="142" spans="1:6" x14ac:dyDescent="0.2">
      <c r="A142" t="s">
        <v>1571</v>
      </c>
      <c r="B142" t="s">
        <v>2776</v>
      </c>
      <c r="C142" t="s">
        <v>2761</v>
      </c>
      <c r="D142" t="s">
        <v>1549</v>
      </c>
      <c r="E142" t="s">
        <v>2252</v>
      </c>
      <c r="F142" s="25">
        <v>250117.13000000003</v>
      </c>
    </row>
    <row r="143" spans="1:6" x14ac:dyDescent="0.2">
      <c r="A143" t="s">
        <v>1571</v>
      </c>
      <c r="B143" t="s">
        <v>394</v>
      </c>
      <c r="C143" t="s">
        <v>2220</v>
      </c>
      <c r="D143" t="s">
        <v>1540</v>
      </c>
      <c r="E143" t="s">
        <v>2221</v>
      </c>
      <c r="F143" s="25">
        <v>2639.02</v>
      </c>
    </row>
    <row r="144" spans="1:6" x14ac:dyDescent="0.2">
      <c r="A144" t="s">
        <v>1571</v>
      </c>
      <c r="B144" t="s">
        <v>1188</v>
      </c>
      <c r="C144" t="s">
        <v>2382</v>
      </c>
      <c r="D144" t="s">
        <v>1544</v>
      </c>
      <c r="E144" t="s">
        <v>2229</v>
      </c>
      <c r="F144" s="25">
        <v>778.46330999999998</v>
      </c>
    </row>
    <row r="145" spans="1:6" x14ac:dyDescent="0.2">
      <c r="A145" t="s">
        <v>1571</v>
      </c>
      <c r="B145" t="s">
        <v>1188</v>
      </c>
      <c r="C145" t="s">
        <v>2384</v>
      </c>
      <c r="D145" t="s">
        <v>1544</v>
      </c>
      <c r="E145" t="s">
        <v>2235</v>
      </c>
      <c r="F145" s="25">
        <v>625.06447500000002</v>
      </c>
    </row>
    <row r="146" spans="1:6" x14ac:dyDescent="0.2">
      <c r="A146" t="s">
        <v>1571</v>
      </c>
      <c r="B146" t="s">
        <v>1188</v>
      </c>
      <c r="C146" t="s">
        <v>798</v>
      </c>
      <c r="D146" t="s">
        <v>1544</v>
      </c>
      <c r="E146" t="s">
        <v>2239</v>
      </c>
      <c r="F146" s="25">
        <v>755.92417499999999</v>
      </c>
    </row>
    <row r="147" spans="1:6" x14ac:dyDescent="0.2">
      <c r="A147" t="s">
        <v>1571</v>
      </c>
      <c r="B147" t="s">
        <v>1188</v>
      </c>
      <c r="C147" t="s">
        <v>2387</v>
      </c>
      <c r="D147" t="s">
        <v>1544</v>
      </c>
      <c r="E147" t="s">
        <v>2219</v>
      </c>
      <c r="F147" s="25">
        <v>859.69578999999999</v>
      </c>
    </row>
    <row r="148" spans="1:6" x14ac:dyDescent="0.2">
      <c r="A148" t="s">
        <v>1571</v>
      </c>
      <c r="B148" t="s">
        <v>1188</v>
      </c>
      <c r="C148" t="s">
        <v>2389</v>
      </c>
      <c r="D148" t="s">
        <v>1544</v>
      </c>
      <c r="E148" t="s">
        <v>2224</v>
      </c>
      <c r="F148" s="25">
        <v>927.50486999999998</v>
      </c>
    </row>
    <row r="149" spans="1:6" x14ac:dyDescent="0.2">
      <c r="A149" t="s">
        <v>1571</v>
      </c>
      <c r="B149" t="s">
        <v>1188</v>
      </c>
      <c r="C149" t="s">
        <v>2391</v>
      </c>
      <c r="D149" t="s">
        <v>1544</v>
      </c>
      <c r="E149" t="s">
        <v>2221</v>
      </c>
      <c r="F149" s="25">
        <v>779.54448000000002</v>
      </c>
    </row>
    <row r="150" spans="1:6" x14ac:dyDescent="0.2">
      <c r="A150" t="s">
        <v>1571</v>
      </c>
      <c r="B150" t="s">
        <v>1188</v>
      </c>
      <c r="C150" t="s">
        <v>2393</v>
      </c>
      <c r="D150" t="s">
        <v>1544</v>
      </c>
      <c r="E150" t="s">
        <v>2252</v>
      </c>
      <c r="F150" s="25">
        <v>803.37450000000001</v>
      </c>
    </row>
    <row r="151" spans="1:6" x14ac:dyDescent="0.2">
      <c r="A151" t="s">
        <v>1571</v>
      </c>
      <c r="B151" t="s">
        <v>1192</v>
      </c>
      <c r="C151" t="s">
        <v>2368</v>
      </c>
      <c r="D151" t="s">
        <v>1544</v>
      </c>
      <c r="E151" t="s">
        <v>2239</v>
      </c>
      <c r="F151" s="25">
        <v>186.345</v>
      </c>
    </row>
    <row r="152" spans="1:6" x14ac:dyDescent="0.2">
      <c r="A152" t="s">
        <v>1571</v>
      </c>
      <c r="B152" t="s">
        <v>1192</v>
      </c>
      <c r="C152" t="s">
        <v>2370</v>
      </c>
      <c r="D152" t="s">
        <v>1544</v>
      </c>
      <c r="E152" t="s">
        <v>2239</v>
      </c>
      <c r="F152" s="25">
        <v>246.82</v>
      </c>
    </row>
    <row r="153" spans="1:6" x14ac:dyDescent="0.2">
      <c r="A153" t="s">
        <v>1571</v>
      </c>
      <c r="B153" t="s">
        <v>1192</v>
      </c>
      <c r="C153" t="s">
        <v>2372</v>
      </c>
      <c r="D153" t="s">
        <v>1544</v>
      </c>
      <c r="E153" t="s">
        <v>2219</v>
      </c>
      <c r="F153" s="25">
        <v>157.85</v>
      </c>
    </row>
    <row r="154" spans="1:6" x14ac:dyDescent="0.2">
      <c r="A154" t="s">
        <v>1571</v>
      </c>
      <c r="B154" t="s">
        <v>1192</v>
      </c>
      <c r="C154" t="s">
        <v>2374</v>
      </c>
      <c r="D154" t="s">
        <v>1544</v>
      </c>
      <c r="E154" t="s">
        <v>2224</v>
      </c>
      <c r="F154" s="25">
        <v>143.5</v>
      </c>
    </row>
    <row r="155" spans="1:6" x14ac:dyDescent="0.2">
      <c r="A155" t="s">
        <v>1571</v>
      </c>
      <c r="B155" t="s">
        <v>1192</v>
      </c>
      <c r="C155" t="s">
        <v>2376</v>
      </c>
      <c r="D155" t="s">
        <v>1544</v>
      </c>
      <c r="E155" t="s">
        <v>2224</v>
      </c>
      <c r="F155" s="25">
        <v>143.5</v>
      </c>
    </row>
    <row r="156" spans="1:6" x14ac:dyDescent="0.2">
      <c r="A156" t="s">
        <v>1571</v>
      </c>
      <c r="B156" t="s">
        <v>1192</v>
      </c>
      <c r="C156" t="s">
        <v>2378</v>
      </c>
      <c r="D156" t="s">
        <v>1544</v>
      </c>
      <c r="E156" t="s">
        <v>2252</v>
      </c>
      <c r="F156" s="25">
        <v>143.5</v>
      </c>
    </row>
    <row r="157" spans="1:6" x14ac:dyDescent="0.2">
      <c r="A157" t="s">
        <v>1571</v>
      </c>
      <c r="B157" t="s">
        <v>1192</v>
      </c>
      <c r="C157" t="s">
        <v>2380</v>
      </c>
      <c r="D157" t="s">
        <v>1544</v>
      </c>
      <c r="E157" t="s">
        <v>2252</v>
      </c>
      <c r="F157" s="25">
        <v>126.28</v>
      </c>
    </row>
    <row r="158" spans="1:6" x14ac:dyDescent="0.2">
      <c r="A158" t="s">
        <v>1571</v>
      </c>
      <c r="B158" t="s">
        <v>347</v>
      </c>
      <c r="C158" t="s">
        <v>2535</v>
      </c>
      <c r="D158" t="s">
        <v>1547</v>
      </c>
      <c r="E158" t="s">
        <v>2229</v>
      </c>
      <c r="F158" s="25">
        <v>525.05999999999995</v>
      </c>
    </row>
    <row r="159" spans="1:6" x14ac:dyDescent="0.2">
      <c r="A159" t="s">
        <v>1571</v>
      </c>
      <c r="B159" t="s">
        <v>347</v>
      </c>
      <c r="C159" t="s">
        <v>2537</v>
      </c>
      <c r="D159" t="s">
        <v>1547</v>
      </c>
      <c r="E159" t="s">
        <v>2235</v>
      </c>
      <c r="F159" s="25">
        <v>565.29</v>
      </c>
    </row>
    <row r="160" spans="1:6" x14ac:dyDescent="0.2">
      <c r="A160" t="s">
        <v>1571</v>
      </c>
      <c r="B160" t="s">
        <v>347</v>
      </c>
      <c r="C160" t="s">
        <v>2539</v>
      </c>
      <c r="D160" t="s">
        <v>1547</v>
      </c>
      <c r="E160" t="s">
        <v>2239</v>
      </c>
      <c r="F160" s="25">
        <v>378.84</v>
      </c>
    </row>
    <row r="161" spans="1:6" x14ac:dyDescent="0.2">
      <c r="A161" t="s">
        <v>1571</v>
      </c>
      <c r="B161" t="s">
        <v>347</v>
      </c>
      <c r="C161" t="s">
        <v>2541</v>
      </c>
      <c r="D161" t="s">
        <v>1547</v>
      </c>
      <c r="E161" t="s">
        <v>2219</v>
      </c>
      <c r="F161" s="25">
        <v>281.95</v>
      </c>
    </row>
    <row r="162" spans="1:6" x14ac:dyDescent="0.2">
      <c r="A162" t="s">
        <v>1571</v>
      </c>
      <c r="B162" t="s">
        <v>347</v>
      </c>
      <c r="C162" t="s">
        <v>2543</v>
      </c>
      <c r="D162" t="s">
        <v>1547</v>
      </c>
      <c r="E162" t="s">
        <v>2224</v>
      </c>
      <c r="F162" s="25">
        <v>355.32</v>
      </c>
    </row>
    <row r="163" spans="1:6" x14ac:dyDescent="0.2">
      <c r="A163" t="s">
        <v>1571</v>
      </c>
      <c r="B163" t="s">
        <v>347</v>
      </c>
      <c r="C163" t="s">
        <v>2545</v>
      </c>
      <c r="D163" t="s">
        <v>1547</v>
      </c>
      <c r="E163" t="s">
        <v>2221</v>
      </c>
      <c r="F163" s="25">
        <v>527.86</v>
      </c>
    </row>
    <row r="164" spans="1:6" x14ac:dyDescent="0.2">
      <c r="A164" t="s">
        <v>1571</v>
      </c>
      <c r="B164" t="s">
        <v>347</v>
      </c>
      <c r="C164" t="s">
        <v>2547</v>
      </c>
      <c r="D164" t="s">
        <v>1547</v>
      </c>
      <c r="E164" t="s">
        <v>2252</v>
      </c>
      <c r="F164" s="25">
        <v>444.55</v>
      </c>
    </row>
    <row r="165" spans="1:6" x14ac:dyDescent="0.2">
      <c r="A165" t="s">
        <v>1571</v>
      </c>
      <c r="B165" t="s">
        <v>2216</v>
      </c>
      <c r="C165" t="s">
        <v>2217</v>
      </c>
      <c r="D165" t="s">
        <v>1540</v>
      </c>
      <c r="E165" t="s">
        <v>2219</v>
      </c>
      <c r="F165" s="25">
        <v>11.104112000000001</v>
      </c>
    </row>
    <row r="166" spans="1:6" x14ac:dyDescent="0.2">
      <c r="A166" t="s">
        <v>1571</v>
      </c>
      <c r="B166" t="s">
        <v>1229</v>
      </c>
      <c r="C166" t="s">
        <v>2464</v>
      </c>
      <c r="D166" t="s">
        <v>1544</v>
      </c>
      <c r="E166" t="s">
        <v>2229</v>
      </c>
      <c r="F166" s="25">
        <v>54.734999999999999</v>
      </c>
    </row>
    <row r="167" spans="1:6" x14ac:dyDescent="0.2">
      <c r="A167" t="s">
        <v>1571</v>
      </c>
      <c r="B167" t="s">
        <v>1229</v>
      </c>
      <c r="C167" t="s">
        <v>2466</v>
      </c>
      <c r="D167" t="s">
        <v>1544</v>
      </c>
      <c r="E167" t="s">
        <v>2229</v>
      </c>
      <c r="F167" s="25">
        <v>47.97</v>
      </c>
    </row>
    <row r="168" spans="1:6" x14ac:dyDescent="0.2">
      <c r="A168" t="s">
        <v>1571</v>
      </c>
      <c r="B168" t="s">
        <v>1229</v>
      </c>
      <c r="C168" t="s">
        <v>2468</v>
      </c>
      <c r="D168" t="s">
        <v>1544</v>
      </c>
      <c r="E168" t="s">
        <v>2229</v>
      </c>
      <c r="F168" s="25">
        <v>44.28</v>
      </c>
    </row>
    <row r="169" spans="1:6" x14ac:dyDescent="0.2">
      <c r="A169" t="s">
        <v>1571</v>
      </c>
      <c r="B169" t="s">
        <v>1229</v>
      </c>
      <c r="C169" t="s">
        <v>2470</v>
      </c>
      <c r="D169" t="s">
        <v>1544</v>
      </c>
      <c r="E169" t="s">
        <v>2235</v>
      </c>
      <c r="F169" s="25">
        <v>46.74</v>
      </c>
    </row>
    <row r="170" spans="1:6" x14ac:dyDescent="0.2">
      <c r="A170" t="s">
        <v>1571</v>
      </c>
      <c r="B170" t="s">
        <v>1229</v>
      </c>
      <c r="C170" t="s">
        <v>2472</v>
      </c>
      <c r="D170" t="s">
        <v>1544</v>
      </c>
      <c r="E170" t="s">
        <v>2239</v>
      </c>
      <c r="F170" s="25">
        <v>55.35</v>
      </c>
    </row>
    <row r="171" spans="1:6" x14ac:dyDescent="0.2">
      <c r="A171" t="s">
        <v>1571</v>
      </c>
      <c r="B171" t="s">
        <v>1229</v>
      </c>
      <c r="C171" t="s">
        <v>2474</v>
      </c>
      <c r="D171" t="s">
        <v>1544</v>
      </c>
      <c r="E171" t="s">
        <v>2239</v>
      </c>
      <c r="F171" s="25">
        <v>43.05</v>
      </c>
    </row>
    <row r="172" spans="1:6" x14ac:dyDescent="0.2">
      <c r="A172" t="s">
        <v>1571</v>
      </c>
      <c r="B172" t="s">
        <v>1229</v>
      </c>
      <c r="C172" t="s">
        <v>2476</v>
      </c>
      <c r="D172" t="s">
        <v>1544</v>
      </c>
      <c r="E172" t="s">
        <v>2239</v>
      </c>
      <c r="F172" s="25">
        <v>55.35</v>
      </c>
    </row>
    <row r="173" spans="1:6" x14ac:dyDescent="0.2">
      <c r="A173" t="s">
        <v>1571</v>
      </c>
      <c r="B173" t="s">
        <v>1229</v>
      </c>
      <c r="C173" t="s">
        <v>2478</v>
      </c>
      <c r="D173" t="s">
        <v>1544</v>
      </c>
      <c r="E173" t="s">
        <v>2224</v>
      </c>
      <c r="F173" s="25">
        <v>61.5</v>
      </c>
    </row>
    <row r="174" spans="1:6" x14ac:dyDescent="0.2">
      <c r="A174" t="s">
        <v>1571</v>
      </c>
      <c r="B174" t="s">
        <v>1229</v>
      </c>
      <c r="C174" t="s">
        <v>2480</v>
      </c>
      <c r="D174" t="s">
        <v>1544</v>
      </c>
      <c r="E174" t="s">
        <v>2224</v>
      </c>
      <c r="F174" s="25">
        <v>49.2</v>
      </c>
    </row>
    <row r="175" spans="1:6" x14ac:dyDescent="0.2">
      <c r="A175" t="s">
        <v>1571</v>
      </c>
      <c r="B175" t="s">
        <v>1229</v>
      </c>
      <c r="C175" t="s">
        <v>2482</v>
      </c>
      <c r="D175" t="s">
        <v>1544</v>
      </c>
      <c r="E175" t="s">
        <v>2224</v>
      </c>
      <c r="F175" s="25">
        <v>45.1</v>
      </c>
    </row>
    <row r="176" spans="1:6" x14ac:dyDescent="0.2">
      <c r="A176" t="s">
        <v>1571</v>
      </c>
      <c r="B176" t="s">
        <v>1229</v>
      </c>
      <c r="C176" t="s">
        <v>2484</v>
      </c>
      <c r="D176" t="s">
        <v>1544</v>
      </c>
      <c r="E176" t="s">
        <v>2224</v>
      </c>
      <c r="F176" s="25">
        <v>45.1</v>
      </c>
    </row>
    <row r="177" spans="1:6" x14ac:dyDescent="0.2">
      <c r="A177" t="s">
        <v>1571</v>
      </c>
      <c r="B177" t="s">
        <v>1229</v>
      </c>
      <c r="C177" t="s">
        <v>2486</v>
      </c>
      <c r="D177" t="s">
        <v>1544</v>
      </c>
      <c r="E177" t="s">
        <v>2221</v>
      </c>
      <c r="F177" s="25">
        <v>61.5</v>
      </c>
    </row>
    <row r="178" spans="1:6" x14ac:dyDescent="0.2">
      <c r="A178" t="s">
        <v>1571</v>
      </c>
      <c r="B178" t="s">
        <v>1229</v>
      </c>
      <c r="C178" t="s">
        <v>2488</v>
      </c>
      <c r="D178" t="s">
        <v>1544</v>
      </c>
      <c r="E178" t="s">
        <v>2221</v>
      </c>
      <c r="F178" s="25">
        <v>53.3</v>
      </c>
    </row>
    <row r="179" spans="1:6" x14ac:dyDescent="0.2">
      <c r="A179" t="s">
        <v>1571</v>
      </c>
      <c r="B179" t="s">
        <v>1229</v>
      </c>
      <c r="C179" t="s">
        <v>2490</v>
      </c>
      <c r="D179" t="s">
        <v>1544</v>
      </c>
      <c r="E179" t="s">
        <v>2252</v>
      </c>
      <c r="F179" s="25">
        <v>54.12</v>
      </c>
    </row>
    <row r="180" spans="1:6" x14ac:dyDescent="0.2">
      <c r="A180" t="s">
        <v>1571</v>
      </c>
      <c r="B180" t="s">
        <v>2665</v>
      </c>
      <c r="C180" t="s">
        <v>2666</v>
      </c>
      <c r="D180" t="s">
        <v>1547</v>
      </c>
      <c r="E180" t="s">
        <v>2235</v>
      </c>
      <c r="F180" s="25">
        <v>55</v>
      </c>
    </row>
    <row r="181" spans="1:6" x14ac:dyDescent="0.2">
      <c r="A181" t="s">
        <v>1571</v>
      </c>
      <c r="B181" t="s">
        <v>2665</v>
      </c>
      <c r="C181" t="s">
        <v>2668</v>
      </c>
      <c r="D181" t="s">
        <v>1547</v>
      </c>
      <c r="E181" t="s">
        <v>2239</v>
      </c>
      <c r="F181" s="25">
        <v>55</v>
      </c>
    </row>
    <row r="182" spans="1:6" x14ac:dyDescent="0.2">
      <c r="A182" t="s">
        <v>1571</v>
      </c>
      <c r="B182" t="s">
        <v>339</v>
      </c>
      <c r="C182" t="s">
        <v>2573</v>
      </c>
      <c r="D182" t="s">
        <v>1547</v>
      </c>
      <c r="E182" t="s">
        <v>2229</v>
      </c>
      <c r="F182" s="25">
        <v>560.1</v>
      </c>
    </row>
    <row r="183" spans="1:6" x14ac:dyDescent="0.2">
      <c r="A183" t="s">
        <v>1571</v>
      </c>
      <c r="B183" t="s">
        <v>339</v>
      </c>
      <c r="C183" t="s">
        <v>2575</v>
      </c>
      <c r="D183" t="s">
        <v>1547</v>
      </c>
      <c r="E183" t="s">
        <v>2229</v>
      </c>
      <c r="F183" s="25">
        <v>746.8</v>
      </c>
    </row>
    <row r="184" spans="1:6" x14ac:dyDescent="0.2">
      <c r="A184" t="s">
        <v>1571</v>
      </c>
      <c r="B184" t="s">
        <v>339</v>
      </c>
      <c r="C184" t="s">
        <v>2577</v>
      </c>
      <c r="D184" t="s">
        <v>1547</v>
      </c>
      <c r="E184" t="s">
        <v>2229</v>
      </c>
      <c r="F184" s="25">
        <v>933.5</v>
      </c>
    </row>
    <row r="185" spans="1:6" x14ac:dyDescent="0.2">
      <c r="A185" t="s">
        <v>1571</v>
      </c>
      <c r="B185" t="s">
        <v>339</v>
      </c>
      <c r="C185" t="s">
        <v>2579</v>
      </c>
      <c r="D185" t="s">
        <v>1547</v>
      </c>
      <c r="E185" t="s">
        <v>2229</v>
      </c>
      <c r="F185" s="25">
        <v>933.5</v>
      </c>
    </row>
    <row r="186" spans="1:6" x14ac:dyDescent="0.2">
      <c r="A186" t="s">
        <v>1571</v>
      </c>
      <c r="B186" t="s">
        <v>339</v>
      </c>
      <c r="C186" t="s">
        <v>2581</v>
      </c>
      <c r="D186" t="s">
        <v>1547</v>
      </c>
      <c r="E186" t="s">
        <v>2229</v>
      </c>
      <c r="F186" s="25">
        <v>933.5</v>
      </c>
    </row>
    <row r="187" spans="1:6" x14ac:dyDescent="0.2">
      <c r="A187" t="s">
        <v>1571</v>
      </c>
      <c r="B187" t="s">
        <v>339</v>
      </c>
      <c r="C187" t="s">
        <v>2583</v>
      </c>
      <c r="D187" t="s">
        <v>1547</v>
      </c>
      <c r="E187" t="s">
        <v>2235</v>
      </c>
      <c r="F187" s="25">
        <v>933.5</v>
      </c>
    </row>
    <row r="188" spans="1:6" x14ac:dyDescent="0.2">
      <c r="A188" t="s">
        <v>1571</v>
      </c>
      <c r="B188" t="s">
        <v>339</v>
      </c>
      <c r="C188" t="s">
        <v>2585</v>
      </c>
      <c r="D188" t="s">
        <v>1547</v>
      </c>
      <c r="E188" t="s">
        <v>2235</v>
      </c>
      <c r="F188" s="25">
        <v>933.5</v>
      </c>
    </row>
    <row r="189" spans="1:6" x14ac:dyDescent="0.2">
      <c r="A189" t="s">
        <v>1571</v>
      </c>
      <c r="B189" t="s">
        <v>339</v>
      </c>
      <c r="C189" t="s">
        <v>2587</v>
      </c>
      <c r="D189" t="s">
        <v>1547</v>
      </c>
      <c r="E189" t="s">
        <v>2235</v>
      </c>
      <c r="F189" s="25">
        <v>933.5</v>
      </c>
    </row>
    <row r="190" spans="1:6" x14ac:dyDescent="0.2">
      <c r="A190" t="s">
        <v>1571</v>
      </c>
      <c r="B190" t="s">
        <v>339</v>
      </c>
      <c r="C190" t="s">
        <v>2589</v>
      </c>
      <c r="D190" t="s">
        <v>1547</v>
      </c>
      <c r="E190" t="s">
        <v>2239</v>
      </c>
      <c r="F190" s="25">
        <v>746.8</v>
      </c>
    </row>
    <row r="191" spans="1:6" x14ac:dyDescent="0.2">
      <c r="A191" t="s">
        <v>1571</v>
      </c>
      <c r="B191" t="s">
        <v>339</v>
      </c>
      <c r="C191" t="s">
        <v>2591</v>
      </c>
      <c r="D191" t="s">
        <v>1547</v>
      </c>
      <c r="E191" t="s">
        <v>2239</v>
      </c>
      <c r="F191" s="25">
        <v>933.5</v>
      </c>
    </row>
    <row r="192" spans="1:6" x14ac:dyDescent="0.2">
      <c r="A192" t="s">
        <v>1571</v>
      </c>
      <c r="B192" t="s">
        <v>339</v>
      </c>
      <c r="C192" t="s">
        <v>2593</v>
      </c>
      <c r="D192" t="s">
        <v>1547</v>
      </c>
      <c r="E192" t="s">
        <v>2239</v>
      </c>
      <c r="F192" s="25">
        <v>933.5</v>
      </c>
    </row>
    <row r="193" spans="1:6" x14ac:dyDescent="0.2">
      <c r="A193" t="s">
        <v>1571</v>
      </c>
      <c r="B193" t="s">
        <v>339</v>
      </c>
      <c r="C193" t="s">
        <v>2595</v>
      </c>
      <c r="D193" t="s">
        <v>1547</v>
      </c>
      <c r="E193" t="s">
        <v>2239</v>
      </c>
      <c r="F193" s="25">
        <v>933.5</v>
      </c>
    </row>
    <row r="194" spans="1:6" x14ac:dyDescent="0.2">
      <c r="A194" t="s">
        <v>1571</v>
      </c>
      <c r="B194" t="s">
        <v>339</v>
      </c>
      <c r="C194" t="s">
        <v>2597</v>
      </c>
      <c r="D194" t="s">
        <v>1547</v>
      </c>
      <c r="E194" t="s">
        <v>2239</v>
      </c>
      <c r="F194" s="25">
        <v>933.5</v>
      </c>
    </row>
    <row r="195" spans="1:6" x14ac:dyDescent="0.2">
      <c r="A195" t="s">
        <v>1571</v>
      </c>
      <c r="B195" t="s">
        <v>339</v>
      </c>
      <c r="C195" t="s">
        <v>2599</v>
      </c>
      <c r="D195" t="s">
        <v>1547</v>
      </c>
      <c r="E195" t="s">
        <v>2219</v>
      </c>
      <c r="F195" s="25">
        <v>933.5</v>
      </c>
    </row>
    <row r="196" spans="1:6" x14ac:dyDescent="0.2">
      <c r="A196" t="s">
        <v>1571</v>
      </c>
      <c r="B196" t="s">
        <v>339</v>
      </c>
      <c r="C196" t="s">
        <v>2601</v>
      </c>
      <c r="D196" t="s">
        <v>1547</v>
      </c>
      <c r="E196" t="s">
        <v>2219</v>
      </c>
      <c r="F196" s="25">
        <v>933.5</v>
      </c>
    </row>
    <row r="197" spans="1:6" x14ac:dyDescent="0.2">
      <c r="A197" t="s">
        <v>1571</v>
      </c>
      <c r="B197" t="s">
        <v>339</v>
      </c>
      <c r="C197" t="s">
        <v>2603</v>
      </c>
      <c r="D197" t="s">
        <v>1547</v>
      </c>
      <c r="E197" t="s">
        <v>2219</v>
      </c>
      <c r="F197" s="25">
        <v>746.8</v>
      </c>
    </row>
    <row r="198" spans="1:6" x14ac:dyDescent="0.2">
      <c r="A198" t="s">
        <v>1571</v>
      </c>
      <c r="B198" t="s">
        <v>339</v>
      </c>
      <c r="C198" t="s">
        <v>2605</v>
      </c>
      <c r="D198" t="s">
        <v>1547</v>
      </c>
      <c r="E198" t="s">
        <v>2219</v>
      </c>
      <c r="F198" s="25">
        <v>933.5</v>
      </c>
    </row>
    <row r="199" spans="1:6" x14ac:dyDescent="0.2">
      <c r="A199" t="s">
        <v>1571</v>
      </c>
      <c r="B199" t="s">
        <v>339</v>
      </c>
      <c r="C199" t="s">
        <v>2607</v>
      </c>
      <c r="D199" t="s">
        <v>1547</v>
      </c>
      <c r="E199" t="s">
        <v>2224</v>
      </c>
      <c r="F199" s="25">
        <v>933.5</v>
      </c>
    </row>
    <row r="200" spans="1:6" x14ac:dyDescent="0.2">
      <c r="A200" t="s">
        <v>1571</v>
      </c>
      <c r="B200" t="s">
        <v>339</v>
      </c>
      <c r="C200" t="s">
        <v>2609</v>
      </c>
      <c r="D200" t="s">
        <v>1547</v>
      </c>
      <c r="E200" t="s">
        <v>2224</v>
      </c>
      <c r="F200" s="25">
        <v>933.5</v>
      </c>
    </row>
    <row r="201" spans="1:6" x14ac:dyDescent="0.2">
      <c r="A201" t="s">
        <v>1571</v>
      </c>
      <c r="B201" t="s">
        <v>339</v>
      </c>
      <c r="C201" t="s">
        <v>2611</v>
      </c>
      <c r="D201" t="s">
        <v>1547</v>
      </c>
      <c r="E201" t="s">
        <v>2224</v>
      </c>
      <c r="F201" s="25">
        <v>933.5</v>
      </c>
    </row>
    <row r="202" spans="1:6" x14ac:dyDescent="0.2">
      <c r="A202" t="s">
        <v>1571</v>
      </c>
      <c r="B202" t="s">
        <v>339</v>
      </c>
      <c r="C202" t="s">
        <v>2613</v>
      </c>
      <c r="D202" t="s">
        <v>1547</v>
      </c>
      <c r="E202" t="s">
        <v>2224</v>
      </c>
      <c r="F202" s="25">
        <v>933.5</v>
      </c>
    </row>
    <row r="203" spans="1:6" x14ac:dyDescent="0.2">
      <c r="A203" t="s">
        <v>1571</v>
      </c>
      <c r="B203" t="s">
        <v>339</v>
      </c>
      <c r="C203" t="s">
        <v>2615</v>
      </c>
      <c r="D203" t="s">
        <v>1547</v>
      </c>
      <c r="E203" t="s">
        <v>2224</v>
      </c>
      <c r="F203" s="25">
        <v>933.5</v>
      </c>
    </row>
    <row r="204" spans="1:6" x14ac:dyDescent="0.2">
      <c r="A204" t="s">
        <v>1571</v>
      </c>
      <c r="B204" t="s">
        <v>339</v>
      </c>
      <c r="C204" t="s">
        <v>2617</v>
      </c>
      <c r="D204" t="s">
        <v>1547</v>
      </c>
      <c r="E204" t="s">
        <v>2221</v>
      </c>
      <c r="F204" s="25">
        <v>933.5</v>
      </c>
    </row>
    <row r="205" spans="1:6" x14ac:dyDescent="0.2">
      <c r="A205" t="s">
        <v>1571</v>
      </c>
      <c r="B205" t="s">
        <v>339</v>
      </c>
      <c r="C205" t="s">
        <v>2619</v>
      </c>
      <c r="D205" t="s">
        <v>1547</v>
      </c>
      <c r="E205" t="s">
        <v>2221</v>
      </c>
      <c r="F205" s="25">
        <v>933.5</v>
      </c>
    </row>
    <row r="206" spans="1:6" x14ac:dyDescent="0.2">
      <c r="A206" t="s">
        <v>1571</v>
      </c>
      <c r="B206" t="s">
        <v>339</v>
      </c>
      <c r="C206" t="s">
        <v>2621</v>
      </c>
      <c r="D206" t="s">
        <v>1547</v>
      </c>
      <c r="E206" t="s">
        <v>2221</v>
      </c>
      <c r="F206" s="25">
        <v>933.5</v>
      </c>
    </row>
    <row r="207" spans="1:6" x14ac:dyDescent="0.2">
      <c r="A207" t="s">
        <v>1571</v>
      </c>
      <c r="B207" t="s">
        <v>339</v>
      </c>
      <c r="C207" t="s">
        <v>2623</v>
      </c>
      <c r="D207" t="s">
        <v>1547</v>
      </c>
      <c r="E207" t="s">
        <v>2252</v>
      </c>
      <c r="F207" s="25">
        <v>933.5</v>
      </c>
    </row>
    <row r="208" spans="1:6" x14ac:dyDescent="0.2">
      <c r="A208" t="s">
        <v>1571</v>
      </c>
      <c r="B208" t="s">
        <v>339</v>
      </c>
      <c r="C208" t="s">
        <v>2625</v>
      </c>
      <c r="D208" t="s">
        <v>1547</v>
      </c>
      <c r="E208" t="s">
        <v>2252</v>
      </c>
      <c r="F208" s="25">
        <v>560.1</v>
      </c>
    </row>
    <row r="209" spans="1:6" x14ac:dyDescent="0.2">
      <c r="A209" t="s">
        <v>1571</v>
      </c>
      <c r="B209" t="s">
        <v>339</v>
      </c>
      <c r="C209" t="s">
        <v>869</v>
      </c>
      <c r="D209" t="s">
        <v>1547</v>
      </c>
      <c r="E209" t="s">
        <v>2252</v>
      </c>
      <c r="F209" s="25">
        <v>933.5</v>
      </c>
    </row>
    <row r="210" spans="1:6" x14ac:dyDescent="0.2">
      <c r="A210" t="s">
        <v>1571</v>
      </c>
      <c r="B210" t="s">
        <v>339</v>
      </c>
      <c r="C210" t="s">
        <v>2628</v>
      </c>
      <c r="D210" t="s">
        <v>1547</v>
      </c>
      <c r="E210" t="s">
        <v>2252</v>
      </c>
      <c r="F210" s="25">
        <v>933.5</v>
      </c>
    </row>
    <row r="211" spans="1:6" x14ac:dyDescent="0.2">
      <c r="A211" t="s">
        <v>1571</v>
      </c>
      <c r="B211" t="s">
        <v>339</v>
      </c>
      <c r="C211" t="s">
        <v>2630</v>
      </c>
      <c r="D211" t="s">
        <v>1547</v>
      </c>
      <c r="E211" t="s">
        <v>2252</v>
      </c>
      <c r="F211" s="25">
        <v>933.5</v>
      </c>
    </row>
    <row r="212" spans="1:6" x14ac:dyDescent="0.2">
      <c r="A212" t="s">
        <v>1571</v>
      </c>
      <c r="B212" t="s">
        <v>1244</v>
      </c>
      <c r="C212" t="s">
        <v>2410</v>
      </c>
      <c r="D212" t="s">
        <v>1544</v>
      </c>
      <c r="E212" t="s">
        <v>2221</v>
      </c>
      <c r="F212" s="25">
        <v>-90.2</v>
      </c>
    </row>
    <row r="213" spans="1:6" x14ac:dyDescent="0.2">
      <c r="A213" t="s">
        <v>1571</v>
      </c>
      <c r="B213" t="s">
        <v>1244</v>
      </c>
      <c r="C213" t="s">
        <v>2412</v>
      </c>
      <c r="D213" t="s">
        <v>1544</v>
      </c>
      <c r="E213" t="s">
        <v>2235</v>
      </c>
      <c r="F213" s="25">
        <v>77.900000000000006</v>
      </c>
    </row>
    <row r="214" spans="1:6" x14ac:dyDescent="0.2">
      <c r="A214" t="s">
        <v>1571</v>
      </c>
      <c r="B214" t="s">
        <v>1244</v>
      </c>
      <c r="C214" t="s">
        <v>2414</v>
      </c>
      <c r="D214" t="s">
        <v>1544</v>
      </c>
      <c r="E214" t="s">
        <v>2239</v>
      </c>
      <c r="F214" s="25">
        <v>82</v>
      </c>
    </row>
    <row r="215" spans="1:6" x14ac:dyDescent="0.2">
      <c r="A215" t="s">
        <v>1571</v>
      </c>
      <c r="B215" t="s">
        <v>1244</v>
      </c>
      <c r="C215" t="s">
        <v>2416</v>
      </c>
      <c r="D215" t="s">
        <v>1544</v>
      </c>
      <c r="E215" t="s">
        <v>2219</v>
      </c>
      <c r="F215" s="25">
        <v>86.1</v>
      </c>
    </row>
    <row r="216" spans="1:6" x14ac:dyDescent="0.2">
      <c r="A216" t="s">
        <v>1571</v>
      </c>
      <c r="B216" t="s">
        <v>1244</v>
      </c>
      <c r="C216" t="s">
        <v>2418</v>
      </c>
      <c r="D216" t="s">
        <v>1544</v>
      </c>
      <c r="E216" t="s">
        <v>2224</v>
      </c>
      <c r="F216" s="25">
        <v>82</v>
      </c>
    </row>
    <row r="217" spans="1:6" x14ac:dyDescent="0.2">
      <c r="A217" t="s">
        <v>1571</v>
      </c>
      <c r="B217" t="s">
        <v>1244</v>
      </c>
      <c r="C217" t="s">
        <v>2420</v>
      </c>
      <c r="D217" t="s">
        <v>1544</v>
      </c>
      <c r="E217" t="s">
        <v>2221</v>
      </c>
      <c r="F217" s="25">
        <v>90.2</v>
      </c>
    </row>
    <row r="218" spans="1:6" x14ac:dyDescent="0.2">
      <c r="A218" t="s">
        <v>1571</v>
      </c>
      <c r="B218" t="s">
        <v>1244</v>
      </c>
      <c r="C218" t="s">
        <v>2421</v>
      </c>
      <c r="D218" t="s">
        <v>1544</v>
      </c>
      <c r="E218" t="s">
        <v>2221</v>
      </c>
      <c r="F218" s="25">
        <v>90.2</v>
      </c>
    </row>
    <row r="219" spans="1:6" x14ac:dyDescent="0.2">
      <c r="A219" t="s">
        <v>1571</v>
      </c>
      <c r="B219" t="s">
        <v>1244</v>
      </c>
      <c r="C219" t="s">
        <v>2422</v>
      </c>
      <c r="D219" t="s">
        <v>1544</v>
      </c>
      <c r="E219" t="s">
        <v>2252</v>
      </c>
      <c r="F219" s="25">
        <v>73.8</v>
      </c>
    </row>
    <row r="220" spans="1:6" x14ac:dyDescent="0.2">
      <c r="A220" t="s">
        <v>1571</v>
      </c>
      <c r="B220" t="s">
        <v>1244</v>
      </c>
      <c r="C220" t="s">
        <v>2424</v>
      </c>
      <c r="D220" t="s">
        <v>1544</v>
      </c>
      <c r="E220" t="s">
        <v>2252</v>
      </c>
      <c r="F220" s="25">
        <v>73.8</v>
      </c>
    </row>
    <row r="221" spans="1:6" x14ac:dyDescent="0.2">
      <c r="A221" t="s">
        <v>1571</v>
      </c>
      <c r="B221" t="s">
        <v>1244</v>
      </c>
      <c r="C221" t="s">
        <v>2426</v>
      </c>
      <c r="D221" t="s">
        <v>1544</v>
      </c>
      <c r="E221" t="s">
        <v>2239</v>
      </c>
      <c r="F221" s="25">
        <v>14.35</v>
      </c>
    </row>
    <row r="222" spans="1:6" x14ac:dyDescent="0.2">
      <c r="A222" t="s">
        <v>1571</v>
      </c>
      <c r="B222" t="s">
        <v>1244</v>
      </c>
      <c r="C222" t="s">
        <v>2427</v>
      </c>
      <c r="D222" t="s">
        <v>1544</v>
      </c>
      <c r="E222" t="s">
        <v>2219</v>
      </c>
      <c r="F222" s="25">
        <v>14.35</v>
      </c>
    </row>
    <row r="223" spans="1:6" x14ac:dyDescent="0.2">
      <c r="A223" t="s">
        <v>1571</v>
      </c>
      <c r="B223" t="s">
        <v>1244</v>
      </c>
      <c r="C223" t="s">
        <v>2428</v>
      </c>
      <c r="D223" t="s">
        <v>1544</v>
      </c>
      <c r="E223" t="s">
        <v>2219</v>
      </c>
      <c r="F223" s="25">
        <v>14.35</v>
      </c>
    </row>
    <row r="224" spans="1:6" x14ac:dyDescent="0.2">
      <c r="A224" t="s">
        <v>1571</v>
      </c>
      <c r="B224" t="s">
        <v>1244</v>
      </c>
      <c r="C224" t="s">
        <v>2429</v>
      </c>
      <c r="D224" t="s">
        <v>1544</v>
      </c>
      <c r="E224" t="s">
        <v>2224</v>
      </c>
      <c r="F224" s="25">
        <v>14.35</v>
      </c>
    </row>
    <row r="225" spans="1:6" x14ac:dyDescent="0.2">
      <c r="A225" t="s">
        <v>1571</v>
      </c>
      <c r="B225" t="s">
        <v>1244</v>
      </c>
      <c r="C225" t="s">
        <v>2430</v>
      </c>
      <c r="D225" t="s">
        <v>1544</v>
      </c>
      <c r="E225" t="s">
        <v>2221</v>
      </c>
      <c r="F225" s="25">
        <v>33.825000000000003</v>
      </c>
    </row>
    <row r="226" spans="1:6" x14ac:dyDescent="0.2">
      <c r="A226" t="s">
        <v>1571</v>
      </c>
      <c r="B226" t="s">
        <v>1244</v>
      </c>
      <c r="C226" t="s">
        <v>2431</v>
      </c>
      <c r="D226" t="s">
        <v>1544</v>
      </c>
      <c r="E226" t="s">
        <v>2221</v>
      </c>
      <c r="F226" s="25">
        <v>14.35</v>
      </c>
    </row>
    <row r="227" spans="1:6" x14ac:dyDescent="0.2">
      <c r="A227" t="s">
        <v>1571</v>
      </c>
      <c r="B227" t="s">
        <v>384</v>
      </c>
      <c r="C227" t="s">
        <v>2563</v>
      </c>
      <c r="D227" t="s">
        <v>1547</v>
      </c>
      <c r="E227" t="s">
        <v>2219</v>
      </c>
      <c r="F227" s="25">
        <v>161</v>
      </c>
    </row>
    <row r="228" spans="1:6" x14ac:dyDescent="0.2">
      <c r="A228" t="s">
        <v>1571</v>
      </c>
      <c r="B228" t="s">
        <v>384</v>
      </c>
      <c r="C228" t="s">
        <v>2565</v>
      </c>
      <c r="D228" t="s">
        <v>1547</v>
      </c>
      <c r="E228" t="s">
        <v>2224</v>
      </c>
      <c r="F228" s="25">
        <v>161</v>
      </c>
    </row>
    <row r="229" spans="1:6" x14ac:dyDescent="0.2">
      <c r="A229" t="s">
        <v>1571</v>
      </c>
      <c r="B229" t="s">
        <v>384</v>
      </c>
      <c r="C229" t="s">
        <v>2567</v>
      </c>
      <c r="D229" t="s">
        <v>1547</v>
      </c>
      <c r="E229" t="s">
        <v>2252</v>
      </c>
      <c r="F229" s="25">
        <v>161</v>
      </c>
    </row>
    <row r="230" spans="1:6" x14ac:dyDescent="0.2">
      <c r="A230" t="s">
        <v>1571</v>
      </c>
      <c r="B230" t="s">
        <v>384</v>
      </c>
      <c r="C230" t="s">
        <v>2569</v>
      </c>
      <c r="D230" t="s">
        <v>1547</v>
      </c>
      <c r="E230" t="s">
        <v>2252</v>
      </c>
      <c r="F230" s="25">
        <v>161</v>
      </c>
    </row>
    <row r="231" spans="1:6" x14ac:dyDescent="0.2">
      <c r="A231" t="s">
        <v>1571</v>
      </c>
      <c r="B231" t="s">
        <v>384</v>
      </c>
      <c r="C231" t="s">
        <v>2571</v>
      </c>
      <c r="D231" t="s">
        <v>1547</v>
      </c>
      <c r="E231" t="s">
        <v>2252</v>
      </c>
      <c r="F231" s="25">
        <v>483</v>
      </c>
    </row>
    <row r="232" spans="1:6" x14ac:dyDescent="0.2">
      <c r="A232" t="s">
        <v>1571</v>
      </c>
      <c r="B232" t="s">
        <v>2526</v>
      </c>
      <c r="C232" t="s">
        <v>2527</v>
      </c>
      <c r="D232" t="s">
        <v>1545</v>
      </c>
      <c r="E232" t="s">
        <v>2239</v>
      </c>
      <c r="F232" s="25">
        <v>228.6</v>
      </c>
    </row>
    <row r="233" spans="1:6" x14ac:dyDescent="0.2">
      <c r="A233" t="s">
        <v>1571</v>
      </c>
      <c r="B233" t="s">
        <v>351</v>
      </c>
      <c r="C233" t="s">
        <v>2654</v>
      </c>
      <c r="D233" t="s">
        <v>1547</v>
      </c>
      <c r="E233" t="s">
        <v>2229</v>
      </c>
      <c r="F233" s="25">
        <v>3903.88</v>
      </c>
    </row>
    <row r="234" spans="1:6" x14ac:dyDescent="0.2">
      <c r="A234" t="s">
        <v>1571</v>
      </c>
      <c r="B234" t="s">
        <v>333</v>
      </c>
      <c r="C234" t="s">
        <v>2662</v>
      </c>
      <c r="D234" t="s">
        <v>1547</v>
      </c>
      <c r="E234" t="s">
        <v>2224</v>
      </c>
      <c r="F234" s="25">
        <v>497.55</v>
      </c>
    </row>
    <row r="235" spans="1:6" x14ac:dyDescent="0.2">
      <c r="A235" t="s">
        <v>1571</v>
      </c>
      <c r="B235" t="s">
        <v>366</v>
      </c>
      <c r="C235" t="s">
        <v>2494</v>
      </c>
      <c r="D235" t="s">
        <v>1544</v>
      </c>
      <c r="E235" t="s">
        <v>2229</v>
      </c>
      <c r="F235" s="25">
        <v>42.024999999999999</v>
      </c>
    </row>
    <row r="236" spans="1:6" x14ac:dyDescent="0.2">
      <c r="A236" t="s">
        <v>1571</v>
      </c>
      <c r="B236" t="s">
        <v>366</v>
      </c>
      <c r="C236" t="s">
        <v>2496</v>
      </c>
      <c r="D236" t="s">
        <v>1544</v>
      </c>
      <c r="E236" t="s">
        <v>2235</v>
      </c>
      <c r="F236" s="25">
        <v>42.024999999999999</v>
      </c>
    </row>
    <row r="237" spans="1:6" x14ac:dyDescent="0.2">
      <c r="A237" t="s">
        <v>1571</v>
      </c>
      <c r="B237" t="s">
        <v>366</v>
      </c>
      <c r="C237" t="s">
        <v>2498</v>
      </c>
      <c r="D237" t="s">
        <v>1544</v>
      </c>
      <c r="E237" t="s">
        <v>2239</v>
      </c>
      <c r="F237" s="25">
        <v>42.024999999999999</v>
      </c>
    </row>
    <row r="238" spans="1:6" x14ac:dyDescent="0.2">
      <c r="A238" t="s">
        <v>1571</v>
      </c>
      <c r="B238" t="s">
        <v>366</v>
      </c>
      <c r="C238" t="s">
        <v>2500</v>
      </c>
      <c r="D238" t="s">
        <v>1544</v>
      </c>
      <c r="E238" t="s">
        <v>2219</v>
      </c>
      <c r="F238" s="25">
        <v>42.024999999999999</v>
      </c>
    </row>
    <row r="239" spans="1:6" x14ac:dyDescent="0.2">
      <c r="A239" t="s">
        <v>1571</v>
      </c>
      <c r="B239" t="s">
        <v>366</v>
      </c>
      <c r="C239" t="s">
        <v>2502</v>
      </c>
      <c r="D239" t="s">
        <v>1544</v>
      </c>
      <c r="E239" t="s">
        <v>2224</v>
      </c>
      <c r="F239" s="25">
        <v>42.024999999999999</v>
      </c>
    </row>
    <row r="240" spans="1:6" x14ac:dyDescent="0.2">
      <c r="A240" t="s">
        <v>1571</v>
      </c>
      <c r="B240" t="s">
        <v>366</v>
      </c>
      <c r="C240" t="s">
        <v>2504</v>
      </c>
      <c r="D240" t="s">
        <v>1544</v>
      </c>
      <c r="E240" t="s">
        <v>2221</v>
      </c>
      <c r="F240" s="25">
        <v>42.024999999999999</v>
      </c>
    </row>
    <row r="241" spans="1:6" x14ac:dyDescent="0.2">
      <c r="A241" t="s">
        <v>1571</v>
      </c>
      <c r="B241" t="s">
        <v>366</v>
      </c>
      <c r="C241" t="s">
        <v>2506</v>
      </c>
      <c r="D241" t="s">
        <v>1544</v>
      </c>
      <c r="E241" t="s">
        <v>2252</v>
      </c>
      <c r="F241" s="25">
        <v>42.024999999999999</v>
      </c>
    </row>
    <row r="242" spans="1:6" x14ac:dyDescent="0.2">
      <c r="A242" t="s">
        <v>1571</v>
      </c>
      <c r="B242" t="s">
        <v>353</v>
      </c>
      <c r="C242" t="s">
        <v>2656</v>
      </c>
      <c r="D242" t="s">
        <v>1547</v>
      </c>
      <c r="E242" t="s">
        <v>2219</v>
      </c>
      <c r="F242" s="25">
        <v>4360.95</v>
      </c>
    </row>
    <row r="243" spans="1:6" x14ac:dyDescent="0.2">
      <c r="A243" t="s">
        <v>1571</v>
      </c>
      <c r="B243" t="s">
        <v>353</v>
      </c>
      <c r="C243" t="s">
        <v>2658</v>
      </c>
      <c r="D243" t="s">
        <v>1547</v>
      </c>
      <c r="E243" t="s">
        <v>2219</v>
      </c>
      <c r="F243" s="25">
        <v>3412.02</v>
      </c>
    </row>
    <row r="244" spans="1:6" x14ac:dyDescent="0.2">
      <c r="A244" t="s">
        <v>1571</v>
      </c>
      <c r="B244" t="s">
        <v>353</v>
      </c>
      <c r="C244" t="s">
        <v>2660</v>
      </c>
      <c r="D244" t="s">
        <v>1547</v>
      </c>
      <c r="E244" t="s">
        <v>2219</v>
      </c>
      <c r="F244" s="25">
        <v>2100</v>
      </c>
    </row>
    <row r="245" spans="1:6" x14ac:dyDescent="0.2">
      <c r="A245" t="s">
        <v>1571</v>
      </c>
      <c r="B245" t="s">
        <v>1236</v>
      </c>
      <c r="C245" t="s">
        <v>2443</v>
      </c>
      <c r="D245" t="s">
        <v>1544</v>
      </c>
      <c r="E245" t="s">
        <v>2229</v>
      </c>
      <c r="F245" s="25">
        <v>3.3784000000000001</v>
      </c>
    </row>
    <row r="246" spans="1:6" x14ac:dyDescent="0.2">
      <c r="A246" t="s">
        <v>1571</v>
      </c>
      <c r="B246" t="s">
        <v>1236</v>
      </c>
      <c r="C246" t="s">
        <v>2445</v>
      </c>
      <c r="D246" t="s">
        <v>1544</v>
      </c>
      <c r="E246" t="s">
        <v>2229</v>
      </c>
      <c r="F246" s="25">
        <v>3.3784000000000001</v>
      </c>
    </row>
    <row r="247" spans="1:6" x14ac:dyDescent="0.2">
      <c r="A247" t="s">
        <v>1571</v>
      </c>
      <c r="B247" t="s">
        <v>1236</v>
      </c>
      <c r="C247" t="s">
        <v>2447</v>
      </c>
      <c r="D247" t="s">
        <v>1544</v>
      </c>
      <c r="E247" t="s">
        <v>2229</v>
      </c>
      <c r="F247" s="25">
        <v>8.4459999999999997</v>
      </c>
    </row>
    <row r="248" spans="1:6" x14ac:dyDescent="0.2">
      <c r="A248" t="s">
        <v>1571</v>
      </c>
      <c r="B248" t="s">
        <v>1236</v>
      </c>
      <c r="C248" t="s">
        <v>2449</v>
      </c>
      <c r="D248" t="s">
        <v>1544</v>
      </c>
      <c r="E248" t="s">
        <v>2229</v>
      </c>
      <c r="F248" s="25">
        <v>8.4459999999999997</v>
      </c>
    </row>
    <row r="249" spans="1:6" x14ac:dyDescent="0.2">
      <c r="A249" t="s">
        <v>1571</v>
      </c>
      <c r="B249" t="s">
        <v>1236</v>
      </c>
      <c r="C249" t="s">
        <v>2451</v>
      </c>
      <c r="D249" t="s">
        <v>1544</v>
      </c>
      <c r="E249" t="s">
        <v>2235</v>
      </c>
      <c r="F249" s="25">
        <v>3.3784000000000001</v>
      </c>
    </row>
    <row r="250" spans="1:6" x14ac:dyDescent="0.2">
      <c r="A250" t="s">
        <v>1571</v>
      </c>
      <c r="B250" t="s">
        <v>1236</v>
      </c>
      <c r="C250" t="s">
        <v>2453</v>
      </c>
      <c r="D250" t="s">
        <v>1544</v>
      </c>
      <c r="E250" t="s">
        <v>2235</v>
      </c>
      <c r="F250" s="25">
        <v>6.7568000000000001</v>
      </c>
    </row>
    <row r="251" spans="1:6" x14ac:dyDescent="0.2">
      <c r="A251" t="s">
        <v>1571</v>
      </c>
      <c r="B251" t="s">
        <v>1236</v>
      </c>
      <c r="C251" t="s">
        <v>2455</v>
      </c>
      <c r="D251" t="s">
        <v>1544</v>
      </c>
      <c r="E251" t="s">
        <v>2239</v>
      </c>
      <c r="F251" s="25">
        <v>3.3784000000000001</v>
      </c>
    </row>
    <row r="252" spans="1:6" x14ac:dyDescent="0.2">
      <c r="A252" t="s">
        <v>1571</v>
      </c>
      <c r="B252" t="s">
        <v>1236</v>
      </c>
      <c r="C252" t="s">
        <v>2457</v>
      </c>
      <c r="D252" t="s">
        <v>1544</v>
      </c>
      <c r="E252" t="s">
        <v>2239</v>
      </c>
      <c r="F252" s="25">
        <v>3.3784000000000001</v>
      </c>
    </row>
    <row r="253" spans="1:6" x14ac:dyDescent="0.2">
      <c r="A253" t="s">
        <v>1571</v>
      </c>
      <c r="B253" t="s">
        <v>1236</v>
      </c>
      <c r="C253" t="s">
        <v>1379</v>
      </c>
      <c r="D253" t="s">
        <v>1544</v>
      </c>
      <c r="E253" t="s">
        <v>2221</v>
      </c>
      <c r="F253" s="25">
        <v>11.824400000000001</v>
      </c>
    </row>
    <row r="254" spans="1:6" x14ac:dyDescent="0.2">
      <c r="A254" t="s">
        <v>1571</v>
      </c>
      <c r="B254" t="s">
        <v>1236</v>
      </c>
      <c r="C254" t="s">
        <v>2460</v>
      </c>
      <c r="D254" t="s">
        <v>1544</v>
      </c>
      <c r="E254" t="s">
        <v>2252</v>
      </c>
      <c r="F254" s="25">
        <v>3.3784000000000001</v>
      </c>
    </row>
    <row r="255" spans="1:6" x14ac:dyDescent="0.2">
      <c r="A255" t="s">
        <v>1571</v>
      </c>
      <c r="B255" t="s">
        <v>1236</v>
      </c>
      <c r="C255" t="s">
        <v>2462</v>
      </c>
      <c r="D255" t="s">
        <v>1544</v>
      </c>
      <c r="E255" t="s">
        <v>2252</v>
      </c>
      <c r="F255" s="25">
        <v>3.3784000000000001</v>
      </c>
    </row>
    <row r="256" spans="1:6" x14ac:dyDescent="0.2">
      <c r="A256" t="s">
        <v>1571</v>
      </c>
      <c r="B256" t="s">
        <v>973</v>
      </c>
      <c r="C256" t="s">
        <v>2741</v>
      </c>
      <c r="D256" t="s">
        <v>1548</v>
      </c>
      <c r="E256" t="s">
        <v>2229</v>
      </c>
      <c r="F256" s="25">
        <v>77.459999999999994</v>
      </c>
    </row>
    <row r="257" spans="1:6" x14ac:dyDescent="0.2">
      <c r="A257" t="s">
        <v>1571</v>
      </c>
      <c r="B257" t="s">
        <v>973</v>
      </c>
      <c r="C257" t="s">
        <v>2742</v>
      </c>
      <c r="D257" t="s">
        <v>1548</v>
      </c>
      <c r="E257" t="s">
        <v>2235</v>
      </c>
      <c r="F257" s="25">
        <v>142.66999999999999</v>
      </c>
    </row>
    <row r="258" spans="1:6" x14ac:dyDescent="0.2">
      <c r="A258" t="s">
        <v>1571</v>
      </c>
      <c r="B258" t="s">
        <v>973</v>
      </c>
      <c r="C258" t="s">
        <v>2743</v>
      </c>
      <c r="D258" t="s">
        <v>1548</v>
      </c>
      <c r="E258" t="s">
        <v>2235</v>
      </c>
      <c r="F258" s="25">
        <v>142.66999999999999</v>
      </c>
    </row>
    <row r="259" spans="1:6" x14ac:dyDescent="0.2">
      <c r="A259" t="s">
        <v>1571</v>
      </c>
      <c r="B259" t="s">
        <v>973</v>
      </c>
      <c r="C259" t="s">
        <v>2744</v>
      </c>
      <c r="D259" t="s">
        <v>1548</v>
      </c>
      <c r="E259" t="s">
        <v>2235</v>
      </c>
      <c r="F259" s="25">
        <v>-142.66999999999999</v>
      </c>
    </row>
    <row r="260" spans="1:6" x14ac:dyDescent="0.2">
      <c r="A260" t="s">
        <v>1571</v>
      </c>
      <c r="B260" t="s">
        <v>973</v>
      </c>
      <c r="C260" t="s">
        <v>2745</v>
      </c>
      <c r="D260" t="s">
        <v>1548</v>
      </c>
      <c r="E260" t="s">
        <v>2239</v>
      </c>
      <c r="F260" s="25">
        <v>1414.81</v>
      </c>
    </row>
    <row r="261" spans="1:6" x14ac:dyDescent="0.2">
      <c r="A261" t="s">
        <v>1571</v>
      </c>
      <c r="B261" t="s">
        <v>973</v>
      </c>
      <c r="C261" t="s">
        <v>2747</v>
      </c>
      <c r="D261" t="s">
        <v>1548</v>
      </c>
      <c r="E261" t="s">
        <v>2219</v>
      </c>
      <c r="F261" s="25">
        <v>421.66</v>
      </c>
    </row>
    <row r="262" spans="1:6" x14ac:dyDescent="0.2">
      <c r="A262" t="s">
        <v>1571</v>
      </c>
      <c r="B262" t="s">
        <v>973</v>
      </c>
      <c r="C262" t="s">
        <v>2670</v>
      </c>
      <c r="D262" t="s">
        <v>1547</v>
      </c>
      <c r="E262" t="s">
        <v>2229</v>
      </c>
      <c r="F262" s="25">
        <v>1.3899410000000001</v>
      </c>
    </row>
    <row r="263" spans="1:6" x14ac:dyDescent="0.2">
      <c r="A263" t="s">
        <v>1571</v>
      </c>
      <c r="B263" t="s">
        <v>973</v>
      </c>
      <c r="C263" t="s">
        <v>2750</v>
      </c>
      <c r="D263" t="s">
        <v>1548</v>
      </c>
      <c r="E263" t="s">
        <v>2224</v>
      </c>
      <c r="F263" s="25">
        <v>209.67</v>
      </c>
    </row>
    <row r="264" spans="1:6" x14ac:dyDescent="0.2">
      <c r="A264" t="s">
        <v>1571</v>
      </c>
      <c r="B264" t="s">
        <v>973</v>
      </c>
      <c r="C264" t="s">
        <v>2752</v>
      </c>
      <c r="D264" t="s">
        <v>1548</v>
      </c>
      <c r="E264" t="s">
        <v>2221</v>
      </c>
      <c r="F264" s="25">
        <v>225.56</v>
      </c>
    </row>
    <row r="265" spans="1:6" x14ac:dyDescent="0.2">
      <c r="A265" t="s">
        <v>1571</v>
      </c>
      <c r="B265" t="s">
        <v>973</v>
      </c>
      <c r="C265" t="s">
        <v>2753</v>
      </c>
      <c r="D265" t="s">
        <v>1548</v>
      </c>
      <c r="E265" t="s">
        <v>2252</v>
      </c>
      <c r="F265" s="25">
        <v>115.53</v>
      </c>
    </row>
    <row r="266" spans="1:6" x14ac:dyDescent="0.2">
      <c r="A266" t="s">
        <v>1571</v>
      </c>
      <c r="B266" t="s">
        <v>973</v>
      </c>
      <c r="C266" t="s">
        <v>2673</v>
      </c>
      <c r="D266" t="s">
        <v>1547</v>
      </c>
      <c r="E266" t="s">
        <v>2235</v>
      </c>
      <c r="F266" s="25">
        <v>4.0959409999999998</v>
      </c>
    </row>
    <row r="267" spans="1:6" x14ac:dyDescent="0.2">
      <c r="A267" t="s">
        <v>1571</v>
      </c>
      <c r="B267" t="s">
        <v>973</v>
      </c>
      <c r="C267" t="s">
        <v>2676</v>
      </c>
      <c r="D267" t="s">
        <v>1547</v>
      </c>
      <c r="E267" t="s">
        <v>2219</v>
      </c>
      <c r="F267" s="25">
        <v>0.53312300000000001</v>
      </c>
    </row>
    <row r="268" spans="1:6" x14ac:dyDescent="0.2">
      <c r="A268" t="s">
        <v>1571</v>
      </c>
      <c r="B268" t="s">
        <v>973</v>
      </c>
      <c r="C268" t="s">
        <v>2679</v>
      </c>
      <c r="D268" t="s">
        <v>1547</v>
      </c>
      <c r="E268" t="s">
        <v>2224</v>
      </c>
      <c r="F268" s="25">
        <v>3.2390409999999998</v>
      </c>
    </row>
    <row r="269" spans="1:6" x14ac:dyDescent="0.2">
      <c r="A269" t="s">
        <v>1571</v>
      </c>
      <c r="B269" t="s">
        <v>973</v>
      </c>
      <c r="C269" t="s">
        <v>2682</v>
      </c>
      <c r="D269" t="s">
        <v>1547</v>
      </c>
      <c r="E269" t="s">
        <v>2221</v>
      </c>
      <c r="F269" s="25">
        <v>0.16400000000000001</v>
      </c>
    </row>
    <row r="270" spans="1:6" x14ac:dyDescent="0.2">
      <c r="A270" t="s">
        <v>1571</v>
      </c>
      <c r="B270" t="s">
        <v>973</v>
      </c>
      <c r="C270" t="s">
        <v>2685</v>
      </c>
      <c r="D270" t="s">
        <v>1547</v>
      </c>
      <c r="E270" t="s">
        <v>2252</v>
      </c>
      <c r="F270" s="25">
        <v>1.553982</v>
      </c>
    </row>
    <row r="271" spans="1:6" x14ac:dyDescent="0.2">
      <c r="A271" t="s">
        <v>1571</v>
      </c>
      <c r="B271" t="s">
        <v>2355</v>
      </c>
      <c r="C271" t="s">
        <v>2356</v>
      </c>
      <c r="D271" t="s">
        <v>1543</v>
      </c>
      <c r="E271" t="s">
        <v>2239</v>
      </c>
      <c r="F271" s="25">
        <v>3990</v>
      </c>
    </row>
    <row r="272" spans="1:6" x14ac:dyDescent="0.2">
      <c r="A272" t="s">
        <v>1571</v>
      </c>
      <c r="B272" t="s">
        <v>2355</v>
      </c>
      <c r="C272" t="s">
        <v>2358</v>
      </c>
      <c r="D272" t="s">
        <v>1543</v>
      </c>
      <c r="E272" t="s">
        <v>2219</v>
      </c>
      <c r="F272" s="25">
        <v>1955</v>
      </c>
    </row>
    <row r="273" spans="1:6" x14ac:dyDescent="0.2">
      <c r="A273" t="s">
        <v>1571</v>
      </c>
      <c r="B273" t="s">
        <v>2355</v>
      </c>
      <c r="C273" t="s">
        <v>2360</v>
      </c>
      <c r="D273" t="s">
        <v>1543</v>
      </c>
      <c r="E273" t="s">
        <v>2224</v>
      </c>
      <c r="F273" s="25">
        <v>575</v>
      </c>
    </row>
    <row r="274" spans="1:6" x14ac:dyDescent="0.2">
      <c r="A274" t="s">
        <v>1571</v>
      </c>
      <c r="B274" t="s">
        <v>1159</v>
      </c>
      <c r="C274" t="s">
        <v>2432</v>
      </c>
      <c r="D274" t="s">
        <v>1544</v>
      </c>
      <c r="E274" t="s">
        <v>2229</v>
      </c>
      <c r="F274" s="25">
        <v>1.653079</v>
      </c>
    </row>
    <row r="275" spans="1:6" x14ac:dyDescent="0.2">
      <c r="A275" t="s">
        <v>1571</v>
      </c>
      <c r="B275" t="s">
        <v>1159</v>
      </c>
      <c r="C275" t="s">
        <v>2434</v>
      </c>
      <c r="D275" t="s">
        <v>1544</v>
      </c>
      <c r="E275" t="s">
        <v>2239</v>
      </c>
      <c r="F275" s="25">
        <v>1.4937940000000001</v>
      </c>
    </row>
    <row r="276" spans="1:6" x14ac:dyDescent="0.2">
      <c r="A276" t="s">
        <v>1571</v>
      </c>
      <c r="B276" t="s">
        <v>1159</v>
      </c>
      <c r="C276" t="s">
        <v>2436</v>
      </c>
      <c r="D276" t="s">
        <v>1544</v>
      </c>
      <c r="E276" t="s">
        <v>2224</v>
      </c>
      <c r="F276" s="25">
        <v>1.597073</v>
      </c>
    </row>
    <row r="277" spans="1:6" x14ac:dyDescent="0.2">
      <c r="A277" t="s">
        <v>1571</v>
      </c>
      <c r="B277" t="s">
        <v>1159</v>
      </c>
      <c r="C277" t="s">
        <v>2438</v>
      </c>
      <c r="D277" t="s">
        <v>1544</v>
      </c>
      <c r="E277" t="s">
        <v>2221</v>
      </c>
      <c r="F277" s="25">
        <v>1.6700120000000001</v>
      </c>
    </row>
    <row r="278" spans="1:6" x14ac:dyDescent="0.2">
      <c r="A278" t="s">
        <v>1571</v>
      </c>
      <c r="B278" t="s">
        <v>1159</v>
      </c>
      <c r="C278" t="s">
        <v>2440</v>
      </c>
      <c r="D278" t="s">
        <v>1544</v>
      </c>
      <c r="E278" t="s">
        <v>2252</v>
      </c>
      <c r="F278" s="25">
        <v>1.5228219999999999</v>
      </c>
    </row>
    <row r="279" spans="1:6" x14ac:dyDescent="0.2">
      <c r="A279" t="s">
        <v>1571</v>
      </c>
      <c r="B279" t="s">
        <v>1159</v>
      </c>
      <c r="C279" t="s">
        <v>2442</v>
      </c>
      <c r="D279" t="s">
        <v>1544</v>
      </c>
      <c r="E279" t="s">
        <v>2219</v>
      </c>
      <c r="F279" s="25">
        <v>1.603059</v>
      </c>
    </row>
    <row r="280" spans="1:6" x14ac:dyDescent="0.2">
      <c r="A280" t="s">
        <v>1571</v>
      </c>
      <c r="B280" t="s">
        <v>2651</v>
      </c>
      <c r="C280" t="s">
        <v>2652</v>
      </c>
      <c r="D280" t="s">
        <v>1547</v>
      </c>
      <c r="E280" t="s">
        <v>2221</v>
      </c>
      <c r="F280" s="25">
        <v>1057.5</v>
      </c>
    </row>
    <row r="281" spans="1:6" x14ac:dyDescent="0.2">
      <c r="A281" t="s">
        <v>1571</v>
      </c>
      <c r="B281" t="s">
        <v>1226</v>
      </c>
      <c r="C281" t="s">
        <v>2492</v>
      </c>
      <c r="D281" t="s">
        <v>1544</v>
      </c>
      <c r="E281" t="s">
        <v>2224</v>
      </c>
      <c r="F281" s="25">
        <v>52.48</v>
      </c>
    </row>
    <row r="282" spans="1:6" x14ac:dyDescent="0.2">
      <c r="A282" t="s">
        <v>1571</v>
      </c>
      <c r="B282" t="s">
        <v>337</v>
      </c>
      <c r="C282" t="s">
        <v>2549</v>
      </c>
      <c r="D282" t="s">
        <v>1547</v>
      </c>
      <c r="E282" t="s">
        <v>2235</v>
      </c>
      <c r="F282" s="25">
        <v>89.27</v>
      </c>
    </row>
    <row r="283" spans="1:6" x14ac:dyDescent="0.2">
      <c r="A283" t="s">
        <v>1571</v>
      </c>
      <c r="B283" t="s">
        <v>337</v>
      </c>
      <c r="C283" t="s">
        <v>2551</v>
      </c>
      <c r="D283" t="s">
        <v>1547</v>
      </c>
      <c r="E283" t="s">
        <v>2219</v>
      </c>
      <c r="F283" s="25">
        <v>115.84</v>
      </c>
    </row>
    <row r="284" spans="1:6" x14ac:dyDescent="0.2">
      <c r="A284" t="s">
        <v>1571</v>
      </c>
      <c r="B284" t="s">
        <v>337</v>
      </c>
      <c r="C284" t="s">
        <v>2553</v>
      </c>
      <c r="D284" t="s">
        <v>1547</v>
      </c>
      <c r="E284" t="s">
        <v>2224</v>
      </c>
      <c r="F284" s="25">
        <v>50.33</v>
      </c>
    </row>
    <row r="285" spans="1:6" x14ac:dyDescent="0.2">
      <c r="A285" t="s">
        <v>1571</v>
      </c>
      <c r="B285" t="s">
        <v>337</v>
      </c>
      <c r="C285" t="s">
        <v>2555</v>
      </c>
      <c r="D285" t="s">
        <v>1547</v>
      </c>
      <c r="E285" t="s">
        <v>2221</v>
      </c>
      <c r="F285" s="25">
        <v>50.33</v>
      </c>
    </row>
    <row r="286" spans="1:6" x14ac:dyDescent="0.2">
      <c r="A286" t="s">
        <v>1571</v>
      </c>
      <c r="B286" t="s">
        <v>337</v>
      </c>
      <c r="C286" t="s">
        <v>2557</v>
      </c>
      <c r="D286" t="s">
        <v>1547</v>
      </c>
      <c r="E286" t="s">
        <v>2252</v>
      </c>
      <c r="F286" s="25">
        <v>101.13</v>
      </c>
    </row>
    <row r="287" spans="1:6" x14ac:dyDescent="0.2">
      <c r="A287" t="s">
        <v>1571</v>
      </c>
      <c r="B287" t="s">
        <v>386</v>
      </c>
      <c r="C287" t="s">
        <v>507</v>
      </c>
      <c r="D287" t="s">
        <v>1543</v>
      </c>
      <c r="E287" t="s">
        <v>2229</v>
      </c>
      <c r="F287" s="25">
        <v>1000</v>
      </c>
    </row>
    <row r="288" spans="1:6" x14ac:dyDescent="0.2">
      <c r="A288" t="s">
        <v>1571</v>
      </c>
      <c r="B288" t="s">
        <v>386</v>
      </c>
      <c r="C288" t="s">
        <v>2342</v>
      </c>
      <c r="D288" t="s">
        <v>1543</v>
      </c>
      <c r="E288" t="s">
        <v>2235</v>
      </c>
      <c r="F288" s="25">
        <v>1000</v>
      </c>
    </row>
    <row r="289" spans="1:6" x14ac:dyDescent="0.2">
      <c r="A289" t="s">
        <v>1571</v>
      </c>
      <c r="B289" t="s">
        <v>386</v>
      </c>
      <c r="C289" t="s">
        <v>2344</v>
      </c>
      <c r="D289" t="s">
        <v>1543</v>
      </c>
      <c r="E289" t="s">
        <v>2239</v>
      </c>
      <c r="F289" s="25">
        <v>1000</v>
      </c>
    </row>
    <row r="290" spans="1:6" x14ac:dyDescent="0.2">
      <c r="A290" t="s">
        <v>1571</v>
      </c>
      <c r="B290" t="s">
        <v>386</v>
      </c>
      <c r="C290" t="s">
        <v>2346</v>
      </c>
      <c r="D290" t="s">
        <v>1543</v>
      </c>
      <c r="E290" t="s">
        <v>2219</v>
      </c>
      <c r="F290" s="25">
        <v>1000</v>
      </c>
    </row>
    <row r="291" spans="1:6" x14ac:dyDescent="0.2">
      <c r="A291" t="s">
        <v>1571</v>
      </c>
      <c r="B291" t="s">
        <v>386</v>
      </c>
      <c r="C291" t="s">
        <v>2348</v>
      </c>
      <c r="D291" t="s">
        <v>1543</v>
      </c>
      <c r="E291" t="s">
        <v>2224</v>
      </c>
      <c r="F291" s="25">
        <v>1000</v>
      </c>
    </row>
    <row r="292" spans="1:6" x14ac:dyDescent="0.2">
      <c r="A292" t="s">
        <v>1571</v>
      </c>
      <c r="B292" t="s">
        <v>386</v>
      </c>
      <c r="C292" t="s">
        <v>2350</v>
      </c>
      <c r="D292" t="s">
        <v>1543</v>
      </c>
      <c r="E292" t="s">
        <v>2221</v>
      </c>
      <c r="F292" s="25">
        <v>1000</v>
      </c>
    </row>
    <row r="293" spans="1:6" x14ac:dyDescent="0.2">
      <c r="A293" t="s">
        <v>1571</v>
      </c>
      <c r="B293" t="s">
        <v>386</v>
      </c>
      <c r="C293" t="s">
        <v>2352</v>
      </c>
      <c r="D293" t="s">
        <v>1543</v>
      </c>
      <c r="E293" t="s">
        <v>2252</v>
      </c>
      <c r="F293" s="25">
        <v>1000</v>
      </c>
    </row>
    <row r="294" spans="1:6" x14ac:dyDescent="0.2">
      <c r="A294" t="s">
        <v>1571</v>
      </c>
      <c r="B294" t="s">
        <v>2778</v>
      </c>
      <c r="C294" t="s">
        <v>2693</v>
      </c>
      <c r="D294" t="s">
        <v>1547</v>
      </c>
      <c r="E294" t="s">
        <v>2229</v>
      </c>
      <c r="F294" s="25">
        <v>1440.78</v>
      </c>
    </row>
    <row r="295" spans="1:6" x14ac:dyDescent="0.2">
      <c r="A295" t="s">
        <v>1571</v>
      </c>
      <c r="B295" t="s">
        <v>2778</v>
      </c>
      <c r="C295" t="s">
        <v>2703</v>
      </c>
      <c r="D295" t="s">
        <v>1547</v>
      </c>
      <c r="E295" t="s">
        <v>2235</v>
      </c>
      <c r="F295" s="25">
        <v>1440.78</v>
      </c>
    </row>
    <row r="296" spans="1:6" x14ac:dyDescent="0.2">
      <c r="A296" t="s">
        <v>1571</v>
      </c>
      <c r="B296" t="s">
        <v>2778</v>
      </c>
      <c r="C296" t="s">
        <v>2708</v>
      </c>
      <c r="D296" t="s">
        <v>1547</v>
      </c>
      <c r="E296" t="s">
        <v>2239</v>
      </c>
      <c r="F296" s="25">
        <v>1440.78</v>
      </c>
    </row>
    <row r="297" spans="1:6" x14ac:dyDescent="0.2">
      <c r="A297" t="s">
        <v>1571</v>
      </c>
      <c r="B297" t="s">
        <v>2778</v>
      </c>
      <c r="C297" t="s">
        <v>2712</v>
      </c>
      <c r="D297" t="s">
        <v>1547</v>
      </c>
      <c r="E297" t="s">
        <v>2219</v>
      </c>
      <c r="F297" s="25">
        <v>905.77</v>
      </c>
    </row>
    <row r="298" spans="1:6" x14ac:dyDescent="0.2">
      <c r="A298" t="s">
        <v>1571</v>
      </c>
      <c r="B298" t="s">
        <v>2778</v>
      </c>
      <c r="C298" t="s">
        <v>2714</v>
      </c>
      <c r="D298" t="s">
        <v>1547</v>
      </c>
      <c r="E298" t="s">
        <v>2224</v>
      </c>
      <c r="F298" s="25">
        <v>349.02</v>
      </c>
    </row>
    <row r="299" spans="1:6" x14ac:dyDescent="0.2">
      <c r="A299" t="s">
        <v>1571</v>
      </c>
      <c r="B299" t="s">
        <v>2778</v>
      </c>
      <c r="C299" t="s">
        <v>2716</v>
      </c>
      <c r="D299" t="s">
        <v>1547</v>
      </c>
      <c r="E299" t="s">
        <v>2224</v>
      </c>
      <c r="F299" s="25">
        <v>483.08</v>
      </c>
    </row>
    <row r="300" spans="1:6" x14ac:dyDescent="0.2">
      <c r="A300" t="s">
        <v>1571</v>
      </c>
      <c r="B300" t="s">
        <v>2778</v>
      </c>
      <c r="C300" t="s">
        <v>2726</v>
      </c>
      <c r="D300" t="s">
        <v>1547</v>
      </c>
      <c r="E300" t="s">
        <v>2221</v>
      </c>
      <c r="F300" s="25">
        <v>371.37</v>
      </c>
    </row>
    <row r="301" spans="1:6" x14ac:dyDescent="0.2">
      <c r="A301" t="s">
        <v>1571</v>
      </c>
      <c r="B301" t="s">
        <v>2778</v>
      </c>
      <c r="C301" t="s">
        <v>2727</v>
      </c>
      <c r="D301" t="s">
        <v>1547</v>
      </c>
      <c r="E301" t="s">
        <v>2221</v>
      </c>
      <c r="F301" s="25">
        <v>1440.78</v>
      </c>
    </row>
    <row r="302" spans="1:6" x14ac:dyDescent="0.2">
      <c r="A302" t="s">
        <v>1571</v>
      </c>
      <c r="B302" t="s">
        <v>2778</v>
      </c>
      <c r="C302" t="s">
        <v>2737</v>
      </c>
      <c r="D302" t="s">
        <v>1547</v>
      </c>
      <c r="E302" t="s">
        <v>2252</v>
      </c>
      <c r="F302" s="25">
        <v>1440.78</v>
      </c>
    </row>
    <row r="303" spans="1:6" x14ac:dyDescent="0.2">
      <c r="A303" t="s">
        <v>1571</v>
      </c>
      <c r="B303" t="s">
        <v>2779</v>
      </c>
      <c r="C303" t="s">
        <v>2698</v>
      </c>
      <c r="D303" t="s">
        <v>1547</v>
      </c>
      <c r="E303" t="s">
        <v>2229</v>
      </c>
      <c r="F303" s="25">
        <v>420</v>
      </c>
    </row>
    <row r="304" spans="1:6" x14ac:dyDescent="0.2">
      <c r="A304" t="s">
        <v>1571</v>
      </c>
      <c r="B304" t="s">
        <v>2779</v>
      </c>
      <c r="C304" t="s">
        <v>2705</v>
      </c>
      <c r="D304" t="s">
        <v>1547</v>
      </c>
      <c r="E304" t="s">
        <v>2235</v>
      </c>
      <c r="F304" s="25">
        <v>2103.39</v>
      </c>
    </row>
    <row r="305" spans="1:6" x14ac:dyDescent="0.2">
      <c r="A305" t="s">
        <v>1571</v>
      </c>
      <c r="B305" t="s">
        <v>2779</v>
      </c>
      <c r="C305" t="s">
        <v>2709</v>
      </c>
      <c r="D305" t="s">
        <v>1547</v>
      </c>
      <c r="E305" t="s">
        <v>2239</v>
      </c>
      <c r="F305" s="25">
        <v>4212.16</v>
      </c>
    </row>
    <row r="306" spans="1:6" x14ac:dyDescent="0.2">
      <c r="A306" t="s">
        <v>1571</v>
      </c>
      <c r="B306" t="s">
        <v>1590</v>
      </c>
      <c r="F306" s="25">
        <v>5989.6119359996919</v>
      </c>
    </row>
    <row r="307" spans="1:6" x14ac:dyDescent="0.2">
      <c r="A307" t="s">
        <v>1574</v>
      </c>
      <c r="F307" s="25">
        <v>661457.28000000049</v>
      </c>
    </row>
    <row r="308" spans="1:6" x14ac:dyDescent="0.2">
      <c r="A308" t="s">
        <v>1556</v>
      </c>
      <c r="F308" s="25">
        <v>813092.47000000044</v>
      </c>
    </row>
  </sheetData>
  <pageMargins left="0.7" right="0.7" top="0.75" bottom="0.75" header="0.3" footer="0.3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9"/>
  <sheetViews>
    <sheetView workbookViewId="0">
      <pane xSplit="7" ySplit="8" topLeftCell="N9" activePane="bottomRight" state="frozen"/>
      <selection activeCell="R41" sqref="R41"/>
      <selection pane="topRight" activeCell="R41" sqref="R41"/>
      <selection pane="bottomLeft" activeCell="R41" sqref="R41"/>
      <selection pane="bottomRight" activeCell="R41" sqref="R41"/>
    </sheetView>
  </sheetViews>
  <sheetFormatPr defaultRowHeight="12.75" x14ac:dyDescent="0.2"/>
  <cols>
    <col min="1" max="1" width="14.140625" customWidth="1"/>
    <col min="2" max="2" width="20.42578125" customWidth="1"/>
    <col min="3" max="3" width="16" customWidth="1"/>
    <col min="4" max="4" width="20.5703125" customWidth="1"/>
    <col min="5" max="5" width="10" customWidth="1"/>
    <col min="6" max="6" width="38" customWidth="1"/>
    <col min="7" max="7" width="12.28515625" customWidth="1"/>
    <col min="8" max="8" width="9.85546875" customWidth="1"/>
    <col min="9" max="9" width="15.5703125" customWidth="1"/>
    <col min="10" max="10" width="18.85546875" customWidth="1"/>
    <col min="11" max="11" width="40.5703125" customWidth="1"/>
    <col min="12" max="12" width="10.140625" customWidth="1"/>
    <col min="13" max="13" width="24.85546875" customWidth="1"/>
    <col min="14" max="14" width="19.28515625" customWidth="1"/>
    <col min="15" max="15" width="18.7109375" customWidth="1"/>
    <col min="16" max="16" width="13.140625" customWidth="1"/>
    <col min="17" max="17" width="12.42578125" bestFit="1" customWidth="1"/>
    <col min="18" max="18" width="11.5703125" bestFit="1" customWidth="1"/>
    <col min="19" max="19" width="11" bestFit="1" customWidth="1"/>
    <col min="20" max="20" width="9.7109375" bestFit="1" customWidth="1"/>
    <col min="21" max="21" width="20.42578125" bestFit="1" customWidth="1"/>
    <col min="22" max="22" width="42.28515625" bestFit="1" customWidth="1"/>
  </cols>
  <sheetData>
    <row r="1" spans="1:22" x14ac:dyDescent="0.2">
      <c r="A1" s="16" t="str">
        <f>_xll.SAPGetInfoLabel("DataSourceName")</f>
        <v>Data Source Name</v>
      </c>
      <c r="B1" s="16" t="str">
        <f>_xll.SAPGetSourceInfo("DS_2", "DataSourceName")</f>
        <v>FERC Drilldown with Transactional Level Detail</v>
      </c>
    </row>
    <row r="2" spans="1:22" x14ac:dyDescent="0.2">
      <c r="A2" s="16" t="str">
        <f>_xll.SAPGetInfoLabel("QueryTechName")</f>
        <v>Query Technical Name</v>
      </c>
      <c r="B2" s="16" t="str">
        <f>_xll.SAPGetSourceInfo("DS_2", "QueryTechName")</f>
        <v>Z_ZFERC_CP02_Q0001</v>
      </c>
    </row>
    <row r="3" spans="1:22" x14ac:dyDescent="0.2">
      <c r="A3" s="16" t="str">
        <f>_xll.SAPGetVariable("DS_2", "ZUMFISPR", "Description")</f>
        <v>Fiscal Year/Period (Mandatory, Interval)</v>
      </c>
      <c r="B3" s="16" t="str">
        <f>_xll.SAPGetVariable("DS_2", "ZUMFISPR", "Value")</f>
        <v>SEP 2020 - MAR 2021</v>
      </c>
    </row>
    <row r="4" spans="1:22" x14ac:dyDescent="0.2">
      <c r="A4" s="16" t="str">
        <f>_xll.SAPGetVariable("DS_2", "ZCMMV_0P_COCD", "Description")</f>
        <v>Company Code (Mandatory, Single Value)</v>
      </c>
      <c r="B4" s="16" t="str">
        <f>_xll.SAPGetVariable("DS_2", "ZCMMV_0P_COCD", "Value")</f>
        <v>DELTA NATURAL GAS COMPANY</v>
      </c>
    </row>
    <row r="5" spans="1:22" x14ac:dyDescent="0.2">
      <c r="A5" s="16" t="str">
        <f>_xll.SAPGetDimensionInfo("DS_2", "0FISCPER", "Name")</f>
        <v>Fiscal year/period</v>
      </c>
      <c r="B5" s="16" t="str">
        <f>_xll.SAPGetDimensionEffectiveFilter("DS_2", "0FISCPER")</f>
        <v>009/2020 - 003/2021</v>
      </c>
    </row>
    <row r="6" spans="1:22" x14ac:dyDescent="0.2">
      <c r="A6" s="16" t="str">
        <f>_xll.SAPGetDimensionInfo("DS_2", "ZREC_CMPC", "Name")</f>
        <v>Recv. Company</v>
      </c>
      <c r="B6" s="16" t="str">
        <f>_xll.SAPGetDimensionEffectiveFilter("DS_2", "ZREC_CMPC")</f>
        <v>1600</v>
      </c>
      <c r="V6" s="24" t="s">
        <v>1590</v>
      </c>
    </row>
    <row r="8" spans="1:22" x14ac:dyDescent="0.2">
      <c r="A8" s="12" t="s">
        <v>2214</v>
      </c>
      <c r="B8" s="11" t="str">
        <f>A8&amp;" Desc"</f>
        <v>Reg. Account Desc</v>
      </c>
      <c r="C8" s="12" t="s">
        <v>298</v>
      </c>
      <c r="D8" s="11" t="str">
        <f>C8&amp;" Desc"</f>
        <v>Natural Account Desc</v>
      </c>
      <c r="E8" s="12" t="s">
        <v>296</v>
      </c>
      <c r="F8" s="11" t="str">
        <f>E8&amp;" Desc"</f>
        <v>Vendor Desc</v>
      </c>
      <c r="G8" s="12" t="s">
        <v>299</v>
      </c>
      <c r="H8" s="12" t="s">
        <v>300</v>
      </c>
      <c r="I8" s="12" t="s">
        <v>301</v>
      </c>
      <c r="J8" s="12" t="s">
        <v>302</v>
      </c>
      <c r="K8" s="12" t="s">
        <v>303</v>
      </c>
      <c r="L8" s="12" t="s">
        <v>304</v>
      </c>
      <c r="M8" s="12" t="s">
        <v>305</v>
      </c>
      <c r="N8" s="12" t="s">
        <v>306</v>
      </c>
      <c r="O8" s="12" t="s">
        <v>1575</v>
      </c>
      <c r="P8" s="13" t="s">
        <v>297</v>
      </c>
      <c r="Q8" s="24" t="s">
        <v>1557</v>
      </c>
      <c r="R8" s="24" t="s">
        <v>1564</v>
      </c>
      <c r="S8" s="24" t="s">
        <v>1591</v>
      </c>
      <c r="T8" s="24" t="s">
        <v>1592</v>
      </c>
      <c r="U8" s="24" t="s">
        <v>1588</v>
      </c>
      <c r="V8" s="24" t="s">
        <v>1587</v>
      </c>
    </row>
    <row r="9" spans="1:22" x14ac:dyDescent="0.2">
      <c r="A9" s="14" t="s">
        <v>124</v>
      </c>
      <c r="B9" s="15" t="s">
        <v>1553</v>
      </c>
      <c r="C9" s="15" t="s">
        <v>1143</v>
      </c>
      <c r="D9" s="15" t="s">
        <v>1540</v>
      </c>
      <c r="E9" s="15" t="s">
        <v>2215</v>
      </c>
      <c r="F9" s="15" t="s">
        <v>2216</v>
      </c>
      <c r="G9" s="15" t="s">
        <v>2217</v>
      </c>
      <c r="H9" s="15" t="s">
        <v>295</v>
      </c>
      <c r="I9" s="15" t="s">
        <v>437</v>
      </c>
      <c r="J9" s="15" t="s">
        <v>1139</v>
      </c>
      <c r="K9" s="15" t="s">
        <v>1140</v>
      </c>
      <c r="L9" s="15" t="s">
        <v>308</v>
      </c>
      <c r="M9" s="15" t="s">
        <v>308</v>
      </c>
      <c r="N9" s="15" t="s">
        <v>2218</v>
      </c>
      <c r="O9" s="14" t="s">
        <v>2219</v>
      </c>
      <c r="P9" s="17">
        <v>11.104112000000001</v>
      </c>
      <c r="Q9" s="24" t="s">
        <v>1571</v>
      </c>
      <c r="R9" s="24" t="s">
        <v>1558</v>
      </c>
      <c r="S9" s="24" t="str">
        <f>IF($V9="Various Vendors &lt; $1,000","",$G9)</f>
        <v>5000024051</v>
      </c>
      <c r="T9" s="24" t="str">
        <f>IF($V9="Various Vendors &lt; $1,000","",$O9)</f>
        <v>SEP 2020</v>
      </c>
      <c r="U9" s="24" t="str">
        <f>IF($V9="Various Vendors &lt; $1,000","",$D9)</f>
        <v>Contractor Services</v>
      </c>
      <c r="V9" t="str">
        <f>F9</f>
        <v>IRTH SOLUTIONS LLC</v>
      </c>
    </row>
    <row r="10" spans="1:22" x14ac:dyDescent="0.2">
      <c r="A10" s="14" t="s">
        <v>124</v>
      </c>
      <c r="B10" s="15" t="s">
        <v>1553</v>
      </c>
      <c r="C10" s="15" t="s">
        <v>1143</v>
      </c>
      <c r="D10" s="15" t="s">
        <v>1540</v>
      </c>
      <c r="E10" s="15" t="s">
        <v>1146</v>
      </c>
      <c r="F10" s="15" t="s">
        <v>394</v>
      </c>
      <c r="G10" s="15" t="s">
        <v>2220</v>
      </c>
      <c r="H10" s="15" t="s">
        <v>295</v>
      </c>
      <c r="I10" s="15" t="s">
        <v>437</v>
      </c>
      <c r="J10" s="15" t="s">
        <v>1136</v>
      </c>
      <c r="K10" s="15" t="s">
        <v>1137</v>
      </c>
      <c r="L10" s="15" t="s">
        <v>308</v>
      </c>
      <c r="M10" s="15" t="s">
        <v>308</v>
      </c>
      <c r="N10" s="15" t="s">
        <v>308</v>
      </c>
      <c r="O10" s="14" t="s">
        <v>2221</v>
      </c>
      <c r="P10" s="17">
        <v>2639.02</v>
      </c>
      <c r="Q10" s="24" t="s">
        <v>1571</v>
      </c>
      <c r="R10" s="24" t="s">
        <v>1558</v>
      </c>
      <c r="S10" s="24" t="str">
        <f t="shared" ref="S10:S73" si="0">IF($V10="Various Vendors &lt; $1,000","",$G10)</f>
        <v>5000001092</v>
      </c>
      <c r="T10" s="24" t="str">
        <f t="shared" ref="T10:T73" si="1">IF($V10="Various Vendors &lt; $1,000","",$O10)</f>
        <v>NOV 2020</v>
      </c>
      <c r="U10" s="24" t="str">
        <f t="shared" ref="U10:U73" si="2">IF($V10="Various Vendors &lt; $1,000","",$D10)</f>
        <v>Contractor Services</v>
      </c>
      <c r="V10" t="str">
        <f t="shared" ref="V10:V73" si="3">F10</f>
        <v>EVAPAR INC</v>
      </c>
    </row>
    <row r="11" spans="1:22" x14ac:dyDescent="0.2">
      <c r="A11" s="14" t="s">
        <v>124</v>
      </c>
      <c r="B11" s="15" t="s">
        <v>1553</v>
      </c>
      <c r="C11" s="15" t="s">
        <v>1143</v>
      </c>
      <c r="D11" s="15" t="s">
        <v>1540</v>
      </c>
      <c r="E11" s="15" t="s">
        <v>326</v>
      </c>
      <c r="F11" s="15" t="s">
        <v>327</v>
      </c>
      <c r="G11" s="15" t="s">
        <v>2222</v>
      </c>
      <c r="H11" s="15" t="s">
        <v>295</v>
      </c>
      <c r="I11" s="15" t="s">
        <v>437</v>
      </c>
      <c r="J11" s="15" t="s">
        <v>1136</v>
      </c>
      <c r="K11" s="15" t="s">
        <v>1137</v>
      </c>
      <c r="L11" s="15" t="s">
        <v>308</v>
      </c>
      <c r="M11" s="15" t="s">
        <v>308</v>
      </c>
      <c r="N11" s="15" t="s">
        <v>308</v>
      </c>
      <c r="O11" s="14" t="s">
        <v>2219</v>
      </c>
      <c r="P11" s="17">
        <v>2801.58</v>
      </c>
      <c r="Q11" s="24" t="s">
        <v>1571</v>
      </c>
      <c r="R11" s="24" t="s">
        <v>1558</v>
      </c>
      <c r="S11" s="24" t="str">
        <f t="shared" si="0"/>
        <v>5000000800</v>
      </c>
      <c r="T11" s="24" t="str">
        <f t="shared" si="1"/>
        <v>SEP 2020</v>
      </c>
      <c r="U11" s="24" t="str">
        <f t="shared" si="2"/>
        <v>Contractor Services</v>
      </c>
      <c r="V11" t="str">
        <f t="shared" si="3"/>
        <v>COVERALL SERVICE COMPANY</v>
      </c>
    </row>
    <row r="12" spans="1:22" x14ac:dyDescent="0.2">
      <c r="A12" s="14" t="s">
        <v>124</v>
      </c>
      <c r="B12" s="15" t="s">
        <v>1553</v>
      </c>
      <c r="C12" s="15" t="s">
        <v>1143</v>
      </c>
      <c r="D12" s="15" t="s">
        <v>1540</v>
      </c>
      <c r="E12" s="15" t="s">
        <v>326</v>
      </c>
      <c r="F12" s="15" t="s">
        <v>327</v>
      </c>
      <c r="G12" s="15" t="s">
        <v>2223</v>
      </c>
      <c r="H12" s="15" t="s">
        <v>295</v>
      </c>
      <c r="I12" s="15" t="s">
        <v>437</v>
      </c>
      <c r="J12" s="15" t="s">
        <v>1136</v>
      </c>
      <c r="K12" s="15" t="s">
        <v>1137</v>
      </c>
      <c r="L12" s="15" t="s">
        <v>308</v>
      </c>
      <c r="M12" s="15" t="s">
        <v>308</v>
      </c>
      <c r="N12" s="15" t="s">
        <v>308</v>
      </c>
      <c r="O12" s="14" t="s">
        <v>2224</v>
      </c>
      <c r="P12" s="17">
        <v>2801.58</v>
      </c>
      <c r="Q12" s="24" t="s">
        <v>1571</v>
      </c>
      <c r="R12" s="24" t="s">
        <v>1558</v>
      </c>
      <c r="S12" s="24" t="str">
        <f t="shared" si="0"/>
        <v>5000000920</v>
      </c>
      <c r="T12" s="24" t="str">
        <f t="shared" si="1"/>
        <v>OCT 2020</v>
      </c>
      <c r="U12" s="24" t="str">
        <f t="shared" si="2"/>
        <v>Contractor Services</v>
      </c>
      <c r="V12" t="str">
        <f t="shared" si="3"/>
        <v>COVERALL SERVICE COMPANY</v>
      </c>
    </row>
    <row r="13" spans="1:22" x14ac:dyDescent="0.2">
      <c r="A13" s="14" t="s">
        <v>124</v>
      </c>
      <c r="B13" s="15" t="s">
        <v>1553</v>
      </c>
      <c r="C13" s="15" t="s">
        <v>1143</v>
      </c>
      <c r="D13" s="15" t="s">
        <v>1540</v>
      </c>
      <c r="E13" s="15" t="s">
        <v>326</v>
      </c>
      <c r="F13" s="15" t="s">
        <v>327</v>
      </c>
      <c r="G13" s="15" t="s">
        <v>2225</v>
      </c>
      <c r="H13" s="15" t="s">
        <v>295</v>
      </c>
      <c r="I13" s="15" t="s">
        <v>437</v>
      </c>
      <c r="J13" s="15" t="s">
        <v>1136</v>
      </c>
      <c r="K13" s="15" t="s">
        <v>1137</v>
      </c>
      <c r="L13" s="15" t="s">
        <v>308</v>
      </c>
      <c r="M13" s="15" t="s">
        <v>308</v>
      </c>
      <c r="N13" s="15" t="s">
        <v>308</v>
      </c>
      <c r="O13" s="14" t="s">
        <v>2221</v>
      </c>
      <c r="P13" s="17">
        <v>2801.58</v>
      </c>
      <c r="Q13" s="24" t="s">
        <v>1571</v>
      </c>
      <c r="R13" s="24" t="s">
        <v>1558</v>
      </c>
      <c r="S13" s="24" t="str">
        <f t="shared" si="0"/>
        <v>5000001033</v>
      </c>
      <c r="T13" s="24" t="str">
        <f t="shared" si="1"/>
        <v>NOV 2020</v>
      </c>
      <c r="U13" s="24" t="str">
        <f t="shared" si="2"/>
        <v>Contractor Services</v>
      </c>
      <c r="V13" t="str">
        <f t="shared" si="3"/>
        <v>COVERALL SERVICE COMPANY</v>
      </c>
    </row>
    <row r="14" spans="1:22" x14ac:dyDescent="0.2">
      <c r="A14" s="14" t="s">
        <v>124</v>
      </c>
      <c r="B14" s="15" t="s">
        <v>1553</v>
      </c>
      <c r="C14" s="15" t="s">
        <v>1163</v>
      </c>
      <c r="D14" s="15" t="s">
        <v>1541</v>
      </c>
      <c r="E14" s="15" t="s">
        <v>308</v>
      </c>
      <c r="F14" s="15" t="s">
        <v>309</v>
      </c>
      <c r="G14" s="15" t="s">
        <v>2226</v>
      </c>
      <c r="H14" s="15" t="s">
        <v>295</v>
      </c>
      <c r="I14" s="15" t="s">
        <v>310</v>
      </c>
      <c r="J14" s="15" t="s">
        <v>1087</v>
      </c>
      <c r="K14" s="15" t="s">
        <v>1088</v>
      </c>
      <c r="L14" s="15" t="s">
        <v>308</v>
      </c>
      <c r="M14" s="15" t="s">
        <v>2227</v>
      </c>
      <c r="N14" s="15" t="s">
        <v>2228</v>
      </c>
      <c r="O14" s="14" t="s">
        <v>2229</v>
      </c>
      <c r="P14" s="17">
        <v>1287.98</v>
      </c>
      <c r="Q14" s="24" t="s">
        <v>1570</v>
      </c>
      <c r="R14" s="24" t="s">
        <v>1558</v>
      </c>
      <c r="S14" s="24" t="str">
        <f t="shared" si="0"/>
        <v>100000784</v>
      </c>
      <c r="T14" s="24" t="str">
        <f t="shared" si="1"/>
        <v>JAN 2021</v>
      </c>
      <c r="U14" s="24" t="str">
        <f t="shared" si="2"/>
        <v>Actg/Auditing Svcs</v>
      </c>
      <c r="V14" t="s">
        <v>1565</v>
      </c>
    </row>
    <row r="15" spans="1:22" x14ac:dyDescent="0.2">
      <c r="A15" s="14" t="s">
        <v>124</v>
      </c>
      <c r="B15" s="15" t="s">
        <v>1553</v>
      </c>
      <c r="C15" s="15" t="s">
        <v>1163</v>
      </c>
      <c r="D15" s="15" t="s">
        <v>1541</v>
      </c>
      <c r="E15" s="15" t="s">
        <v>308</v>
      </c>
      <c r="F15" s="15" t="s">
        <v>309</v>
      </c>
      <c r="G15" s="15" t="s">
        <v>2230</v>
      </c>
      <c r="H15" s="15" t="s">
        <v>295</v>
      </c>
      <c r="I15" s="15" t="s">
        <v>310</v>
      </c>
      <c r="J15" s="15" t="s">
        <v>1060</v>
      </c>
      <c r="K15" s="15" t="s">
        <v>1061</v>
      </c>
      <c r="L15" s="15" t="s">
        <v>308</v>
      </c>
      <c r="M15" s="15" t="s">
        <v>378</v>
      </c>
      <c r="N15" s="15" t="s">
        <v>379</v>
      </c>
      <c r="O15" s="14" t="s">
        <v>2229</v>
      </c>
      <c r="P15" s="17">
        <v>1753.61</v>
      </c>
      <c r="Q15" s="24" t="s">
        <v>1570</v>
      </c>
      <c r="R15" s="24" t="s">
        <v>1558</v>
      </c>
      <c r="S15" s="24" t="str">
        <f t="shared" si="0"/>
        <v>100000841</v>
      </c>
      <c r="T15" s="24" t="str">
        <f t="shared" si="1"/>
        <v>JAN 2021</v>
      </c>
      <c r="U15" s="24" t="str">
        <f t="shared" si="2"/>
        <v>Actg/Auditing Svcs</v>
      </c>
      <c r="V15" t="s">
        <v>1562</v>
      </c>
    </row>
    <row r="16" spans="1:22" x14ac:dyDescent="0.2">
      <c r="A16" s="14" t="s">
        <v>124</v>
      </c>
      <c r="B16" s="15" t="s">
        <v>1553</v>
      </c>
      <c r="C16" s="15" t="s">
        <v>1163</v>
      </c>
      <c r="D16" s="15" t="s">
        <v>1541</v>
      </c>
      <c r="E16" s="15" t="s">
        <v>308</v>
      </c>
      <c r="F16" s="15" t="s">
        <v>309</v>
      </c>
      <c r="G16" s="15" t="s">
        <v>2231</v>
      </c>
      <c r="H16" s="15" t="s">
        <v>295</v>
      </c>
      <c r="I16" s="15" t="s">
        <v>310</v>
      </c>
      <c r="J16" s="15" t="s">
        <v>1087</v>
      </c>
      <c r="K16" s="15" t="s">
        <v>1088</v>
      </c>
      <c r="L16" s="15" t="s">
        <v>308</v>
      </c>
      <c r="M16" s="15" t="s">
        <v>1029</v>
      </c>
      <c r="N16" s="15" t="s">
        <v>1030</v>
      </c>
      <c r="O16" s="14" t="s">
        <v>2229</v>
      </c>
      <c r="P16" s="17">
        <v>6000</v>
      </c>
      <c r="Q16" s="24" t="s">
        <v>1570</v>
      </c>
      <c r="R16" s="24" t="s">
        <v>1558</v>
      </c>
      <c r="S16" s="24" t="str">
        <f t="shared" si="0"/>
        <v>100000920</v>
      </c>
      <c r="T16" s="24" t="str">
        <f t="shared" si="1"/>
        <v>JAN 2021</v>
      </c>
      <c r="U16" s="24" t="str">
        <f t="shared" si="2"/>
        <v>Actg/Auditing Svcs</v>
      </c>
      <c r="V16" s="24" t="s">
        <v>2785</v>
      </c>
    </row>
    <row r="17" spans="1:22" x14ac:dyDescent="0.2">
      <c r="A17" s="14" t="s">
        <v>124</v>
      </c>
      <c r="B17" s="15" t="s">
        <v>1553</v>
      </c>
      <c r="C17" s="15" t="s">
        <v>1163</v>
      </c>
      <c r="D17" s="15" t="s">
        <v>1541</v>
      </c>
      <c r="E17" s="15" t="s">
        <v>308</v>
      </c>
      <c r="F17" s="15" t="s">
        <v>309</v>
      </c>
      <c r="G17" s="15" t="s">
        <v>2232</v>
      </c>
      <c r="H17" s="15" t="s">
        <v>295</v>
      </c>
      <c r="I17" s="15" t="s">
        <v>310</v>
      </c>
      <c r="J17" s="15" t="s">
        <v>1060</v>
      </c>
      <c r="K17" s="15" t="s">
        <v>1061</v>
      </c>
      <c r="L17" s="15" t="s">
        <v>308</v>
      </c>
      <c r="M17" s="15" t="s">
        <v>2233</v>
      </c>
      <c r="N17" s="15" t="s">
        <v>2234</v>
      </c>
      <c r="O17" s="14" t="s">
        <v>2235</v>
      </c>
      <c r="P17" s="17">
        <v>13300</v>
      </c>
      <c r="Q17" s="24" t="s">
        <v>1570</v>
      </c>
      <c r="R17" s="24" t="s">
        <v>1558</v>
      </c>
      <c r="S17" s="24" t="str">
        <f t="shared" si="0"/>
        <v>100001758</v>
      </c>
      <c r="T17" s="24" t="str">
        <f t="shared" si="1"/>
        <v>FEB 2021</v>
      </c>
      <c r="U17" s="24" t="str">
        <f t="shared" si="2"/>
        <v>Actg/Auditing Svcs</v>
      </c>
      <c r="V17" t="s">
        <v>2775</v>
      </c>
    </row>
    <row r="18" spans="1:22" x14ac:dyDescent="0.2">
      <c r="A18" s="14" t="s">
        <v>124</v>
      </c>
      <c r="B18" s="15" t="s">
        <v>1553</v>
      </c>
      <c r="C18" s="15" t="s">
        <v>1163</v>
      </c>
      <c r="D18" s="15" t="s">
        <v>1541</v>
      </c>
      <c r="E18" s="15" t="s">
        <v>308</v>
      </c>
      <c r="F18" s="15" t="s">
        <v>309</v>
      </c>
      <c r="G18" s="15" t="s">
        <v>2236</v>
      </c>
      <c r="H18" s="15" t="s">
        <v>295</v>
      </c>
      <c r="I18" s="15" t="s">
        <v>310</v>
      </c>
      <c r="J18" s="15" t="s">
        <v>1087</v>
      </c>
      <c r="K18" s="15" t="s">
        <v>1088</v>
      </c>
      <c r="L18" s="15" t="s">
        <v>308</v>
      </c>
      <c r="M18" s="15" t="s">
        <v>1029</v>
      </c>
      <c r="N18" s="15" t="s">
        <v>1030</v>
      </c>
      <c r="O18" s="14" t="s">
        <v>2235</v>
      </c>
      <c r="P18" s="17">
        <v>6000</v>
      </c>
      <c r="Q18" s="24" t="s">
        <v>1570</v>
      </c>
      <c r="R18" s="24" t="s">
        <v>1558</v>
      </c>
      <c r="S18" s="24" t="str">
        <f t="shared" si="0"/>
        <v>100001930</v>
      </c>
      <c r="T18" s="24" t="str">
        <f t="shared" si="1"/>
        <v>FEB 2021</v>
      </c>
      <c r="U18" s="24" t="str">
        <f t="shared" si="2"/>
        <v>Actg/Auditing Svcs</v>
      </c>
      <c r="V18" s="24" t="s">
        <v>2785</v>
      </c>
    </row>
    <row r="19" spans="1:22" x14ac:dyDescent="0.2">
      <c r="A19" s="14" t="s">
        <v>124</v>
      </c>
      <c r="B19" s="15" t="s">
        <v>1553</v>
      </c>
      <c r="C19" s="15" t="s">
        <v>1163</v>
      </c>
      <c r="D19" s="15" t="s">
        <v>1541</v>
      </c>
      <c r="E19" s="15" t="s">
        <v>308</v>
      </c>
      <c r="F19" s="15" t="s">
        <v>309</v>
      </c>
      <c r="G19" s="15" t="s">
        <v>2237</v>
      </c>
      <c r="H19" s="15" t="s">
        <v>295</v>
      </c>
      <c r="I19" s="15" t="s">
        <v>310</v>
      </c>
      <c r="J19" s="15" t="s">
        <v>1060</v>
      </c>
      <c r="K19" s="15" t="s">
        <v>1061</v>
      </c>
      <c r="L19" s="15" t="s">
        <v>308</v>
      </c>
      <c r="M19" s="15" t="s">
        <v>378</v>
      </c>
      <c r="N19" s="15" t="s">
        <v>379</v>
      </c>
      <c r="O19" s="14" t="s">
        <v>2235</v>
      </c>
      <c r="P19" s="17">
        <v>4877.6899999999996</v>
      </c>
      <c r="Q19" s="24" t="s">
        <v>1570</v>
      </c>
      <c r="R19" s="24" t="s">
        <v>1558</v>
      </c>
      <c r="S19" s="24" t="str">
        <f t="shared" si="0"/>
        <v>100001933</v>
      </c>
      <c r="T19" s="24" t="str">
        <f t="shared" si="1"/>
        <v>FEB 2021</v>
      </c>
      <c r="U19" s="24" t="str">
        <f t="shared" si="2"/>
        <v>Actg/Auditing Svcs</v>
      </c>
      <c r="V19" t="s">
        <v>1562</v>
      </c>
    </row>
    <row r="20" spans="1:22" x14ac:dyDescent="0.2">
      <c r="A20" s="14" t="s">
        <v>124</v>
      </c>
      <c r="B20" s="15" t="s">
        <v>1553</v>
      </c>
      <c r="C20" s="15" t="s">
        <v>1163</v>
      </c>
      <c r="D20" s="15" t="s">
        <v>1541</v>
      </c>
      <c r="E20" s="15" t="s">
        <v>308</v>
      </c>
      <c r="F20" s="15" t="s">
        <v>309</v>
      </c>
      <c r="G20" s="15" t="s">
        <v>2238</v>
      </c>
      <c r="H20" s="15" t="s">
        <v>295</v>
      </c>
      <c r="I20" s="15" t="s">
        <v>310</v>
      </c>
      <c r="J20" s="15" t="s">
        <v>1060</v>
      </c>
      <c r="K20" s="15" t="s">
        <v>1061</v>
      </c>
      <c r="L20" s="15" t="s">
        <v>308</v>
      </c>
      <c r="M20" s="15" t="s">
        <v>2233</v>
      </c>
      <c r="N20" s="15" t="s">
        <v>2234</v>
      </c>
      <c r="O20" s="14" t="s">
        <v>2239</v>
      </c>
      <c r="P20" s="17">
        <v>2500</v>
      </c>
      <c r="Q20" s="24" t="s">
        <v>1570</v>
      </c>
      <c r="R20" s="24" t="s">
        <v>1558</v>
      </c>
      <c r="S20" s="24" t="str">
        <f t="shared" si="0"/>
        <v>100002699</v>
      </c>
      <c r="T20" s="24" t="str">
        <f t="shared" si="1"/>
        <v>MAR 2021</v>
      </c>
      <c r="U20" s="24" t="str">
        <f t="shared" si="2"/>
        <v>Actg/Auditing Svcs</v>
      </c>
      <c r="V20" t="s">
        <v>2775</v>
      </c>
    </row>
    <row r="21" spans="1:22" x14ac:dyDescent="0.2">
      <c r="A21" s="14" t="s">
        <v>124</v>
      </c>
      <c r="B21" s="15" t="s">
        <v>1553</v>
      </c>
      <c r="C21" s="15" t="s">
        <v>1163</v>
      </c>
      <c r="D21" s="15" t="s">
        <v>1541</v>
      </c>
      <c r="E21" s="15" t="s">
        <v>308</v>
      </c>
      <c r="F21" s="15" t="s">
        <v>309</v>
      </c>
      <c r="G21" s="15" t="s">
        <v>2240</v>
      </c>
      <c r="H21" s="15" t="s">
        <v>295</v>
      </c>
      <c r="I21" s="15" t="s">
        <v>310</v>
      </c>
      <c r="J21" s="15" t="s">
        <v>1060</v>
      </c>
      <c r="K21" s="15" t="s">
        <v>1061</v>
      </c>
      <c r="L21" s="15" t="s">
        <v>308</v>
      </c>
      <c r="M21" s="15" t="s">
        <v>378</v>
      </c>
      <c r="N21" s="15" t="s">
        <v>379</v>
      </c>
      <c r="O21" s="14" t="s">
        <v>2239</v>
      </c>
      <c r="P21" s="17">
        <v>2078.08</v>
      </c>
      <c r="Q21" s="24" t="s">
        <v>1570</v>
      </c>
      <c r="R21" s="24" t="s">
        <v>1558</v>
      </c>
      <c r="S21" s="24" t="str">
        <f t="shared" si="0"/>
        <v>100003222</v>
      </c>
      <c r="T21" s="24" t="str">
        <f t="shared" si="1"/>
        <v>MAR 2021</v>
      </c>
      <c r="U21" s="24" t="str">
        <f t="shared" si="2"/>
        <v>Actg/Auditing Svcs</v>
      </c>
      <c r="V21" t="s">
        <v>1562</v>
      </c>
    </row>
    <row r="22" spans="1:22" x14ac:dyDescent="0.2">
      <c r="A22" s="14" t="s">
        <v>124</v>
      </c>
      <c r="B22" s="15" t="s">
        <v>1553</v>
      </c>
      <c r="C22" s="15" t="s">
        <v>1163</v>
      </c>
      <c r="D22" s="15" t="s">
        <v>1541</v>
      </c>
      <c r="E22" s="15" t="s">
        <v>308</v>
      </c>
      <c r="F22" s="15" t="s">
        <v>309</v>
      </c>
      <c r="G22" s="15" t="s">
        <v>2241</v>
      </c>
      <c r="H22" s="15" t="s">
        <v>295</v>
      </c>
      <c r="I22" s="15" t="s">
        <v>310</v>
      </c>
      <c r="J22" s="15" t="s">
        <v>1087</v>
      </c>
      <c r="K22" s="15" t="s">
        <v>1088</v>
      </c>
      <c r="L22" s="15" t="s">
        <v>308</v>
      </c>
      <c r="M22" s="15" t="s">
        <v>1029</v>
      </c>
      <c r="N22" s="15" t="s">
        <v>1030</v>
      </c>
      <c r="O22" s="14" t="s">
        <v>2239</v>
      </c>
      <c r="P22" s="17">
        <v>5600</v>
      </c>
      <c r="Q22" s="24" t="s">
        <v>1570</v>
      </c>
      <c r="R22" s="24" t="s">
        <v>1558</v>
      </c>
      <c r="S22" s="24" t="str">
        <f t="shared" si="0"/>
        <v>100003321</v>
      </c>
      <c r="T22" s="24" t="str">
        <f t="shared" si="1"/>
        <v>MAR 2021</v>
      </c>
      <c r="U22" s="24" t="str">
        <f t="shared" si="2"/>
        <v>Actg/Auditing Svcs</v>
      </c>
      <c r="V22" s="24" t="s">
        <v>2785</v>
      </c>
    </row>
    <row r="23" spans="1:22" x14ac:dyDescent="0.2">
      <c r="A23" s="14" t="s">
        <v>124</v>
      </c>
      <c r="B23" s="15" t="s">
        <v>1553</v>
      </c>
      <c r="C23" s="15" t="s">
        <v>1163</v>
      </c>
      <c r="D23" s="15" t="s">
        <v>1541</v>
      </c>
      <c r="E23" s="15" t="s">
        <v>308</v>
      </c>
      <c r="F23" s="15" t="s">
        <v>309</v>
      </c>
      <c r="G23" s="15" t="s">
        <v>2242</v>
      </c>
      <c r="H23" s="15" t="s">
        <v>295</v>
      </c>
      <c r="I23" s="15" t="s">
        <v>310</v>
      </c>
      <c r="J23" s="15" t="s">
        <v>1060</v>
      </c>
      <c r="K23" s="15" t="s">
        <v>1061</v>
      </c>
      <c r="L23" s="15" t="s">
        <v>308</v>
      </c>
      <c r="M23" s="15" t="s">
        <v>378</v>
      </c>
      <c r="N23" s="15" t="s">
        <v>379</v>
      </c>
      <c r="O23" s="14" t="s">
        <v>2219</v>
      </c>
      <c r="P23" s="17">
        <v>1237.3399999999999</v>
      </c>
      <c r="Q23" s="24" t="s">
        <v>1570</v>
      </c>
      <c r="R23" s="24" t="s">
        <v>1558</v>
      </c>
      <c r="S23" s="24" t="str">
        <f t="shared" si="0"/>
        <v>100007555</v>
      </c>
      <c r="T23" s="24" t="str">
        <f t="shared" si="1"/>
        <v>SEP 2020</v>
      </c>
      <c r="U23" s="24" t="str">
        <f t="shared" si="2"/>
        <v>Actg/Auditing Svcs</v>
      </c>
      <c r="V23" t="s">
        <v>1562</v>
      </c>
    </row>
    <row r="24" spans="1:22" x14ac:dyDescent="0.2">
      <c r="A24" s="14" t="s">
        <v>124</v>
      </c>
      <c r="B24" s="15" t="s">
        <v>1553</v>
      </c>
      <c r="C24" s="15" t="s">
        <v>1163</v>
      </c>
      <c r="D24" s="15" t="s">
        <v>1541</v>
      </c>
      <c r="E24" s="15" t="s">
        <v>308</v>
      </c>
      <c r="F24" s="15" t="s">
        <v>309</v>
      </c>
      <c r="G24" s="15" t="s">
        <v>2243</v>
      </c>
      <c r="H24" s="15" t="s">
        <v>295</v>
      </c>
      <c r="I24" s="15" t="s">
        <v>310</v>
      </c>
      <c r="J24" s="15" t="s">
        <v>1060</v>
      </c>
      <c r="K24" s="15" t="s">
        <v>1061</v>
      </c>
      <c r="L24" s="15" t="s">
        <v>308</v>
      </c>
      <c r="M24" s="15" t="s">
        <v>378</v>
      </c>
      <c r="N24" s="15" t="s">
        <v>379</v>
      </c>
      <c r="O24" s="14" t="s">
        <v>2219</v>
      </c>
      <c r="P24" s="17">
        <v>-150</v>
      </c>
      <c r="Q24" s="24" t="s">
        <v>1570</v>
      </c>
      <c r="R24" s="24" t="s">
        <v>1558</v>
      </c>
      <c r="S24" s="24" t="str">
        <f t="shared" si="0"/>
        <v>100007556</v>
      </c>
      <c r="T24" s="24" t="str">
        <f t="shared" si="1"/>
        <v>SEP 2020</v>
      </c>
      <c r="U24" s="24" t="str">
        <f t="shared" si="2"/>
        <v>Actg/Auditing Svcs</v>
      </c>
      <c r="V24" t="s">
        <v>1562</v>
      </c>
    </row>
    <row r="25" spans="1:22" x14ac:dyDescent="0.2">
      <c r="A25" s="14" t="s">
        <v>124</v>
      </c>
      <c r="B25" s="15" t="s">
        <v>1553</v>
      </c>
      <c r="C25" s="15" t="s">
        <v>1163</v>
      </c>
      <c r="D25" s="15" t="s">
        <v>1541</v>
      </c>
      <c r="E25" s="15" t="s">
        <v>308</v>
      </c>
      <c r="F25" s="15" t="s">
        <v>309</v>
      </c>
      <c r="G25" s="15" t="s">
        <v>2244</v>
      </c>
      <c r="H25" s="15" t="s">
        <v>295</v>
      </c>
      <c r="I25" s="15" t="s">
        <v>310</v>
      </c>
      <c r="J25" s="15" t="s">
        <v>1087</v>
      </c>
      <c r="K25" s="15" t="s">
        <v>1088</v>
      </c>
      <c r="L25" s="15" t="s">
        <v>308</v>
      </c>
      <c r="M25" s="15" t="s">
        <v>1029</v>
      </c>
      <c r="N25" s="15" t="s">
        <v>1030</v>
      </c>
      <c r="O25" s="14" t="s">
        <v>2219</v>
      </c>
      <c r="P25" s="17">
        <v>1675</v>
      </c>
      <c r="Q25" s="24" t="s">
        <v>1570</v>
      </c>
      <c r="R25" s="24" t="s">
        <v>1558</v>
      </c>
      <c r="S25" s="24" t="str">
        <f t="shared" si="0"/>
        <v>100007661</v>
      </c>
      <c r="T25" s="24" t="str">
        <f t="shared" si="1"/>
        <v>SEP 2020</v>
      </c>
      <c r="U25" s="24" t="str">
        <f t="shared" si="2"/>
        <v>Actg/Auditing Svcs</v>
      </c>
      <c r="V25" s="24" t="s">
        <v>2785</v>
      </c>
    </row>
    <row r="26" spans="1:22" x14ac:dyDescent="0.2">
      <c r="A26" s="14" t="s">
        <v>124</v>
      </c>
      <c r="B26" s="15" t="s">
        <v>1553</v>
      </c>
      <c r="C26" s="15" t="s">
        <v>1163</v>
      </c>
      <c r="D26" s="15" t="s">
        <v>1541</v>
      </c>
      <c r="E26" s="15" t="s">
        <v>308</v>
      </c>
      <c r="F26" s="15" t="s">
        <v>309</v>
      </c>
      <c r="G26" s="15" t="s">
        <v>2245</v>
      </c>
      <c r="H26" s="15" t="s">
        <v>295</v>
      </c>
      <c r="I26" s="15" t="s">
        <v>310</v>
      </c>
      <c r="J26" s="15" t="s">
        <v>1087</v>
      </c>
      <c r="K26" s="15" t="s">
        <v>1088</v>
      </c>
      <c r="L26" s="15" t="s">
        <v>308</v>
      </c>
      <c r="M26" s="15" t="s">
        <v>1029</v>
      </c>
      <c r="N26" s="15" t="s">
        <v>1030</v>
      </c>
      <c r="O26" s="14" t="s">
        <v>2224</v>
      </c>
      <c r="P26" s="17">
        <v>1675</v>
      </c>
      <c r="Q26" s="24" t="s">
        <v>1570</v>
      </c>
      <c r="R26" s="24" t="s">
        <v>1558</v>
      </c>
      <c r="S26" s="24" t="str">
        <f t="shared" si="0"/>
        <v>100008460</v>
      </c>
      <c r="T26" s="24" t="str">
        <f t="shared" si="1"/>
        <v>OCT 2020</v>
      </c>
      <c r="U26" s="24" t="str">
        <f t="shared" si="2"/>
        <v>Actg/Auditing Svcs</v>
      </c>
      <c r="V26" s="24" t="s">
        <v>2785</v>
      </c>
    </row>
    <row r="27" spans="1:22" x14ac:dyDescent="0.2">
      <c r="A27" s="14" t="s">
        <v>124</v>
      </c>
      <c r="B27" s="15" t="s">
        <v>1553</v>
      </c>
      <c r="C27" s="15" t="s">
        <v>1163</v>
      </c>
      <c r="D27" s="15" t="s">
        <v>1541</v>
      </c>
      <c r="E27" s="15" t="s">
        <v>308</v>
      </c>
      <c r="F27" s="15" t="s">
        <v>309</v>
      </c>
      <c r="G27" s="15" t="s">
        <v>2246</v>
      </c>
      <c r="H27" s="15" t="s">
        <v>295</v>
      </c>
      <c r="I27" s="15" t="s">
        <v>310</v>
      </c>
      <c r="J27" s="15" t="s">
        <v>1060</v>
      </c>
      <c r="K27" s="15" t="s">
        <v>1061</v>
      </c>
      <c r="L27" s="15" t="s">
        <v>308</v>
      </c>
      <c r="M27" s="15" t="s">
        <v>378</v>
      </c>
      <c r="N27" s="15" t="s">
        <v>379</v>
      </c>
      <c r="O27" s="14" t="s">
        <v>2224</v>
      </c>
      <c r="P27" s="17">
        <v>1677.68</v>
      </c>
      <c r="Q27" s="24" t="s">
        <v>1570</v>
      </c>
      <c r="R27" s="24" t="s">
        <v>1558</v>
      </c>
      <c r="S27" s="24" t="str">
        <f t="shared" si="0"/>
        <v>100008490</v>
      </c>
      <c r="T27" s="24" t="str">
        <f t="shared" si="1"/>
        <v>OCT 2020</v>
      </c>
      <c r="U27" s="24" t="str">
        <f t="shared" si="2"/>
        <v>Actg/Auditing Svcs</v>
      </c>
      <c r="V27" t="s">
        <v>1562</v>
      </c>
    </row>
    <row r="28" spans="1:22" x14ac:dyDescent="0.2">
      <c r="A28" s="14" t="s">
        <v>124</v>
      </c>
      <c r="B28" s="15" t="s">
        <v>1553</v>
      </c>
      <c r="C28" s="15" t="s">
        <v>1163</v>
      </c>
      <c r="D28" s="15" t="s">
        <v>1541</v>
      </c>
      <c r="E28" s="15" t="s">
        <v>308</v>
      </c>
      <c r="F28" s="15" t="s">
        <v>309</v>
      </c>
      <c r="G28" s="15" t="s">
        <v>2247</v>
      </c>
      <c r="H28" s="15" t="s">
        <v>295</v>
      </c>
      <c r="I28" s="15" t="s">
        <v>310</v>
      </c>
      <c r="J28" s="15" t="s">
        <v>1060</v>
      </c>
      <c r="K28" s="15" t="s">
        <v>1061</v>
      </c>
      <c r="L28" s="15" t="s">
        <v>308</v>
      </c>
      <c r="M28" s="15" t="s">
        <v>378</v>
      </c>
      <c r="N28" s="15" t="s">
        <v>379</v>
      </c>
      <c r="O28" s="14" t="s">
        <v>2221</v>
      </c>
      <c r="P28" s="17">
        <v>1465.35</v>
      </c>
      <c r="Q28" s="24" t="s">
        <v>1570</v>
      </c>
      <c r="R28" s="24" t="s">
        <v>1558</v>
      </c>
      <c r="S28" s="24" t="str">
        <f t="shared" si="0"/>
        <v>100009057</v>
      </c>
      <c r="T28" s="24" t="str">
        <f t="shared" si="1"/>
        <v>NOV 2020</v>
      </c>
      <c r="U28" s="24" t="str">
        <f t="shared" si="2"/>
        <v>Actg/Auditing Svcs</v>
      </c>
      <c r="V28" t="s">
        <v>1562</v>
      </c>
    </row>
    <row r="29" spans="1:22" x14ac:dyDescent="0.2">
      <c r="A29" s="14" t="s">
        <v>124</v>
      </c>
      <c r="B29" s="15" t="s">
        <v>1553</v>
      </c>
      <c r="C29" s="15" t="s">
        <v>1163</v>
      </c>
      <c r="D29" s="15" t="s">
        <v>1541</v>
      </c>
      <c r="E29" s="15" t="s">
        <v>308</v>
      </c>
      <c r="F29" s="15" t="s">
        <v>309</v>
      </c>
      <c r="G29" s="15" t="s">
        <v>2248</v>
      </c>
      <c r="H29" s="15" t="s">
        <v>295</v>
      </c>
      <c r="I29" s="15" t="s">
        <v>310</v>
      </c>
      <c r="J29" s="15" t="s">
        <v>1060</v>
      </c>
      <c r="K29" s="15" t="s">
        <v>1061</v>
      </c>
      <c r="L29" s="15" t="s">
        <v>308</v>
      </c>
      <c r="M29" s="15" t="s">
        <v>378</v>
      </c>
      <c r="N29" s="15" t="s">
        <v>379</v>
      </c>
      <c r="O29" s="14" t="s">
        <v>2221</v>
      </c>
      <c r="P29" s="17">
        <v>425.69</v>
      </c>
      <c r="Q29" s="24" t="s">
        <v>1570</v>
      </c>
      <c r="R29" s="24" t="s">
        <v>1558</v>
      </c>
      <c r="S29" s="24" t="str">
        <f t="shared" si="0"/>
        <v>100009293</v>
      </c>
      <c r="T29" s="24" t="str">
        <f t="shared" si="1"/>
        <v>NOV 2020</v>
      </c>
      <c r="U29" s="24" t="str">
        <f t="shared" si="2"/>
        <v>Actg/Auditing Svcs</v>
      </c>
      <c r="V29" t="s">
        <v>1562</v>
      </c>
    </row>
    <row r="30" spans="1:22" x14ac:dyDescent="0.2">
      <c r="A30" s="14" t="s">
        <v>124</v>
      </c>
      <c r="B30" s="15" t="s">
        <v>1553</v>
      </c>
      <c r="C30" s="15" t="s">
        <v>1163</v>
      </c>
      <c r="D30" s="15" t="s">
        <v>1541</v>
      </c>
      <c r="E30" s="15" t="s">
        <v>308</v>
      </c>
      <c r="F30" s="15" t="s">
        <v>309</v>
      </c>
      <c r="G30" s="15" t="s">
        <v>2249</v>
      </c>
      <c r="H30" s="15" t="s">
        <v>295</v>
      </c>
      <c r="I30" s="15" t="s">
        <v>310</v>
      </c>
      <c r="J30" s="15" t="s">
        <v>1087</v>
      </c>
      <c r="K30" s="15" t="s">
        <v>1088</v>
      </c>
      <c r="L30" s="15" t="s">
        <v>308</v>
      </c>
      <c r="M30" s="15" t="s">
        <v>1029</v>
      </c>
      <c r="N30" s="15" t="s">
        <v>1030</v>
      </c>
      <c r="O30" s="14" t="s">
        <v>2221</v>
      </c>
      <c r="P30" s="17">
        <v>1675</v>
      </c>
      <c r="Q30" s="24" t="s">
        <v>1570</v>
      </c>
      <c r="R30" s="24" t="s">
        <v>1558</v>
      </c>
      <c r="S30" s="24" t="str">
        <f t="shared" si="0"/>
        <v>100009350</v>
      </c>
      <c r="T30" s="24" t="str">
        <f t="shared" si="1"/>
        <v>NOV 2020</v>
      </c>
      <c r="U30" s="24" t="str">
        <f t="shared" si="2"/>
        <v>Actg/Auditing Svcs</v>
      </c>
      <c r="V30" s="24" t="s">
        <v>2785</v>
      </c>
    </row>
    <row r="31" spans="1:22" x14ac:dyDescent="0.2">
      <c r="A31" s="14" t="s">
        <v>124</v>
      </c>
      <c r="B31" s="15" t="s">
        <v>1553</v>
      </c>
      <c r="C31" s="15" t="s">
        <v>1163</v>
      </c>
      <c r="D31" s="15" t="s">
        <v>1541</v>
      </c>
      <c r="E31" s="15" t="s">
        <v>308</v>
      </c>
      <c r="F31" s="15" t="s">
        <v>309</v>
      </c>
      <c r="G31" s="15" t="s">
        <v>2250</v>
      </c>
      <c r="H31" s="15" t="s">
        <v>295</v>
      </c>
      <c r="I31" s="15" t="s">
        <v>310</v>
      </c>
      <c r="J31" s="15" t="s">
        <v>1087</v>
      </c>
      <c r="K31" s="15" t="s">
        <v>1088</v>
      </c>
      <c r="L31" s="15" t="s">
        <v>308</v>
      </c>
      <c r="M31" s="15" t="s">
        <v>2251</v>
      </c>
      <c r="N31" s="15" t="s">
        <v>2234</v>
      </c>
      <c r="O31" s="14" t="s">
        <v>2252</v>
      </c>
      <c r="P31" s="17">
        <v>2000</v>
      </c>
      <c r="Q31" s="24" t="s">
        <v>1570</v>
      </c>
      <c r="R31" s="24" t="s">
        <v>1558</v>
      </c>
      <c r="S31" s="24" t="str">
        <f t="shared" si="0"/>
        <v>100009802</v>
      </c>
      <c r="T31" s="24" t="str">
        <f t="shared" si="1"/>
        <v>DEC 2020</v>
      </c>
      <c r="U31" s="24" t="str">
        <f t="shared" si="2"/>
        <v>Actg/Auditing Svcs</v>
      </c>
      <c r="V31" t="s">
        <v>2775</v>
      </c>
    </row>
    <row r="32" spans="1:22" x14ac:dyDescent="0.2">
      <c r="A32" s="14" t="s">
        <v>124</v>
      </c>
      <c r="B32" s="15" t="s">
        <v>1553</v>
      </c>
      <c r="C32" s="15" t="s">
        <v>1163</v>
      </c>
      <c r="D32" s="15" t="s">
        <v>1541</v>
      </c>
      <c r="E32" s="15" t="s">
        <v>308</v>
      </c>
      <c r="F32" s="15" t="s">
        <v>309</v>
      </c>
      <c r="G32" s="15" t="s">
        <v>2253</v>
      </c>
      <c r="H32" s="15" t="s">
        <v>295</v>
      </c>
      <c r="I32" s="15" t="s">
        <v>310</v>
      </c>
      <c r="J32" s="15" t="s">
        <v>1060</v>
      </c>
      <c r="K32" s="15" t="s">
        <v>1061</v>
      </c>
      <c r="L32" s="15" t="s">
        <v>308</v>
      </c>
      <c r="M32" s="15" t="s">
        <v>378</v>
      </c>
      <c r="N32" s="15" t="s">
        <v>379</v>
      </c>
      <c r="O32" s="14" t="s">
        <v>2252</v>
      </c>
      <c r="P32" s="17">
        <v>1606.4</v>
      </c>
      <c r="Q32" s="24" t="s">
        <v>1570</v>
      </c>
      <c r="R32" s="24" t="s">
        <v>1558</v>
      </c>
      <c r="S32" s="24" t="str">
        <f t="shared" si="0"/>
        <v>100010267</v>
      </c>
      <c r="T32" s="24" t="str">
        <f t="shared" si="1"/>
        <v>DEC 2020</v>
      </c>
      <c r="U32" s="24" t="str">
        <f t="shared" si="2"/>
        <v>Actg/Auditing Svcs</v>
      </c>
      <c r="V32" t="s">
        <v>1562</v>
      </c>
    </row>
    <row r="33" spans="1:22" x14ac:dyDescent="0.2">
      <c r="A33" s="14" t="s">
        <v>124</v>
      </c>
      <c r="B33" s="15" t="s">
        <v>1553</v>
      </c>
      <c r="C33" s="15" t="s">
        <v>1163</v>
      </c>
      <c r="D33" s="15" t="s">
        <v>1541</v>
      </c>
      <c r="E33" s="15" t="s">
        <v>308</v>
      </c>
      <c r="F33" s="15" t="s">
        <v>309</v>
      </c>
      <c r="G33" s="15" t="s">
        <v>2254</v>
      </c>
      <c r="H33" s="15" t="s">
        <v>295</v>
      </c>
      <c r="I33" s="15" t="s">
        <v>310</v>
      </c>
      <c r="J33" s="15" t="s">
        <v>1087</v>
      </c>
      <c r="K33" s="15" t="s">
        <v>1088</v>
      </c>
      <c r="L33" s="15" t="s">
        <v>308</v>
      </c>
      <c r="M33" s="15" t="s">
        <v>1029</v>
      </c>
      <c r="N33" s="15" t="s">
        <v>1030</v>
      </c>
      <c r="O33" s="14" t="s">
        <v>2252</v>
      </c>
      <c r="P33" s="17">
        <v>1575</v>
      </c>
      <c r="Q33" s="24" t="s">
        <v>1570</v>
      </c>
      <c r="R33" s="24" t="s">
        <v>1558</v>
      </c>
      <c r="S33" s="24" t="str">
        <f t="shared" si="0"/>
        <v>100010305</v>
      </c>
      <c r="T33" s="24" t="str">
        <f t="shared" si="1"/>
        <v>DEC 2020</v>
      </c>
      <c r="U33" s="24" t="str">
        <f t="shared" si="2"/>
        <v>Actg/Auditing Svcs</v>
      </c>
      <c r="V33" s="24" t="s">
        <v>2785</v>
      </c>
    </row>
    <row r="34" spans="1:22" x14ac:dyDescent="0.2">
      <c r="A34" s="14" t="s">
        <v>124</v>
      </c>
      <c r="B34" s="15" t="s">
        <v>1553</v>
      </c>
      <c r="C34" s="15" t="s">
        <v>1163</v>
      </c>
      <c r="D34" s="15" t="s">
        <v>1541</v>
      </c>
      <c r="E34" s="15" t="s">
        <v>308</v>
      </c>
      <c r="F34" s="15" t="s">
        <v>309</v>
      </c>
      <c r="G34" s="15" t="s">
        <v>2255</v>
      </c>
      <c r="H34" s="15" t="s">
        <v>295</v>
      </c>
      <c r="I34" s="15" t="s">
        <v>310</v>
      </c>
      <c r="J34" s="15" t="s">
        <v>1060</v>
      </c>
      <c r="K34" s="15" t="s">
        <v>1061</v>
      </c>
      <c r="L34" s="15" t="s">
        <v>308</v>
      </c>
      <c r="M34" s="15" t="s">
        <v>378</v>
      </c>
      <c r="N34" s="15" t="s">
        <v>379</v>
      </c>
      <c r="O34" s="14" t="s">
        <v>2252</v>
      </c>
      <c r="P34" s="17">
        <v>-100</v>
      </c>
      <c r="Q34" s="24" t="s">
        <v>1570</v>
      </c>
      <c r="R34" s="24" t="s">
        <v>1558</v>
      </c>
      <c r="S34" s="24" t="str">
        <f t="shared" si="0"/>
        <v>100010306</v>
      </c>
      <c r="T34" s="24" t="str">
        <f t="shared" si="1"/>
        <v>DEC 2020</v>
      </c>
      <c r="U34" s="24" t="str">
        <f t="shared" si="2"/>
        <v>Actg/Auditing Svcs</v>
      </c>
      <c r="V34" t="s">
        <v>1562</v>
      </c>
    </row>
    <row r="35" spans="1:22" x14ac:dyDescent="0.2">
      <c r="A35" s="14" t="s">
        <v>124</v>
      </c>
      <c r="B35" s="15" t="s">
        <v>1553</v>
      </c>
      <c r="C35" s="15" t="s">
        <v>1163</v>
      </c>
      <c r="D35" s="15" t="s">
        <v>1541</v>
      </c>
      <c r="E35" s="15" t="s">
        <v>308</v>
      </c>
      <c r="F35" s="15" t="s">
        <v>309</v>
      </c>
      <c r="G35" s="15" t="s">
        <v>2256</v>
      </c>
      <c r="H35" s="15" t="s">
        <v>295</v>
      </c>
      <c r="I35" s="15" t="s">
        <v>395</v>
      </c>
      <c r="J35" s="15" t="s">
        <v>1087</v>
      </c>
      <c r="K35" s="15" t="s">
        <v>1088</v>
      </c>
      <c r="L35" s="15" t="s">
        <v>308</v>
      </c>
      <c r="M35" s="15" t="s">
        <v>2257</v>
      </c>
      <c r="N35" s="15" t="s">
        <v>1048</v>
      </c>
      <c r="O35" s="14" t="s">
        <v>2229</v>
      </c>
      <c r="P35" s="17">
        <v>4095.76</v>
      </c>
      <c r="Q35" s="24" t="s">
        <v>1570</v>
      </c>
      <c r="R35" s="24" t="s">
        <v>1566</v>
      </c>
      <c r="S35" s="24" t="str">
        <f t="shared" si="0"/>
        <v>2200000002</v>
      </c>
      <c r="T35" s="24" t="str">
        <f t="shared" si="1"/>
        <v>JAN 2021</v>
      </c>
      <c r="U35" s="24" t="str">
        <f t="shared" si="2"/>
        <v>Actg/Auditing Svcs</v>
      </c>
      <c r="V35" t="s">
        <v>1565</v>
      </c>
    </row>
    <row r="36" spans="1:22" x14ac:dyDescent="0.2">
      <c r="A36" s="14" t="s">
        <v>124</v>
      </c>
      <c r="B36" s="15" t="s">
        <v>1553</v>
      </c>
      <c r="C36" s="15" t="s">
        <v>1163</v>
      </c>
      <c r="D36" s="15" t="s">
        <v>1541</v>
      </c>
      <c r="E36" s="15" t="s">
        <v>308</v>
      </c>
      <c r="F36" s="15" t="s">
        <v>309</v>
      </c>
      <c r="G36" s="15" t="s">
        <v>2258</v>
      </c>
      <c r="H36" s="15" t="s">
        <v>295</v>
      </c>
      <c r="I36" s="15" t="s">
        <v>395</v>
      </c>
      <c r="J36" s="15" t="s">
        <v>1087</v>
      </c>
      <c r="K36" s="15" t="s">
        <v>1088</v>
      </c>
      <c r="L36" s="15" t="s">
        <v>308</v>
      </c>
      <c r="M36" s="15" t="s">
        <v>2259</v>
      </c>
      <c r="N36" s="15" t="s">
        <v>1048</v>
      </c>
      <c r="O36" s="14" t="s">
        <v>2235</v>
      </c>
      <c r="P36" s="17">
        <v>4095.76</v>
      </c>
      <c r="Q36" s="24" t="s">
        <v>1570</v>
      </c>
      <c r="R36" s="24" t="s">
        <v>1566</v>
      </c>
      <c r="S36" s="24" t="str">
        <f t="shared" si="0"/>
        <v>2200000014</v>
      </c>
      <c r="T36" s="24" t="str">
        <f t="shared" si="1"/>
        <v>FEB 2021</v>
      </c>
      <c r="U36" s="24" t="str">
        <f t="shared" si="2"/>
        <v>Actg/Auditing Svcs</v>
      </c>
      <c r="V36" t="s">
        <v>1565</v>
      </c>
    </row>
    <row r="37" spans="1:22" x14ac:dyDescent="0.2">
      <c r="A37" s="14" t="s">
        <v>124</v>
      </c>
      <c r="B37" s="15" t="s">
        <v>1553</v>
      </c>
      <c r="C37" s="15" t="s">
        <v>1163</v>
      </c>
      <c r="D37" s="15" t="s">
        <v>1541</v>
      </c>
      <c r="E37" s="15" t="s">
        <v>308</v>
      </c>
      <c r="F37" s="15" t="s">
        <v>309</v>
      </c>
      <c r="G37" s="15" t="s">
        <v>2260</v>
      </c>
      <c r="H37" s="15" t="s">
        <v>295</v>
      </c>
      <c r="I37" s="15" t="s">
        <v>395</v>
      </c>
      <c r="J37" s="15" t="s">
        <v>1087</v>
      </c>
      <c r="K37" s="15" t="s">
        <v>1088</v>
      </c>
      <c r="L37" s="15" t="s">
        <v>308</v>
      </c>
      <c r="M37" s="15" t="s">
        <v>2261</v>
      </c>
      <c r="N37" s="15" t="s">
        <v>1048</v>
      </c>
      <c r="O37" s="14" t="s">
        <v>2239</v>
      </c>
      <c r="P37" s="17">
        <v>4095.76</v>
      </c>
      <c r="Q37" s="24" t="s">
        <v>1570</v>
      </c>
      <c r="R37" s="24" t="s">
        <v>1566</v>
      </c>
      <c r="S37" s="24" t="str">
        <f t="shared" si="0"/>
        <v>2200000028</v>
      </c>
      <c r="T37" s="24" t="str">
        <f t="shared" si="1"/>
        <v>MAR 2021</v>
      </c>
      <c r="U37" s="24" t="str">
        <f t="shared" si="2"/>
        <v>Actg/Auditing Svcs</v>
      </c>
      <c r="V37" t="s">
        <v>1565</v>
      </c>
    </row>
    <row r="38" spans="1:22" x14ac:dyDescent="0.2">
      <c r="A38" s="14" t="s">
        <v>124</v>
      </c>
      <c r="B38" s="15" t="s">
        <v>1553</v>
      </c>
      <c r="C38" s="15" t="s">
        <v>1163</v>
      </c>
      <c r="D38" s="15" t="s">
        <v>1541</v>
      </c>
      <c r="E38" s="15" t="s">
        <v>308</v>
      </c>
      <c r="F38" s="15" t="s">
        <v>309</v>
      </c>
      <c r="G38" s="15" t="s">
        <v>2262</v>
      </c>
      <c r="H38" s="15" t="s">
        <v>295</v>
      </c>
      <c r="I38" s="15" t="s">
        <v>395</v>
      </c>
      <c r="J38" s="15" t="s">
        <v>1087</v>
      </c>
      <c r="K38" s="15" t="s">
        <v>1088</v>
      </c>
      <c r="L38" s="15" t="s">
        <v>308</v>
      </c>
      <c r="M38" s="15" t="s">
        <v>2263</v>
      </c>
      <c r="N38" s="15" t="s">
        <v>1048</v>
      </c>
      <c r="O38" s="14" t="s">
        <v>2219</v>
      </c>
      <c r="P38" s="17">
        <v>4741.93</v>
      </c>
      <c r="Q38" s="24" t="s">
        <v>1570</v>
      </c>
      <c r="R38" s="24" t="s">
        <v>1566</v>
      </c>
      <c r="S38" s="24" t="str">
        <f t="shared" si="0"/>
        <v>2200000117</v>
      </c>
      <c r="T38" s="24" t="str">
        <f t="shared" si="1"/>
        <v>SEP 2020</v>
      </c>
      <c r="U38" s="24" t="str">
        <f t="shared" si="2"/>
        <v>Actg/Auditing Svcs</v>
      </c>
      <c r="V38" t="s">
        <v>1565</v>
      </c>
    </row>
    <row r="39" spans="1:22" x14ac:dyDescent="0.2">
      <c r="A39" s="14" t="s">
        <v>124</v>
      </c>
      <c r="B39" s="15" t="s">
        <v>1553</v>
      </c>
      <c r="C39" s="15" t="s">
        <v>1163</v>
      </c>
      <c r="D39" s="15" t="s">
        <v>1541</v>
      </c>
      <c r="E39" s="15" t="s">
        <v>308</v>
      </c>
      <c r="F39" s="15" t="s">
        <v>309</v>
      </c>
      <c r="G39" s="15" t="s">
        <v>2264</v>
      </c>
      <c r="H39" s="15" t="s">
        <v>295</v>
      </c>
      <c r="I39" s="15" t="s">
        <v>395</v>
      </c>
      <c r="J39" s="15" t="s">
        <v>1087</v>
      </c>
      <c r="K39" s="15" t="s">
        <v>1088</v>
      </c>
      <c r="L39" s="15" t="s">
        <v>308</v>
      </c>
      <c r="M39" s="15" t="s">
        <v>2263</v>
      </c>
      <c r="N39" s="15" t="s">
        <v>1048</v>
      </c>
      <c r="O39" s="14" t="s">
        <v>2219</v>
      </c>
      <c r="P39" s="17">
        <v>4741.93</v>
      </c>
      <c r="Q39" s="24" t="s">
        <v>1570</v>
      </c>
      <c r="R39" s="24" t="s">
        <v>1566</v>
      </c>
      <c r="S39" s="24" t="str">
        <f t="shared" si="0"/>
        <v>2200000118</v>
      </c>
      <c r="T39" s="24" t="str">
        <f t="shared" si="1"/>
        <v>SEP 2020</v>
      </c>
      <c r="U39" s="24" t="str">
        <f t="shared" si="2"/>
        <v>Actg/Auditing Svcs</v>
      </c>
      <c r="V39" t="s">
        <v>1565</v>
      </c>
    </row>
    <row r="40" spans="1:22" x14ac:dyDescent="0.2">
      <c r="A40" s="14" t="s">
        <v>124</v>
      </c>
      <c r="B40" s="15" t="s">
        <v>1553</v>
      </c>
      <c r="C40" s="15" t="s">
        <v>1163</v>
      </c>
      <c r="D40" s="15" t="s">
        <v>1541</v>
      </c>
      <c r="E40" s="15" t="s">
        <v>308</v>
      </c>
      <c r="F40" s="15" t="s">
        <v>309</v>
      </c>
      <c r="G40" s="15" t="s">
        <v>2265</v>
      </c>
      <c r="H40" s="15" t="s">
        <v>295</v>
      </c>
      <c r="I40" s="15" t="s">
        <v>395</v>
      </c>
      <c r="J40" s="15" t="s">
        <v>1087</v>
      </c>
      <c r="K40" s="15" t="s">
        <v>1088</v>
      </c>
      <c r="L40" s="15" t="s">
        <v>308</v>
      </c>
      <c r="M40" s="15" t="s">
        <v>2266</v>
      </c>
      <c r="N40" s="15" t="s">
        <v>1048</v>
      </c>
      <c r="O40" s="14" t="s">
        <v>2224</v>
      </c>
      <c r="P40" s="17">
        <v>4741.93</v>
      </c>
      <c r="Q40" s="24" t="s">
        <v>1570</v>
      </c>
      <c r="R40" s="24" t="s">
        <v>1566</v>
      </c>
      <c r="S40" s="24" t="str">
        <f t="shared" si="0"/>
        <v>2200000131</v>
      </c>
      <c r="T40" s="24" t="str">
        <f t="shared" si="1"/>
        <v>OCT 2020</v>
      </c>
      <c r="U40" s="24" t="str">
        <f t="shared" si="2"/>
        <v>Actg/Auditing Svcs</v>
      </c>
      <c r="V40" t="s">
        <v>1565</v>
      </c>
    </row>
    <row r="41" spans="1:22" x14ac:dyDescent="0.2">
      <c r="A41" s="14" t="s">
        <v>124</v>
      </c>
      <c r="B41" s="15" t="s">
        <v>1553</v>
      </c>
      <c r="C41" s="15" t="s">
        <v>1163</v>
      </c>
      <c r="D41" s="15" t="s">
        <v>1541</v>
      </c>
      <c r="E41" s="15" t="s">
        <v>308</v>
      </c>
      <c r="F41" s="15" t="s">
        <v>309</v>
      </c>
      <c r="G41" s="15" t="s">
        <v>2267</v>
      </c>
      <c r="H41" s="15" t="s">
        <v>295</v>
      </c>
      <c r="I41" s="15" t="s">
        <v>395</v>
      </c>
      <c r="J41" s="15" t="s">
        <v>1087</v>
      </c>
      <c r="K41" s="15" t="s">
        <v>1088</v>
      </c>
      <c r="L41" s="15" t="s">
        <v>308</v>
      </c>
      <c r="M41" s="15" t="s">
        <v>2268</v>
      </c>
      <c r="N41" s="15" t="s">
        <v>1048</v>
      </c>
      <c r="O41" s="14" t="s">
        <v>2221</v>
      </c>
      <c r="P41" s="17">
        <v>4741.93</v>
      </c>
      <c r="Q41" s="24" t="s">
        <v>1570</v>
      </c>
      <c r="R41" s="24" t="s">
        <v>1566</v>
      </c>
      <c r="S41" s="24" t="str">
        <f t="shared" si="0"/>
        <v>2200000144</v>
      </c>
      <c r="T41" s="24" t="str">
        <f t="shared" si="1"/>
        <v>NOV 2020</v>
      </c>
      <c r="U41" s="24" t="str">
        <f t="shared" si="2"/>
        <v>Actg/Auditing Svcs</v>
      </c>
      <c r="V41" t="s">
        <v>1565</v>
      </c>
    </row>
    <row r="42" spans="1:22" x14ac:dyDescent="0.2">
      <c r="A42" s="14" t="s">
        <v>124</v>
      </c>
      <c r="B42" s="15" t="s">
        <v>1553</v>
      </c>
      <c r="C42" s="15" t="s">
        <v>1163</v>
      </c>
      <c r="D42" s="15" t="s">
        <v>1541</v>
      </c>
      <c r="E42" s="15" t="s">
        <v>308</v>
      </c>
      <c r="F42" s="15" t="s">
        <v>309</v>
      </c>
      <c r="G42" s="15" t="s">
        <v>2269</v>
      </c>
      <c r="H42" s="15" t="s">
        <v>295</v>
      </c>
      <c r="I42" s="15" t="s">
        <v>398</v>
      </c>
      <c r="J42" s="15" t="s">
        <v>1087</v>
      </c>
      <c r="K42" s="15" t="s">
        <v>1088</v>
      </c>
      <c r="L42" s="15" t="s">
        <v>308</v>
      </c>
      <c r="M42" s="15" t="s">
        <v>2263</v>
      </c>
      <c r="N42" s="15" t="s">
        <v>1048</v>
      </c>
      <c r="O42" s="14" t="s">
        <v>2219</v>
      </c>
      <c r="P42" s="17">
        <v>-4741.93</v>
      </c>
      <c r="Q42" s="24" t="s">
        <v>1570</v>
      </c>
      <c r="R42" s="24" t="s">
        <v>1566</v>
      </c>
      <c r="S42" s="24" t="str">
        <f t="shared" si="0"/>
        <v>4400000098</v>
      </c>
      <c r="T42" s="24" t="str">
        <f t="shared" si="1"/>
        <v>SEP 2020</v>
      </c>
      <c r="U42" s="24" t="str">
        <f t="shared" si="2"/>
        <v>Actg/Auditing Svcs</v>
      </c>
      <c r="V42" t="s">
        <v>1565</v>
      </c>
    </row>
    <row r="43" spans="1:22" x14ac:dyDescent="0.2">
      <c r="A43" s="14" t="s">
        <v>124</v>
      </c>
      <c r="B43" s="15" t="s">
        <v>1553</v>
      </c>
      <c r="C43" s="15" t="s">
        <v>1182</v>
      </c>
      <c r="D43" s="15" t="s">
        <v>1542</v>
      </c>
      <c r="E43" s="15" t="s">
        <v>334</v>
      </c>
      <c r="F43" s="15" t="s">
        <v>335</v>
      </c>
      <c r="G43" s="15" t="s">
        <v>2270</v>
      </c>
      <c r="H43" s="15" t="s">
        <v>295</v>
      </c>
      <c r="I43" s="15" t="s">
        <v>312</v>
      </c>
      <c r="J43" s="15" t="s">
        <v>1184</v>
      </c>
      <c r="K43" s="15" t="s">
        <v>1185</v>
      </c>
      <c r="L43" s="15" t="s">
        <v>308</v>
      </c>
      <c r="M43" s="15" t="s">
        <v>308</v>
      </c>
      <c r="N43" s="15" t="s">
        <v>2271</v>
      </c>
      <c r="O43" s="14" t="s">
        <v>2229</v>
      </c>
      <c r="P43" s="17">
        <v>144</v>
      </c>
      <c r="Q43" s="24" t="s">
        <v>1569</v>
      </c>
      <c r="R43" s="24" t="s">
        <v>1558</v>
      </c>
      <c r="S43" s="24" t="str">
        <f t="shared" si="0"/>
        <v>1900000163</v>
      </c>
      <c r="T43" s="24" t="str">
        <f t="shared" si="1"/>
        <v>JAN 2021</v>
      </c>
      <c r="U43" s="24" t="str">
        <f t="shared" si="2"/>
        <v>Legal Services</v>
      </c>
      <c r="V43" t="str">
        <f t="shared" si="3"/>
        <v>STOLL KEENON &amp; OGDEN  PLLC</v>
      </c>
    </row>
    <row r="44" spans="1:22" x14ac:dyDescent="0.2">
      <c r="A44" s="14" t="s">
        <v>124</v>
      </c>
      <c r="B44" s="15" t="s">
        <v>1553</v>
      </c>
      <c r="C44" s="15" t="s">
        <v>1182</v>
      </c>
      <c r="D44" s="15" t="s">
        <v>1542</v>
      </c>
      <c r="E44" s="15" t="s">
        <v>334</v>
      </c>
      <c r="F44" s="15" t="s">
        <v>335</v>
      </c>
      <c r="G44" s="15" t="s">
        <v>2272</v>
      </c>
      <c r="H44" s="15" t="s">
        <v>295</v>
      </c>
      <c r="I44" s="15" t="s">
        <v>312</v>
      </c>
      <c r="J44" s="15" t="s">
        <v>1184</v>
      </c>
      <c r="K44" s="15" t="s">
        <v>1185</v>
      </c>
      <c r="L44" s="15" t="s">
        <v>308</v>
      </c>
      <c r="M44" s="15" t="s">
        <v>308</v>
      </c>
      <c r="N44" s="15" t="s">
        <v>2273</v>
      </c>
      <c r="O44" s="14" t="s">
        <v>2229</v>
      </c>
      <c r="P44" s="17">
        <v>9383.85</v>
      </c>
      <c r="Q44" s="24" t="s">
        <v>1569</v>
      </c>
      <c r="R44" s="24" t="s">
        <v>1558</v>
      </c>
      <c r="S44" s="24" t="str">
        <f t="shared" si="0"/>
        <v>1900000164</v>
      </c>
      <c r="T44" s="24" t="str">
        <f t="shared" si="1"/>
        <v>JAN 2021</v>
      </c>
      <c r="U44" s="24" t="str">
        <f t="shared" si="2"/>
        <v>Legal Services</v>
      </c>
      <c r="V44" t="str">
        <f t="shared" si="3"/>
        <v>STOLL KEENON &amp; OGDEN  PLLC</v>
      </c>
    </row>
    <row r="45" spans="1:22" x14ac:dyDescent="0.2">
      <c r="A45" s="14" t="s">
        <v>124</v>
      </c>
      <c r="B45" s="15" t="s">
        <v>1553</v>
      </c>
      <c r="C45" s="15" t="s">
        <v>1182</v>
      </c>
      <c r="D45" s="15" t="s">
        <v>1542</v>
      </c>
      <c r="E45" s="15" t="s">
        <v>334</v>
      </c>
      <c r="F45" s="15" t="s">
        <v>335</v>
      </c>
      <c r="G45" s="15" t="s">
        <v>2274</v>
      </c>
      <c r="H45" s="15" t="s">
        <v>295</v>
      </c>
      <c r="I45" s="15" t="s">
        <v>312</v>
      </c>
      <c r="J45" s="15" t="s">
        <v>1184</v>
      </c>
      <c r="K45" s="15" t="s">
        <v>1185</v>
      </c>
      <c r="L45" s="15" t="s">
        <v>308</v>
      </c>
      <c r="M45" s="15" t="s">
        <v>308</v>
      </c>
      <c r="N45" s="15" t="s">
        <v>2275</v>
      </c>
      <c r="O45" s="14" t="s">
        <v>2229</v>
      </c>
      <c r="P45" s="17">
        <v>64</v>
      </c>
      <c r="Q45" s="24" t="s">
        <v>1569</v>
      </c>
      <c r="R45" s="24" t="s">
        <v>1558</v>
      </c>
      <c r="S45" s="24" t="str">
        <f t="shared" si="0"/>
        <v>1900000169</v>
      </c>
      <c r="T45" s="24" t="str">
        <f t="shared" si="1"/>
        <v>JAN 2021</v>
      </c>
      <c r="U45" s="24" t="str">
        <f t="shared" si="2"/>
        <v>Legal Services</v>
      </c>
      <c r="V45" t="str">
        <f t="shared" si="3"/>
        <v>STOLL KEENON &amp; OGDEN  PLLC</v>
      </c>
    </row>
    <row r="46" spans="1:22" x14ac:dyDescent="0.2">
      <c r="A46" s="14" t="s">
        <v>124</v>
      </c>
      <c r="B46" s="15" t="s">
        <v>1553</v>
      </c>
      <c r="C46" s="15" t="s">
        <v>1182</v>
      </c>
      <c r="D46" s="15" t="s">
        <v>1542</v>
      </c>
      <c r="E46" s="15" t="s">
        <v>334</v>
      </c>
      <c r="F46" s="15" t="s">
        <v>335</v>
      </c>
      <c r="G46" s="15" t="s">
        <v>2276</v>
      </c>
      <c r="H46" s="15" t="s">
        <v>295</v>
      </c>
      <c r="I46" s="15" t="s">
        <v>312</v>
      </c>
      <c r="J46" s="15" t="s">
        <v>1184</v>
      </c>
      <c r="K46" s="15" t="s">
        <v>1185</v>
      </c>
      <c r="L46" s="15" t="s">
        <v>308</v>
      </c>
      <c r="M46" s="15" t="s">
        <v>308</v>
      </c>
      <c r="N46" s="15" t="s">
        <v>2277</v>
      </c>
      <c r="O46" s="14" t="s">
        <v>2235</v>
      </c>
      <c r="P46" s="17">
        <v>7009.2</v>
      </c>
      <c r="Q46" s="24" t="s">
        <v>1569</v>
      </c>
      <c r="R46" s="24" t="s">
        <v>1558</v>
      </c>
      <c r="S46" s="24" t="str">
        <f t="shared" si="0"/>
        <v>1900000571</v>
      </c>
      <c r="T46" s="24" t="str">
        <f t="shared" si="1"/>
        <v>FEB 2021</v>
      </c>
      <c r="U46" s="24" t="str">
        <f t="shared" si="2"/>
        <v>Legal Services</v>
      </c>
      <c r="V46" t="str">
        <f t="shared" si="3"/>
        <v>STOLL KEENON &amp; OGDEN  PLLC</v>
      </c>
    </row>
    <row r="47" spans="1:22" x14ac:dyDescent="0.2">
      <c r="A47" s="14" t="s">
        <v>124</v>
      </c>
      <c r="B47" s="15" t="s">
        <v>1553</v>
      </c>
      <c r="C47" s="15" t="s">
        <v>1182</v>
      </c>
      <c r="D47" s="15" t="s">
        <v>1542</v>
      </c>
      <c r="E47" s="15" t="s">
        <v>334</v>
      </c>
      <c r="F47" s="15" t="s">
        <v>335</v>
      </c>
      <c r="G47" s="15" t="s">
        <v>2278</v>
      </c>
      <c r="H47" s="15" t="s">
        <v>295</v>
      </c>
      <c r="I47" s="15" t="s">
        <v>312</v>
      </c>
      <c r="J47" s="15" t="s">
        <v>1184</v>
      </c>
      <c r="K47" s="15" t="s">
        <v>1185</v>
      </c>
      <c r="L47" s="15" t="s">
        <v>308</v>
      </c>
      <c r="M47" s="15" t="s">
        <v>308</v>
      </c>
      <c r="N47" s="15" t="s">
        <v>2279</v>
      </c>
      <c r="O47" s="14" t="s">
        <v>2239</v>
      </c>
      <c r="P47" s="17">
        <v>2241</v>
      </c>
      <c r="Q47" s="24" t="s">
        <v>1569</v>
      </c>
      <c r="R47" s="24" t="s">
        <v>1558</v>
      </c>
      <c r="S47" s="24" t="str">
        <f t="shared" si="0"/>
        <v>1900000913</v>
      </c>
      <c r="T47" s="24" t="str">
        <f t="shared" si="1"/>
        <v>MAR 2021</v>
      </c>
      <c r="U47" s="24" t="str">
        <f t="shared" si="2"/>
        <v>Legal Services</v>
      </c>
      <c r="V47" t="str">
        <f t="shared" si="3"/>
        <v>STOLL KEENON &amp; OGDEN  PLLC</v>
      </c>
    </row>
    <row r="48" spans="1:22" x14ac:dyDescent="0.2">
      <c r="A48" s="14" t="s">
        <v>124</v>
      </c>
      <c r="B48" s="15" t="s">
        <v>1553</v>
      </c>
      <c r="C48" s="15" t="s">
        <v>1182</v>
      </c>
      <c r="D48" s="15" t="s">
        <v>1542</v>
      </c>
      <c r="E48" s="15" t="s">
        <v>334</v>
      </c>
      <c r="F48" s="15" t="s">
        <v>335</v>
      </c>
      <c r="G48" s="15" t="s">
        <v>2280</v>
      </c>
      <c r="H48" s="15" t="s">
        <v>295</v>
      </c>
      <c r="I48" s="15" t="s">
        <v>312</v>
      </c>
      <c r="J48" s="15" t="s">
        <v>1184</v>
      </c>
      <c r="K48" s="15" t="s">
        <v>1185</v>
      </c>
      <c r="L48" s="15" t="s">
        <v>308</v>
      </c>
      <c r="M48" s="15" t="s">
        <v>308</v>
      </c>
      <c r="N48" s="15" t="s">
        <v>2281</v>
      </c>
      <c r="O48" s="14" t="s">
        <v>2239</v>
      </c>
      <c r="P48" s="17">
        <v>267.3</v>
      </c>
      <c r="Q48" s="24" t="s">
        <v>1569</v>
      </c>
      <c r="R48" s="24" t="s">
        <v>1558</v>
      </c>
      <c r="S48" s="24" t="str">
        <f t="shared" si="0"/>
        <v>1900000916</v>
      </c>
      <c r="T48" s="24" t="str">
        <f t="shared" si="1"/>
        <v>MAR 2021</v>
      </c>
      <c r="U48" s="24" t="str">
        <f t="shared" si="2"/>
        <v>Legal Services</v>
      </c>
      <c r="V48" t="str">
        <f t="shared" si="3"/>
        <v>STOLL KEENON &amp; OGDEN  PLLC</v>
      </c>
    </row>
    <row r="49" spans="1:22" x14ac:dyDescent="0.2">
      <c r="A49" s="14" t="s">
        <v>124</v>
      </c>
      <c r="B49" s="15" t="s">
        <v>1553</v>
      </c>
      <c r="C49" s="15" t="s">
        <v>1182</v>
      </c>
      <c r="D49" s="15" t="s">
        <v>1542</v>
      </c>
      <c r="E49" s="15" t="s">
        <v>334</v>
      </c>
      <c r="F49" s="15" t="s">
        <v>335</v>
      </c>
      <c r="G49" s="15" t="s">
        <v>2282</v>
      </c>
      <c r="H49" s="15" t="s">
        <v>295</v>
      </c>
      <c r="I49" s="15" t="s">
        <v>312</v>
      </c>
      <c r="J49" s="15" t="s">
        <v>1184</v>
      </c>
      <c r="K49" s="15" t="s">
        <v>1185</v>
      </c>
      <c r="L49" s="15" t="s">
        <v>308</v>
      </c>
      <c r="M49" s="15" t="s">
        <v>308</v>
      </c>
      <c r="N49" s="15" t="s">
        <v>2283</v>
      </c>
      <c r="O49" s="14" t="s">
        <v>2239</v>
      </c>
      <c r="P49" s="17">
        <v>792</v>
      </c>
      <c r="Q49" s="24" t="s">
        <v>1569</v>
      </c>
      <c r="R49" s="24" t="s">
        <v>1558</v>
      </c>
      <c r="S49" s="24" t="str">
        <f t="shared" si="0"/>
        <v>1900000918</v>
      </c>
      <c r="T49" s="24" t="str">
        <f t="shared" si="1"/>
        <v>MAR 2021</v>
      </c>
      <c r="U49" s="24" t="str">
        <f t="shared" si="2"/>
        <v>Legal Services</v>
      </c>
      <c r="V49" t="str">
        <f t="shared" si="3"/>
        <v>STOLL KEENON &amp; OGDEN  PLLC</v>
      </c>
    </row>
    <row r="50" spans="1:22" x14ac:dyDescent="0.2">
      <c r="A50" s="14" t="s">
        <v>124</v>
      </c>
      <c r="B50" s="15" t="s">
        <v>1553</v>
      </c>
      <c r="C50" s="15" t="s">
        <v>1182</v>
      </c>
      <c r="D50" s="15" t="s">
        <v>1542</v>
      </c>
      <c r="E50" s="15" t="s">
        <v>334</v>
      </c>
      <c r="F50" s="15" t="s">
        <v>335</v>
      </c>
      <c r="G50" s="15" t="s">
        <v>2284</v>
      </c>
      <c r="H50" s="15" t="s">
        <v>295</v>
      </c>
      <c r="I50" s="15" t="s">
        <v>312</v>
      </c>
      <c r="J50" s="15" t="s">
        <v>1184</v>
      </c>
      <c r="K50" s="15" t="s">
        <v>1185</v>
      </c>
      <c r="L50" s="15" t="s">
        <v>308</v>
      </c>
      <c r="M50" s="15" t="s">
        <v>308</v>
      </c>
      <c r="N50" s="15" t="s">
        <v>2285</v>
      </c>
      <c r="O50" s="14" t="s">
        <v>2219</v>
      </c>
      <c r="P50" s="17">
        <v>3328</v>
      </c>
      <c r="Q50" s="24" t="s">
        <v>1569</v>
      </c>
      <c r="R50" s="24" t="s">
        <v>1558</v>
      </c>
      <c r="S50" s="24" t="str">
        <f t="shared" si="0"/>
        <v>1900004337</v>
      </c>
      <c r="T50" s="24" t="str">
        <f t="shared" si="1"/>
        <v>SEP 2020</v>
      </c>
      <c r="U50" s="24" t="str">
        <f t="shared" si="2"/>
        <v>Legal Services</v>
      </c>
      <c r="V50" t="str">
        <f t="shared" si="3"/>
        <v>STOLL KEENON &amp; OGDEN  PLLC</v>
      </c>
    </row>
    <row r="51" spans="1:22" x14ac:dyDescent="0.2">
      <c r="A51" s="14" t="s">
        <v>124</v>
      </c>
      <c r="B51" s="15" t="s">
        <v>1553</v>
      </c>
      <c r="C51" s="15" t="s">
        <v>1182</v>
      </c>
      <c r="D51" s="15" t="s">
        <v>1542</v>
      </c>
      <c r="E51" s="15" t="s">
        <v>334</v>
      </c>
      <c r="F51" s="15" t="s">
        <v>335</v>
      </c>
      <c r="G51" s="15" t="s">
        <v>2286</v>
      </c>
      <c r="H51" s="15" t="s">
        <v>295</v>
      </c>
      <c r="I51" s="15" t="s">
        <v>312</v>
      </c>
      <c r="J51" s="15" t="s">
        <v>1184</v>
      </c>
      <c r="K51" s="15" t="s">
        <v>1185</v>
      </c>
      <c r="L51" s="15" t="s">
        <v>308</v>
      </c>
      <c r="M51" s="15" t="s">
        <v>308</v>
      </c>
      <c r="N51" s="15" t="s">
        <v>2287</v>
      </c>
      <c r="O51" s="14" t="s">
        <v>2219</v>
      </c>
      <c r="P51" s="17">
        <v>1980.9</v>
      </c>
      <c r="Q51" s="24" t="s">
        <v>1569</v>
      </c>
      <c r="R51" s="24" t="s">
        <v>1558</v>
      </c>
      <c r="S51" s="24" t="str">
        <f t="shared" si="0"/>
        <v>1900004338</v>
      </c>
      <c r="T51" s="24" t="str">
        <f t="shared" si="1"/>
        <v>SEP 2020</v>
      </c>
      <c r="U51" s="24" t="str">
        <f t="shared" si="2"/>
        <v>Legal Services</v>
      </c>
      <c r="V51" t="str">
        <f t="shared" si="3"/>
        <v>STOLL KEENON &amp; OGDEN  PLLC</v>
      </c>
    </row>
    <row r="52" spans="1:22" x14ac:dyDescent="0.2">
      <c r="A52" s="14" t="s">
        <v>124</v>
      </c>
      <c r="B52" s="15" t="s">
        <v>1553</v>
      </c>
      <c r="C52" s="15" t="s">
        <v>1182</v>
      </c>
      <c r="D52" s="15" t="s">
        <v>1542</v>
      </c>
      <c r="E52" s="15" t="s">
        <v>334</v>
      </c>
      <c r="F52" s="15" t="s">
        <v>335</v>
      </c>
      <c r="G52" s="15" t="s">
        <v>2288</v>
      </c>
      <c r="H52" s="15" t="s">
        <v>295</v>
      </c>
      <c r="I52" s="15" t="s">
        <v>312</v>
      </c>
      <c r="J52" s="15" t="s">
        <v>1184</v>
      </c>
      <c r="K52" s="15" t="s">
        <v>1185</v>
      </c>
      <c r="L52" s="15" t="s">
        <v>308</v>
      </c>
      <c r="M52" s="15" t="s">
        <v>308</v>
      </c>
      <c r="N52" s="15" t="s">
        <v>2289</v>
      </c>
      <c r="O52" s="14" t="s">
        <v>2224</v>
      </c>
      <c r="P52" s="17">
        <v>1984</v>
      </c>
      <c r="Q52" s="24" t="s">
        <v>1569</v>
      </c>
      <c r="R52" s="24" t="s">
        <v>1558</v>
      </c>
      <c r="S52" s="24" t="str">
        <f t="shared" si="0"/>
        <v>1900004917</v>
      </c>
      <c r="T52" s="24" t="str">
        <f t="shared" si="1"/>
        <v>OCT 2020</v>
      </c>
      <c r="U52" s="24" t="str">
        <f t="shared" si="2"/>
        <v>Legal Services</v>
      </c>
      <c r="V52" t="str">
        <f t="shared" si="3"/>
        <v>STOLL KEENON &amp; OGDEN  PLLC</v>
      </c>
    </row>
    <row r="53" spans="1:22" x14ac:dyDescent="0.2">
      <c r="A53" s="14" t="s">
        <v>124</v>
      </c>
      <c r="B53" s="15" t="s">
        <v>1553</v>
      </c>
      <c r="C53" s="15" t="s">
        <v>1182</v>
      </c>
      <c r="D53" s="15" t="s">
        <v>1542</v>
      </c>
      <c r="E53" s="15" t="s">
        <v>334</v>
      </c>
      <c r="F53" s="15" t="s">
        <v>335</v>
      </c>
      <c r="G53" s="15" t="s">
        <v>2290</v>
      </c>
      <c r="H53" s="15" t="s">
        <v>295</v>
      </c>
      <c r="I53" s="15" t="s">
        <v>312</v>
      </c>
      <c r="J53" s="15" t="s">
        <v>1184</v>
      </c>
      <c r="K53" s="15" t="s">
        <v>1185</v>
      </c>
      <c r="L53" s="15" t="s">
        <v>308</v>
      </c>
      <c r="M53" s="15" t="s">
        <v>308</v>
      </c>
      <c r="N53" s="15" t="s">
        <v>2291</v>
      </c>
      <c r="O53" s="14" t="s">
        <v>2224</v>
      </c>
      <c r="P53" s="17">
        <v>3181.5</v>
      </c>
      <c r="Q53" s="24" t="s">
        <v>1569</v>
      </c>
      <c r="R53" s="24" t="s">
        <v>1558</v>
      </c>
      <c r="S53" s="24" t="str">
        <f t="shared" si="0"/>
        <v>1900004921</v>
      </c>
      <c r="T53" s="24" t="str">
        <f t="shared" si="1"/>
        <v>OCT 2020</v>
      </c>
      <c r="U53" s="24" t="str">
        <f t="shared" si="2"/>
        <v>Legal Services</v>
      </c>
      <c r="V53" t="str">
        <f t="shared" si="3"/>
        <v>STOLL KEENON &amp; OGDEN  PLLC</v>
      </c>
    </row>
    <row r="54" spans="1:22" x14ac:dyDescent="0.2">
      <c r="A54" s="14" t="s">
        <v>124</v>
      </c>
      <c r="B54" s="15" t="s">
        <v>1553</v>
      </c>
      <c r="C54" s="15" t="s">
        <v>1182</v>
      </c>
      <c r="D54" s="15" t="s">
        <v>1542</v>
      </c>
      <c r="E54" s="15" t="s">
        <v>334</v>
      </c>
      <c r="F54" s="15" t="s">
        <v>335</v>
      </c>
      <c r="G54" s="15" t="s">
        <v>2292</v>
      </c>
      <c r="H54" s="15" t="s">
        <v>295</v>
      </c>
      <c r="I54" s="15" t="s">
        <v>312</v>
      </c>
      <c r="J54" s="15" t="s">
        <v>1184</v>
      </c>
      <c r="K54" s="15" t="s">
        <v>1185</v>
      </c>
      <c r="L54" s="15" t="s">
        <v>308</v>
      </c>
      <c r="M54" s="15" t="s">
        <v>308</v>
      </c>
      <c r="N54" s="15" t="s">
        <v>2293</v>
      </c>
      <c r="O54" s="14" t="s">
        <v>2221</v>
      </c>
      <c r="P54" s="17">
        <v>2895.5</v>
      </c>
      <c r="Q54" s="24" t="s">
        <v>1569</v>
      </c>
      <c r="R54" s="24" t="s">
        <v>1558</v>
      </c>
      <c r="S54" s="24" t="str">
        <f t="shared" si="0"/>
        <v>1900005580</v>
      </c>
      <c r="T54" s="24" t="str">
        <f t="shared" si="1"/>
        <v>NOV 2020</v>
      </c>
      <c r="U54" s="24" t="str">
        <f t="shared" si="2"/>
        <v>Legal Services</v>
      </c>
      <c r="V54" t="str">
        <f t="shared" si="3"/>
        <v>STOLL KEENON &amp; OGDEN  PLLC</v>
      </c>
    </row>
    <row r="55" spans="1:22" x14ac:dyDescent="0.2">
      <c r="A55" s="14" t="s">
        <v>124</v>
      </c>
      <c r="B55" s="15" t="s">
        <v>1553</v>
      </c>
      <c r="C55" s="15" t="s">
        <v>1182</v>
      </c>
      <c r="D55" s="15" t="s">
        <v>1542</v>
      </c>
      <c r="E55" s="15" t="s">
        <v>334</v>
      </c>
      <c r="F55" s="15" t="s">
        <v>335</v>
      </c>
      <c r="G55" s="15" t="s">
        <v>2294</v>
      </c>
      <c r="H55" s="15" t="s">
        <v>295</v>
      </c>
      <c r="I55" s="15" t="s">
        <v>312</v>
      </c>
      <c r="J55" s="15" t="s">
        <v>1184</v>
      </c>
      <c r="K55" s="15" t="s">
        <v>1185</v>
      </c>
      <c r="L55" s="15" t="s">
        <v>308</v>
      </c>
      <c r="M55" s="15" t="s">
        <v>308</v>
      </c>
      <c r="N55" s="15" t="s">
        <v>2295</v>
      </c>
      <c r="O55" s="14" t="s">
        <v>2221</v>
      </c>
      <c r="P55" s="17">
        <v>4762.8</v>
      </c>
      <c r="Q55" s="24" t="s">
        <v>1569</v>
      </c>
      <c r="R55" s="24" t="s">
        <v>1558</v>
      </c>
      <c r="S55" s="24" t="str">
        <f t="shared" si="0"/>
        <v>1900005585</v>
      </c>
      <c r="T55" s="24" t="str">
        <f t="shared" si="1"/>
        <v>NOV 2020</v>
      </c>
      <c r="U55" s="24" t="str">
        <f t="shared" si="2"/>
        <v>Legal Services</v>
      </c>
      <c r="V55" t="str">
        <f t="shared" si="3"/>
        <v>STOLL KEENON &amp; OGDEN  PLLC</v>
      </c>
    </row>
    <row r="56" spans="1:22" x14ac:dyDescent="0.2">
      <c r="A56" s="14" t="s">
        <v>124</v>
      </c>
      <c r="B56" s="15" t="s">
        <v>1553</v>
      </c>
      <c r="C56" s="15" t="s">
        <v>1182</v>
      </c>
      <c r="D56" s="15" t="s">
        <v>1542</v>
      </c>
      <c r="E56" s="15" t="s">
        <v>334</v>
      </c>
      <c r="F56" s="15" t="s">
        <v>335</v>
      </c>
      <c r="G56" s="15" t="s">
        <v>2296</v>
      </c>
      <c r="H56" s="15" t="s">
        <v>295</v>
      </c>
      <c r="I56" s="15" t="s">
        <v>312</v>
      </c>
      <c r="J56" s="15" t="s">
        <v>1184</v>
      </c>
      <c r="K56" s="15" t="s">
        <v>1185</v>
      </c>
      <c r="L56" s="15" t="s">
        <v>308</v>
      </c>
      <c r="M56" s="15" t="s">
        <v>308</v>
      </c>
      <c r="N56" s="15" t="s">
        <v>2297</v>
      </c>
      <c r="O56" s="14" t="s">
        <v>2221</v>
      </c>
      <c r="P56" s="17">
        <v>995.4</v>
      </c>
      <c r="Q56" s="24" t="s">
        <v>1569</v>
      </c>
      <c r="R56" s="24" t="s">
        <v>1558</v>
      </c>
      <c r="S56" s="24" t="str">
        <f t="shared" si="0"/>
        <v>1900005593</v>
      </c>
      <c r="T56" s="24" t="str">
        <f t="shared" si="1"/>
        <v>NOV 2020</v>
      </c>
      <c r="U56" s="24" t="str">
        <f t="shared" si="2"/>
        <v>Legal Services</v>
      </c>
      <c r="V56" t="str">
        <f t="shared" si="3"/>
        <v>STOLL KEENON &amp; OGDEN  PLLC</v>
      </c>
    </row>
    <row r="57" spans="1:22" x14ac:dyDescent="0.2">
      <c r="A57" s="14" t="s">
        <v>124</v>
      </c>
      <c r="B57" s="15" t="s">
        <v>1553</v>
      </c>
      <c r="C57" s="15" t="s">
        <v>1182</v>
      </c>
      <c r="D57" s="15" t="s">
        <v>1542</v>
      </c>
      <c r="E57" s="15" t="s">
        <v>334</v>
      </c>
      <c r="F57" s="15" t="s">
        <v>335</v>
      </c>
      <c r="G57" s="15" t="s">
        <v>2298</v>
      </c>
      <c r="H57" s="15" t="s">
        <v>295</v>
      </c>
      <c r="I57" s="15" t="s">
        <v>312</v>
      </c>
      <c r="J57" s="15" t="s">
        <v>1184</v>
      </c>
      <c r="K57" s="15" t="s">
        <v>1185</v>
      </c>
      <c r="L57" s="15" t="s">
        <v>308</v>
      </c>
      <c r="M57" s="15" t="s">
        <v>308</v>
      </c>
      <c r="N57" s="15" t="s">
        <v>2299</v>
      </c>
      <c r="O57" s="14" t="s">
        <v>2252</v>
      </c>
      <c r="P57" s="17">
        <v>96</v>
      </c>
      <c r="Q57" s="24" t="s">
        <v>1569</v>
      </c>
      <c r="R57" s="24" t="s">
        <v>1558</v>
      </c>
      <c r="S57" s="24" t="str">
        <f t="shared" si="0"/>
        <v>1900006132</v>
      </c>
      <c r="T57" s="24" t="str">
        <f t="shared" si="1"/>
        <v>DEC 2020</v>
      </c>
      <c r="U57" s="24" t="str">
        <f t="shared" si="2"/>
        <v>Legal Services</v>
      </c>
      <c r="V57" t="str">
        <f t="shared" si="3"/>
        <v>STOLL KEENON &amp; OGDEN  PLLC</v>
      </c>
    </row>
    <row r="58" spans="1:22" x14ac:dyDescent="0.2">
      <c r="A58" s="14" t="s">
        <v>124</v>
      </c>
      <c r="B58" s="15" t="s">
        <v>1553</v>
      </c>
      <c r="C58" s="15" t="s">
        <v>1182</v>
      </c>
      <c r="D58" s="15" t="s">
        <v>1542</v>
      </c>
      <c r="E58" s="15" t="s">
        <v>334</v>
      </c>
      <c r="F58" s="15" t="s">
        <v>335</v>
      </c>
      <c r="G58" s="15" t="s">
        <v>2300</v>
      </c>
      <c r="H58" s="15" t="s">
        <v>295</v>
      </c>
      <c r="I58" s="15" t="s">
        <v>312</v>
      </c>
      <c r="J58" s="15" t="s">
        <v>1184</v>
      </c>
      <c r="K58" s="15" t="s">
        <v>1185</v>
      </c>
      <c r="L58" s="15" t="s">
        <v>308</v>
      </c>
      <c r="M58" s="15" t="s">
        <v>308</v>
      </c>
      <c r="N58" s="15" t="s">
        <v>2301</v>
      </c>
      <c r="O58" s="14" t="s">
        <v>2252</v>
      </c>
      <c r="P58" s="17">
        <v>4800.6000000000004</v>
      </c>
      <c r="Q58" s="24" t="s">
        <v>1569</v>
      </c>
      <c r="R58" s="24" t="s">
        <v>1558</v>
      </c>
      <c r="S58" s="24" t="str">
        <f t="shared" si="0"/>
        <v>1900006133</v>
      </c>
      <c r="T58" s="24" t="str">
        <f t="shared" si="1"/>
        <v>DEC 2020</v>
      </c>
      <c r="U58" s="24" t="str">
        <f t="shared" si="2"/>
        <v>Legal Services</v>
      </c>
      <c r="V58" t="str">
        <f t="shared" si="3"/>
        <v>STOLL KEENON &amp; OGDEN  PLLC</v>
      </c>
    </row>
    <row r="59" spans="1:22" x14ac:dyDescent="0.2">
      <c r="A59" s="14" t="s">
        <v>124</v>
      </c>
      <c r="B59" s="15" t="s">
        <v>1553</v>
      </c>
      <c r="C59" s="15" t="s">
        <v>1182</v>
      </c>
      <c r="D59" s="15" t="s">
        <v>1542</v>
      </c>
      <c r="E59" s="15" t="s">
        <v>330</v>
      </c>
      <c r="F59" s="15" t="s">
        <v>331</v>
      </c>
      <c r="G59" s="15" t="s">
        <v>2302</v>
      </c>
      <c r="H59" s="15" t="s">
        <v>295</v>
      </c>
      <c r="I59" s="15" t="s">
        <v>312</v>
      </c>
      <c r="J59" s="15" t="s">
        <v>1184</v>
      </c>
      <c r="K59" s="15" t="s">
        <v>1185</v>
      </c>
      <c r="L59" s="15" t="s">
        <v>308</v>
      </c>
      <c r="M59" s="15" t="s">
        <v>308</v>
      </c>
      <c r="N59" s="15" t="s">
        <v>2303</v>
      </c>
      <c r="O59" s="14" t="s">
        <v>2229</v>
      </c>
      <c r="P59" s="17">
        <v>300</v>
      </c>
      <c r="Q59" s="24" t="s">
        <v>1569</v>
      </c>
      <c r="R59" s="24" t="s">
        <v>1558</v>
      </c>
      <c r="S59" s="24" t="str">
        <f t="shared" si="0"/>
        <v>1900000321</v>
      </c>
      <c r="T59" s="24" t="str">
        <f t="shared" si="1"/>
        <v>JAN 2021</v>
      </c>
      <c r="U59" s="24" t="str">
        <f t="shared" si="2"/>
        <v>Legal Services</v>
      </c>
      <c r="V59" t="str">
        <f t="shared" si="3"/>
        <v>DARRELL L SAUNDERS</v>
      </c>
    </row>
    <row r="60" spans="1:22" x14ac:dyDescent="0.2">
      <c r="A60" s="14" t="s">
        <v>124</v>
      </c>
      <c r="B60" s="15" t="s">
        <v>1553</v>
      </c>
      <c r="C60" s="15" t="s">
        <v>1182</v>
      </c>
      <c r="D60" s="15" t="s">
        <v>1542</v>
      </c>
      <c r="E60" s="15" t="s">
        <v>330</v>
      </c>
      <c r="F60" s="15" t="s">
        <v>331</v>
      </c>
      <c r="G60" s="15" t="s">
        <v>2304</v>
      </c>
      <c r="H60" s="15" t="s">
        <v>295</v>
      </c>
      <c r="I60" s="15" t="s">
        <v>312</v>
      </c>
      <c r="J60" s="15" t="s">
        <v>1184</v>
      </c>
      <c r="K60" s="15" t="s">
        <v>1185</v>
      </c>
      <c r="L60" s="15" t="s">
        <v>308</v>
      </c>
      <c r="M60" s="15" t="s">
        <v>308</v>
      </c>
      <c r="N60" s="15" t="s">
        <v>506</v>
      </c>
      <c r="O60" s="14" t="s">
        <v>2235</v>
      </c>
      <c r="P60" s="17">
        <v>50</v>
      </c>
      <c r="Q60" s="24" t="s">
        <v>1569</v>
      </c>
      <c r="R60" s="24" t="s">
        <v>1558</v>
      </c>
      <c r="S60" s="24" t="str">
        <f t="shared" si="0"/>
        <v>1900000671</v>
      </c>
      <c r="T60" s="24" t="str">
        <f t="shared" si="1"/>
        <v>FEB 2021</v>
      </c>
      <c r="U60" s="24" t="str">
        <f t="shared" si="2"/>
        <v>Legal Services</v>
      </c>
      <c r="V60" t="str">
        <f t="shared" si="3"/>
        <v>DARRELL L SAUNDERS</v>
      </c>
    </row>
    <row r="61" spans="1:22" x14ac:dyDescent="0.2">
      <c r="A61" s="14" t="s">
        <v>124</v>
      </c>
      <c r="B61" s="15" t="s">
        <v>1553</v>
      </c>
      <c r="C61" s="15" t="s">
        <v>1182</v>
      </c>
      <c r="D61" s="15" t="s">
        <v>1542</v>
      </c>
      <c r="E61" s="15" t="s">
        <v>330</v>
      </c>
      <c r="F61" s="15" t="s">
        <v>331</v>
      </c>
      <c r="G61" s="15" t="s">
        <v>2305</v>
      </c>
      <c r="H61" s="15" t="s">
        <v>295</v>
      </c>
      <c r="I61" s="15" t="s">
        <v>312</v>
      </c>
      <c r="J61" s="15" t="s">
        <v>1184</v>
      </c>
      <c r="K61" s="15" t="s">
        <v>1185</v>
      </c>
      <c r="L61" s="15" t="s">
        <v>308</v>
      </c>
      <c r="M61" s="15" t="s">
        <v>308</v>
      </c>
      <c r="N61" s="15" t="s">
        <v>506</v>
      </c>
      <c r="O61" s="14" t="s">
        <v>2239</v>
      </c>
      <c r="P61" s="17">
        <v>400</v>
      </c>
      <c r="Q61" s="24" t="s">
        <v>1569</v>
      </c>
      <c r="R61" s="24" t="s">
        <v>1558</v>
      </c>
      <c r="S61" s="24" t="str">
        <f t="shared" si="0"/>
        <v>1900001022</v>
      </c>
      <c r="T61" s="24" t="str">
        <f t="shared" si="1"/>
        <v>MAR 2021</v>
      </c>
      <c r="U61" s="24" t="str">
        <f t="shared" si="2"/>
        <v>Legal Services</v>
      </c>
      <c r="V61" t="str">
        <f t="shared" si="3"/>
        <v>DARRELL L SAUNDERS</v>
      </c>
    </row>
    <row r="62" spans="1:22" x14ac:dyDescent="0.2">
      <c r="A62" s="14" t="s">
        <v>124</v>
      </c>
      <c r="B62" s="15" t="s">
        <v>1553</v>
      </c>
      <c r="C62" s="15" t="s">
        <v>1182</v>
      </c>
      <c r="D62" s="15" t="s">
        <v>1542</v>
      </c>
      <c r="E62" s="15" t="s">
        <v>330</v>
      </c>
      <c r="F62" s="15" t="s">
        <v>331</v>
      </c>
      <c r="G62" s="15" t="s">
        <v>2306</v>
      </c>
      <c r="H62" s="15" t="s">
        <v>295</v>
      </c>
      <c r="I62" s="15" t="s">
        <v>312</v>
      </c>
      <c r="J62" s="15" t="s">
        <v>1184</v>
      </c>
      <c r="K62" s="15" t="s">
        <v>1185</v>
      </c>
      <c r="L62" s="15" t="s">
        <v>308</v>
      </c>
      <c r="M62" s="15" t="s">
        <v>308</v>
      </c>
      <c r="N62" s="15" t="s">
        <v>506</v>
      </c>
      <c r="O62" s="14" t="s">
        <v>2219</v>
      </c>
      <c r="P62" s="17">
        <v>100</v>
      </c>
      <c r="Q62" s="24" t="s">
        <v>1569</v>
      </c>
      <c r="R62" s="24" t="s">
        <v>1558</v>
      </c>
      <c r="S62" s="24" t="str">
        <f t="shared" si="0"/>
        <v>1900004459</v>
      </c>
      <c r="T62" s="24" t="str">
        <f t="shared" si="1"/>
        <v>SEP 2020</v>
      </c>
      <c r="U62" s="24" t="str">
        <f t="shared" si="2"/>
        <v>Legal Services</v>
      </c>
      <c r="V62" t="str">
        <f t="shared" si="3"/>
        <v>DARRELL L SAUNDERS</v>
      </c>
    </row>
    <row r="63" spans="1:22" x14ac:dyDescent="0.2">
      <c r="A63" s="14" t="s">
        <v>124</v>
      </c>
      <c r="B63" s="15" t="s">
        <v>1553</v>
      </c>
      <c r="C63" s="15" t="s">
        <v>1182</v>
      </c>
      <c r="D63" s="15" t="s">
        <v>1542</v>
      </c>
      <c r="E63" s="15" t="s">
        <v>330</v>
      </c>
      <c r="F63" s="15" t="s">
        <v>331</v>
      </c>
      <c r="G63" s="15" t="s">
        <v>2307</v>
      </c>
      <c r="H63" s="15" t="s">
        <v>295</v>
      </c>
      <c r="I63" s="15" t="s">
        <v>312</v>
      </c>
      <c r="J63" s="15" t="s">
        <v>1184</v>
      </c>
      <c r="K63" s="15" t="s">
        <v>1185</v>
      </c>
      <c r="L63" s="15" t="s">
        <v>308</v>
      </c>
      <c r="M63" s="15" t="s">
        <v>308</v>
      </c>
      <c r="N63" s="15" t="s">
        <v>658</v>
      </c>
      <c r="O63" s="14" t="s">
        <v>2219</v>
      </c>
      <c r="P63" s="17">
        <v>232.5</v>
      </c>
      <c r="Q63" s="24" t="s">
        <v>1569</v>
      </c>
      <c r="R63" s="24" t="s">
        <v>1558</v>
      </c>
      <c r="S63" s="24" t="str">
        <f t="shared" si="0"/>
        <v>1900004460</v>
      </c>
      <c r="T63" s="24" t="str">
        <f t="shared" si="1"/>
        <v>SEP 2020</v>
      </c>
      <c r="U63" s="24" t="str">
        <f t="shared" si="2"/>
        <v>Legal Services</v>
      </c>
      <c r="V63" t="str">
        <f t="shared" si="3"/>
        <v>DARRELL L SAUNDERS</v>
      </c>
    </row>
    <row r="64" spans="1:22" x14ac:dyDescent="0.2">
      <c r="A64" s="14" t="s">
        <v>124</v>
      </c>
      <c r="B64" s="15" t="s">
        <v>1553</v>
      </c>
      <c r="C64" s="15" t="s">
        <v>1182</v>
      </c>
      <c r="D64" s="15" t="s">
        <v>1542</v>
      </c>
      <c r="E64" s="15" t="s">
        <v>330</v>
      </c>
      <c r="F64" s="15" t="s">
        <v>331</v>
      </c>
      <c r="G64" s="15" t="s">
        <v>2308</v>
      </c>
      <c r="H64" s="15" t="s">
        <v>295</v>
      </c>
      <c r="I64" s="15" t="s">
        <v>312</v>
      </c>
      <c r="J64" s="15" t="s">
        <v>1184</v>
      </c>
      <c r="K64" s="15" t="s">
        <v>1185</v>
      </c>
      <c r="L64" s="15" t="s">
        <v>308</v>
      </c>
      <c r="M64" s="15" t="s">
        <v>308</v>
      </c>
      <c r="N64" s="15" t="s">
        <v>504</v>
      </c>
      <c r="O64" s="14" t="s">
        <v>2219</v>
      </c>
      <c r="P64" s="17">
        <v>50</v>
      </c>
      <c r="Q64" s="24" t="s">
        <v>1569</v>
      </c>
      <c r="R64" s="24" t="s">
        <v>1558</v>
      </c>
      <c r="S64" s="24" t="str">
        <f t="shared" si="0"/>
        <v>1900004463</v>
      </c>
      <c r="T64" s="24" t="str">
        <f t="shared" si="1"/>
        <v>SEP 2020</v>
      </c>
      <c r="U64" s="24" t="str">
        <f t="shared" si="2"/>
        <v>Legal Services</v>
      </c>
      <c r="V64" t="str">
        <f t="shared" si="3"/>
        <v>DARRELL L SAUNDERS</v>
      </c>
    </row>
    <row r="65" spans="1:22" x14ac:dyDescent="0.2">
      <c r="A65" s="14" t="s">
        <v>124</v>
      </c>
      <c r="B65" s="15" t="s">
        <v>1553</v>
      </c>
      <c r="C65" s="15" t="s">
        <v>1182</v>
      </c>
      <c r="D65" s="15" t="s">
        <v>1542</v>
      </c>
      <c r="E65" s="15" t="s">
        <v>330</v>
      </c>
      <c r="F65" s="15" t="s">
        <v>331</v>
      </c>
      <c r="G65" s="15" t="s">
        <v>2309</v>
      </c>
      <c r="H65" s="15" t="s">
        <v>295</v>
      </c>
      <c r="I65" s="15" t="s">
        <v>312</v>
      </c>
      <c r="J65" s="15" t="s">
        <v>1184</v>
      </c>
      <c r="K65" s="15" t="s">
        <v>1185</v>
      </c>
      <c r="L65" s="15" t="s">
        <v>308</v>
      </c>
      <c r="M65" s="15" t="s">
        <v>308</v>
      </c>
      <c r="N65" s="15" t="s">
        <v>506</v>
      </c>
      <c r="O65" s="14" t="s">
        <v>2224</v>
      </c>
      <c r="P65" s="17">
        <v>50</v>
      </c>
      <c r="Q65" s="24" t="s">
        <v>1569</v>
      </c>
      <c r="R65" s="24" t="s">
        <v>1558</v>
      </c>
      <c r="S65" s="24" t="str">
        <f t="shared" si="0"/>
        <v>1900004826</v>
      </c>
      <c r="T65" s="24" t="str">
        <f t="shared" si="1"/>
        <v>OCT 2020</v>
      </c>
      <c r="U65" s="24" t="str">
        <f t="shared" si="2"/>
        <v>Legal Services</v>
      </c>
      <c r="V65" t="str">
        <f t="shared" si="3"/>
        <v>DARRELL L SAUNDERS</v>
      </c>
    </row>
    <row r="66" spans="1:22" x14ac:dyDescent="0.2">
      <c r="A66" s="14" t="s">
        <v>124</v>
      </c>
      <c r="B66" s="15" t="s">
        <v>1553</v>
      </c>
      <c r="C66" s="15" t="s">
        <v>1182</v>
      </c>
      <c r="D66" s="15" t="s">
        <v>1542</v>
      </c>
      <c r="E66" s="15" t="s">
        <v>330</v>
      </c>
      <c r="F66" s="15" t="s">
        <v>331</v>
      </c>
      <c r="G66" s="15" t="s">
        <v>2310</v>
      </c>
      <c r="H66" s="15" t="s">
        <v>295</v>
      </c>
      <c r="I66" s="15" t="s">
        <v>312</v>
      </c>
      <c r="J66" s="15" t="s">
        <v>1184</v>
      </c>
      <c r="K66" s="15" t="s">
        <v>1185</v>
      </c>
      <c r="L66" s="15" t="s">
        <v>308</v>
      </c>
      <c r="M66" s="15" t="s">
        <v>308</v>
      </c>
      <c r="N66" s="15" t="s">
        <v>658</v>
      </c>
      <c r="O66" s="14" t="s">
        <v>2224</v>
      </c>
      <c r="P66" s="17">
        <v>50</v>
      </c>
      <c r="Q66" s="24" t="s">
        <v>1569</v>
      </c>
      <c r="R66" s="24" t="s">
        <v>1558</v>
      </c>
      <c r="S66" s="24" t="str">
        <f t="shared" si="0"/>
        <v>1900004863</v>
      </c>
      <c r="T66" s="24" t="str">
        <f t="shared" si="1"/>
        <v>OCT 2020</v>
      </c>
      <c r="U66" s="24" t="str">
        <f t="shared" si="2"/>
        <v>Legal Services</v>
      </c>
      <c r="V66" t="str">
        <f t="shared" si="3"/>
        <v>DARRELL L SAUNDERS</v>
      </c>
    </row>
    <row r="67" spans="1:22" x14ac:dyDescent="0.2">
      <c r="A67" s="14" t="s">
        <v>124</v>
      </c>
      <c r="B67" s="15" t="s">
        <v>1553</v>
      </c>
      <c r="C67" s="15" t="s">
        <v>1182</v>
      </c>
      <c r="D67" s="15" t="s">
        <v>1542</v>
      </c>
      <c r="E67" s="15" t="s">
        <v>330</v>
      </c>
      <c r="F67" s="15" t="s">
        <v>331</v>
      </c>
      <c r="G67" s="15" t="s">
        <v>2311</v>
      </c>
      <c r="H67" s="15" t="s">
        <v>295</v>
      </c>
      <c r="I67" s="15" t="s">
        <v>312</v>
      </c>
      <c r="J67" s="15" t="s">
        <v>1184</v>
      </c>
      <c r="K67" s="15" t="s">
        <v>1185</v>
      </c>
      <c r="L67" s="15" t="s">
        <v>308</v>
      </c>
      <c r="M67" s="15" t="s">
        <v>308</v>
      </c>
      <c r="N67" s="15" t="s">
        <v>658</v>
      </c>
      <c r="O67" s="14" t="s">
        <v>2221</v>
      </c>
      <c r="P67" s="17">
        <v>50</v>
      </c>
      <c r="Q67" s="24" t="s">
        <v>1569</v>
      </c>
      <c r="R67" s="24" t="s">
        <v>1558</v>
      </c>
      <c r="S67" s="24" t="str">
        <f t="shared" si="0"/>
        <v>1900005638</v>
      </c>
      <c r="T67" s="24" t="str">
        <f t="shared" si="1"/>
        <v>NOV 2020</v>
      </c>
      <c r="U67" s="24" t="str">
        <f t="shared" si="2"/>
        <v>Legal Services</v>
      </c>
      <c r="V67" t="str">
        <f t="shared" si="3"/>
        <v>DARRELL L SAUNDERS</v>
      </c>
    </row>
    <row r="68" spans="1:22" x14ac:dyDescent="0.2">
      <c r="A68" s="14" t="s">
        <v>124</v>
      </c>
      <c r="B68" s="15" t="s">
        <v>1553</v>
      </c>
      <c r="C68" s="15" t="s">
        <v>1182</v>
      </c>
      <c r="D68" s="15" t="s">
        <v>1542</v>
      </c>
      <c r="E68" s="15" t="s">
        <v>330</v>
      </c>
      <c r="F68" s="15" t="s">
        <v>331</v>
      </c>
      <c r="G68" s="15" t="s">
        <v>2312</v>
      </c>
      <c r="H68" s="15" t="s">
        <v>295</v>
      </c>
      <c r="I68" s="15" t="s">
        <v>312</v>
      </c>
      <c r="J68" s="15" t="s">
        <v>1184</v>
      </c>
      <c r="K68" s="15" t="s">
        <v>1185</v>
      </c>
      <c r="L68" s="15" t="s">
        <v>308</v>
      </c>
      <c r="M68" s="15" t="s">
        <v>308</v>
      </c>
      <c r="N68" s="15" t="s">
        <v>506</v>
      </c>
      <c r="O68" s="14" t="s">
        <v>2221</v>
      </c>
      <c r="P68" s="17">
        <v>100</v>
      </c>
      <c r="Q68" s="24" t="s">
        <v>1569</v>
      </c>
      <c r="R68" s="24" t="s">
        <v>1558</v>
      </c>
      <c r="S68" s="24" t="str">
        <f t="shared" si="0"/>
        <v>1900005640</v>
      </c>
      <c r="T68" s="24" t="str">
        <f t="shared" si="1"/>
        <v>NOV 2020</v>
      </c>
      <c r="U68" s="24" t="str">
        <f t="shared" si="2"/>
        <v>Legal Services</v>
      </c>
      <c r="V68" t="str">
        <f t="shared" si="3"/>
        <v>DARRELL L SAUNDERS</v>
      </c>
    </row>
    <row r="69" spans="1:22" x14ac:dyDescent="0.2">
      <c r="A69" s="14" t="s">
        <v>124</v>
      </c>
      <c r="B69" s="15" t="s">
        <v>1553</v>
      </c>
      <c r="C69" s="15" t="s">
        <v>1182</v>
      </c>
      <c r="D69" s="15" t="s">
        <v>1542</v>
      </c>
      <c r="E69" s="15" t="s">
        <v>330</v>
      </c>
      <c r="F69" s="15" t="s">
        <v>331</v>
      </c>
      <c r="G69" s="15" t="s">
        <v>2313</v>
      </c>
      <c r="H69" s="15" t="s">
        <v>295</v>
      </c>
      <c r="I69" s="15" t="s">
        <v>312</v>
      </c>
      <c r="J69" s="15" t="s">
        <v>1184</v>
      </c>
      <c r="K69" s="15" t="s">
        <v>1185</v>
      </c>
      <c r="L69" s="15" t="s">
        <v>308</v>
      </c>
      <c r="M69" s="15" t="s">
        <v>308</v>
      </c>
      <c r="N69" s="15" t="s">
        <v>506</v>
      </c>
      <c r="O69" s="14" t="s">
        <v>2252</v>
      </c>
      <c r="P69" s="17">
        <v>300</v>
      </c>
      <c r="Q69" s="24" t="s">
        <v>1569</v>
      </c>
      <c r="R69" s="24" t="s">
        <v>1558</v>
      </c>
      <c r="S69" s="24" t="str">
        <f t="shared" si="0"/>
        <v>1900006167</v>
      </c>
      <c r="T69" s="24" t="str">
        <f t="shared" si="1"/>
        <v>DEC 2020</v>
      </c>
      <c r="U69" s="24" t="str">
        <f t="shared" si="2"/>
        <v>Legal Services</v>
      </c>
      <c r="V69" t="str">
        <f t="shared" si="3"/>
        <v>DARRELL L SAUNDERS</v>
      </c>
    </row>
    <row r="70" spans="1:22" x14ac:dyDescent="0.2">
      <c r="A70" s="14" t="s">
        <v>124</v>
      </c>
      <c r="B70" s="15" t="s">
        <v>1553</v>
      </c>
      <c r="C70" s="15" t="s">
        <v>1182</v>
      </c>
      <c r="D70" s="15" t="s">
        <v>1542</v>
      </c>
      <c r="E70" s="15" t="s">
        <v>330</v>
      </c>
      <c r="F70" s="15" t="s">
        <v>331</v>
      </c>
      <c r="G70" s="15" t="s">
        <v>2314</v>
      </c>
      <c r="H70" s="15" t="s">
        <v>295</v>
      </c>
      <c r="I70" s="15" t="s">
        <v>312</v>
      </c>
      <c r="J70" s="15" t="s">
        <v>1184</v>
      </c>
      <c r="K70" s="15" t="s">
        <v>1185</v>
      </c>
      <c r="L70" s="15" t="s">
        <v>308</v>
      </c>
      <c r="M70" s="15" t="s">
        <v>308</v>
      </c>
      <c r="N70" s="15" t="s">
        <v>658</v>
      </c>
      <c r="O70" s="14" t="s">
        <v>2252</v>
      </c>
      <c r="P70" s="17">
        <v>50</v>
      </c>
      <c r="Q70" s="24" t="s">
        <v>1569</v>
      </c>
      <c r="R70" s="24" t="s">
        <v>1558</v>
      </c>
      <c r="S70" s="24" t="str">
        <f t="shared" si="0"/>
        <v>1900006175</v>
      </c>
      <c r="T70" s="24" t="str">
        <f t="shared" si="1"/>
        <v>DEC 2020</v>
      </c>
      <c r="U70" s="24" t="str">
        <f t="shared" si="2"/>
        <v>Legal Services</v>
      </c>
      <c r="V70" t="str">
        <f t="shared" si="3"/>
        <v>DARRELL L SAUNDERS</v>
      </c>
    </row>
    <row r="71" spans="1:22" x14ac:dyDescent="0.2">
      <c r="A71" s="14" t="s">
        <v>124</v>
      </c>
      <c r="B71" s="15" t="s">
        <v>1553</v>
      </c>
      <c r="C71" s="15" t="s">
        <v>1182</v>
      </c>
      <c r="D71" s="15" t="s">
        <v>1542</v>
      </c>
      <c r="E71" s="15" t="s">
        <v>563</v>
      </c>
      <c r="F71" s="15" t="s">
        <v>564</v>
      </c>
      <c r="G71" s="15" t="s">
        <v>2315</v>
      </c>
      <c r="H71" s="15" t="s">
        <v>295</v>
      </c>
      <c r="I71" s="15" t="s">
        <v>312</v>
      </c>
      <c r="J71" s="15" t="s">
        <v>1184</v>
      </c>
      <c r="K71" s="15" t="s">
        <v>1185</v>
      </c>
      <c r="L71" s="15" t="s">
        <v>308</v>
      </c>
      <c r="M71" s="15" t="s">
        <v>308</v>
      </c>
      <c r="N71" s="15" t="s">
        <v>2316</v>
      </c>
      <c r="O71" s="14" t="s">
        <v>2229</v>
      </c>
      <c r="P71" s="17">
        <v>363.52</v>
      </c>
      <c r="Q71" s="24" t="s">
        <v>1569</v>
      </c>
      <c r="R71" s="24" t="s">
        <v>1558</v>
      </c>
      <c r="S71" s="24" t="str">
        <f t="shared" si="0"/>
        <v>1900000194</v>
      </c>
      <c r="T71" s="24" t="str">
        <f t="shared" si="1"/>
        <v>JAN 2021</v>
      </c>
      <c r="U71" s="24" t="str">
        <f t="shared" si="2"/>
        <v>Legal Services</v>
      </c>
      <c r="V71" t="str">
        <f t="shared" si="3"/>
        <v>MCCARTER &amp; ENGLISH LLP</v>
      </c>
    </row>
    <row r="72" spans="1:22" x14ac:dyDescent="0.2">
      <c r="A72" s="14" t="s">
        <v>124</v>
      </c>
      <c r="B72" s="15" t="s">
        <v>1553</v>
      </c>
      <c r="C72" s="15" t="s">
        <v>1182</v>
      </c>
      <c r="D72" s="15" t="s">
        <v>1542</v>
      </c>
      <c r="E72" s="15" t="s">
        <v>563</v>
      </c>
      <c r="F72" s="15" t="s">
        <v>564</v>
      </c>
      <c r="G72" s="15" t="s">
        <v>2317</v>
      </c>
      <c r="H72" s="15" t="s">
        <v>295</v>
      </c>
      <c r="I72" s="15" t="s">
        <v>312</v>
      </c>
      <c r="J72" s="15" t="s">
        <v>1184</v>
      </c>
      <c r="K72" s="15" t="s">
        <v>1185</v>
      </c>
      <c r="L72" s="15" t="s">
        <v>308</v>
      </c>
      <c r="M72" s="15" t="s">
        <v>308</v>
      </c>
      <c r="N72" s="15" t="s">
        <v>2318</v>
      </c>
      <c r="O72" s="14" t="s">
        <v>2239</v>
      </c>
      <c r="P72" s="17">
        <v>581.15</v>
      </c>
      <c r="Q72" s="24" t="s">
        <v>1569</v>
      </c>
      <c r="R72" s="24" t="s">
        <v>1558</v>
      </c>
      <c r="S72" s="24" t="str">
        <f t="shared" si="0"/>
        <v>1900001139</v>
      </c>
      <c r="T72" s="24" t="str">
        <f t="shared" si="1"/>
        <v>MAR 2021</v>
      </c>
      <c r="U72" s="24" t="str">
        <f t="shared" si="2"/>
        <v>Legal Services</v>
      </c>
      <c r="V72" t="str">
        <f t="shared" si="3"/>
        <v>MCCARTER &amp; ENGLISH LLP</v>
      </c>
    </row>
    <row r="73" spans="1:22" x14ac:dyDescent="0.2">
      <c r="A73" s="14" t="s">
        <v>124</v>
      </c>
      <c r="B73" s="15" t="s">
        <v>1553</v>
      </c>
      <c r="C73" s="15" t="s">
        <v>1182</v>
      </c>
      <c r="D73" s="15" t="s">
        <v>1542</v>
      </c>
      <c r="E73" s="15" t="s">
        <v>563</v>
      </c>
      <c r="F73" s="15" t="s">
        <v>564</v>
      </c>
      <c r="G73" s="15" t="s">
        <v>2319</v>
      </c>
      <c r="H73" s="15" t="s">
        <v>295</v>
      </c>
      <c r="I73" s="15" t="s">
        <v>312</v>
      </c>
      <c r="J73" s="15" t="s">
        <v>1184</v>
      </c>
      <c r="K73" s="15" t="s">
        <v>1185</v>
      </c>
      <c r="L73" s="15" t="s">
        <v>308</v>
      </c>
      <c r="M73" s="15" t="s">
        <v>308</v>
      </c>
      <c r="N73" s="15" t="s">
        <v>2320</v>
      </c>
      <c r="O73" s="14" t="s">
        <v>2219</v>
      </c>
      <c r="P73" s="17">
        <v>984</v>
      </c>
      <c r="Q73" s="24" t="s">
        <v>1569</v>
      </c>
      <c r="R73" s="24" t="s">
        <v>1558</v>
      </c>
      <c r="S73" s="24" t="str">
        <f t="shared" si="0"/>
        <v>1900004335</v>
      </c>
      <c r="T73" s="24" t="str">
        <f t="shared" si="1"/>
        <v>SEP 2020</v>
      </c>
      <c r="U73" s="24" t="str">
        <f t="shared" si="2"/>
        <v>Legal Services</v>
      </c>
      <c r="V73" t="str">
        <f t="shared" si="3"/>
        <v>MCCARTER &amp; ENGLISH LLP</v>
      </c>
    </row>
    <row r="74" spans="1:22" x14ac:dyDescent="0.2">
      <c r="A74" s="14" t="s">
        <v>124</v>
      </c>
      <c r="B74" s="15" t="s">
        <v>1553</v>
      </c>
      <c r="C74" s="15" t="s">
        <v>1182</v>
      </c>
      <c r="D74" s="15" t="s">
        <v>1542</v>
      </c>
      <c r="E74" s="15" t="s">
        <v>563</v>
      </c>
      <c r="F74" s="15" t="s">
        <v>564</v>
      </c>
      <c r="G74" s="15" t="s">
        <v>2321</v>
      </c>
      <c r="H74" s="15" t="s">
        <v>295</v>
      </c>
      <c r="I74" s="15" t="s">
        <v>312</v>
      </c>
      <c r="J74" s="15" t="s">
        <v>1184</v>
      </c>
      <c r="K74" s="15" t="s">
        <v>1185</v>
      </c>
      <c r="L74" s="15" t="s">
        <v>308</v>
      </c>
      <c r="M74" s="15" t="s">
        <v>308</v>
      </c>
      <c r="N74" s="15" t="s">
        <v>2322</v>
      </c>
      <c r="O74" s="14" t="s">
        <v>2219</v>
      </c>
      <c r="P74" s="17">
        <v>764.66</v>
      </c>
      <c r="Q74" s="24" t="s">
        <v>1569</v>
      </c>
      <c r="R74" s="24" t="s">
        <v>1558</v>
      </c>
      <c r="S74" s="24" t="str">
        <f t="shared" ref="S74:S137" si="4">IF($V74="Various Vendors &lt; $1,000","",$G74)</f>
        <v>1900004345</v>
      </c>
      <c r="T74" s="24" t="str">
        <f t="shared" ref="T74:T137" si="5">IF($V74="Various Vendors &lt; $1,000","",$O74)</f>
        <v>SEP 2020</v>
      </c>
      <c r="U74" s="24" t="str">
        <f t="shared" ref="U74:U137" si="6">IF($V74="Various Vendors &lt; $1,000","",$D74)</f>
        <v>Legal Services</v>
      </c>
      <c r="V74" t="str">
        <f t="shared" ref="V74:V137" si="7">F74</f>
        <v>MCCARTER &amp; ENGLISH LLP</v>
      </c>
    </row>
    <row r="75" spans="1:22" x14ac:dyDescent="0.2">
      <c r="A75" s="14" t="s">
        <v>124</v>
      </c>
      <c r="B75" s="15" t="s">
        <v>1553</v>
      </c>
      <c r="C75" s="15" t="s">
        <v>1182</v>
      </c>
      <c r="D75" s="15" t="s">
        <v>1542</v>
      </c>
      <c r="E75" s="15" t="s">
        <v>563</v>
      </c>
      <c r="F75" s="15" t="s">
        <v>564</v>
      </c>
      <c r="G75" s="15" t="s">
        <v>2323</v>
      </c>
      <c r="H75" s="15" t="s">
        <v>295</v>
      </c>
      <c r="I75" s="15" t="s">
        <v>312</v>
      </c>
      <c r="J75" s="15" t="s">
        <v>1184</v>
      </c>
      <c r="K75" s="15" t="s">
        <v>1185</v>
      </c>
      <c r="L75" s="15" t="s">
        <v>308</v>
      </c>
      <c r="M75" s="15" t="s">
        <v>308</v>
      </c>
      <c r="N75" s="15" t="s">
        <v>2324</v>
      </c>
      <c r="O75" s="14" t="s">
        <v>2224</v>
      </c>
      <c r="P75" s="17">
        <v>487.01</v>
      </c>
      <c r="Q75" s="24" t="s">
        <v>1569</v>
      </c>
      <c r="R75" s="24" t="s">
        <v>1558</v>
      </c>
      <c r="S75" s="24" t="str">
        <f t="shared" si="4"/>
        <v>1900004962</v>
      </c>
      <c r="T75" s="24" t="str">
        <f t="shared" si="5"/>
        <v>OCT 2020</v>
      </c>
      <c r="U75" s="24" t="str">
        <f t="shared" si="6"/>
        <v>Legal Services</v>
      </c>
      <c r="V75" t="str">
        <f t="shared" si="7"/>
        <v>MCCARTER &amp; ENGLISH LLP</v>
      </c>
    </row>
    <row r="76" spans="1:22" x14ac:dyDescent="0.2">
      <c r="A76" s="14" t="s">
        <v>124</v>
      </c>
      <c r="B76" s="15" t="s">
        <v>1553</v>
      </c>
      <c r="C76" s="15" t="s">
        <v>1182</v>
      </c>
      <c r="D76" s="15" t="s">
        <v>1542</v>
      </c>
      <c r="E76" s="15" t="s">
        <v>563</v>
      </c>
      <c r="F76" s="15" t="s">
        <v>564</v>
      </c>
      <c r="G76" s="15" t="s">
        <v>2325</v>
      </c>
      <c r="H76" s="15" t="s">
        <v>295</v>
      </c>
      <c r="I76" s="15" t="s">
        <v>312</v>
      </c>
      <c r="J76" s="15" t="s">
        <v>1184</v>
      </c>
      <c r="K76" s="15" t="s">
        <v>1185</v>
      </c>
      <c r="L76" s="15" t="s">
        <v>308</v>
      </c>
      <c r="M76" s="15" t="s">
        <v>308</v>
      </c>
      <c r="N76" s="15" t="s">
        <v>2326</v>
      </c>
      <c r="O76" s="14" t="s">
        <v>2252</v>
      </c>
      <c r="P76" s="17">
        <v>235.41</v>
      </c>
      <c r="Q76" s="24" t="s">
        <v>1569</v>
      </c>
      <c r="R76" s="24" t="s">
        <v>1558</v>
      </c>
      <c r="S76" s="24" t="str">
        <f t="shared" si="4"/>
        <v>1900006369</v>
      </c>
      <c r="T76" s="24" t="str">
        <f t="shared" si="5"/>
        <v>DEC 2020</v>
      </c>
      <c r="U76" s="24" t="str">
        <f t="shared" si="6"/>
        <v>Legal Services</v>
      </c>
      <c r="V76" t="str">
        <f t="shared" si="7"/>
        <v>MCCARTER &amp; ENGLISH LLP</v>
      </c>
    </row>
    <row r="77" spans="1:22" x14ac:dyDescent="0.2">
      <c r="A77" s="14" t="s">
        <v>124</v>
      </c>
      <c r="B77" s="15" t="s">
        <v>1553</v>
      </c>
      <c r="C77" s="15" t="s">
        <v>1182</v>
      </c>
      <c r="D77" s="15" t="s">
        <v>1542</v>
      </c>
      <c r="E77" s="15" t="s">
        <v>2327</v>
      </c>
      <c r="F77" s="15" t="s">
        <v>2328</v>
      </c>
      <c r="G77" s="15" t="s">
        <v>2329</v>
      </c>
      <c r="H77" s="15" t="s">
        <v>295</v>
      </c>
      <c r="I77" s="15" t="s">
        <v>312</v>
      </c>
      <c r="J77" s="15" t="s">
        <v>1184</v>
      </c>
      <c r="K77" s="15" t="s">
        <v>1185</v>
      </c>
      <c r="L77" s="15" t="s">
        <v>308</v>
      </c>
      <c r="M77" s="15" t="s">
        <v>308</v>
      </c>
      <c r="N77" s="15" t="s">
        <v>2330</v>
      </c>
      <c r="O77" s="14" t="s">
        <v>2239</v>
      </c>
      <c r="P77" s="17">
        <v>642</v>
      </c>
      <c r="Q77" s="24" t="s">
        <v>1569</v>
      </c>
      <c r="R77" s="24" t="s">
        <v>1558</v>
      </c>
      <c r="S77" s="24" t="str">
        <f t="shared" si="4"/>
        <v>1900001110</v>
      </c>
      <c r="T77" s="24" t="str">
        <f t="shared" si="5"/>
        <v>MAR 2021</v>
      </c>
      <c r="U77" s="24" t="str">
        <f t="shared" si="6"/>
        <v>Legal Services</v>
      </c>
      <c r="V77" t="str">
        <f t="shared" si="7"/>
        <v>GOSS SAMFORD PLLC</v>
      </c>
    </row>
    <row r="78" spans="1:22" x14ac:dyDescent="0.2">
      <c r="A78" s="14" t="s">
        <v>124</v>
      </c>
      <c r="B78" s="15" t="s">
        <v>1553</v>
      </c>
      <c r="C78" s="15" t="s">
        <v>1182</v>
      </c>
      <c r="D78" s="15" t="s">
        <v>1542</v>
      </c>
      <c r="E78" s="15" t="s">
        <v>308</v>
      </c>
      <c r="F78" s="15" t="s">
        <v>309</v>
      </c>
      <c r="G78" s="15" t="s">
        <v>2331</v>
      </c>
      <c r="H78" s="15" t="s">
        <v>2</v>
      </c>
      <c r="I78" s="15" t="s">
        <v>395</v>
      </c>
      <c r="J78" s="15" t="s">
        <v>1184</v>
      </c>
      <c r="K78" s="15" t="s">
        <v>1185</v>
      </c>
      <c r="L78" s="15" t="s">
        <v>308</v>
      </c>
      <c r="M78" s="15" t="s">
        <v>962</v>
      </c>
      <c r="N78" s="15" t="s">
        <v>963</v>
      </c>
      <c r="O78" s="14" t="s">
        <v>2229</v>
      </c>
      <c r="P78" s="17">
        <v>14500</v>
      </c>
      <c r="Q78" s="24" t="s">
        <v>1569</v>
      </c>
      <c r="R78" s="24" t="s">
        <v>1558</v>
      </c>
      <c r="S78" s="24" t="str">
        <f t="shared" si="4"/>
        <v>2200000005</v>
      </c>
      <c r="T78" s="24" t="str">
        <f t="shared" si="5"/>
        <v>JAN 2021</v>
      </c>
      <c r="U78" s="24" t="str">
        <f t="shared" si="6"/>
        <v>Legal Services</v>
      </c>
      <c r="V78" t="s">
        <v>335</v>
      </c>
    </row>
    <row r="79" spans="1:22" x14ac:dyDescent="0.2">
      <c r="A79" s="14" t="s">
        <v>124</v>
      </c>
      <c r="B79" s="15" t="s">
        <v>1553</v>
      </c>
      <c r="C79" s="15" t="s">
        <v>1182</v>
      </c>
      <c r="D79" s="15" t="s">
        <v>1542</v>
      </c>
      <c r="E79" s="15" t="s">
        <v>308</v>
      </c>
      <c r="F79" s="15" t="s">
        <v>309</v>
      </c>
      <c r="G79" s="15" t="s">
        <v>2332</v>
      </c>
      <c r="H79" s="15" t="s">
        <v>2</v>
      </c>
      <c r="I79" s="15" t="s">
        <v>395</v>
      </c>
      <c r="J79" s="15" t="s">
        <v>1184</v>
      </c>
      <c r="K79" s="15" t="s">
        <v>1185</v>
      </c>
      <c r="L79" s="15" t="s">
        <v>308</v>
      </c>
      <c r="M79" s="15" t="s">
        <v>962</v>
      </c>
      <c r="N79" s="15" t="s">
        <v>963</v>
      </c>
      <c r="O79" s="14" t="s">
        <v>2235</v>
      </c>
      <c r="P79" s="17">
        <v>3579</v>
      </c>
      <c r="Q79" s="24" t="s">
        <v>1569</v>
      </c>
      <c r="R79" s="24" t="s">
        <v>1558</v>
      </c>
      <c r="S79" s="24" t="str">
        <f t="shared" si="4"/>
        <v>2200000018</v>
      </c>
      <c r="T79" s="24" t="str">
        <f t="shared" si="5"/>
        <v>FEB 2021</v>
      </c>
      <c r="U79" s="24" t="str">
        <f t="shared" si="6"/>
        <v>Legal Services</v>
      </c>
      <c r="V79" t="s">
        <v>335</v>
      </c>
    </row>
    <row r="80" spans="1:22" x14ac:dyDescent="0.2">
      <c r="A80" s="14" t="s">
        <v>124</v>
      </c>
      <c r="B80" s="15" t="s">
        <v>1553</v>
      </c>
      <c r="C80" s="15" t="s">
        <v>1182</v>
      </c>
      <c r="D80" s="15" t="s">
        <v>1542</v>
      </c>
      <c r="E80" s="15" t="s">
        <v>308</v>
      </c>
      <c r="F80" s="15" t="s">
        <v>309</v>
      </c>
      <c r="G80" s="15" t="s">
        <v>2333</v>
      </c>
      <c r="H80" s="15" t="s">
        <v>2</v>
      </c>
      <c r="I80" s="15" t="s">
        <v>395</v>
      </c>
      <c r="J80" s="15" t="s">
        <v>1184</v>
      </c>
      <c r="K80" s="15" t="s">
        <v>1185</v>
      </c>
      <c r="L80" s="15" t="s">
        <v>308</v>
      </c>
      <c r="M80" s="15" t="s">
        <v>962</v>
      </c>
      <c r="N80" s="15" t="s">
        <v>963</v>
      </c>
      <c r="O80" s="14" t="s">
        <v>2239</v>
      </c>
      <c r="P80" s="17">
        <v>17246</v>
      </c>
      <c r="Q80" s="24" t="s">
        <v>1569</v>
      </c>
      <c r="R80" s="24" t="s">
        <v>1558</v>
      </c>
      <c r="S80" s="24" t="str">
        <f t="shared" si="4"/>
        <v>2200000030</v>
      </c>
      <c r="T80" s="24" t="str">
        <f t="shared" si="5"/>
        <v>MAR 2021</v>
      </c>
      <c r="U80" s="24" t="str">
        <f t="shared" si="6"/>
        <v>Legal Services</v>
      </c>
      <c r="V80" t="s">
        <v>335</v>
      </c>
    </row>
    <row r="81" spans="1:22" x14ac:dyDescent="0.2">
      <c r="A81" s="14" t="s">
        <v>124</v>
      </c>
      <c r="B81" s="15" t="s">
        <v>1553</v>
      </c>
      <c r="C81" s="15" t="s">
        <v>1182</v>
      </c>
      <c r="D81" s="15" t="s">
        <v>1542</v>
      </c>
      <c r="E81" s="15" t="s">
        <v>308</v>
      </c>
      <c r="F81" s="15" t="s">
        <v>309</v>
      </c>
      <c r="G81" s="15" t="s">
        <v>2334</v>
      </c>
      <c r="H81" s="15" t="s">
        <v>2</v>
      </c>
      <c r="I81" s="15" t="s">
        <v>395</v>
      </c>
      <c r="J81" s="15" t="s">
        <v>1184</v>
      </c>
      <c r="K81" s="15" t="s">
        <v>1185</v>
      </c>
      <c r="L81" s="15" t="s">
        <v>308</v>
      </c>
      <c r="M81" s="15" t="s">
        <v>962</v>
      </c>
      <c r="N81" s="15" t="s">
        <v>963</v>
      </c>
      <c r="O81" s="14" t="s">
        <v>2224</v>
      </c>
      <c r="P81" s="17">
        <v>9500</v>
      </c>
      <c r="Q81" s="24" t="s">
        <v>1569</v>
      </c>
      <c r="R81" s="24" t="s">
        <v>1558</v>
      </c>
      <c r="S81" s="24" t="str">
        <f t="shared" si="4"/>
        <v>2200000136</v>
      </c>
      <c r="T81" s="24" t="str">
        <f t="shared" si="5"/>
        <v>OCT 2020</v>
      </c>
      <c r="U81" s="24" t="str">
        <f t="shared" si="6"/>
        <v>Legal Services</v>
      </c>
      <c r="V81" t="s">
        <v>335</v>
      </c>
    </row>
    <row r="82" spans="1:22" x14ac:dyDescent="0.2">
      <c r="A82" s="14" t="s">
        <v>124</v>
      </c>
      <c r="B82" s="15" t="s">
        <v>1553</v>
      </c>
      <c r="C82" s="15" t="s">
        <v>1182</v>
      </c>
      <c r="D82" s="15" t="s">
        <v>1542</v>
      </c>
      <c r="E82" s="15" t="s">
        <v>308</v>
      </c>
      <c r="F82" s="15" t="s">
        <v>309</v>
      </c>
      <c r="G82" s="15" t="s">
        <v>1052</v>
      </c>
      <c r="H82" s="15" t="s">
        <v>2</v>
      </c>
      <c r="I82" s="15" t="s">
        <v>395</v>
      </c>
      <c r="J82" s="15" t="s">
        <v>1184</v>
      </c>
      <c r="K82" s="15" t="s">
        <v>1185</v>
      </c>
      <c r="L82" s="15" t="s">
        <v>308</v>
      </c>
      <c r="M82" s="15" t="s">
        <v>962</v>
      </c>
      <c r="N82" s="15" t="s">
        <v>963</v>
      </c>
      <c r="O82" s="14" t="s">
        <v>2221</v>
      </c>
      <c r="P82" s="17">
        <v>5500</v>
      </c>
      <c r="Q82" s="24" t="s">
        <v>1569</v>
      </c>
      <c r="R82" s="24" t="s">
        <v>1558</v>
      </c>
      <c r="S82" s="24" t="str">
        <f t="shared" si="4"/>
        <v>2200000148</v>
      </c>
      <c r="T82" s="24" t="str">
        <f t="shared" si="5"/>
        <v>NOV 2020</v>
      </c>
      <c r="U82" s="24" t="str">
        <f t="shared" si="6"/>
        <v>Legal Services</v>
      </c>
      <c r="V82" t="s">
        <v>335</v>
      </c>
    </row>
    <row r="83" spans="1:22" x14ac:dyDescent="0.2">
      <c r="A83" s="14" t="s">
        <v>124</v>
      </c>
      <c r="B83" s="15" t="s">
        <v>1553</v>
      </c>
      <c r="C83" s="15" t="s">
        <v>1182</v>
      </c>
      <c r="D83" s="15" t="s">
        <v>1542</v>
      </c>
      <c r="E83" s="15" t="s">
        <v>308</v>
      </c>
      <c r="F83" s="15" t="s">
        <v>309</v>
      </c>
      <c r="G83" s="15" t="s">
        <v>2335</v>
      </c>
      <c r="H83" s="15" t="s">
        <v>2</v>
      </c>
      <c r="I83" s="15" t="s">
        <v>395</v>
      </c>
      <c r="J83" s="15" t="s">
        <v>1184</v>
      </c>
      <c r="K83" s="15" t="s">
        <v>1185</v>
      </c>
      <c r="L83" s="15" t="s">
        <v>308</v>
      </c>
      <c r="M83" s="15" t="s">
        <v>962</v>
      </c>
      <c r="N83" s="15" t="s">
        <v>963</v>
      </c>
      <c r="O83" s="14" t="s">
        <v>2252</v>
      </c>
      <c r="P83" s="17">
        <v>10000</v>
      </c>
      <c r="Q83" s="24" t="s">
        <v>1569</v>
      </c>
      <c r="R83" s="24" t="s">
        <v>1558</v>
      </c>
      <c r="S83" s="24" t="str">
        <f t="shared" si="4"/>
        <v>2200000163</v>
      </c>
      <c r="T83" s="24" t="str">
        <f t="shared" si="5"/>
        <v>DEC 2020</v>
      </c>
      <c r="U83" s="24" t="str">
        <f t="shared" si="6"/>
        <v>Legal Services</v>
      </c>
      <c r="V83" t="s">
        <v>335</v>
      </c>
    </row>
    <row r="84" spans="1:22" x14ac:dyDescent="0.2">
      <c r="A84" s="14" t="s">
        <v>124</v>
      </c>
      <c r="B84" s="15" t="s">
        <v>1553</v>
      </c>
      <c r="C84" s="15" t="s">
        <v>1182</v>
      </c>
      <c r="D84" s="15" t="s">
        <v>1542</v>
      </c>
      <c r="E84" s="15" t="s">
        <v>308</v>
      </c>
      <c r="F84" s="15" t="s">
        <v>309</v>
      </c>
      <c r="G84" s="15" t="s">
        <v>2336</v>
      </c>
      <c r="H84" s="15" t="s">
        <v>2</v>
      </c>
      <c r="I84" s="15" t="s">
        <v>398</v>
      </c>
      <c r="J84" s="15" t="s">
        <v>1184</v>
      </c>
      <c r="K84" s="15" t="s">
        <v>1185</v>
      </c>
      <c r="L84" s="15" t="s">
        <v>308</v>
      </c>
      <c r="M84" s="15" t="s">
        <v>962</v>
      </c>
      <c r="N84" s="15" t="s">
        <v>963</v>
      </c>
      <c r="O84" s="14" t="s">
        <v>2229</v>
      </c>
      <c r="P84" s="17">
        <v>-10000</v>
      </c>
      <c r="Q84" s="24" t="s">
        <v>1569</v>
      </c>
      <c r="R84" s="24" t="s">
        <v>1558</v>
      </c>
      <c r="S84" s="24" t="str">
        <f t="shared" si="4"/>
        <v>4400000005</v>
      </c>
      <c r="T84" s="24" t="str">
        <f t="shared" si="5"/>
        <v>JAN 2021</v>
      </c>
      <c r="U84" s="24" t="str">
        <f t="shared" si="6"/>
        <v>Legal Services</v>
      </c>
      <c r="V84" t="s">
        <v>335</v>
      </c>
    </row>
    <row r="85" spans="1:22" x14ac:dyDescent="0.2">
      <c r="A85" s="14" t="s">
        <v>124</v>
      </c>
      <c r="B85" s="15" t="s">
        <v>1553</v>
      </c>
      <c r="C85" s="15" t="s">
        <v>1182</v>
      </c>
      <c r="D85" s="15" t="s">
        <v>1542</v>
      </c>
      <c r="E85" s="15" t="s">
        <v>308</v>
      </c>
      <c r="F85" s="15" t="s">
        <v>309</v>
      </c>
      <c r="G85" s="15" t="s">
        <v>2337</v>
      </c>
      <c r="H85" s="15" t="s">
        <v>2</v>
      </c>
      <c r="I85" s="15" t="s">
        <v>398</v>
      </c>
      <c r="J85" s="15" t="s">
        <v>1184</v>
      </c>
      <c r="K85" s="15" t="s">
        <v>1185</v>
      </c>
      <c r="L85" s="15" t="s">
        <v>308</v>
      </c>
      <c r="M85" s="15" t="s">
        <v>962</v>
      </c>
      <c r="N85" s="15" t="s">
        <v>963</v>
      </c>
      <c r="O85" s="14" t="s">
        <v>2235</v>
      </c>
      <c r="P85" s="17">
        <v>-14500</v>
      </c>
      <c r="Q85" s="24" t="s">
        <v>1569</v>
      </c>
      <c r="R85" s="24" t="s">
        <v>1558</v>
      </c>
      <c r="S85" s="24" t="str">
        <f t="shared" si="4"/>
        <v>4400000014</v>
      </c>
      <c r="T85" s="24" t="str">
        <f t="shared" si="5"/>
        <v>FEB 2021</v>
      </c>
      <c r="U85" s="24" t="str">
        <f t="shared" si="6"/>
        <v>Legal Services</v>
      </c>
      <c r="V85" t="s">
        <v>335</v>
      </c>
    </row>
    <row r="86" spans="1:22" x14ac:dyDescent="0.2">
      <c r="A86" s="14" t="s">
        <v>124</v>
      </c>
      <c r="B86" s="15" t="s">
        <v>1553</v>
      </c>
      <c r="C86" s="15" t="s">
        <v>1182</v>
      </c>
      <c r="D86" s="15" t="s">
        <v>1542</v>
      </c>
      <c r="E86" s="15" t="s">
        <v>308</v>
      </c>
      <c r="F86" s="15" t="s">
        <v>309</v>
      </c>
      <c r="G86" s="15" t="s">
        <v>2338</v>
      </c>
      <c r="H86" s="15" t="s">
        <v>2</v>
      </c>
      <c r="I86" s="15" t="s">
        <v>398</v>
      </c>
      <c r="J86" s="15" t="s">
        <v>1184</v>
      </c>
      <c r="K86" s="15" t="s">
        <v>1185</v>
      </c>
      <c r="L86" s="15" t="s">
        <v>308</v>
      </c>
      <c r="M86" s="15" t="s">
        <v>962</v>
      </c>
      <c r="N86" s="15" t="s">
        <v>963</v>
      </c>
      <c r="O86" s="14" t="s">
        <v>2239</v>
      </c>
      <c r="P86" s="17">
        <v>-3579</v>
      </c>
      <c r="Q86" s="24" t="s">
        <v>1569</v>
      </c>
      <c r="R86" s="24" t="s">
        <v>1558</v>
      </c>
      <c r="S86" s="24" t="str">
        <f t="shared" si="4"/>
        <v>4400000024</v>
      </c>
      <c r="T86" s="24" t="str">
        <f t="shared" si="5"/>
        <v>MAR 2021</v>
      </c>
      <c r="U86" s="24" t="str">
        <f t="shared" si="6"/>
        <v>Legal Services</v>
      </c>
      <c r="V86" t="s">
        <v>335</v>
      </c>
    </row>
    <row r="87" spans="1:22" x14ac:dyDescent="0.2">
      <c r="A87" s="14" t="s">
        <v>124</v>
      </c>
      <c r="B87" s="15" t="s">
        <v>1553</v>
      </c>
      <c r="C87" s="15" t="s">
        <v>1182</v>
      </c>
      <c r="D87" s="15" t="s">
        <v>1542</v>
      </c>
      <c r="E87" s="15" t="s">
        <v>308</v>
      </c>
      <c r="F87" s="15" t="s">
        <v>309</v>
      </c>
      <c r="G87" s="15" t="s">
        <v>2339</v>
      </c>
      <c r="H87" s="15" t="s">
        <v>2</v>
      </c>
      <c r="I87" s="15" t="s">
        <v>398</v>
      </c>
      <c r="J87" s="15" t="s">
        <v>1184</v>
      </c>
      <c r="K87" s="15" t="s">
        <v>1185</v>
      </c>
      <c r="L87" s="15" t="s">
        <v>308</v>
      </c>
      <c r="M87" s="15" t="s">
        <v>962</v>
      </c>
      <c r="N87" s="15" t="s">
        <v>963</v>
      </c>
      <c r="O87" s="14" t="s">
        <v>2221</v>
      </c>
      <c r="P87" s="17">
        <v>-9500</v>
      </c>
      <c r="Q87" s="24" t="s">
        <v>1569</v>
      </c>
      <c r="R87" s="24" t="s">
        <v>1558</v>
      </c>
      <c r="S87" s="24" t="str">
        <f t="shared" si="4"/>
        <v>4400000113</v>
      </c>
      <c r="T87" s="24" t="str">
        <f t="shared" si="5"/>
        <v>NOV 2020</v>
      </c>
      <c r="U87" s="24" t="str">
        <f t="shared" si="6"/>
        <v>Legal Services</v>
      </c>
      <c r="V87" t="s">
        <v>335</v>
      </c>
    </row>
    <row r="88" spans="1:22" x14ac:dyDescent="0.2">
      <c r="A88" s="14" t="s">
        <v>124</v>
      </c>
      <c r="B88" s="15" t="s">
        <v>1553</v>
      </c>
      <c r="C88" s="15" t="s">
        <v>1182</v>
      </c>
      <c r="D88" s="15" t="s">
        <v>1542</v>
      </c>
      <c r="E88" s="15" t="s">
        <v>308</v>
      </c>
      <c r="F88" s="15" t="s">
        <v>309</v>
      </c>
      <c r="G88" s="15" t="s">
        <v>2340</v>
      </c>
      <c r="H88" s="15" t="s">
        <v>2</v>
      </c>
      <c r="I88" s="15" t="s">
        <v>398</v>
      </c>
      <c r="J88" s="15" t="s">
        <v>1184</v>
      </c>
      <c r="K88" s="15" t="s">
        <v>1185</v>
      </c>
      <c r="L88" s="15" t="s">
        <v>308</v>
      </c>
      <c r="M88" s="15" t="s">
        <v>962</v>
      </c>
      <c r="N88" s="15" t="s">
        <v>963</v>
      </c>
      <c r="O88" s="14" t="s">
        <v>2252</v>
      </c>
      <c r="P88" s="17">
        <v>-5500</v>
      </c>
      <c r="Q88" s="24" t="s">
        <v>1569</v>
      </c>
      <c r="R88" s="24" t="s">
        <v>1558</v>
      </c>
      <c r="S88" s="24" t="str">
        <f t="shared" si="4"/>
        <v>4400000123</v>
      </c>
      <c r="T88" s="24" t="str">
        <f t="shared" si="5"/>
        <v>DEC 2020</v>
      </c>
      <c r="U88" s="24" t="str">
        <f t="shared" si="6"/>
        <v>Legal Services</v>
      </c>
      <c r="V88" t="s">
        <v>335</v>
      </c>
    </row>
    <row r="89" spans="1:22" x14ac:dyDescent="0.2">
      <c r="A89" s="14" t="s">
        <v>124</v>
      </c>
      <c r="B89" s="15" t="s">
        <v>1553</v>
      </c>
      <c r="C89" s="15" t="s">
        <v>1186</v>
      </c>
      <c r="D89" s="15" t="s">
        <v>1543</v>
      </c>
      <c r="E89" s="15" t="s">
        <v>385</v>
      </c>
      <c r="F89" s="15" t="s">
        <v>386</v>
      </c>
      <c r="G89" s="15" t="s">
        <v>507</v>
      </c>
      <c r="H89" s="15" t="s">
        <v>295</v>
      </c>
      <c r="I89" s="15" t="s">
        <v>492</v>
      </c>
      <c r="J89" s="15" t="s">
        <v>1078</v>
      </c>
      <c r="K89" s="15" t="s">
        <v>1079</v>
      </c>
      <c r="L89" s="15" t="s">
        <v>308</v>
      </c>
      <c r="M89" s="15" t="s">
        <v>2341</v>
      </c>
      <c r="N89" s="15" t="s">
        <v>2341</v>
      </c>
      <c r="O89" s="14" t="s">
        <v>2229</v>
      </c>
      <c r="P89" s="17">
        <v>1000</v>
      </c>
      <c r="Q89" s="24" t="s">
        <v>1571</v>
      </c>
      <c r="R89" s="24" t="s">
        <v>1558</v>
      </c>
      <c r="S89" s="24" t="str">
        <f t="shared" si="4"/>
        <v>1900000172</v>
      </c>
      <c r="T89" s="24" t="str">
        <f t="shared" si="5"/>
        <v>JAN 2021</v>
      </c>
      <c r="U89" s="24" t="str">
        <f t="shared" si="6"/>
        <v>Consultant Services</v>
      </c>
      <c r="V89" t="str">
        <f t="shared" si="7"/>
        <v>TOM MCCAY</v>
      </c>
    </row>
    <row r="90" spans="1:22" x14ac:dyDescent="0.2">
      <c r="A90" s="14" t="s">
        <v>124</v>
      </c>
      <c r="B90" s="15" t="s">
        <v>1553</v>
      </c>
      <c r="C90" s="15" t="s">
        <v>1186</v>
      </c>
      <c r="D90" s="15" t="s">
        <v>1543</v>
      </c>
      <c r="E90" s="15" t="s">
        <v>385</v>
      </c>
      <c r="F90" s="15" t="s">
        <v>386</v>
      </c>
      <c r="G90" s="15" t="s">
        <v>2342</v>
      </c>
      <c r="H90" s="15" t="s">
        <v>295</v>
      </c>
      <c r="I90" s="15" t="s">
        <v>492</v>
      </c>
      <c r="J90" s="15" t="s">
        <v>1078</v>
      </c>
      <c r="K90" s="15" t="s">
        <v>1079</v>
      </c>
      <c r="L90" s="15" t="s">
        <v>308</v>
      </c>
      <c r="M90" s="15" t="s">
        <v>2343</v>
      </c>
      <c r="N90" s="15" t="s">
        <v>2343</v>
      </c>
      <c r="O90" s="14" t="s">
        <v>2235</v>
      </c>
      <c r="P90" s="17">
        <v>1000</v>
      </c>
      <c r="Q90" s="24" t="s">
        <v>1571</v>
      </c>
      <c r="R90" s="24" t="s">
        <v>1558</v>
      </c>
      <c r="S90" s="24" t="str">
        <f t="shared" si="4"/>
        <v>1900000457</v>
      </c>
      <c r="T90" s="24" t="str">
        <f t="shared" si="5"/>
        <v>FEB 2021</v>
      </c>
      <c r="U90" s="24" t="str">
        <f t="shared" si="6"/>
        <v>Consultant Services</v>
      </c>
      <c r="V90" t="str">
        <f t="shared" si="7"/>
        <v>TOM MCCAY</v>
      </c>
    </row>
    <row r="91" spans="1:22" x14ac:dyDescent="0.2">
      <c r="A91" s="14" t="s">
        <v>124</v>
      </c>
      <c r="B91" s="15" t="s">
        <v>1553</v>
      </c>
      <c r="C91" s="15" t="s">
        <v>1186</v>
      </c>
      <c r="D91" s="15" t="s">
        <v>1543</v>
      </c>
      <c r="E91" s="15" t="s">
        <v>385</v>
      </c>
      <c r="F91" s="15" t="s">
        <v>386</v>
      </c>
      <c r="G91" s="15" t="s">
        <v>2344</v>
      </c>
      <c r="H91" s="15" t="s">
        <v>295</v>
      </c>
      <c r="I91" s="15" t="s">
        <v>492</v>
      </c>
      <c r="J91" s="15" t="s">
        <v>1078</v>
      </c>
      <c r="K91" s="15" t="s">
        <v>1079</v>
      </c>
      <c r="L91" s="15" t="s">
        <v>308</v>
      </c>
      <c r="M91" s="15" t="s">
        <v>2345</v>
      </c>
      <c r="N91" s="15" t="s">
        <v>2345</v>
      </c>
      <c r="O91" s="14" t="s">
        <v>2239</v>
      </c>
      <c r="P91" s="17">
        <v>1000</v>
      </c>
      <c r="Q91" s="24" t="s">
        <v>1571</v>
      </c>
      <c r="R91" s="24" t="s">
        <v>1558</v>
      </c>
      <c r="S91" s="24" t="str">
        <f t="shared" si="4"/>
        <v>1900000774</v>
      </c>
      <c r="T91" s="24" t="str">
        <f t="shared" si="5"/>
        <v>MAR 2021</v>
      </c>
      <c r="U91" s="24" t="str">
        <f t="shared" si="6"/>
        <v>Consultant Services</v>
      </c>
      <c r="V91" t="str">
        <f t="shared" si="7"/>
        <v>TOM MCCAY</v>
      </c>
    </row>
    <row r="92" spans="1:22" x14ac:dyDescent="0.2">
      <c r="A92" s="14" t="s">
        <v>124</v>
      </c>
      <c r="B92" s="15" t="s">
        <v>1553</v>
      </c>
      <c r="C92" s="15" t="s">
        <v>1186</v>
      </c>
      <c r="D92" s="15" t="s">
        <v>1543</v>
      </c>
      <c r="E92" s="15" t="s">
        <v>385</v>
      </c>
      <c r="F92" s="15" t="s">
        <v>386</v>
      </c>
      <c r="G92" s="15" t="s">
        <v>2346</v>
      </c>
      <c r="H92" s="15" t="s">
        <v>295</v>
      </c>
      <c r="I92" s="15" t="s">
        <v>492</v>
      </c>
      <c r="J92" s="15" t="s">
        <v>1078</v>
      </c>
      <c r="K92" s="15" t="s">
        <v>1079</v>
      </c>
      <c r="L92" s="15" t="s">
        <v>308</v>
      </c>
      <c r="M92" s="15" t="s">
        <v>2347</v>
      </c>
      <c r="N92" s="15" t="s">
        <v>2347</v>
      </c>
      <c r="O92" s="14" t="s">
        <v>2219</v>
      </c>
      <c r="P92" s="17">
        <v>1000</v>
      </c>
      <c r="Q92" s="24" t="s">
        <v>1571</v>
      </c>
      <c r="R92" s="24" t="s">
        <v>1558</v>
      </c>
      <c r="S92" s="24" t="str">
        <f t="shared" si="4"/>
        <v>1900004216</v>
      </c>
      <c r="T92" s="24" t="str">
        <f t="shared" si="5"/>
        <v>SEP 2020</v>
      </c>
      <c r="U92" s="24" t="str">
        <f t="shared" si="6"/>
        <v>Consultant Services</v>
      </c>
      <c r="V92" t="str">
        <f t="shared" si="7"/>
        <v>TOM MCCAY</v>
      </c>
    </row>
    <row r="93" spans="1:22" x14ac:dyDescent="0.2">
      <c r="A93" s="14" t="s">
        <v>124</v>
      </c>
      <c r="B93" s="15" t="s">
        <v>1553</v>
      </c>
      <c r="C93" s="15" t="s">
        <v>1186</v>
      </c>
      <c r="D93" s="15" t="s">
        <v>1543</v>
      </c>
      <c r="E93" s="15" t="s">
        <v>385</v>
      </c>
      <c r="F93" s="15" t="s">
        <v>386</v>
      </c>
      <c r="G93" s="15" t="s">
        <v>2348</v>
      </c>
      <c r="H93" s="15" t="s">
        <v>295</v>
      </c>
      <c r="I93" s="15" t="s">
        <v>492</v>
      </c>
      <c r="J93" s="15" t="s">
        <v>1078</v>
      </c>
      <c r="K93" s="15" t="s">
        <v>1079</v>
      </c>
      <c r="L93" s="15" t="s">
        <v>308</v>
      </c>
      <c r="M93" s="15" t="s">
        <v>2349</v>
      </c>
      <c r="N93" s="15" t="s">
        <v>2349</v>
      </c>
      <c r="O93" s="14" t="s">
        <v>2224</v>
      </c>
      <c r="P93" s="17">
        <v>1000</v>
      </c>
      <c r="Q93" s="24" t="s">
        <v>1571</v>
      </c>
      <c r="R93" s="24" t="s">
        <v>1558</v>
      </c>
      <c r="S93" s="24" t="str">
        <f t="shared" si="4"/>
        <v>1900004733</v>
      </c>
      <c r="T93" s="24" t="str">
        <f t="shared" si="5"/>
        <v>OCT 2020</v>
      </c>
      <c r="U93" s="24" t="str">
        <f t="shared" si="6"/>
        <v>Consultant Services</v>
      </c>
      <c r="V93" t="str">
        <f t="shared" si="7"/>
        <v>TOM MCCAY</v>
      </c>
    </row>
    <row r="94" spans="1:22" x14ac:dyDescent="0.2">
      <c r="A94" s="14" t="s">
        <v>124</v>
      </c>
      <c r="B94" s="15" t="s">
        <v>1553</v>
      </c>
      <c r="C94" s="15" t="s">
        <v>1186</v>
      </c>
      <c r="D94" s="15" t="s">
        <v>1543</v>
      </c>
      <c r="E94" s="15" t="s">
        <v>385</v>
      </c>
      <c r="F94" s="15" t="s">
        <v>386</v>
      </c>
      <c r="G94" s="15" t="s">
        <v>2350</v>
      </c>
      <c r="H94" s="15" t="s">
        <v>295</v>
      </c>
      <c r="I94" s="15" t="s">
        <v>492</v>
      </c>
      <c r="J94" s="15" t="s">
        <v>1078</v>
      </c>
      <c r="K94" s="15" t="s">
        <v>1079</v>
      </c>
      <c r="L94" s="15" t="s">
        <v>308</v>
      </c>
      <c r="M94" s="15" t="s">
        <v>2351</v>
      </c>
      <c r="N94" s="15" t="s">
        <v>2351</v>
      </c>
      <c r="O94" s="14" t="s">
        <v>2221</v>
      </c>
      <c r="P94" s="17">
        <v>1000</v>
      </c>
      <c r="Q94" s="24" t="s">
        <v>1571</v>
      </c>
      <c r="R94" s="24" t="s">
        <v>1558</v>
      </c>
      <c r="S94" s="24" t="str">
        <f t="shared" si="4"/>
        <v>1900005268</v>
      </c>
      <c r="T94" s="24" t="str">
        <f t="shared" si="5"/>
        <v>NOV 2020</v>
      </c>
      <c r="U94" s="24" t="str">
        <f t="shared" si="6"/>
        <v>Consultant Services</v>
      </c>
      <c r="V94" t="str">
        <f t="shared" si="7"/>
        <v>TOM MCCAY</v>
      </c>
    </row>
    <row r="95" spans="1:22" x14ac:dyDescent="0.2">
      <c r="A95" s="14" t="s">
        <v>124</v>
      </c>
      <c r="B95" s="15" t="s">
        <v>1553</v>
      </c>
      <c r="C95" s="15" t="s">
        <v>1186</v>
      </c>
      <c r="D95" s="15" t="s">
        <v>1543</v>
      </c>
      <c r="E95" s="15" t="s">
        <v>385</v>
      </c>
      <c r="F95" s="15" t="s">
        <v>386</v>
      </c>
      <c r="G95" s="15" t="s">
        <v>2352</v>
      </c>
      <c r="H95" s="15" t="s">
        <v>295</v>
      </c>
      <c r="I95" s="15" t="s">
        <v>492</v>
      </c>
      <c r="J95" s="15" t="s">
        <v>1078</v>
      </c>
      <c r="K95" s="15" t="s">
        <v>1079</v>
      </c>
      <c r="L95" s="15" t="s">
        <v>308</v>
      </c>
      <c r="M95" s="15" t="s">
        <v>2353</v>
      </c>
      <c r="N95" s="15" t="s">
        <v>2353</v>
      </c>
      <c r="O95" s="14" t="s">
        <v>2252</v>
      </c>
      <c r="P95" s="17">
        <v>1000</v>
      </c>
      <c r="Q95" s="24" t="s">
        <v>1571</v>
      </c>
      <c r="R95" s="24" t="s">
        <v>1558</v>
      </c>
      <c r="S95" s="24" t="str">
        <f t="shared" si="4"/>
        <v>1900005837</v>
      </c>
      <c r="T95" s="24" t="str">
        <f t="shared" si="5"/>
        <v>DEC 2020</v>
      </c>
      <c r="U95" s="24" t="str">
        <f t="shared" si="6"/>
        <v>Consultant Services</v>
      </c>
      <c r="V95" t="str">
        <f t="shared" si="7"/>
        <v>TOM MCCAY</v>
      </c>
    </row>
    <row r="96" spans="1:22" x14ac:dyDescent="0.2">
      <c r="A96" s="14" t="s">
        <v>124</v>
      </c>
      <c r="B96" s="15" t="s">
        <v>1553</v>
      </c>
      <c r="C96" s="15" t="s">
        <v>1186</v>
      </c>
      <c r="D96" s="15" t="s">
        <v>1543</v>
      </c>
      <c r="E96" s="15" t="s">
        <v>2354</v>
      </c>
      <c r="F96" s="15" t="s">
        <v>2355</v>
      </c>
      <c r="G96" s="15" t="s">
        <v>2356</v>
      </c>
      <c r="H96" s="15" t="s">
        <v>295</v>
      </c>
      <c r="I96" s="15" t="s">
        <v>312</v>
      </c>
      <c r="J96" s="15" t="s">
        <v>1184</v>
      </c>
      <c r="K96" s="15" t="s">
        <v>1185</v>
      </c>
      <c r="L96" s="15" t="s">
        <v>308</v>
      </c>
      <c r="M96" s="15" t="s">
        <v>308</v>
      </c>
      <c r="N96" s="15" t="s">
        <v>2357</v>
      </c>
      <c r="O96" s="14" t="s">
        <v>2239</v>
      </c>
      <c r="P96" s="17">
        <v>3990</v>
      </c>
      <c r="Q96" s="24" t="s">
        <v>1571</v>
      </c>
      <c r="R96" s="24" t="s">
        <v>1558</v>
      </c>
      <c r="S96" s="24" t="str">
        <f t="shared" si="4"/>
        <v>1900000915</v>
      </c>
      <c r="T96" s="24" t="str">
        <f t="shared" si="5"/>
        <v>MAR 2021</v>
      </c>
      <c r="U96" s="24" t="str">
        <f t="shared" si="6"/>
        <v>Consultant Services</v>
      </c>
      <c r="V96" t="str">
        <f t="shared" si="7"/>
        <v>PRIME GROUP LLC  THE</v>
      </c>
    </row>
    <row r="97" spans="1:22" x14ac:dyDescent="0.2">
      <c r="A97" s="14" t="s">
        <v>124</v>
      </c>
      <c r="B97" s="15" t="s">
        <v>1553</v>
      </c>
      <c r="C97" s="15" t="s">
        <v>1186</v>
      </c>
      <c r="D97" s="15" t="s">
        <v>1543</v>
      </c>
      <c r="E97" s="15" t="s">
        <v>2354</v>
      </c>
      <c r="F97" s="15" t="s">
        <v>2355</v>
      </c>
      <c r="G97" s="15" t="s">
        <v>2358</v>
      </c>
      <c r="H97" s="15" t="s">
        <v>295</v>
      </c>
      <c r="I97" s="15" t="s">
        <v>312</v>
      </c>
      <c r="J97" s="15" t="s">
        <v>1184</v>
      </c>
      <c r="K97" s="15" t="s">
        <v>1185</v>
      </c>
      <c r="L97" s="15" t="s">
        <v>308</v>
      </c>
      <c r="M97" s="15" t="s">
        <v>308</v>
      </c>
      <c r="N97" s="15" t="s">
        <v>2359</v>
      </c>
      <c r="O97" s="14" t="s">
        <v>2219</v>
      </c>
      <c r="P97" s="17">
        <v>1955</v>
      </c>
      <c r="Q97" s="24" t="s">
        <v>1571</v>
      </c>
      <c r="R97" s="24" t="s">
        <v>1558</v>
      </c>
      <c r="S97" s="24" t="str">
        <f t="shared" si="4"/>
        <v>1900004424</v>
      </c>
      <c r="T97" s="24" t="str">
        <f t="shared" si="5"/>
        <v>SEP 2020</v>
      </c>
      <c r="U97" s="24" t="str">
        <f t="shared" si="6"/>
        <v>Consultant Services</v>
      </c>
      <c r="V97" t="str">
        <f t="shared" si="7"/>
        <v>PRIME GROUP LLC  THE</v>
      </c>
    </row>
    <row r="98" spans="1:22" x14ac:dyDescent="0.2">
      <c r="A98" s="14" t="s">
        <v>124</v>
      </c>
      <c r="B98" s="15" t="s">
        <v>1553</v>
      </c>
      <c r="C98" s="15" t="s">
        <v>1186</v>
      </c>
      <c r="D98" s="15" t="s">
        <v>1543</v>
      </c>
      <c r="E98" s="15" t="s">
        <v>2354</v>
      </c>
      <c r="F98" s="15" t="s">
        <v>2355</v>
      </c>
      <c r="G98" s="15" t="s">
        <v>2360</v>
      </c>
      <c r="H98" s="15" t="s">
        <v>295</v>
      </c>
      <c r="I98" s="15" t="s">
        <v>312</v>
      </c>
      <c r="J98" s="15" t="s">
        <v>1184</v>
      </c>
      <c r="K98" s="15" t="s">
        <v>1185</v>
      </c>
      <c r="L98" s="15" t="s">
        <v>308</v>
      </c>
      <c r="M98" s="15" t="s">
        <v>308</v>
      </c>
      <c r="N98" s="15" t="s">
        <v>2361</v>
      </c>
      <c r="O98" s="14" t="s">
        <v>2224</v>
      </c>
      <c r="P98" s="17">
        <v>575</v>
      </c>
      <c r="Q98" s="24" t="s">
        <v>1571</v>
      </c>
      <c r="R98" s="24" t="s">
        <v>1558</v>
      </c>
      <c r="S98" s="24" t="str">
        <f t="shared" si="4"/>
        <v>1900004922</v>
      </c>
      <c r="T98" s="24" t="str">
        <f t="shared" si="5"/>
        <v>OCT 2020</v>
      </c>
      <c r="U98" s="24" t="str">
        <f t="shared" si="6"/>
        <v>Consultant Services</v>
      </c>
      <c r="V98" t="str">
        <f t="shared" si="7"/>
        <v>PRIME GROUP LLC  THE</v>
      </c>
    </row>
    <row r="99" spans="1:22" x14ac:dyDescent="0.2">
      <c r="A99" s="14" t="s">
        <v>124</v>
      </c>
      <c r="B99" s="15" t="s">
        <v>1553</v>
      </c>
      <c r="C99" s="15" t="s">
        <v>1186</v>
      </c>
      <c r="D99" s="15" t="s">
        <v>1543</v>
      </c>
      <c r="E99" s="15" t="s">
        <v>324</v>
      </c>
      <c r="F99" s="15" t="s">
        <v>325</v>
      </c>
      <c r="G99" s="15" t="s">
        <v>2362</v>
      </c>
      <c r="H99" s="15" t="s">
        <v>295</v>
      </c>
      <c r="I99" s="15" t="s">
        <v>492</v>
      </c>
      <c r="J99" s="15" t="s">
        <v>1184</v>
      </c>
      <c r="K99" s="15" t="s">
        <v>1185</v>
      </c>
      <c r="L99" s="15" t="s">
        <v>308</v>
      </c>
      <c r="M99" s="15" t="s">
        <v>2341</v>
      </c>
      <c r="N99" s="15" t="s">
        <v>2341</v>
      </c>
      <c r="O99" s="14" t="s">
        <v>2229</v>
      </c>
      <c r="P99" s="17">
        <v>2800</v>
      </c>
      <c r="Q99" s="24" t="s">
        <v>1571</v>
      </c>
      <c r="R99" s="24" t="s">
        <v>1558</v>
      </c>
      <c r="S99" s="24" t="str">
        <f t="shared" si="4"/>
        <v>1900000018</v>
      </c>
      <c r="T99" s="24" t="str">
        <f t="shared" si="5"/>
        <v>JAN 2021</v>
      </c>
      <c r="U99" s="24" t="str">
        <f t="shared" si="6"/>
        <v>Consultant Services</v>
      </c>
      <c r="V99" t="str">
        <f t="shared" si="7"/>
        <v>CAPITAL LINK CONSULTANTS</v>
      </c>
    </row>
    <row r="100" spans="1:22" x14ac:dyDescent="0.2">
      <c r="A100" s="14" t="s">
        <v>124</v>
      </c>
      <c r="B100" s="15" t="s">
        <v>1553</v>
      </c>
      <c r="C100" s="15" t="s">
        <v>1186</v>
      </c>
      <c r="D100" s="15" t="s">
        <v>1543</v>
      </c>
      <c r="E100" s="15" t="s">
        <v>324</v>
      </c>
      <c r="F100" s="15" t="s">
        <v>325</v>
      </c>
      <c r="G100" s="15" t="s">
        <v>415</v>
      </c>
      <c r="H100" s="15" t="s">
        <v>295</v>
      </c>
      <c r="I100" s="15" t="s">
        <v>492</v>
      </c>
      <c r="J100" s="15" t="s">
        <v>1184</v>
      </c>
      <c r="K100" s="15" t="s">
        <v>1185</v>
      </c>
      <c r="L100" s="15" t="s">
        <v>308</v>
      </c>
      <c r="M100" s="15" t="s">
        <v>2343</v>
      </c>
      <c r="N100" s="15" t="s">
        <v>2343</v>
      </c>
      <c r="O100" s="14" t="s">
        <v>2235</v>
      </c>
      <c r="P100" s="17">
        <v>2800</v>
      </c>
      <c r="Q100" s="24" t="s">
        <v>1571</v>
      </c>
      <c r="R100" s="24" t="s">
        <v>1558</v>
      </c>
      <c r="S100" s="24" t="str">
        <f t="shared" si="4"/>
        <v>1900000456</v>
      </c>
      <c r="T100" s="24" t="str">
        <f t="shared" si="5"/>
        <v>FEB 2021</v>
      </c>
      <c r="U100" s="24" t="str">
        <f t="shared" si="6"/>
        <v>Consultant Services</v>
      </c>
      <c r="V100" t="str">
        <f t="shared" si="7"/>
        <v>CAPITAL LINK CONSULTANTS</v>
      </c>
    </row>
    <row r="101" spans="1:22" x14ac:dyDescent="0.2">
      <c r="A101" s="14" t="s">
        <v>124</v>
      </c>
      <c r="B101" s="15" t="s">
        <v>1553</v>
      </c>
      <c r="C101" s="15" t="s">
        <v>1186</v>
      </c>
      <c r="D101" s="15" t="s">
        <v>1543</v>
      </c>
      <c r="E101" s="15" t="s">
        <v>324</v>
      </c>
      <c r="F101" s="15" t="s">
        <v>325</v>
      </c>
      <c r="G101" s="15" t="s">
        <v>2363</v>
      </c>
      <c r="H101" s="15" t="s">
        <v>295</v>
      </c>
      <c r="I101" s="15" t="s">
        <v>492</v>
      </c>
      <c r="J101" s="15" t="s">
        <v>1184</v>
      </c>
      <c r="K101" s="15" t="s">
        <v>1185</v>
      </c>
      <c r="L101" s="15" t="s">
        <v>308</v>
      </c>
      <c r="M101" s="15" t="s">
        <v>2345</v>
      </c>
      <c r="N101" s="15" t="s">
        <v>2345</v>
      </c>
      <c r="O101" s="14" t="s">
        <v>2239</v>
      </c>
      <c r="P101" s="17">
        <v>2800</v>
      </c>
      <c r="Q101" s="24" t="s">
        <v>1571</v>
      </c>
      <c r="R101" s="24" t="s">
        <v>1558</v>
      </c>
      <c r="S101" s="24" t="str">
        <f t="shared" si="4"/>
        <v>1900000773</v>
      </c>
      <c r="T101" s="24" t="str">
        <f t="shared" si="5"/>
        <v>MAR 2021</v>
      </c>
      <c r="U101" s="24" t="str">
        <f t="shared" si="6"/>
        <v>Consultant Services</v>
      </c>
      <c r="V101" t="str">
        <f t="shared" si="7"/>
        <v>CAPITAL LINK CONSULTANTS</v>
      </c>
    </row>
    <row r="102" spans="1:22" x14ac:dyDescent="0.2">
      <c r="A102" s="14" t="s">
        <v>124</v>
      </c>
      <c r="B102" s="15" t="s">
        <v>1553</v>
      </c>
      <c r="C102" s="15" t="s">
        <v>1186</v>
      </c>
      <c r="D102" s="15" t="s">
        <v>1543</v>
      </c>
      <c r="E102" s="15" t="s">
        <v>324</v>
      </c>
      <c r="F102" s="15" t="s">
        <v>325</v>
      </c>
      <c r="G102" s="15" t="s">
        <v>2364</v>
      </c>
      <c r="H102" s="15" t="s">
        <v>295</v>
      </c>
      <c r="I102" s="15" t="s">
        <v>492</v>
      </c>
      <c r="J102" s="15" t="s">
        <v>1184</v>
      </c>
      <c r="K102" s="15" t="s">
        <v>1185</v>
      </c>
      <c r="L102" s="15" t="s">
        <v>308</v>
      </c>
      <c r="M102" s="15" t="s">
        <v>2347</v>
      </c>
      <c r="N102" s="15" t="s">
        <v>2347</v>
      </c>
      <c r="O102" s="14" t="s">
        <v>2219</v>
      </c>
      <c r="P102" s="17">
        <v>2975</v>
      </c>
      <c r="Q102" s="24" t="s">
        <v>1571</v>
      </c>
      <c r="R102" s="24" t="s">
        <v>1558</v>
      </c>
      <c r="S102" s="24" t="str">
        <f t="shared" si="4"/>
        <v>1900004215</v>
      </c>
      <c r="T102" s="24" t="str">
        <f t="shared" si="5"/>
        <v>SEP 2020</v>
      </c>
      <c r="U102" s="24" t="str">
        <f t="shared" si="6"/>
        <v>Consultant Services</v>
      </c>
      <c r="V102" t="str">
        <f t="shared" si="7"/>
        <v>CAPITAL LINK CONSULTANTS</v>
      </c>
    </row>
    <row r="103" spans="1:22" x14ac:dyDescent="0.2">
      <c r="A103" s="14" t="s">
        <v>124</v>
      </c>
      <c r="B103" s="15" t="s">
        <v>1553</v>
      </c>
      <c r="C103" s="15" t="s">
        <v>1186</v>
      </c>
      <c r="D103" s="15" t="s">
        <v>1543</v>
      </c>
      <c r="E103" s="15" t="s">
        <v>324</v>
      </c>
      <c r="F103" s="15" t="s">
        <v>325</v>
      </c>
      <c r="G103" s="15" t="s">
        <v>2365</v>
      </c>
      <c r="H103" s="15" t="s">
        <v>295</v>
      </c>
      <c r="I103" s="15" t="s">
        <v>492</v>
      </c>
      <c r="J103" s="15" t="s">
        <v>1184</v>
      </c>
      <c r="K103" s="15" t="s">
        <v>1185</v>
      </c>
      <c r="L103" s="15" t="s">
        <v>308</v>
      </c>
      <c r="M103" s="15" t="s">
        <v>2349</v>
      </c>
      <c r="N103" s="15" t="s">
        <v>2349</v>
      </c>
      <c r="O103" s="14" t="s">
        <v>2224</v>
      </c>
      <c r="P103" s="17">
        <v>2800</v>
      </c>
      <c r="Q103" s="24" t="s">
        <v>1571</v>
      </c>
      <c r="R103" s="24" t="s">
        <v>1558</v>
      </c>
      <c r="S103" s="24" t="str">
        <f t="shared" si="4"/>
        <v>1900004731</v>
      </c>
      <c r="T103" s="24" t="str">
        <f t="shared" si="5"/>
        <v>OCT 2020</v>
      </c>
      <c r="U103" s="24" t="str">
        <f t="shared" si="6"/>
        <v>Consultant Services</v>
      </c>
      <c r="V103" t="str">
        <f t="shared" si="7"/>
        <v>CAPITAL LINK CONSULTANTS</v>
      </c>
    </row>
    <row r="104" spans="1:22" x14ac:dyDescent="0.2">
      <c r="A104" s="14" t="s">
        <v>124</v>
      </c>
      <c r="B104" s="15" t="s">
        <v>1553</v>
      </c>
      <c r="C104" s="15" t="s">
        <v>1186</v>
      </c>
      <c r="D104" s="15" t="s">
        <v>1543</v>
      </c>
      <c r="E104" s="15" t="s">
        <v>324</v>
      </c>
      <c r="F104" s="15" t="s">
        <v>325</v>
      </c>
      <c r="G104" s="15" t="s">
        <v>2366</v>
      </c>
      <c r="H104" s="15" t="s">
        <v>295</v>
      </c>
      <c r="I104" s="15" t="s">
        <v>492</v>
      </c>
      <c r="J104" s="15" t="s">
        <v>1184</v>
      </c>
      <c r="K104" s="15" t="s">
        <v>1185</v>
      </c>
      <c r="L104" s="15" t="s">
        <v>308</v>
      </c>
      <c r="M104" s="15" t="s">
        <v>2351</v>
      </c>
      <c r="N104" s="15" t="s">
        <v>2351</v>
      </c>
      <c r="O104" s="14" t="s">
        <v>2221</v>
      </c>
      <c r="P104" s="17">
        <v>2800</v>
      </c>
      <c r="Q104" s="24" t="s">
        <v>1571</v>
      </c>
      <c r="R104" s="24" t="s">
        <v>1558</v>
      </c>
      <c r="S104" s="24" t="str">
        <f t="shared" si="4"/>
        <v>1900005267</v>
      </c>
      <c r="T104" s="24" t="str">
        <f t="shared" si="5"/>
        <v>NOV 2020</v>
      </c>
      <c r="U104" s="24" t="str">
        <f t="shared" si="6"/>
        <v>Consultant Services</v>
      </c>
      <c r="V104" t="str">
        <f t="shared" si="7"/>
        <v>CAPITAL LINK CONSULTANTS</v>
      </c>
    </row>
    <row r="105" spans="1:22" x14ac:dyDescent="0.2">
      <c r="A105" s="14" t="s">
        <v>124</v>
      </c>
      <c r="B105" s="15" t="s">
        <v>1553</v>
      </c>
      <c r="C105" s="15" t="s">
        <v>1186</v>
      </c>
      <c r="D105" s="15" t="s">
        <v>1543</v>
      </c>
      <c r="E105" s="15" t="s">
        <v>324</v>
      </c>
      <c r="F105" s="15" t="s">
        <v>325</v>
      </c>
      <c r="G105" s="15" t="s">
        <v>2367</v>
      </c>
      <c r="H105" s="15" t="s">
        <v>295</v>
      </c>
      <c r="I105" s="15" t="s">
        <v>492</v>
      </c>
      <c r="J105" s="15" t="s">
        <v>1184</v>
      </c>
      <c r="K105" s="15" t="s">
        <v>1185</v>
      </c>
      <c r="L105" s="15" t="s">
        <v>308</v>
      </c>
      <c r="M105" s="15" t="s">
        <v>2353</v>
      </c>
      <c r="N105" s="15" t="s">
        <v>2353</v>
      </c>
      <c r="O105" s="14" t="s">
        <v>2252</v>
      </c>
      <c r="P105" s="17">
        <v>2800</v>
      </c>
      <c r="Q105" s="24" t="s">
        <v>1571</v>
      </c>
      <c r="R105" s="24" t="s">
        <v>1558</v>
      </c>
      <c r="S105" s="24" t="str">
        <f t="shared" si="4"/>
        <v>1900005836</v>
      </c>
      <c r="T105" s="24" t="str">
        <f t="shared" si="5"/>
        <v>DEC 2020</v>
      </c>
      <c r="U105" s="24" t="str">
        <f t="shared" si="6"/>
        <v>Consultant Services</v>
      </c>
      <c r="V105" t="str">
        <f t="shared" si="7"/>
        <v>CAPITAL LINK CONSULTANTS</v>
      </c>
    </row>
    <row r="106" spans="1:22" x14ac:dyDescent="0.2">
      <c r="A106" s="14" t="s">
        <v>124</v>
      </c>
      <c r="B106" s="15" t="s">
        <v>1553</v>
      </c>
      <c r="C106" s="15" t="s">
        <v>1187</v>
      </c>
      <c r="D106" s="15" t="s">
        <v>1544</v>
      </c>
      <c r="E106" s="15" t="s">
        <v>488</v>
      </c>
      <c r="F106" s="15" t="s">
        <v>1192</v>
      </c>
      <c r="G106" s="15" t="s">
        <v>2368</v>
      </c>
      <c r="H106" s="15" t="s">
        <v>2</v>
      </c>
      <c r="I106" s="15" t="s">
        <v>413</v>
      </c>
      <c r="J106" s="15" t="s">
        <v>1139</v>
      </c>
      <c r="K106" s="15" t="s">
        <v>1140</v>
      </c>
      <c r="L106" s="15" t="s">
        <v>308</v>
      </c>
      <c r="M106" s="15" t="s">
        <v>308</v>
      </c>
      <c r="N106" s="15" t="s">
        <v>2369</v>
      </c>
      <c r="O106" s="14" t="s">
        <v>2239</v>
      </c>
      <c r="P106" s="17">
        <v>186.345</v>
      </c>
      <c r="Q106" s="24" t="s">
        <v>1571</v>
      </c>
      <c r="R106" s="24" t="s">
        <v>1558</v>
      </c>
      <c r="S106" s="24" t="str">
        <f t="shared" si="4"/>
        <v>1900006326</v>
      </c>
      <c r="T106" s="24" t="str">
        <f t="shared" si="5"/>
        <v>MAR 2021</v>
      </c>
      <c r="U106" s="24" t="str">
        <f t="shared" si="6"/>
        <v>IT/Telecom Contr Svc</v>
      </c>
      <c r="V106" t="str">
        <f t="shared" si="7"/>
        <v>INTERNATIONAL BUSINESS MACHINES</v>
      </c>
    </row>
    <row r="107" spans="1:22" x14ac:dyDescent="0.2">
      <c r="A107" s="14" t="s">
        <v>124</v>
      </c>
      <c r="B107" s="15" t="s">
        <v>1553</v>
      </c>
      <c r="C107" s="15" t="s">
        <v>1187</v>
      </c>
      <c r="D107" s="15" t="s">
        <v>1544</v>
      </c>
      <c r="E107" s="15" t="s">
        <v>488</v>
      </c>
      <c r="F107" s="15" t="s">
        <v>1192</v>
      </c>
      <c r="G107" s="15" t="s">
        <v>2370</v>
      </c>
      <c r="H107" s="15" t="s">
        <v>2</v>
      </c>
      <c r="I107" s="15" t="s">
        <v>413</v>
      </c>
      <c r="J107" s="15" t="s">
        <v>1139</v>
      </c>
      <c r="K107" s="15" t="s">
        <v>1140</v>
      </c>
      <c r="L107" s="15" t="s">
        <v>308</v>
      </c>
      <c r="M107" s="15" t="s">
        <v>308</v>
      </c>
      <c r="N107" s="15" t="s">
        <v>2371</v>
      </c>
      <c r="O107" s="14" t="s">
        <v>2239</v>
      </c>
      <c r="P107" s="17">
        <v>246.82</v>
      </c>
      <c r="Q107" s="24" t="s">
        <v>1571</v>
      </c>
      <c r="R107" s="24" t="s">
        <v>1558</v>
      </c>
      <c r="S107" s="24" t="str">
        <f t="shared" si="4"/>
        <v>1900006395</v>
      </c>
      <c r="T107" s="24" t="str">
        <f t="shared" si="5"/>
        <v>MAR 2021</v>
      </c>
      <c r="U107" s="24" t="str">
        <f t="shared" si="6"/>
        <v>IT/Telecom Contr Svc</v>
      </c>
      <c r="V107" t="str">
        <f t="shared" si="7"/>
        <v>INTERNATIONAL BUSINESS MACHINES</v>
      </c>
    </row>
    <row r="108" spans="1:22" x14ac:dyDescent="0.2">
      <c r="A108" s="14" t="s">
        <v>124</v>
      </c>
      <c r="B108" s="15" t="s">
        <v>1553</v>
      </c>
      <c r="C108" s="15" t="s">
        <v>1187</v>
      </c>
      <c r="D108" s="15" t="s">
        <v>1544</v>
      </c>
      <c r="E108" s="15" t="s">
        <v>488</v>
      </c>
      <c r="F108" s="15" t="s">
        <v>1192</v>
      </c>
      <c r="G108" s="15" t="s">
        <v>2372</v>
      </c>
      <c r="H108" s="15" t="s">
        <v>2</v>
      </c>
      <c r="I108" s="15" t="s">
        <v>413</v>
      </c>
      <c r="J108" s="15" t="s">
        <v>1139</v>
      </c>
      <c r="K108" s="15" t="s">
        <v>1140</v>
      </c>
      <c r="L108" s="15" t="s">
        <v>308</v>
      </c>
      <c r="M108" s="15" t="s">
        <v>308</v>
      </c>
      <c r="N108" s="15" t="s">
        <v>2373</v>
      </c>
      <c r="O108" s="14" t="s">
        <v>2219</v>
      </c>
      <c r="P108" s="17">
        <v>157.85</v>
      </c>
      <c r="Q108" s="24" t="s">
        <v>1571</v>
      </c>
      <c r="R108" s="24" t="s">
        <v>1558</v>
      </c>
      <c r="S108" s="24" t="str">
        <f t="shared" si="4"/>
        <v>1900017043</v>
      </c>
      <c r="T108" s="24" t="str">
        <f t="shared" si="5"/>
        <v>SEP 2020</v>
      </c>
      <c r="U108" s="24" t="str">
        <f t="shared" si="6"/>
        <v>IT/Telecom Contr Svc</v>
      </c>
      <c r="V108" t="str">
        <f t="shared" si="7"/>
        <v>INTERNATIONAL BUSINESS MACHINES</v>
      </c>
    </row>
    <row r="109" spans="1:22" x14ac:dyDescent="0.2">
      <c r="A109" s="14" t="s">
        <v>124</v>
      </c>
      <c r="B109" s="15" t="s">
        <v>1553</v>
      </c>
      <c r="C109" s="15" t="s">
        <v>1187</v>
      </c>
      <c r="D109" s="15" t="s">
        <v>1544</v>
      </c>
      <c r="E109" s="15" t="s">
        <v>488</v>
      </c>
      <c r="F109" s="15" t="s">
        <v>1192</v>
      </c>
      <c r="G109" s="15" t="s">
        <v>2374</v>
      </c>
      <c r="H109" s="15" t="s">
        <v>2</v>
      </c>
      <c r="I109" s="15" t="s">
        <v>413</v>
      </c>
      <c r="J109" s="15" t="s">
        <v>1139</v>
      </c>
      <c r="K109" s="15" t="s">
        <v>1140</v>
      </c>
      <c r="L109" s="15" t="s">
        <v>308</v>
      </c>
      <c r="M109" s="15" t="s">
        <v>308</v>
      </c>
      <c r="N109" s="15" t="s">
        <v>2375</v>
      </c>
      <c r="O109" s="14" t="s">
        <v>2224</v>
      </c>
      <c r="P109" s="17">
        <v>143.5</v>
      </c>
      <c r="Q109" s="24" t="s">
        <v>1571</v>
      </c>
      <c r="R109" s="24" t="s">
        <v>1558</v>
      </c>
      <c r="S109" s="24" t="str">
        <f t="shared" si="4"/>
        <v>1900019174</v>
      </c>
      <c r="T109" s="24" t="str">
        <f t="shared" si="5"/>
        <v>OCT 2020</v>
      </c>
      <c r="U109" s="24" t="str">
        <f t="shared" si="6"/>
        <v>IT/Telecom Contr Svc</v>
      </c>
      <c r="V109" t="str">
        <f t="shared" si="7"/>
        <v>INTERNATIONAL BUSINESS MACHINES</v>
      </c>
    </row>
    <row r="110" spans="1:22" x14ac:dyDescent="0.2">
      <c r="A110" s="14" t="s">
        <v>124</v>
      </c>
      <c r="B110" s="15" t="s">
        <v>1553</v>
      </c>
      <c r="C110" s="15" t="s">
        <v>1187</v>
      </c>
      <c r="D110" s="15" t="s">
        <v>1544</v>
      </c>
      <c r="E110" s="15" t="s">
        <v>488</v>
      </c>
      <c r="F110" s="15" t="s">
        <v>1192</v>
      </c>
      <c r="G110" s="15" t="s">
        <v>2376</v>
      </c>
      <c r="H110" s="15" t="s">
        <v>2</v>
      </c>
      <c r="I110" s="15" t="s">
        <v>413</v>
      </c>
      <c r="J110" s="15" t="s">
        <v>1139</v>
      </c>
      <c r="K110" s="15" t="s">
        <v>1140</v>
      </c>
      <c r="L110" s="15" t="s">
        <v>308</v>
      </c>
      <c r="M110" s="15" t="s">
        <v>308</v>
      </c>
      <c r="N110" s="15" t="s">
        <v>2377</v>
      </c>
      <c r="O110" s="14" t="s">
        <v>2224</v>
      </c>
      <c r="P110" s="17">
        <v>143.5</v>
      </c>
      <c r="Q110" s="24" t="s">
        <v>1571</v>
      </c>
      <c r="R110" s="24" t="s">
        <v>1558</v>
      </c>
      <c r="S110" s="24" t="str">
        <f t="shared" si="4"/>
        <v>1900020622</v>
      </c>
      <c r="T110" s="24" t="str">
        <f t="shared" si="5"/>
        <v>OCT 2020</v>
      </c>
      <c r="U110" s="24" t="str">
        <f t="shared" si="6"/>
        <v>IT/Telecom Contr Svc</v>
      </c>
      <c r="V110" t="str">
        <f t="shared" si="7"/>
        <v>INTERNATIONAL BUSINESS MACHINES</v>
      </c>
    </row>
    <row r="111" spans="1:22" x14ac:dyDescent="0.2">
      <c r="A111" s="14" t="s">
        <v>124</v>
      </c>
      <c r="B111" s="15" t="s">
        <v>1553</v>
      </c>
      <c r="C111" s="15" t="s">
        <v>1187</v>
      </c>
      <c r="D111" s="15" t="s">
        <v>1544</v>
      </c>
      <c r="E111" s="15" t="s">
        <v>488</v>
      </c>
      <c r="F111" s="15" t="s">
        <v>1192</v>
      </c>
      <c r="G111" s="15" t="s">
        <v>2378</v>
      </c>
      <c r="H111" s="15" t="s">
        <v>2</v>
      </c>
      <c r="I111" s="15" t="s">
        <v>413</v>
      </c>
      <c r="J111" s="15" t="s">
        <v>1139</v>
      </c>
      <c r="K111" s="15" t="s">
        <v>1140</v>
      </c>
      <c r="L111" s="15" t="s">
        <v>308</v>
      </c>
      <c r="M111" s="15" t="s">
        <v>308</v>
      </c>
      <c r="N111" s="15" t="s">
        <v>2379</v>
      </c>
      <c r="O111" s="14" t="s">
        <v>2252</v>
      </c>
      <c r="P111" s="17">
        <v>143.5</v>
      </c>
      <c r="Q111" s="24" t="s">
        <v>1571</v>
      </c>
      <c r="R111" s="24" t="s">
        <v>1558</v>
      </c>
      <c r="S111" s="24" t="str">
        <f t="shared" si="4"/>
        <v>1900022893</v>
      </c>
      <c r="T111" s="24" t="str">
        <f t="shared" si="5"/>
        <v>DEC 2020</v>
      </c>
      <c r="U111" s="24" t="str">
        <f t="shared" si="6"/>
        <v>IT/Telecom Contr Svc</v>
      </c>
      <c r="V111" t="str">
        <f t="shared" si="7"/>
        <v>INTERNATIONAL BUSINESS MACHINES</v>
      </c>
    </row>
    <row r="112" spans="1:22" x14ac:dyDescent="0.2">
      <c r="A112" s="14" t="s">
        <v>124</v>
      </c>
      <c r="B112" s="15" t="s">
        <v>1553</v>
      </c>
      <c r="C112" s="15" t="s">
        <v>1187</v>
      </c>
      <c r="D112" s="15" t="s">
        <v>1544</v>
      </c>
      <c r="E112" s="15" t="s">
        <v>488</v>
      </c>
      <c r="F112" s="15" t="s">
        <v>1192</v>
      </c>
      <c r="G112" s="15" t="s">
        <v>2380</v>
      </c>
      <c r="H112" s="15" t="s">
        <v>2</v>
      </c>
      <c r="I112" s="15" t="s">
        <v>413</v>
      </c>
      <c r="J112" s="15" t="s">
        <v>1139</v>
      </c>
      <c r="K112" s="15" t="s">
        <v>1140</v>
      </c>
      <c r="L112" s="15" t="s">
        <v>308</v>
      </c>
      <c r="M112" s="15" t="s">
        <v>308</v>
      </c>
      <c r="N112" s="15" t="s">
        <v>2381</v>
      </c>
      <c r="O112" s="14" t="s">
        <v>2252</v>
      </c>
      <c r="P112" s="17">
        <v>126.28</v>
      </c>
      <c r="Q112" s="24" t="s">
        <v>1571</v>
      </c>
      <c r="R112" s="24" t="s">
        <v>1558</v>
      </c>
      <c r="S112" s="24" t="str">
        <f t="shared" si="4"/>
        <v>1900023430</v>
      </c>
      <c r="T112" s="24" t="str">
        <f t="shared" si="5"/>
        <v>DEC 2020</v>
      </c>
      <c r="U112" s="24" t="str">
        <f t="shared" si="6"/>
        <v>IT/Telecom Contr Svc</v>
      </c>
      <c r="V112" t="str">
        <f t="shared" si="7"/>
        <v>INTERNATIONAL BUSINESS MACHINES</v>
      </c>
    </row>
    <row r="113" spans="1:22" x14ac:dyDescent="0.2">
      <c r="A113" s="14" t="s">
        <v>124</v>
      </c>
      <c r="B113" s="15" t="s">
        <v>1553</v>
      </c>
      <c r="C113" s="15" t="s">
        <v>1187</v>
      </c>
      <c r="D113" s="15" t="s">
        <v>1544</v>
      </c>
      <c r="E113" s="15" t="s">
        <v>481</v>
      </c>
      <c r="F113" s="15" t="s">
        <v>1188</v>
      </c>
      <c r="G113" s="15" t="s">
        <v>2382</v>
      </c>
      <c r="H113" s="15" t="s">
        <v>295</v>
      </c>
      <c r="I113" s="15" t="s">
        <v>312</v>
      </c>
      <c r="J113" s="15" t="s">
        <v>1139</v>
      </c>
      <c r="K113" s="15" t="s">
        <v>1140</v>
      </c>
      <c r="L113" s="15" t="s">
        <v>308</v>
      </c>
      <c r="M113" s="15" t="s">
        <v>308</v>
      </c>
      <c r="N113" s="15" t="s">
        <v>2383</v>
      </c>
      <c r="O113" s="14" t="s">
        <v>2229</v>
      </c>
      <c r="P113" s="17">
        <v>778.46330999999998</v>
      </c>
      <c r="Q113" s="24" t="s">
        <v>1571</v>
      </c>
      <c r="R113" s="24" t="s">
        <v>1558</v>
      </c>
      <c r="S113" s="24" t="str">
        <f t="shared" si="4"/>
        <v>1900000418</v>
      </c>
      <c r="T113" s="24" t="str">
        <f t="shared" si="5"/>
        <v>JAN 2021</v>
      </c>
      <c r="U113" s="24" t="str">
        <f t="shared" si="6"/>
        <v>IT/Telecom Contr Svc</v>
      </c>
      <c r="V113" t="str">
        <f t="shared" si="7"/>
        <v>IDI CONSULTING LLC</v>
      </c>
    </row>
    <row r="114" spans="1:22" x14ac:dyDescent="0.2">
      <c r="A114" s="14" t="s">
        <v>124</v>
      </c>
      <c r="B114" s="15" t="s">
        <v>1553</v>
      </c>
      <c r="C114" s="15" t="s">
        <v>1187</v>
      </c>
      <c r="D114" s="15" t="s">
        <v>1544</v>
      </c>
      <c r="E114" s="15" t="s">
        <v>481</v>
      </c>
      <c r="F114" s="15" t="s">
        <v>1188</v>
      </c>
      <c r="G114" s="15" t="s">
        <v>2384</v>
      </c>
      <c r="H114" s="15" t="s">
        <v>295</v>
      </c>
      <c r="I114" s="15" t="s">
        <v>312</v>
      </c>
      <c r="J114" s="15" t="s">
        <v>1139</v>
      </c>
      <c r="K114" s="15" t="s">
        <v>1140</v>
      </c>
      <c r="L114" s="15" t="s">
        <v>308</v>
      </c>
      <c r="M114" s="15" t="s">
        <v>308</v>
      </c>
      <c r="N114" s="15" t="s">
        <v>2385</v>
      </c>
      <c r="O114" s="14" t="s">
        <v>2235</v>
      </c>
      <c r="P114" s="17">
        <v>625.06447500000002</v>
      </c>
      <c r="Q114" s="24" t="s">
        <v>1571</v>
      </c>
      <c r="R114" s="24" t="s">
        <v>1558</v>
      </c>
      <c r="S114" s="24" t="str">
        <f t="shared" si="4"/>
        <v>1900002626</v>
      </c>
      <c r="T114" s="24" t="str">
        <f t="shared" si="5"/>
        <v>FEB 2021</v>
      </c>
      <c r="U114" s="24" t="str">
        <f t="shared" si="6"/>
        <v>IT/Telecom Contr Svc</v>
      </c>
      <c r="V114" t="str">
        <f t="shared" si="7"/>
        <v>IDI CONSULTING LLC</v>
      </c>
    </row>
    <row r="115" spans="1:22" x14ac:dyDescent="0.2">
      <c r="A115" s="14" t="s">
        <v>124</v>
      </c>
      <c r="B115" s="15" t="s">
        <v>1553</v>
      </c>
      <c r="C115" s="15" t="s">
        <v>1187</v>
      </c>
      <c r="D115" s="15" t="s">
        <v>1544</v>
      </c>
      <c r="E115" s="15" t="s">
        <v>481</v>
      </c>
      <c r="F115" s="15" t="s">
        <v>1188</v>
      </c>
      <c r="G115" s="15" t="s">
        <v>798</v>
      </c>
      <c r="H115" s="15" t="s">
        <v>295</v>
      </c>
      <c r="I115" s="15" t="s">
        <v>413</v>
      </c>
      <c r="J115" s="15" t="s">
        <v>1139</v>
      </c>
      <c r="K115" s="15" t="s">
        <v>1140</v>
      </c>
      <c r="L115" s="15" t="s">
        <v>308</v>
      </c>
      <c r="M115" s="15" t="s">
        <v>308</v>
      </c>
      <c r="N115" s="15" t="s">
        <v>2386</v>
      </c>
      <c r="O115" s="14" t="s">
        <v>2239</v>
      </c>
      <c r="P115" s="17">
        <v>755.92417499999999</v>
      </c>
      <c r="Q115" s="24" t="s">
        <v>1571</v>
      </c>
      <c r="R115" s="24" t="s">
        <v>1558</v>
      </c>
      <c r="S115" s="24" t="str">
        <f t="shared" si="4"/>
        <v>1900004781</v>
      </c>
      <c r="T115" s="24" t="str">
        <f t="shared" si="5"/>
        <v>MAR 2021</v>
      </c>
      <c r="U115" s="24" t="str">
        <f t="shared" si="6"/>
        <v>IT/Telecom Contr Svc</v>
      </c>
      <c r="V115" t="str">
        <f t="shared" si="7"/>
        <v>IDI CONSULTING LLC</v>
      </c>
    </row>
    <row r="116" spans="1:22" x14ac:dyDescent="0.2">
      <c r="A116" s="14" t="s">
        <v>124</v>
      </c>
      <c r="B116" s="15" t="s">
        <v>1553</v>
      </c>
      <c r="C116" s="15" t="s">
        <v>1187</v>
      </c>
      <c r="D116" s="15" t="s">
        <v>1544</v>
      </c>
      <c r="E116" s="15" t="s">
        <v>481</v>
      </c>
      <c r="F116" s="15" t="s">
        <v>1188</v>
      </c>
      <c r="G116" s="15" t="s">
        <v>2387</v>
      </c>
      <c r="H116" s="15" t="s">
        <v>295</v>
      </c>
      <c r="I116" s="15" t="s">
        <v>312</v>
      </c>
      <c r="J116" s="15" t="s">
        <v>1139</v>
      </c>
      <c r="K116" s="15" t="s">
        <v>1140</v>
      </c>
      <c r="L116" s="15" t="s">
        <v>308</v>
      </c>
      <c r="M116" s="15" t="s">
        <v>308</v>
      </c>
      <c r="N116" s="15" t="s">
        <v>2388</v>
      </c>
      <c r="O116" s="14" t="s">
        <v>2219</v>
      </c>
      <c r="P116" s="17">
        <v>859.69578999999999</v>
      </c>
      <c r="Q116" s="24" t="s">
        <v>1571</v>
      </c>
      <c r="R116" s="24" t="s">
        <v>1558</v>
      </c>
      <c r="S116" s="24" t="str">
        <f t="shared" si="4"/>
        <v>1900017082</v>
      </c>
      <c r="T116" s="24" t="str">
        <f t="shared" si="5"/>
        <v>SEP 2020</v>
      </c>
      <c r="U116" s="24" t="str">
        <f t="shared" si="6"/>
        <v>IT/Telecom Contr Svc</v>
      </c>
      <c r="V116" t="str">
        <f t="shared" si="7"/>
        <v>IDI CONSULTING LLC</v>
      </c>
    </row>
    <row r="117" spans="1:22" x14ac:dyDescent="0.2">
      <c r="A117" s="14" t="s">
        <v>124</v>
      </c>
      <c r="B117" s="15" t="s">
        <v>1553</v>
      </c>
      <c r="C117" s="15" t="s">
        <v>1187</v>
      </c>
      <c r="D117" s="15" t="s">
        <v>1544</v>
      </c>
      <c r="E117" s="15" t="s">
        <v>481</v>
      </c>
      <c r="F117" s="15" t="s">
        <v>1188</v>
      </c>
      <c r="G117" s="15" t="s">
        <v>2389</v>
      </c>
      <c r="H117" s="15" t="s">
        <v>295</v>
      </c>
      <c r="I117" s="15" t="s">
        <v>312</v>
      </c>
      <c r="J117" s="15" t="s">
        <v>1139</v>
      </c>
      <c r="K117" s="15" t="s">
        <v>1140</v>
      </c>
      <c r="L117" s="15" t="s">
        <v>308</v>
      </c>
      <c r="M117" s="15" t="s">
        <v>308</v>
      </c>
      <c r="N117" s="15" t="s">
        <v>2390</v>
      </c>
      <c r="O117" s="14" t="s">
        <v>2224</v>
      </c>
      <c r="P117" s="17">
        <v>927.50486999999998</v>
      </c>
      <c r="Q117" s="24" t="s">
        <v>1571</v>
      </c>
      <c r="R117" s="24" t="s">
        <v>1558</v>
      </c>
      <c r="S117" s="24" t="str">
        <f t="shared" si="4"/>
        <v>1900019338</v>
      </c>
      <c r="T117" s="24" t="str">
        <f t="shared" si="5"/>
        <v>OCT 2020</v>
      </c>
      <c r="U117" s="24" t="str">
        <f t="shared" si="6"/>
        <v>IT/Telecom Contr Svc</v>
      </c>
      <c r="V117" t="str">
        <f t="shared" si="7"/>
        <v>IDI CONSULTING LLC</v>
      </c>
    </row>
    <row r="118" spans="1:22" x14ac:dyDescent="0.2">
      <c r="A118" s="14" t="s">
        <v>124</v>
      </c>
      <c r="B118" s="15" t="s">
        <v>1553</v>
      </c>
      <c r="C118" s="15" t="s">
        <v>1187</v>
      </c>
      <c r="D118" s="15" t="s">
        <v>1544</v>
      </c>
      <c r="E118" s="15" t="s">
        <v>481</v>
      </c>
      <c r="F118" s="15" t="s">
        <v>1188</v>
      </c>
      <c r="G118" s="15" t="s">
        <v>2391</v>
      </c>
      <c r="H118" s="15" t="s">
        <v>295</v>
      </c>
      <c r="I118" s="15" t="s">
        <v>312</v>
      </c>
      <c r="J118" s="15" t="s">
        <v>1139</v>
      </c>
      <c r="K118" s="15" t="s">
        <v>1140</v>
      </c>
      <c r="L118" s="15" t="s">
        <v>308</v>
      </c>
      <c r="M118" s="15" t="s">
        <v>308</v>
      </c>
      <c r="N118" s="15" t="s">
        <v>2392</v>
      </c>
      <c r="O118" s="14" t="s">
        <v>2221</v>
      </c>
      <c r="P118" s="17">
        <v>779.54448000000002</v>
      </c>
      <c r="Q118" s="24" t="s">
        <v>1571</v>
      </c>
      <c r="R118" s="24" t="s">
        <v>1558</v>
      </c>
      <c r="S118" s="24" t="str">
        <f t="shared" si="4"/>
        <v>1900021279</v>
      </c>
      <c r="T118" s="24" t="str">
        <f t="shared" si="5"/>
        <v>NOV 2020</v>
      </c>
      <c r="U118" s="24" t="str">
        <f t="shared" si="6"/>
        <v>IT/Telecom Contr Svc</v>
      </c>
      <c r="V118" t="str">
        <f t="shared" si="7"/>
        <v>IDI CONSULTING LLC</v>
      </c>
    </row>
    <row r="119" spans="1:22" x14ac:dyDescent="0.2">
      <c r="A119" s="14" t="s">
        <v>124</v>
      </c>
      <c r="B119" s="15" t="s">
        <v>1553</v>
      </c>
      <c r="C119" s="15" t="s">
        <v>1187</v>
      </c>
      <c r="D119" s="15" t="s">
        <v>1544</v>
      </c>
      <c r="E119" s="15" t="s">
        <v>481</v>
      </c>
      <c r="F119" s="15" t="s">
        <v>1188</v>
      </c>
      <c r="G119" s="15" t="s">
        <v>2393</v>
      </c>
      <c r="H119" s="15" t="s">
        <v>295</v>
      </c>
      <c r="I119" s="15" t="s">
        <v>312</v>
      </c>
      <c r="J119" s="15" t="s">
        <v>1139</v>
      </c>
      <c r="K119" s="15" t="s">
        <v>1140</v>
      </c>
      <c r="L119" s="15" t="s">
        <v>308</v>
      </c>
      <c r="M119" s="15" t="s">
        <v>308</v>
      </c>
      <c r="N119" s="15" t="s">
        <v>2394</v>
      </c>
      <c r="O119" s="14" t="s">
        <v>2252</v>
      </c>
      <c r="P119" s="17">
        <v>803.37450000000001</v>
      </c>
      <c r="Q119" s="24" t="s">
        <v>1571</v>
      </c>
      <c r="R119" s="24" t="s">
        <v>1558</v>
      </c>
      <c r="S119" s="24" t="str">
        <f t="shared" si="4"/>
        <v>1900023659</v>
      </c>
      <c r="T119" s="24" t="str">
        <f t="shared" si="5"/>
        <v>DEC 2020</v>
      </c>
      <c r="U119" s="24" t="str">
        <f t="shared" si="6"/>
        <v>IT/Telecom Contr Svc</v>
      </c>
      <c r="V119" t="str">
        <f t="shared" si="7"/>
        <v>IDI CONSULTING LLC</v>
      </c>
    </row>
    <row r="120" spans="1:22" x14ac:dyDescent="0.2">
      <c r="A120" s="14" t="s">
        <v>124</v>
      </c>
      <c r="B120" s="15" t="s">
        <v>1553</v>
      </c>
      <c r="C120" s="15" t="s">
        <v>1187</v>
      </c>
      <c r="D120" s="15" t="s">
        <v>1544</v>
      </c>
      <c r="E120" s="15" t="s">
        <v>482</v>
      </c>
      <c r="F120" s="15" t="s">
        <v>1426</v>
      </c>
      <c r="G120" s="15" t="s">
        <v>2395</v>
      </c>
      <c r="H120" s="15" t="s">
        <v>295</v>
      </c>
      <c r="I120" s="15" t="s">
        <v>312</v>
      </c>
      <c r="J120" s="15" t="s">
        <v>1139</v>
      </c>
      <c r="K120" s="15" t="s">
        <v>1140</v>
      </c>
      <c r="L120" s="15" t="s">
        <v>308</v>
      </c>
      <c r="M120" s="15" t="s">
        <v>308</v>
      </c>
      <c r="N120" s="15" t="s">
        <v>2396</v>
      </c>
      <c r="O120" s="14" t="s">
        <v>2224</v>
      </c>
      <c r="P120" s="17">
        <v>5.74</v>
      </c>
      <c r="Q120" s="24" t="s">
        <v>1571</v>
      </c>
      <c r="R120" s="24" t="s">
        <v>1558</v>
      </c>
      <c r="S120" s="24" t="str">
        <f t="shared" si="4"/>
        <v>1900018862</v>
      </c>
      <c r="T120" s="24" t="str">
        <f t="shared" si="5"/>
        <v>OCT 2020</v>
      </c>
      <c r="U120" s="24" t="str">
        <f t="shared" si="6"/>
        <v>IT/Telecom Contr Svc</v>
      </c>
      <c r="V120" t="str">
        <f t="shared" si="7"/>
        <v>DATATRANS SOLUTIONS INC</v>
      </c>
    </row>
    <row r="121" spans="1:22" x14ac:dyDescent="0.2">
      <c r="A121" s="14" t="s">
        <v>124</v>
      </c>
      <c r="B121" s="15" t="s">
        <v>1553</v>
      </c>
      <c r="C121" s="15" t="s">
        <v>1187</v>
      </c>
      <c r="D121" s="15" t="s">
        <v>1544</v>
      </c>
      <c r="E121" s="15" t="s">
        <v>482</v>
      </c>
      <c r="F121" s="15" t="s">
        <v>1426</v>
      </c>
      <c r="G121" s="15" t="s">
        <v>2397</v>
      </c>
      <c r="H121" s="15" t="s">
        <v>295</v>
      </c>
      <c r="I121" s="15" t="s">
        <v>437</v>
      </c>
      <c r="J121" s="15" t="s">
        <v>1139</v>
      </c>
      <c r="K121" s="15" t="s">
        <v>1140</v>
      </c>
      <c r="L121" s="15" t="s">
        <v>308</v>
      </c>
      <c r="M121" s="15" t="s">
        <v>308</v>
      </c>
      <c r="N121" s="15" t="s">
        <v>308</v>
      </c>
      <c r="O121" s="14" t="s">
        <v>2229</v>
      </c>
      <c r="P121" s="17">
        <v>45.897860000000001</v>
      </c>
      <c r="Q121" s="24" t="s">
        <v>1571</v>
      </c>
      <c r="R121" s="24" t="s">
        <v>1558</v>
      </c>
      <c r="S121" s="24" t="str">
        <f t="shared" si="4"/>
        <v>5000001233</v>
      </c>
      <c r="T121" s="24" t="str">
        <f t="shared" si="5"/>
        <v>JAN 2021</v>
      </c>
      <c r="U121" s="24" t="str">
        <f t="shared" si="6"/>
        <v>IT/Telecom Contr Svc</v>
      </c>
      <c r="V121" t="str">
        <f t="shared" si="7"/>
        <v>DATATRANS SOLUTIONS INC</v>
      </c>
    </row>
    <row r="122" spans="1:22" x14ac:dyDescent="0.2">
      <c r="A122" s="14" t="s">
        <v>124</v>
      </c>
      <c r="B122" s="15" t="s">
        <v>1553</v>
      </c>
      <c r="C122" s="15" t="s">
        <v>1187</v>
      </c>
      <c r="D122" s="15" t="s">
        <v>1544</v>
      </c>
      <c r="E122" s="15" t="s">
        <v>482</v>
      </c>
      <c r="F122" s="15" t="s">
        <v>1426</v>
      </c>
      <c r="G122" s="15" t="s">
        <v>2398</v>
      </c>
      <c r="H122" s="15" t="s">
        <v>295</v>
      </c>
      <c r="I122" s="15" t="s">
        <v>437</v>
      </c>
      <c r="J122" s="15" t="s">
        <v>1139</v>
      </c>
      <c r="K122" s="15" t="s">
        <v>1140</v>
      </c>
      <c r="L122" s="15" t="s">
        <v>308</v>
      </c>
      <c r="M122" s="15" t="s">
        <v>308</v>
      </c>
      <c r="N122" s="15" t="s">
        <v>308</v>
      </c>
      <c r="O122" s="14" t="s">
        <v>2235</v>
      </c>
      <c r="P122" s="17">
        <v>58.872515</v>
      </c>
      <c r="Q122" s="24" t="s">
        <v>1571</v>
      </c>
      <c r="R122" s="24" t="s">
        <v>1558</v>
      </c>
      <c r="S122" s="24" t="str">
        <f t="shared" si="4"/>
        <v>5000004440</v>
      </c>
      <c r="T122" s="24" t="str">
        <f t="shared" si="5"/>
        <v>FEB 2021</v>
      </c>
      <c r="U122" s="24" t="str">
        <f t="shared" si="6"/>
        <v>IT/Telecom Contr Svc</v>
      </c>
      <c r="V122" t="str">
        <f t="shared" si="7"/>
        <v>DATATRANS SOLUTIONS INC</v>
      </c>
    </row>
    <row r="123" spans="1:22" x14ac:dyDescent="0.2">
      <c r="A123" s="14" t="s">
        <v>124</v>
      </c>
      <c r="B123" s="15" t="s">
        <v>1553</v>
      </c>
      <c r="C123" s="15" t="s">
        <v>1187</v>
      </c>
      <c r="D123" s="15" t="s">
        <v>1544</v>
      </c>
      <c r="E123" s="15" t="s">
        <v>482</v>
      </c>
      <c r="F123" s="15" t="s">
        <v>1426</v>
      </c>
      <c r="G123" s="15" t="s">
        <v>2399</v>
      </c>
      <c r="H123" s="15" t="s">
        <v>295</v>
      </c>
      <c r="I123" s="15" t="s">
        <v>437</v>
      </c>
      <c r="J123" s="15" t="s">
        <v>1139</v>
      </c>
      <c r="K123" s="15" t="s">
        <v>1140</v>
      </c>
      <c r="L123" s="15" t="s">
        <v>308</v>
      </c>
      <c r="M123" s="15" t="s">
        <v>308</v>
      </c>
      <c r="N123" s="15" t="s">
        <v>308</v>
      </c>
      <c r="O123" s="14" t="s">
        <v>2239</v>
      </c>
      <c r="P123" s="17">
        <v>51.830150000000003</v>
      </c>
      <c r="Q123" s="24" t="s">
        <v>1571</v>
      </c>
      <c r="R123" s="24" t="s">
        <v>1558</v>
      </c>
      <c r="S123" s="24" t="str">
        <f t="shared" si="4"/>
        <v>5000006689</v>
      </c>
      <c r="T123" s="24" t="str">
        <f t="shared" si="5"/>
        <v>MAR 2021</v>
      </c>
      <c r="U123" s="24" t="str">
        <f t="shared" si="6"/>
        <v>IT/Telecom Contr Svc</v>
      </c>
      <c r="V123" t="str">
        <f t="shared" si="7"/>
        <v>DATATRANS SOLUTIONS INC</v>
      </c>
    </row>
    <row r="124" spans="1:22" x14ac:dyDescent="0.2">
      <c r="A124" s="14" t="s">
        <v>124</v>
      </c>
      <c r="B124" s="15" t="s">
        <v>1553</v>
      </c>
      <c r="C124" s="15" t="s">
        <v>1187</v>
      </c>
      <c r="D124" s="15" t="s">
        <v>1544</v>
      </c>
      <c r="E124" s="15" t="s">
        <v>482</v>
      </c>
      <c r="F124" s="15" t="s">
        <v>1426</v>
      </c>
      <c r="G124" s="15" t="s">
        <v>2400</v>
      </c>
      <c r="H124" s="15" t="s">
        <v>295</v>
      </c>
      <c r="I124" s="15" t="s">
        <v>437</v>
      </c>
      <c r="J124" s="15" t="s">
        <v>1139</v>
      </c>
      <c r="K124" s="15" t="s">
        <v>1140</v>
      </c>
      <c r="L124" s="15" t="s">
        <v>308</v>
      </c>
      <c r="M124" s="15" t="s">
        <v>308</v>
      </c>
      <c r="N124" s="15" t="s">
        <v>308</v>
      </c>
      <c r="O124" s="14" t="s">
        <v>2219</v>
      </c>
      <c r="P124" s="17">
        <v>39.603949999999998</v>
      </c>
      <c r="Q124" s="24" t="s">
        <v>1571</v>
      </c>
      <c r="R124" s="24" t="s">
        <v>1558</v>
      </c>
      <c r="S124" s="24" t="str">
        <f t="shared" si="4"/>
        <v>5000024342</v>
      </c>
      <c r="T124" s="24" t="str">
        <f t="shared" si="5"/>
        <v>SEP 2020</v>
      </c>
      <c r="U124" s="24" t="str">
        <f t="shared" si="6"/>
        <v>IT/Telecom Contr Svc</v>
      </c>
      <c r="V124" t="str">
        <f t="shared" si="7"/>
        <v>DATATRANS SOLUTIONS INC</v>
      </c>
    </row>
    <row r="125" spans="1:22" x14ac:dyDescent="0.2">
      <c r="A125" s="14" t="s">
        <v>124</v>
      </c>
      <c r="B125" s="15" t="s">
        <v>1553</v>
      </c>
      <c r="C125" s="15" t="s">
        <v>1187</v>
      </c>
      <c r="D125" s="15" t="s">
        <v>1544</v>
      </c>
      <c r="E125" s="15" t="s">
        <v>482</v>
      </c>
      <c r="F125" s="15" t="s">
        <v>1426</v>
      </c>
      <c r="G125" s="15" t="s">
        <v>2401</v>
      </c>
      <c r="H125" s="15" t="s">
        <v>295</v>
      </c>
      <c r="I125" s="15" t="s">
        <v>437</v>
      </c>
      <c r="J125" s="15" t="s">
        <v>1139</v>
      </c>
      <c r="K125" s="15" t="s">
        <v>1140</v>
      </c>
      <c r="L125" s="15" t="s">
        <v>308</v>
      </c>
      <c r="M125" s="15" t="s">
        <v>308</v>
      </c>
      <c r="N125" s="15" t="s">
        <v>308</v>
      </c>
      <c r="O125" s="14" t="s">
        <v>2219</v>
      </c>
      <c r="P125" s="17">
        <v>5.74</v>
      </c>
      <c r="Q125" s="24" t="s">
        <v>1571</v>
      </c>
      <c r="R125" s="24" t="s">
        <v>1558</v>
      </c>
      <c r="S125" s="24" t="str">
        <f t="shared" si="4"/>
        <v>5000025300</v>
      </c>
      <c r="T125" s="24" t="str">
        <f t="shared" si="5"/>
        <v>SEP 2020</v>
      </c>
      <c r="U125" s="24" t="str">
        <f t="shared" si="6"/>
        <v>IT/Telecom Contr Svc</v>
      </c>
      <c r="V125" t="str">
        <f t="shared" si="7"/>
        <v>DATATRANS SOLUTIONS INC</v>
      </c>
    </row>
    <row r="126" spans="1:22" x14ac:dyDescent="0.2">
      <c r="A126" s="14" t="s">
        <v>124</v>
      </c>
      <c r="B126" s="15" t="s">
        <v>1553</v>
      </c>
      <c r="C126" s="15" t="s">
        <v>1187</v>
      </c>
      <c r="D126" s="15" t="s">
        <v>1544</v>
      </c>
      <c r="E126" s="15" t="s">
        <v>482</v>
      </c>
      <c r="F126" s="15" t="s">
        <v>1426</v>
      </c>
      <c r="G126" s="15" t="s">
        <v>2402</v>
      </c>
      <c r="H126" s="15" t="s">
        <v>295</v>
      </c>
      <c r="I126" s="15" t="s">
        <v>437</v>
      </c>
      <c r="J126" s="15" t="s">
        <v>1139</v>
      </c>
      <c r="K126" s="15" t="s">
        <v>1140</v>
      </c>
      <c r="L126" s="15" t="s">
        <v>308</v>
      </c>
      <c r="M126" s="15" t="s">
        <v>308</v>
      </c>
      <c r="N126" s="15" t="s">
        <v>308</v>
      </c>
      <c r="O126" s="14" t="s">
        <v>2224</v>
      </c>
      <c r="P126" s="17">
        <v>42.714619999999996</v>
      </c>
      <c r="Q126" s="24" t="s">
        <v>1571</v>
      </c>
      <c r="R126" s="24" t="s">
        <v>1558</v>
      </c>
      <c r="S126" s="24" t="str">
        <f t="shared" si="4"/>
        <v>5000027677</v>
      </c>
      <c r="T126" s="24" t="str">
        <f t="shared" si="5"/>
        <v>OCT 2020</v>
      </c>
      <c r="U126" s="24" t="str">
        <f t="shared" si="6"/>
        <v>IT/Telecom Contr Svc</v>
      </c>
      <c r="V126" t="str">
        <f t="shared" si="7"/>
        <v>DATATRANS SOLUTIONS INC</v>
      </c>
    </row>
    <row r="127" spans="1:22" x14ac:dyDescent="0.2">
      <c r="A127" s="14" t="s">
        <v>124</v>
      </c>
      <c r="B127" s="15" t="s">
        <v>1553</v>
      </c>
      <c r="C127" s="15" t="s">
        <v>1187</v>
      </c>
      <c r="D127" s="15" t="s">
        <v>1544</v>
      </c>
      <c r="E127" s="15" t="s">
        <v>482</v>
      </c>
      <c r="F127" s="15" t="s">
        <v>1426</v>
      </c>
      <c r="G127" s="15" t="s">
        <v>2403</v>
      </c>
      <c r="H127" s="15" t="s">
        <v>295</v>
      </c>
      <c r="I127" s="15" t="s">
        <v>437</v>
      </c>
      <c r="J127" s="15" t="s">
        <v>1139</v>
      </c>
      <c r="K127" s="15" t="s">
        <v>1140</v>
      </c>
      <c r="L127" s="15" t="s">
        <v>308</v>
      </c>
      <c r="M127" s="15" t="s">
        <v>308</v>
      </c>
      <c r="N127" s="15" t="s">
        <v>308</v>
      </c>
      <c r="O127" s="14" t="s">
        <v>2221</v>
      </c>
      <c r="P127" s="17">
        <v>50.301875000000003</v>
      </c>
      <c r="Q127" s="24" t="s">
        <v>1571</v>
      </c>
      <c r="R127" s="24" t="s">
        <v>1558</v>
      </c>
      <c r="S127" s="24" t="str">
        <f t="shared" si="4"/>
        <v>5000033279</v>
      </c>
      <c r="T127" s="24" t="str">
        <f t="shared" si="5"/>
        <v>NOV 2020</v>
      </c>
      <c r="U127" s="24" t="str">
        <f t="shared" si="6"/>
        <v>IT/Telecom Contr Svc</v>
      </c>
      <c r="V127" t="str">
        <f t="shared" si="7"/>
        <v>DATATRANS SOLUTIONS INC</v>
      </c>
    </row>
    <row r="128" spans="1:22" x14ac:dyDescent="0.2">
      <c r="A128" s="14" t="s">
        <v>124</v>
      </c>
      <c r="B128" s="15" t="s">
        <v>1553</v>
      </c>
      <c r="C128" s="15" t="s">
        <v>1187</v>
      </c>
      <c r="D128" s="15" t="s">
        <v>1544</v>
      </c>
      <c r="E128" s="15" t="s">
        <v>482</v>
      </c>
      <c r="F128" s="15" t="s">
        <v>1426</v>
      </c>
      <c r="G128" s="15" t="s">
        <v>2404</v>
      </c>
      <c r="H128" s="15" t="s">
        <v>295</v>
      </c>
      <c r="I128" s="15" t="s">
        <v>437</v>
      </c>
      <c r="J128" s="15" t="s">
        <v>1139</v>
      </c>
      <c r="K128" s="15" t="s">
        <v>1140</v>
      </c>
      <c r="L128" s="15" t="s">
        <v>308</v>
      </c>
      <c r="M128" s="15" t="s">
        <v>308</v>
      </c>
      <c r="N128" s="15" t="s">
        <v>308</v>
      </c>
      <c r="O128" s="14" t="s">
        <v>2252</v>
      </c>
      <c r="P128" s="17">
        <v>43.251514999999998</v>
      </c>
      <c r="Q128" s="24" t="s">
        <v>1571</v>
      </c>
      <c r="R128" s="24" t="s">
        <v>1558</v>
      </c>
      <c r="S128" s="24" t="str">
        <f t="shared" si="4"/>
        <v>5000034842</v>
      </c>
      <c r="T128" s="24" t="str">
        <f t="shared" si="5"/>
        <v>DEC 2020</v>
      </c>
      <c r="U128" s="24" t="str">
        <f t="shared" si="6"/>
        <v>IT/Telecom Contr Svc</v>
      </c>
      <c r="V128" t="str">
        <f t="shared" si="7"/>
        <v>DATATRANS SOLUTIONS INC</v>
      </c>
    </row>
    <row r="129" spans="1:22" x14ac:dyDescent="0.2">
      <c r="A129" s="14" t="s">
        <v>124</v>
      </c>
      <c r="B129" s="15" t="s">
        <v>1553</v>
      </c>
      <c r="C129" s="15" t="s">
        <v>1187</v>
      </c>
      <c r="D129" s="15" t="s">
        <v>1544</v>
      </c>
      <c r="E129" s="15" t="s">
        <v>483</v>
      </c>
      <c r="F129" s="15" t="s">
        <v>1427</v>
      </c>
      <c r="G129" s="15" t="s">
        <v>2405</v>
      </c>
      <c r="H129" s="15" t="s">
        <v>295</v>
      </c>
      <c r="I129" s="15" t="s">
        <v>437</v>
      </c>
      <c r="J129" s="15" t="s">
        <v>1139</v>
      </c>
      <c r="K129" s="15" t="s">
        <v>1140</v>
      </c>
      <c r="L129" s="15" t="s">
        <v>308</v>
      </c>
      <c r="M129" s="15" t="s">
        <v>308</v>
      </c>
      <c r="N129" s="15" t="s">
        <v>308</v>
      </c>
      <c r="O129" s="14" t="s">
        <v>2235</v>
      </c>
      <c r="P129" s="17">
        <v>1.64</v>
      </c>
      <c r="Q129" s="24" t="s">
        <v>1571</v>
      </c>
      <c r="R129" s="24" t="s">
        <v>1558</v>
      </c>
      <c r="S129" s="24" t="str">
        <f t="shared" si="4"/>
        <v>5000004718</v>
      </c>
      <c r="T129" s="24" t="str">
        <f t="shared" si="5"/>
        <v>FEB 2021</v>
      </c>
      <c r="U129" s="24" t="str">
        <f t="shared" si="6"/>
        <v>IT/Telecom Contr Svc</v>
      </c>
      <c r="V129" t="str">
        <f t="shared" si="7"/>
        <v>ESKER INC</v>
      </c>
    </row>
    <row r="130" spans="1:22" x14ac:dyDescent="0.2">
      <c r="A130" s="14" t="s">
        <v>124</v>
      </c>
      <c r="B130" s="15" t="s">
        <v>1553</v>
      </c>
      <c r="C130" s="15" t="s">
        <v>1187</v>
      </c>
      <c r="D130" s="15" t="s">
        <v>1544</v>
      </c>
      <c r="E130" s="15" t="s">
        <v>483</v>
      </c>
      <c r="F130" s="15" t="s">
        <v>1427</v>
      </c>
      <c r="G130" s="15" t="s">
        <v>2406</v>
      </c>
      <c r="H130" s="15" t="s">
        <v>295</v>
      </c>
      <c r="I130" s="15" t="s">
        <v>437</v>
      </c>
      <c r="J130" s="15" t="s">
        <v>1139</v>
      </c>
      <c r="K130" s="15" t="s">
        <v>1140</v>
      </c>
      <c r="L130" s="15" t="s">
        <v>308</v>
      </c>
      <c r="M130" s="15" t="s">
        <v>308</v>
      </c>
      <c r="N130" s="15" t="s">
        <v>308</v>
      </c>
      <c r="O130" s="14" t="s">
        <v>2239</v>
      </c>
      <c r="P130" s="17">
        <v>1.64</v>
      </c>
      <c r="Q130" s="24" t="s">
        <v>1571</v>
      </c>
      <c r="R130" s="24" t="s">
        <v>1558</v>
      </c>
      <c r="S130" s="24" t="str">
        <f t="shared" si="4"/>
        <v>5000006679</v>
      </c>
      <c r="T130" s="24" t="str">
        <f t="shared" si="5"/>
        <v>MAR 2021</v>
      </c>
      <c r="U130" s="24" t="str">
        <f t="shared" si="6"/>
        <v>IT/Telecom Contr Svc</v>
      </c>
      <c r="V130" t="str">
        <f t="shared" si="7"/>
        <v>ESKER INC</v>
      </c>
    </row>
    <row r="131" spans="1:22" x14ac:dyDescent="0.2">
      <c r="A131" s="14" t="s">
        <v>124</v>
      </c>
      <c r="B131" s="15" t="s">
        <v>1553</v>
      </c>
      <c r="C131" s="15" t="s">
        <v>1187</v>
      </c>
      <c r="D131" s="15" t="s">
        <v>1544</v>
      </c>
      <c r="E131" s="15" t="s">
        <v>2407</v>
      </c>
      <c r="F131" s="15" t="s">
        <v>2408</v>
      </c>
      <c r="G131" s="15" t="s">
        <v>2409</v>
      </c>
      <c r="H131" s="15" t="s">
        <v>295</v>
      </c>
      <c r="I131" s="15" t="s">
        <v>437</v>
      </c>
      <c r="J131" s="15" t="s">
        <v>1139</v>
      </c>
      <c r="K131" s="15" t="s">
        <v>1140</v>
      </c>
      <c r="L131" s="15" t="s">
        <v>308</v>
      </c>
      <c r="M131" s="15" t="s">
        <v>308</v>
      </c>
      <c r="N131" s="15" t="s">
        <v>308</v>
      </c>
      <c r="O131" s="14" t="s">
        <v>2235</v>
      </c>
      <c r="P131" s="17">
        <v>17.712</v>
      </c>
      <c r="Q131" s="24" t="s">
        <v>1571</v>
      </c>
      <c r="R131" s="24" t="s">
        <v>1558</v>
      </c>
      <c r="S131" s="24" t="str">
        <f t="shared" si="4"/>
        <v>5000002955</v>
      </c>
      <c r="T131" s="24" t="str">
        <f t="shared" si="5"/>
        <v>FEB 2021</v>
      </c>
      <c r="U131" s="24" t="str">
        <f t="shared" si="6"/>
        <v>IT/Telecom Contr Svc</v>
      </c>
      <c r="V131" t="str">
        <f t="shared" si="7"/>
        <v>DBA ZONE INC (THE)</v>
      </c>
    </row>
    <row r="132" spans="1:22" x14ac:dyDescent="0.2">
      <c r="A132" s="14" t="s">
        <v>124</v>
      </c>
      <c r="B132" s="15" t="s">
        <v>1553</v>
      </c>
      <c r="C132" s="15" t="s">
        <v>1187</v>
      </c>
      <c r="D132" s="15" t="s">
        <v>1544</v>
      </c>
      <c r="E132" s="15" t="s">
        <v>485</v>
      </c>
      <c r="F132" s="15" t="s">
        <v>1244</v>
      </c>
      <c r="G132" s="15" t="s">
        <v>2410</v>
      </c>
      <c r="H132" s="15" t="s">
        <v>295</v>
      </c>
      <c r="I132" s="15" t="s">
        <v>311</v>
      </c>
      <c r="J132" s="15" t="s">
        <v>1139</v>
      </c>
      <c r="K132" s="15" t="s">
        <v>1140</v>
      </c>
      <c r="L132" s="15" t="s">
        <v>308</v>
      </c>
      <c r="M132" s="15" t="s">
        <v>308</v>
      </c>
      <c r="N132" s="15" t="s">
        <v>2411</v>
      </c>
      <c r="O132" s="14" t="s">
        <v>2221</v>
      </c>
      <c r="P132" s="17">
        <v>-90.2</v>
      </c>
      <c r="Q132" s="24" t="s">
        <v>1571</v>
      </c>
      <c r="R132" s="24" t="s">
        <v>1558</v>
      </c>
      <c r="S132" s="24" t="str">
        <f t="shared" si="4"/>
        <v>1500001297</v>
      </c>
      <c r="T132" s="24" t="str">
        <f t="shared" si="5"/>
        <v>NOV 2020</v>
      </c>
      <c r="U132" s="24" t="str">
        <f t="shared" si="6"/>
        <v>IT/Telecom Contr Svc</v>
      </c>
      <c r="V132" t="str">
        <f t="shared" si="7"/>
        <v>MARVEL TECHNOLOGIES INC</v>
      </c>
    </row>
    <row r="133" spans="1:22" x14ac:dyDescent="0.2">
      <c r="A133" s="14" t="s">
        <v>124</v>
      </c>
      <c r="B133" s="15" t="s">
        <v>1553</v>
      </c>
      <c r="C133" s="15" t="s">
        <v>1187</v>
      </c>
      <c r="D133" s="15" t="s">
        <v>1544</v>
      </c>
      <c r="E133" s="15" t="s">
        <v>485</v>
      </c>
      <c r="F133" s="15" t="s">
        <v>1244</v>
      </c>
      <c r="G133" s="15" t="s">
        <v>2412</v>
      </c>
      <c r="H133" s="15" t="s">
        <v>295</v>
      </c>
      <c r="I133" s="15" t="s">
        <v>312</v>
      </c>
      <c r="J133" s="15" t="s">
        <v>1139</v>
      </c>
      <c r="K133" s="15" t="s">
        <v>1140</v>
      </c>
      <c r="L133" s="15" t="s">
        <v>308</v>
      </c>
      <c r="M133" s="15" t="s">
        <v>308</v>
      </c>
      <c r="N133" s="15" t="s">
        <v>2413</v>
      </c>
      <c r="O133" s="14" t="s">
        <v>2235</v>
      </c>
      <c r="P133" s="17">
        <v>77.900000000000006</v>
      </c>
      <c r="Q133" s="24" t="s">
        <v>1571</v>
      </c>
      <c r="R133" s="24" t="s">
        <v>1558</v>
      </c>
      <c r="S133" s="24" t="str">
        <f t="shared" si="4"/>
        <v>1900002683</v>
      </c>
      <c r="T133" s="24" t="str">
        <f t="shared" si="5"/>
        <v>FEB 2021</v>
      </c>
      <c r="U133" s="24" t="str">
        <f t="shared" si="6"/>
        <v>IT/Telecom Contr Svc</v>
      </c>
      <c r="V133" t="str">
        <f t="shared" si="7"/>
        <v>MARVEL TECHNOLOGIES INC</v>
      </c>
    </row>
    <row r="134" spans="1:22" x14ac:dyDescent="0.2">
      <c r="A134" s="14" t="s">
        <v>124</v>
      </c>
      <c r="B134" s="15" t="s">
        <v>1553</v>
      </c>
      <c r="C134" s="15" t="s">
        <v>1187</v>
      </c>
      <c r="D134" s="15" t="s">
        <v>1544</v>
      </c>
      <c r="E134" s="15" t="s">
        <v>485</v>
      </c>
      <c r="F134" s="15" t="s">
        <v>1244</v>
      </c>
      <c r="G134" s="15" t="s">
        <v>2414</v>
      </c>
      <c r="H134" s="15" t="s">
        <v>295</v>
      </c>
      <c r="I134" s="15" t="s">
        <v>312</v>
      </c>
      <c r="J134" s="15" t="s">
        <v>1139</v>
      </c>
      <c r="K134" s="15" t="s">
        <v>1140</v>
      </c>
      <c r="L134" s="15" t="s">
        <v>308</v>
      </c>
      <c r="M134" s="15" t="s">
        <v>308</v>
      </c>
      <c r="N134" s="15" t="s">
        <v>2415</v>
      </c>
      <c r="O134" s="14" t="s">
        <v>2239</v>
      </c>
      <c r="P134" s="17">
        <v>82</v>
      </c>
      <c r="Q134" s="24" t="s">
        <v>1571</v>
      </c>
      <c r="R134" s="24" t="s">
        <v>1558</v>
      </c>
      <c r="S134" s="24" t="str">
        <f t="shared" si="4"/>
        <v>1900004728</v>
      </c>
      <c r="T134" s="24" t="str">
        <f t="shared" si="5"/>
        <v>MAR 2021</v>
      </c>
      <c r="U134" s="24" t="str">
        <f t="shared" si="6"/>
        <v>IT/Telecom Contr Svc</v>
      </c>
      <c r="V134" t="str">
        <f t="shared" si="7"/>
        <v>MARVEL TECHNOLOGIES INC</v>
      </c>
    </row>
    <row r="135" spans="1:22" x14ac:dyDescent="0.2">
      <c r="A135" s="14" t="s">
        <v>124</v>
      </c>
      <c r="B135" s="15" t="s">
        <v>1553</v>
      </c>
      <c r="C135" s="15" t="s">
        <v>1187</v>
      </c>
      <c r="D135" s="15" t="s">
        <v>1544</v>
      </c>
      <c r="E135" s="15" t="s">
        <v>485</v>
      </c>
      <c r="F135" s="15" t="s">
        <v>1244</v>
      </c>
      <c r="G135" s="15" t="s">
        <v>2416</v>
      </c>
      <c r="H135" s="15" t="s">
        <v>295</v>
      </c>
      <c r="I135" s="15" t="s">
        <v>312</v>
      </c>
      <c r="J135" s="15" t="s">
        <v>1139</v>
      </c>
      <c r="K135" s="15" t="s">
        <v>1140</v>
      </c>
      <c r="L135" s="15" t="s">
        <v>308</v>
      </c>
      <c r="M135" s="15" t="s">
        <v>308</v>
      </c>
      <c r="N135" s="15" t="s">
        <v>2417</v>
      </c>
      <c r="O135" s="14" t="s">
        <v>2219</v>
      </c>
      <c r="P135" s="17">
        <v>86.1</v>
      </c>
      <c r="Q135" s="24" t="s">
        <v>1571</v>
      </c>
      <c r="R135" s="24" t="s">
        <v>1558</v>
      </c>
      <c r="S135" s="24" t="str">
        <f t="shared" si="4"/>
        <v>1900016957</v>
      </c>
      <c r="T135" s="24" t="str">
        <f t="shared" si="5"/>
        <v>SEP 2020</v>
      </c>
      <c r="U135" s="24" t="str">
        <f t="shared" si="6"/>
        <v>IT/Telecom Contr Svc</v>
      </c>
      <c r="V135" t="str">
        <f t="shared" si="7"/>
        <v>MARVEL TECHNOLOGIES INC</v>
      </c>
    </row>
    <row r="136" spans="1:22" x14ac:dyDescent="0.2">
      <c r="A136" s="14" t="s">
        <v>124</v>
      </c>
      <c r="B136" s="15" t="s">
        <v>1553</v>
      </c>
      <c r="C136" s="15" t="s">
        <v>1187</v>
      </c>
      <c r="D136" s="15" t="s">
        <v>1544</v>
      </c>
      <c r="E136" s="15" t="s">
        <v>485</v>
      </c>
      <c r="F136" s="15" t="s">
        <v>1244</v>
      </c>
      <c r="G136" s="15" t="s">
        <v>2418</v>
      </c>
      <c r="H136" s="15" t="s">
        <v>295</v>
      </c>
      <c r="I136" s="15" t="s">
        <v>312</v>
      </c>
      <c r="J136" s="15" t="s">
        <v>1139</v>
      </c>
      <c r="K136" s="15" t="s">
        <v>1140</v>
      </c>
      <c r="L136" s="15" t="s">
        <v>308</v>
      </c>
      <c r="M136" s="15" t="s">
        <v>308</v>
      </c>
      <c r="N136" s="15" t="s">
        <v>2419</v>
      </c>
      <c r="O136" s="14" t="s">
        <v>2224</v>
      </c>
      <c r="P136" s="17">
        <v>82</v>
      </c>
      <c r="Q136" s="24" t="s">
        <v>1571</v>
      </c>
      <c r="R136" s="24" t="s">
        <v>1558</v>
      </c>
      <c r="S136" s="24" t="str">
        <f t="shared" si="4"/>
        <v>1900019288</v>
      </c>
      <c r="T136" s="24" t="str">
        <f t="shared" si="5"/>
        <v>OCT 2020</v>
      </c>
      <c r="U136" s="24" t="str">
        <f t="shared" si="6"/>
        <v>IT/Telecom Contr Svc</v>
      </c>
      <c r="V136" t="str">
        <f t="shared" si="7"/>
        <v>MARVEL TECHNOLOGIES INC</v>
      </c>
    </row>
    <row r="137" spans="1:22" x14ac:dyDescent="0.2">
      <c r="A137" s="14" t="s">
        <v>124</v>
      </c>
      <c r="B137" s="15" t="s">
        <v>1553</v>
      </c>
      <c r="C137" s="15" t="s">
        <v>1187</v>
      </c>
      <c r="D137" s="15" t="s">
        <v>1544</v>
      </c>
      <c r="E137" s="15" t="s">
        <v>485</v>
      </c>
      <c r="F137" s="15" t="s">
        <v>1244</v>
      </c>
      <c r="G137" s="15" t="s">
        <v>2420</v>
      </c>
      <c r="H137" s="15" t="s">
        <v>295</v>
      </c>
      <c r="I137" s="15" t="s">
        <v>312</v>
      </c>
      <c r="J137" s="15" t="s">
        <v>1139</v>
      </c>
      <c r="K137" s="15" t="s">
        <v>1140</v>
      </c>
      <c r="L137" s="15" t="s">
        <v>308</v>
      </c>
      <c r="M137" s="15" t="s">
        <v>308</v>
      </c>
      <c r="N137" s="15" t="s">
        <v>2411</v>
      </c>
      <c r="O137" s="14" t="s">
        <v>2221</v>
      </c>
      <c r="P137" s="17">
        <v>90.2</v>
      </c>
      <c r="Q137" s="24" t="s">
        <v>1571</v>
      </c>
      <c r="R137" s="24" t="s">
        <v>1558</v>
      </c>
      <c r="S137" s="24" t="str">
        <f t="shared" si="4"/>
        <v>1900021450</v>
      </c>
      <c r="T137" s="24" t="str">
        <f t="shared" si="5"/>
        <v>NOV 2020</v>
      </c>
      <c r="U137" s="24" t="str">
        <f t="shared" si="6"/>
        <v>IT/Telecom Contr Svc</v>
      </c>
      <c r="V137" t="str">
        <f t="shared" si="7"/>
        <v>MARVEL TECHNOLOGIES INC</v>
      </c>
    </row>
    <row r="138" spans="1:22" x14ac:dyDescent="0.2">
      <c r="A138" s="14" t="s">
        <v>124</v>
      </c>
      <c r="B138" s="15" t="s">
        <v>1553</v>
      </c>
      <c r="C138" s="15" t="s">
        <v>1187</v>
      </c>
      <c r="D138" s="15" t="s">
        <v>1544</v>
      </c>
      <c r="E138" s="15" t="s">
        <v>485</v>
      </c>
      <c r="F138" s="15" t="s">
        <v>1244</v>
      </c>
      <c r="G138" s="15" t="s">
        <v>2421</v>
      </c>
      <c r="H138" s="15" t="s">
        <v>295</v>
      </c>
      <c r="I138" s="15" t="s">
        <v>312</v>
      </c>
      <c r="J138" s="15" t="s">
        <v>1139</v>
      </c>
      <c r="K138" s="15" t="s">
        <v>1140</v>
      </c>
      <c r="L138" s="15" t="s">
        <v>308</v>
      </c>
      <c r="M138" s="15" t="s">
        <v>308</v>
      </c>
      <c r="N138" s="15" t="s">
        <v>2411</v>
      </c>
      <c r="O138" s="14" t="s">
        <v>2221</v>
      </c>
      <c r="P138" s="17">
        <v>90.2</v>
      </c>
      <c r="Q138" s="24" t="s">
        <v>1571</v>
      </c>
      <c r="R138" s="24" t="s">
        <v>1558</v>
      </c>
      <c r="S138" s="24" t="str">
        <f t="shared" ref="S138:S201" si="8">IF($V138="Various Vendors &lt; $1,000","",$G138)</f>
        <v>1900021483</v>
      </c>
      <c r="T138" s="24" t="str">
        <f t="shared" ref="T138:T201" si="9">IF($V138="Various Vendors &lt; $1,000","",$O138)</f>
        <v>NOV 2020</v>
      </c>
      <c r="U138" s="24" t="str">
        <f t="shared" ref="U138:U201" si="10">IF($V138="Various Vendors &lt; $1,000","",$D138)</f>
        <v>IT/Telecom Contr Svc</v>
      </c>
      <c r="V138" t="str">
        <f t="shared" ref="V138:V185" si="11">F138</f>
        <v>MARVEL TECHNOLOGIES INC</v>
      </c>
    </row>
    <row r="139" spans="1:22" x14ac:dyDescent="0.2">
      <c r="A139" s="14" t="s">
        <v>124</v>
      </c>
      <c r="B139" s="15" t="s">
        <v>1553</v>
      </c>
      <c r="C139" s="15" t="s">
        <v>1187</v>
      </c>
      <c r="D139" s="15" t="s">
        <v>1544</v>
      </c>
      <c r="E139" s="15" t="s">
        <v>485</v>
      </c>
      <c r="F139" s="15" t="s">
        <v>1244</v>
      </c>
      <c r="G139" s="15" t="s">
        <v>2422</v>
      </c>
      <c r="H139" s="15" t="s">
        <v>295</v>
      </c>
      <c r="I139" s="15" t="s">
        <v>312</v>
      </c>
      <c r="J139" s="15" t="s">
        <v>1139</v>
      </c>
      <c r="K139" s="15" t="s">
        <v>1140</v>
      </c>
      <c r="L139" s="15" t="s">
        <v>308</v>
      </c>
      <c r="M139" s="15" t="s">
        <v>308</v>
      </c>
      <c r="N139" s="15" t="s">
        <v>2423</v>
      </c>
      <c r="O139" s="14" t="s">
        <v>2252</v>
      </c>
      <c r="P139" s="17">
        <v>73.8</v>
      </c>
      <c r="Q139" s="24" t="s">
        <v>1571</v>
      </c>
      <c r="R139" s="24" t="s">
        <v>1558</v>
      </c>
      <c r="S139" s="24" t="str">
        <f t="shared" si="8"/>
        <v>1900023420</v>
      </c>
      <c r="T139" s="24" t="str">
        <f t="shared" si="9"/>
        <v>DEC 2020</v>
      </c>
      <c r="U139" s="24" t="str">
        <f t="shared" si="10"/>
        <v>IT/Telecom Contr Svc</v>
      </c>
      <c r="V139" t="str">
        <f t="shared" si="11"/>
        <v>MARVEL TECHNOLOGIES INC</v>
      </c>
    </row>
    <row r="140" spans="1:22" x14ac:dyDescent="0.2">
      <c r="A140" s="14" t="s">
        <v>124</v>
      </c>
      <c r="B140" s="15" t="s">
        <v>1553</v>
      </c>
      <c r="C140" s="15" t="s">
        <v>1187</v>
      </c>
      <c r="D140" s="15" t="s">
        <v>1544</v>
      </c>
      <c r="E140" s="15" t="s">
        <v>485</v>
      </c>
      <c r="F140" s="15" t="s">
        <v>1244</v>
      </c>
      <c r="G140" s="15" t="s">
        <v>2424</v>
      </c>
      <c r="H140" s="15" t="s">
        <v>295</v>
      </c>
      <c r="I140" s="15" t="s">
        <v>312</v>
      </c>
      <c r="J140" s="15" t="s">
        <v>1139</v>
      </c>
      <c r="K140" s="15" t="s">
        <v>1140</v>
      </c>
      <c r="L140" s="15" t="s">
        <v>308</v>
      </c>
      <c r="M140" s="15" t="s">
        <v>308</v>
      </c>
      <c r="N140" s="15" t="s">
        <v>2425</v>
      </c>
      <c r="O140" s="14" t="s">
        <v>2252</v>
      </c>
      <c r="P140" s="17">
        <v>73.8</v>
      </c>
      <c r="Q140" s="24" t="s">
        <v>1571</v>
      </c>
      <c r="R140" s="24" t="s">
        <v>1558</v>
      </c>
      <c r="S140" s="24" t="str">
        <f t="shared" si="8"/>
        <v>1900025019</v>
      </c>
      <c r="T140" s="24" t="str">
        <f t="shared" si="9"/>
        <v>DEC 2020</v>
      </c>
      <c r="U140" s="24" t="str">
        <f t="shared" si="10"/>
        <v>IT/Telecom Contr Svc</v>
      </c>
      <c r="V140" t="str">
        <f t="shared" si="11"/>
        <v>MARVEL TECHNOLOGIES INC</v>
      </c>
    </row>
    <row r="141" spans="1:22" x14ac:dyDescent="0.2">
      <c r="A141" s="14" t="s">
        <v>124</v>
      </c>
      <c r="B141" s="15" t="s">
        <v>1553</v>
      </c>
      <c r="C141" s="15" t="s">
        <v>1187</v>
      </c>
      <c r="D141" s="15" t="s">
        <v>1544</v>
      </c>
      <c r="E141" s="15" t="s">
        <v>485</v>
      </c>
      <c r="F141" s="15" t="s">
        <v>1244</v>
      </c>
      <c r="G141" s="15" t="s">
        <v>2426</v>
      </c>
      <c r="H141" s="15" t="s">
        <v>295</v>
      </c>
      <c r="I141" s="15" t="s">
        <v>437</v>
      </c>
      <c r="J141" s="15" t="s">
        <v>1139</v>
      </c>
      <c r="K141" s="15" t="s">
        <v>1140</v>
      </c>
      <c r="L141" s="15" t="s">
        <v>308</v>
      </c>
      <c r="M141" s="15" t="s">
        <v>308</v>
      </c>
      <c r="N141" s="15" t="s">
        <v>308</v>
      </c>
      <c r="O141" s="14" t="s">
        <v>2239</v>
      </c>
      <c r="P141" s="17">
        <v>14.35</v>
      </c>
      <c r="Q141" s="24" t="s">
        <v>1571</v>
      </c>
      <c r="R141" s="24" t="s">
        <v>1558</v>
      </c>
      <c r="S141" s="24" t="str">
        <f t="shared" si="8"/>
        <v>5000007847</v>
      </c>
      <c r="T141" s="24" t="str">
        <f t="shared" si="9"/>
        <v>MAR 2021</v>
      </c>
      <c r="U141" s="24" t="str">
        <f t="shared" si="10"/>
        <v>IT/Telecom Contr Svc</v>
      </c>
      <c r="V141" t="str">
        <f t="shared" si="11"/>
        <v>MARVEL TECHNOLOGIES INC</v>
      </c>
    </row>
    <row r="142" spans="1:22" x14ac:dyDescent="0.2">
      <c r="A142" s="14" t="s">
        <v>124</v>
      </c>
      <c r="B142" s="15" t="s">
        <v>1553</v>
      </c>
      <c r="C142" s="15" t="s">
        <v>1187</v>
      </c>
      <c r="D142" s="15" t="s">
        <v>1544</v>
      </c>
      <c r="E142" s="15" t="s">
        <v>485</v>
      </c>
      <c r="F142" s="15" t="s">
        <v>1244</v>
      </c>
      <c r="G142" s="15" t="s">
        <v>2427</v>
      </c>
      <c r="H142" s="15" t="s">
        <v>295</v>
      </c>
      <c r="I142" s="15" t="s">
        <v>437</v>
      </c>
      <c r="J142" s="15" t="s">
        <v>1139</v>
      </c>
      <c r="K142" s="15" t="s">
        <v>1140</v>
      </c>
      <c r="L142" s="15" t="s">
        <v>308</v>
      </c>
      <c r="M142" s="15" t="s">
        <v>308</v>
      </c>
      <c r="N142" s="15" t="s">
        <v>308</v>
      </c>
      <c r="O142" s="14" t="s">
        <v>2219</v>
      </c>
      <c r="P142" s="17">
        <v>14.35</v>
      </c>
      <c r="Q142" s="24" t="s">
        <v>1571</v>
      </c>
      <c r="R142" s="24" t="s">
        <v>1558</v>
      </c>
      <c r="S142" s="24" t="str">
        <f t="shared" si="8"/>
        <v>5000025413</v>
      </c>
      <c r="T142" s="24" t="str">
        <f t="shared" si="9"/>
        <v>SEP 2020</v>
      </c>
      <c r="U142" s="24" t="str">
        <f t="shared" si="10"/>
        <v>IT/Telecom Contr Svc</v>
      </c>
      <c r="V142" t="str">
        <f t="shared" si="11"/>
        <v>MARVEL TECHNOLOGIES INC</v>
      </c>
    </row>
    <row r="143" spans="1:22" x14ac:dyDescent="0.2">
      <c r="A143" s="14" t="s">
        <v>124</v>
      </c>
      <c r="B143" s="15" t="s">
        <v>1553</v>
      </c>
      <c r="C143" s="15" t="s">
        <v>1187</v>
      </c>
      <c r="D143" s="15" t="s">
        <v>1544</v>
      </c>
      <c r="E143" s="15" t="s">
        <v>485</v>
      </c>
      <c r="F143" s="15" t="s">
        <v>1244</v>
      </c>
      <c r="G143" s="15" t="s">
        <v>2428</v>
      </c>
      <c r="H143" s="15" t="s">
        <v>295</v>
      </c>
      <c r="I143" s="15" t="s">
        <v>437</v>
      </c>
      <c r="J143" s="15" t="s">
        <v>1139</v>
      </c>
      <c r="K143" s="15" t="s">
        <v>1140</v>
      </c>
      <c r="L143" s="15" t="s">
        <v>308</v>
      </c>
      <c r="M143" s="15" t="s">
        <v>308</v>
      </c>
      <c r="N143" s="15" t="s">
        <v>308</v>
      </c>
      <c r="O143" s="14" t="s">
        <v>2219</v>
      </c>
      <c r="P143" s="17">
        <v>14.35</v>
      </c>
      <c r="Q143" s="24" t="s">
        <v>1571</v>
      </c>
      <c r="R143" s="24" t="s">
        <v>1558</v>
      </c>
      <c r="S143" s="24" t="str">
        <f t="shared" si="8"/>
        <v>5000025414</v>
      </c>
      <c r="T143" s="24" t="str">
        <f t="shared" si="9"/>
        <v>SEP 2020</v>
      </c>
      <c r="U143" s="24" t="str">
        <f t="shared" si="10"/>
        <v>IT/Telecom Contr Svc</v>
      </c>
      <c r="V143" t="str">
        <f t="shared" si="11"/>
        <v>MARVEL TECHNOLOGIES INC</v>
      </c>
    </row>
    <row r="144" spans="1:22" x14ac:dyDescent="0.2">
      <c r="A144" s="14" t="s">
        <v>124</v>
      </c>
      <c r="B144" s="15" t="s">
        <v>1553</v>
      </c>
      <c r="C144" s="15" t="s">
        <v>1187</v>
      </c>
      <c r="D144" s="15" t="s">
        <v>1544</v>
      </c>
      <c r="E144" s="15" t="s">
        <v>485</v>
      </c>
      <c r="F144" s="15" t="s">
        <v>1244</v>
      </c>
      <c r="G144" s="15" t="s">
        <v>2429</v>
      </c>
      <c r="H144" s="15" t="s">
        <v>295</v>
      </c>
      <c r="I144" s="15" t="s">
        <v>437</v>
      </c>
      <c r="J144" s="15" t="s">
        <v>1139</v>
      </c>
      <c r="K144" s="15" t="s">
        <v>1140</v>
      </c>
      <c r="L144" s="15" t="s">
        <v>308</v>
      </c>
      <c r="M144" s="15" t="s">
        <v>308</v>
      </c>
      <c r="N144" s="15" t="s">
        <v>308</v>
      </c>
      <c r="O144" s="14" t="s">
        <v>2224</v>
      </c>
      <c r="P144" s="17">
        <v>14.35</v>
      </c>
      <c r="Q144" s="24" t="s">
        <v>1571</v>
      </c>
      <c r="R144" s="24" t="s">
        <v>1558</v>
      </c>
      <c r="S144" s="24" t="str">
        <f t="shared" si="8"/>
        <v>5000027768</v>
      </c>
      <c r="T144" s="24" t="str">
        <f t="shared" si="9"/>
        <v>OCT 2020</v>
      </c>
      <c r="U144" s="24" t="str">
        <f t="shared" si="10"/>
        <v>IT/Telecom Contr Svc</v>
      </c>
      <c r="V144" t="str">
        <f t="shared" si="11"/>
        <v>MARVEL TECHNOLOGIES INC</v>
      </c>
    </row>
    <row r="145" spans="1:22" x14ac:dyDescent="0.2">
      <c r="A145" s="14" t="s">
        <v>124</v>
      </c>
      <c r="B145" s="15" t="s">
        <v>1553</v>
      </c>
      <c r="C145" s="15" t="s">
        <v>1187</v>
      </c>
      <c r="D145" s="15" t="s">
        <v>1544</v>
      </c>
      <c r="E145" s="15" t="s">
        <v>485</v>
      </c>
      <c r="F145" s="15" t="s">
        <v>1244</v>
      </c>
      <c r="G145" s="15" t="s">
        <v>2430</v>
      </c>
      <c r="H145" s="15" t="s">
        <v>295</v>
      </c>
      <c r="I145" s="15" t="s">
        <v>437</v>
      </c>
      <c r="J145" s="15" t="s">
        <v>1139</v>
      </c>
      <c r="K145" s="15" t="s">
        <v>1140</v>
      </c>
      <c r="L145" s="15" t="s">
        <v>308</v>
      </c>
      <c r="M145" s="15" t="s">
        <v>308</v>
      </c>
      <c r="N145" s="15" t="s">
        <v>308</v>
      </c>
      <c r="O145" s="14" t="s">
        <v>2221</v>
      </c>
      <c r="P145" s="17">
        <v>33.825000000000003</v>
      </c>
      <c r="Q145" s="24" t="s">
        <v>1571</v>
      </c>
      <c r="R145" s="24" t="s">
        <v>1558</v>
      </c>
      <c r="S145" s="24" t="str">
        <f t="shared" si="8"/>
        <v>5000031783</v>
      </c>
      <c r="T145" s="24" t="str">
        <f t="shared" si="9"/>
        <v>NOV 2020</v>
      </c>
      <c r="U145" s="24" t="str">
        <f t="shared" si="10"/>
        <v>IT/Telecom Contr Svc</v>
      </c>
      <c r="V145" t="str">
        <f t="shared" si="11"/>
        <v>MARVEL TECHNOLOGIES INC</v>
      </c>
    </row>
    <row r="146" spans="1:22" x14ac:dyDescent="0.2">
      <c r="A146" s="14" t="s">
        <v>124</v>
      </c>
      <c r="B146" s="15" t="s">
        <v>1553</v>
      </c>
      <c r="C146" s="15" t="s">
        <v>1187</v>
      </c>
      <c r="D146" s="15" t="s">
        <v>1544</v>
      </c>
      <c r="E146" s="15" t="s">
        <v>485</v>
      </c>
      <c r="F146" s="15" t="s">
        <v>1244</v>
      </c>
      <c r="G146" s="15" t="s">
        <v>2431</v>
      </c>
      <c r="H146" s="15" t="s">
        <v>295</v>
      </c>
      <c r="I146" s="15" t="s">
        <v>437</v>
      </c>
      <c r="J146" s="15" t="s">
        <v>1139</v>
      </c>
      <c r="K146" s="15" t="s">
        <v>1140</v>
      </c>
      <c r="L146" s="15" t="s">
        <v>308</v>
      </c>
      <c r="M146" s="15" t="s">
        <v>308</v>
      </c>
      <c r="N146" s="15" t="s">
        <v>308</v>
      </c>
      <c r="O146" s="14" t="s">
        <v>2221</v>
      </c>
      <c r="P146" s="17">
        <v>14.35</v>
      </c>
      <c r="Q146" s="24" t="s">
        <v>1571</v>
      </c>
      <c r="R146" s="24" t="s">
        <v>1558</v>
      </c>
      <c r="S146" s="24" t="str">
        <f t="shared" si="8"/>
        <v>5000033283</v>
      </c>
      <c r="T146" s="24" t="str">
        <f t="shared" si="9"/>
        <v>NOV 2020</v>
      </c>
      <c r="U146" s="24" t="str">
        <f t="shared" si="10"/>
        <v>IT/Telecom Contr Svc</v>
      </c>
      <c r="V146" t="str">
        <f t="shared" si="11"/>
        <v>MARVEL TECHNOLOGIES INC</v>
      </c>
    </row>
    <row r="147" spans="1:22" x14ac:dyDescent="0.2">
      <c r="A147" s="14" t="s">
        <v>124</v>
      </c>
      <c r="B147" s="15" t="s">
        <v>1553</v>
      </c>
      <c r="C147" s="15" t="s">
        <v>1187</v>
      </c>
      <c r="D147" s="15" t="s">
        <v>1544</v>
      </c>
      <c r="E147" s="15" t="s">
        <v>1158</v>
      </c>
      <c r="F147" s="15" t="s">
        <v>1159</v>
      </c>
      <c r="G147" s="15" t="s">
        <v>2432</v>
      </c>
      <c r="H147" s="15" t="s">
        <v>295</v>
      </c>
      <c r="I147" s="15" t="s">
        <v>312</v>
      </c>
      <c r="J147" s="15" t="s">
        <v>1139</v>
      </c>
      <c r="K147" s="15" t="s">
        <v>1140</v>
      </c>
      <c r="L147" s="15" t="s">
        <v>308</v>
      </c>
      <c r="M147" s="15" t="s">
        <v>308</v>
      </c>
      <c r="N147" s="15" t="s">
        <v>2433</v>
      </c>
      <c r="O147" s="14" t="s">
        <v>2229</v>
      </c>
      <c r="P147" s="17">
        <v>1.653079</v>
      </c>
      <c r="Q147" s="24" t="s">
        <v>1571</v>
      </c>
      <c r="R147" s="24" t="s">
        <v>1558</v>
      </c>
      <c r="S147" s="24" t="str">
        <f t="shared" si="8"/>
        <v>1900000382</v>
      </c>
      <c r="T147" s="24" t="str">
        <f t="shared" si="9"/>
        <v>JAN 2021</v>
      </c>
      <c r="U147" s="24" t="str">
        <f t="shared" si="10"/>
        <v>IT/Telecom Contr Svc</v>
      </c>
      <c r="V147" t="str">
        <f t="shared" si="11"/>
        <v>SMART ENERGY WATER</v>
      </c>
    </row>
    <row r="148" spans="1:22" x14ac:dyDescent="0.2">
      <c r="A148" s="14" t="s">
        <v>124</v>
      </c>
      <c r="B148" s="15" t="s">
        <v>1553</v>
      </c>
      <c r="C148" s="15" t="s">
        <v>1187</v>
      </c>
      <c r="D148" s="15" t="s">
        <v>1544</v>
      </c>
      <c r="E148" s="15" t="s">
        <v>1158</v>
      </c>
      <c r="F148" s="15" t="s">
        <v>1159</v>
      </c>
      <c r="G148" s="15" t="s">
        <v>2434</v>
      </c>
      <c r="H148" s="15" t="s">
        <v>295</v>
      </c>
      <c r="I148" s="15" t="s">
        <v>312</v>
      </c>
      <c r="J148" s="15" t="s">
        <v>1139</v>
      </c>
      <c r="K148" s="15" t="s">
        <v>1140</v>
      </c>
      <c r="L148" s="15" t="s">
        <v>308</v>
      </c>
      <c r="M148" s="15" t="s">
        <v>308</v>
      </c>
      <c r="N148" s="15" t="s">
        <v>2435</v>
      </c>
      <c r="O148" s="14" t="s">
        <v>2239</v>
      </c>
      <c r="P148" s="17">
        <v>1.4937940000000001</v>
      </c>
      <c r="Q148" s="24" t="s">
        <v>1571</v>
      </c>
      <c r="R148" s="24" t="s">
        <v>1558</v>
      </c>
      <c r="S148" s="24" t="str">
        <f t="shared" si="8"/>
        <v>1900004468</v>
      </c>
      <c r="T148" s="24" t="str">
        <f t="shared" si="9"/>
        <v>MAR 2021</v>
      </c>
      <c r="U148" s="24" t="str">
        <f t="shared" si="10"/>
        <v>IT/Telecom Contr Svc</v>
      </c>
      <c r="V148" t="str">
        <f t="shared" si="11"/>
        <v>SMART ENERGY WATER</v>
      </c>
    </row>
    <row r="149" spans="1:22" x14ac:dyDescent="0.2">
      <c r="A149" s="14" t="s">
        <v>124</v>
      </c>
      <c r="B149" s="15" t="s">
        <v>1553</v>
      </c>
      <c r="C149" s="15" t="s">
        <v>1187</v>
      </c>
      <c r="D149" s="15" t="s">
        <v>1544</v>
      </c>
      <c r="E149" s="15" t="s">
        <v>1158</v>
      </c>
      <c r="F149" s="15" t="s">
        <v>1159</v>
      </c>
      <c r="G149" s="15" t="s">
        <v>2436</v>
      </c>
      <c r="H149" s="15" t="s">
        <v>295</v>
      </c>
      <c r="I149" s="15" t="s">
        <v>312</v>
      </c>
      <c r="J149" s="15" t="s">
        <v>1139</v>
      </c>
      <c r="K149" s="15" t="s">
        <v>1140</v>
      </c>
      <c r="L149" s="15" t="s">
        <v>308</v>
      </c>
      <c r="M149" s="15" t="s">
        <v>308</v>
      </c>
      <c r="N149" s="15" t="s">
        <v>2437</v>
      </c>
      <c r="O149" s="14" t="s">
        <v>2224</v>
      </c>
      <c r="P149" s="17">
        <v>1.597073</v>
      </c>
      <c r="Q149" s="24" t="s">
        <v>1571</v>
      </c>
      <c r="R149" s="24" t="s">
        <v>1558</v>
      </c>
      <c r="S149" s="24" t="str">
        <f t="shared" si="8"/>
        <v>1900019400</v>
      </c>
      <c r="T149" s="24" t="str">
        <f t="shared" si="9"/>
        <v>OCT 2020</v>
      </c>
      <c r="U149" s="24" t="str">
        <f t="shared" si="10"/>
        <v>IT/Telecom Contr Svc</v>
      </c>
      <c r="V149" t="str">
        <f t="shared" si="11"/>
        <v>SMART ENERGY WATER</v>
      </c>
    </row>
    <row r="150" spans="1:22" x14ac:dyDescent="0.2">
      <c r="A150" s="14" t="s">
        <v>124</v>
      </c>
      <c r="B150" s="15" t="s">
        <v>1553</v>
      </c>
      <c r="C150" s="15" t="s">
        <v>1187</v>
      </c>
      <c r="D150" s="15" t="s">
        <v>1544</v>
      </c>
      <c r="E150" s="15" t="s">
        <v>1158</v>
      </c>
      <c r="F150" s="15" t="s">
        <v>1159</v>
      </c>
      <c r="G150" s="15" t="s">
        <v>2438</v>
      </c>
      <c r="H150" s="15" t="s">
        <v>295</v>
      </c>
      <c r="I150" s="15" t="s">
        <v>312</v>
      </c>
      <c r="J150" s="15" t="s">
        <v>1139</v>
      </c>
      <c r="K150" s="15" t="s">
        <v>1140</v>
      </c>
      <c r="L150" s="15" t="s">
        <v>308</v>
      </c>
      <c r="M150" s="15" t="s">
        <v>308</v>
      </c>
      <c r="N150" s="15" t="s">
        <v>2439</v>
      </c>
      <c r="O150" s="14" t="s">
        <v>2221</v>
      </c>
      <c r="P150" s="17">
        <v>1.6700120000000001</v>
      </c>
      <c r="Q150" s="24" t="s">
        <v>1571</v>
      </c>
      <c r="R150" s="24" t="s">
        <v>1558</v>
      </c>
      <c r="S150" s="24" t="str">
        <f t="shared" si="8"/>
        <v>1900021451</v>
      </c>
      <c r="T150" s="24" t="str">
        <f t="shared" si="9"/>
        <v>NOV 2020</v>
      </c>
      <c r="U150" s="24" t="str">
        <f t="shared" si="10"/>
        <v>IT/Telecom Contr Svc</v>
      </c>
      <c r="V150" t="str">
        <f t="shared" si="11"/>
        <v>SMART ENERGY WATER</v>
      </c>
    </row>
    <row r="151" spans="1:22" x14ac:dyDescent="0.2">
      <c r="A151" s="14" t="s">
        <v>124</v>
      </c>
      <c r="B151" s="15" t="s">
        <v>1553</v>
      </c>
      <c r="C151" s="15" t="s">
        <v>1187</v>
      </c>
      <c r="D151" s="15" t="s">
        <v>1544</v>
      </c>
      <c r="E151" s="15" t="s">
        <v>1158</v>
      </c>
      <c r="F151" s="15" t="s">
        <v>1159</v>
      </c>
      <c r="G151" s="15" t="s">
        <v>2440</v>
      </c>
      <c r="H151" s="15" t="s">
        <v>295</v>
      </c>
      <c r="I151" s="15" t="s">
        <v>312</v>
      </c>
      <c r="J151" s="15" t="s">
        <v>1139</v>
      </c>
      <c r="K151" s="15" t="s">
        <v>1140</v>
      </c>
      <c r="L151" s="15" t="s">
        <v>308</v>
      </c>
      <c r="M151" s="15" t="s">
        <v>308</v>
      </c>
      <c r="N151" s="15" t="s">
        <v>2441</v>
      </c>
      <c r="O151" s="14" t="s">
        <v>2252</v>
      </c>
      <c r="P151" s="17">
        <v>1.5228219999999999</v>
      </c>
      <c r="Q151" s="24" t="s">
        <v>1571</v>
      </c>
      <c r="R151" s="24" t="s">
        <v>1558</v>
      </c>
      <c r="S151" s="24" t="str">
        <f t="shared" si="8"/>
        <v>1900023488</v>
      </c>
      <c r="T151" s="24" t="str">
        <f t="shared" si="9"/>
        <v>DEC 2020</v>
      </c>
      <c r="U151" s="24" t="str">
        <f t="shared" si="10"/>
        <v>IT/Telecom Contr Svc</v>
      </c>
      <c r="V151" t="str">
        <f t="shared" si="11"/>
        <v>SMART ENERGY WATER</v>
      </c>
    </row>
    <row r="152" spans="1:22" x14ac:dyDescent="0.2">
      <c r="A152" s="14" t="s">
        <v>124</v>
      </c>
      <c r="B152" s="15" t="s">
        <v>1553</v>
      </c>
      <c r="C152" s="15" t="s">
        <v>1187</v>
      </c>
      <c r="D152" s="15" t="s">
        <v>1544</v>
      </c>
      <c r="E152" s="15" t="s">
        <v>1158</v>
      </c>
      <c r="F152" s="15" t="s">
        <v>1159</v>
      </c>
      <c r="G152" s="15" t="s">
        <v>2442</v>
      </c>
      <c r="H152" s="15" t="s">
        <v>295</v>
      </c>
      <c r="I152" s="15" t="s">
        <v>437</v>
      </c>
      <c r="J152" s="15" t="s">
        <v>1139</v>
      </c>
      <c r="K152" s="15" t="s">
        <v>1140</v>
      </c>
      <c r="L152" s="15" t="s">
        <v>308</v>
      </c>
      <c r="M152" s="15" t="s">
        <v>308</v>
      </c>
      <c r="N152" s="15" t="s">
        <v>308</v>
      </c>
      <c r="O152" s="14" t="s">
        <v>2219</v>
      </c>
      <c r="P152" s="17">
        <v>1.603059</v>
      </c>
      <c r="Q152" s="24" t="s">
        <v>1571</v>
      </c>
      <c r="R152" s="24" t="s">
        <v>1558</v>
      </c>
      <c r="S152" s="24" t="str">
        <f t="shared" si="8"/>
        <v>5000023736</v>
      </c>
      <c r="T152" s="24" t="str">
        <f t="shared" si="9"/>
        <v>SEP 2020</v>
      </c>
      <c r="U152" s="24" t="str">
        <f t="shared" si="10"/>
        <v>IT/Telecom Contr Svc</v>
      </c>
      <c r="V152" t="str">
        <f t="shared" si="11"/>
        <v>SMART ENERGY WATER</v>
      </c>
    </row>
    <row r="153" spans="1:22" x14ac:dyDescent="0.2">
      <c r="A153" s="14" t="s">
        <v>124</v>
      </c>
      <c r="B153" s="15" t="s">
        <v>1553</v>
      </c>
      <c r="C153" s="15" t="s">
        <v>1187</v>
      </c>
      <c r="D153" s="15" t="s">
        <v>1544</v>
      </c>
      <c r="E153" s="15" t="s">
        <v>1235</v>
      </c>
      <c r="F153" s="15" t="s">
        <v>1236</v>
      </c>
      <c r="G153" s="15" t="s">
        <v>2443</v>
      </c>
      <c r="H153" s="15" t="s">
        <v>295</v>
      </c>
      <c r="I153" s="15" t="s">
        <v>312</v>
      </c>
      <c r="J153" s="15" t="s">
        <v>1139</v>
      </c>
      <c r="K153" s="15" t="s">
        <v>1140</v>
      </c>
      <c r="L153" s="15" t="s">
        <v>308</v>
      </c>
      <c r="M153" s="15" t="s">
        <v>308</v>
      </c>
      <c r="N153" s="15" t="s">
        <v>2444</v>
      </c>
      <c r="O153" s="14" t="s">
        <v>2229</v>
      </c>
      <c r="P153" s="17">
        <v>3.3784000000000001</v>
      </c>
      <c r="Q153" s="24" t="s">
        <v>1571</v>
      </c>
      <c r="R153" s="24" t="s">
        <v>1558</v>
      </c>
      <c r="S153" s="24" t="str">
        <f t="shared" si="8"/>
        <v>1900000129</v>
      </c>
      <c r="T153" s="24" t="str">
        <f t="shared" si="9"/>
        <v>JAN 2021</v>
      </c>
      <c r="U153" s="24" t="str">
        <f t="shared" si="10"/>
        <v>IT/Telecom Contr Svc</v>
      </c>
      <c r="V153" t="str">
        <f t="shared" si="11"/>
        <v>PEAK TECHNICAL STAFFING USA</v>
      </c>
    </row>
    <row r="154" spans="1:22" x14ac:dyDescent="0.2">
      <c r="A154" s="14" t="s">
        <v>124</v>
      </c>
      <c r="B154" s="15" t="s">
        <v>1553</v>
      </c>
      <c r="C154" s="15" t="s">
        <v>1187</v>
      </c>
      <c r="D154" s="15" t="s">
        <v>1544</v>
      </c>
      <c r="E154" s="15" t="s">
        <v>1235</v>
      </c>
      <c r="F154" s="15" t="s">
        <v>1236</v>
      </c>
      <c r="G154" s="15" t="s">
        <v>2445</v>
      </c>
      <c r="H154" s="15" t="s">
        <v>295</v>
      </c>
      <c r="I154" s="15" t="s">
        <v>312</v>
      </c>
      <c r="J154" s="15" t="s">
        <v>1139</v>
      </c>
      <c r="K154" s="15" t="s">
        <v>1140</v>
      </c>
      <c r="L154" s="15" t="s">
        <v>308</v>
      </c>
      <c r="M154" s="15" t="s">
        <v>308</v>
      </c>
      <c r="N154" s="15" t="s">
        <v>2446</v>
      </c>
      <c r="O154" s="14" t="s">
        <v>2229</v>
      </c>
      <c r="P154" s="17">
        <v>3.3784000000000001</v>
      </c>
      <c r="Q154" s="24" t="s">
        <v>1571</v>
      </c>
      <c r="R154" s="24" t="s">
        <v>1558</v>
      </c>
      <c r="S154" s="24" t="str">
        <f t="shared" si="8"/>
        <v>1900000131</v>
      </c>
      <c r="T154" s="24" t="str">
        <f t="shared" si="9"/>
        <v>JAN 2021</v>
      </c>
      <c r="U154" s="24" t="str">
        <f t="shared" si="10"/>
        <v>IT/Telecom Contr Svc</v>
      </c>
      <c r="V154" t="str">
        <f t="shared" si="11"/>
        <v>PEAK TECHNICAL STAFFING USA</v>
      </c>
    </row>
    <row r="155" spans="1:22" x14ac:dyDescent="0.2">
      <c r="A155" s="14" t="s">
        <v>124</v>
      </c>
      <c r="B155" s="15" t="s">
        <v>1553</v>
      </c>
      <c r="C155" s="15" t="s">
        <v>1187</v>
      </c>
      <c r="D155" s="15" t="s">
        <v>1544</v>
      </c>
      <c r="E155" s="15" t="s">
        <v>1235</v>
      </c>
      <c r="F155" s="15" t="s">
        <v>1236</v>
      </c>
      <c r="G155" s="15" t="s">
        <v>2447</v>
      </c>
      <c r="H155" s="15" t="s">
        <v>2</v>
      </c>
      <c r="I155" s="15" t="s">
        <v>312</v>
      </c>
      <c r="J155" s="15" t="s">
        <v>1139</v>
      </c>
      <c r="K155" s="15" t="s">
        <v>1140</v>
      </c>
      <c r="L155" s="15" t="s">
        <v>308</v>
      </c>
      <c r="M155" s="15" t="s">
        <v>308</v>
      </c>
      <c r="N155" s="15" t="s">
        <v>2448</v>
      </c>
      <c r="O155" s="14" t="s">
        <v>2229</v>
      </c>
      <c r="P155" s="17">
        <v>8.4459999999999997</v>
      </c>
      <c r="Q155" s="24" t="s">
        <v>1571</v>
      </c>
      <c r="R155" s="24" t="s">
        <v>1558</v>
      </c>
      <c r="S155" s="24" t="str">
        <f t="shared" si="8"/>
        <v>1900001790</v>
      </c>
      <c r="T155" s="24" t="str">
        <f t="shared" si="9"/>
        <v>JAN 2021</v>
      </c>
      <c r="U155" s="24" t="str">
        <f t="shared" si="10"/>
        <v>IT/Telecom Contr Svc</v>
      </c>
      <c r="V155" t="str">
        <f t="shared" si="11"/>
        <v>PEAK TECHNICAL STAFFING USA</v>
      </c>
    </row>
    <row r="156" spans="1:22" x14ac:dyDescent="0.2">
      <c r="A156" s="14" t="s">
        <v>124</v>
      </c>
      <c r="B156" s="15" t="s">
        <v>1553</v>
      </c>
      <c r="C156" s="15" t="s">
        <v>1187</v>
      </c>
      <c r="D156" s="15" t="s">
        <v>1544</v>
      </c>
      <c r="E156" s="15" t="s">
        <v>1235</v>
      </c>
      <c r="F156" s="15" t="s">
        <v>1236</v>
      </c>
      <c r="G156" s="15" t="s">
        <v>2449</v>
      </c>
      <c r="H156" s="15" t="s">
        <v>2</v>
      </c>
      <c r="I156" s="15" t="s">
        <v>312</v>
      </c>
      <c r="J156" s="15" t="s">
        <v>1139</v>
      </c>
      <c r="K156" s="15" t="s">
        <v>1140</v>
      </c>
      <c r="L156" s="15" t="s">
        <v>308</v>
      </c>
      <c r="M156" s="15" t="s">
        <v>308</v>
      </c>
      <c r="N156" s="15" t="s">
        <v>2450</v>
      </c>
      <c r="O156" s="14" t="s">
        <v>2229</v>
      </c>
      <c r="P156" s="17">
        <v>8.4459999999999997</v>
      </c>
      <c r="Q156" s="24" t="s">
        <v>1571</v>
      </c>
      <c r="R156" s="24" t="s">
        <v>1558</v>
      </c>
      <c r="S156" s="24" t="str">
        <f t="shared" si="8"/>
        <v>1900001937</v>
      </c>
      <c r="T156" s="24" t="str">
        <f t="shared" si="9"/>
        <v>JAN 2021</v>
      </c>
      <c r="U156" s="24" t="str">
        <f t="shared" si="10"/>
        <v>IT/Telecom Contr Svc</v>
      </c>
      <c r="V156" t="str">
        <f t="shared" si="11"/>
        <v>PEAK TECHNICAL STAFFING USA</v>
      </c>
    </row>
    <row r="157" spans="1:22" x14ac:dyDescent="0.2">
      <c r="A157" s="14" t="s">
        <v>124</v>
      </c>
      <c r="B157" s="15" t="s">
        <v>1553</v>
      </c>
      <c r="C157" s="15" t="s">
        <v>1187</v>
      </c>
      <c r="D157" s="15" t="s">
        <v>1544</v>
      </c>
      <c r="E157" s="15" t="s">
        <v>1235</v>
      </c>
      <c r="F157" s="15" t="s">
        <v>1236</v>
      </c>
      <c r="G157" s="15" t="s">
        <v>2451</v>
      </c>
      <c r="H157" s="15" t="s">
        <v>295</v>
      </c>
      <c r="I157" s="15" t="s">
        <v>312</v>
      </c>
      <c r="J157" s="15" t="s">
        <v>1139</v>
      </c>
      <c r="K157" s="15" t="s">
        <v>1140</v>
      </c>
      <c r="L157" s="15" t="s">
        <v>308</v>
      </c>
      <c r="M157" s="15" t="s">
        <v>308</v>
      </c>
      <c r="N157" s="15" t="s">
        <v>2452</v>
      </c>
      <c r="O157" s="14" t="s">
        <v>2235</v>
      </c>
      <c r="P157" s="17">
        <v>3.3784000000000001</v>
      </c>
      <c r="Q157" s="24" t="s">
        <v>1571</v>
      </c>
      <c r="R157" s="24" t="s">
        <v>1558</v>
      </c>
      <c r="S157" s="24" t="str">
        <f t="shared" si="8"/>
        <v>1900002623</v>
      </c>
      <c r="T157" s="24" t="str">
        <f t="shared" si="9"/>
        <v>FEB 2021</v>
      </c>
      <c r="U157" s="24" t="str">
        <f t="shared" si="10"/>
        <v>IT/Telecom Contr Svc</v>
      </c>
      <c r="V157" t="str">
        <f t="shared" si="11"/>
        <v>PEAK TECHNICAL STAFFING USA</v>
      </c>
    </row>
    <row r="158" spans="1:22" x14ac:dyDescent="0.2">
      <c r="A158" s="14" t="s">
        <v>124</v>
      </c>
      <c r="B158" s="15" t="s">
        <v>1553</v>
      </c>
      <c r="C158" s="15" t="s">
        <v>1187</v>
      </c>
      <c r="D158" s="15" t="s">
        <v>1544</v>
      </c>
      <c r="E158" s="15" t="s">
        <v>1235</v>
      </c>
      <c r="F158" s="15" t="s">
        <v>1236</v>
      </c>
      <c r="G158" s="15" t="s">
        <v>2453</v>
      </c>
      <c r="H158" s="15" t="s">
        <v>2</v>
      </c>
      <c r="I158" s="15" t="s">
        <v>312</v>
      </c>
      <c r="J158" s="15" t="s">
        <v>1139</v>
      </c>
      <c r="K158" s="15" t="s">
        <v>1140</v>
      </c>
      <c r="L158" s="15" t="s">
        <v>308</v>
      </c>
      <c r="M158" s="15" t="s">
        <v>308</v>
      </c>
      <c r="N158" s="15" t="s">
        <v>2454</v>
      </c>
      <c r="O158" s="14" t="s">
        <v>2235</v>
      </c>
      <c r="P158" s="17">
        <v>6.7568000000000001</v>
      </c>
      <c r="Q158" s="24" t="s">
        <v>1571</v>
      </c>
      <c r="R158" s="24" t="s">
        <v>1558</v>
      </c>
      <c r="S158" s="24" t="str">
        <f t="shared" si="8"/>
        <v>1900002624</v>
      </c>
      <c r="T158" s="24" t="str">
        <f t="shared" si="9"/>
        <v>FEB 2021</v>
      </c>
      <c r="U158" s="24" t="str">
        <f t="shared" si="10"/>
        <v>IT/Telecom Contr Svc</v>
      </c>
      <c r="V158" t="str">
        <f t="shared" si="11"/>
        <v>PEAK TECHNICAL STAFFING USA</v>
      </c>
    </row>
    <row r="159" spans="1:22" x14ac:dyDescent="0.2">
      <c r="A159" s="14" t="s">
        <v>124</v>
      </c>
      <c r="B159" s="15" t="s">
        <v>1553</v>
      </c>
      <c r="C159" s="15" t="s">
        <v>1187</v>
      </c>
      <c r="D159" s="15" t="s">
        <v>1544</v>
      </c>
      <c r="E159" s="15" t="s">
        <v>1235</v>
      </c>
      <c r="F159" s="15" t="s">
        <v>1236</v>
      </c>
      <c r="G159" s="15" t="s">
        <v>2455</v>
      </c>
      <c r="H159" s="15" t="s">
        <v>2</v>
      </c>
      <c r="I159" s="15" t="s">
        <v>312</v>
      </c>
      <c r="J159" s="15" t="s">
        <v>1139</v>
      </c>
      <c r="K159" s="15" t="s">
        <v>1140</v>
      </c>
      <c r="L159" s="15" t="s">
        <v>308</v>
      </c>
      <c r="M159" s="15" t="s">
        <v>308</v>
      </c>
      <c r="N159" s="15" t="s">
        <v>2456</v>
      </c>
      <c r="O159" s="14" t="s">
        <v>2239</v>
      </c>
      <c r="P159" s="17">
        <v>3.3784000000000001</v>
      </c>
      <c r="Q159" s="24" t="s">
        <v>1571</v>
      </c>
      <c r="R159" s="24" t="s">
        <v>1558</v>
      </c>
      <c r="S159" s="24" t="str">
        <f t="shared" si="8"/>
        <v>1900006114</v>
      </c>
      <c r="T159" s="24" t="str">
        <f t="shared" si="9"/>
        <v>MAR 2021</v>
      </c>
      <c r="U159" s="24" t="str">
        <f t="shared" si="10"/>
        <v>IT/Telecom Contr Svc</v>
      </c>
      <c r="V159" t="str">
        <f t="shared" si="11"/>
        <v>PEAK TECHNICAL STAFFING USA</v>
      </c>
    </row>
    <row r="160" spans="1:22" x14ac:dyDescent="0.2">
      <c r="A160" s="14" t="s">
        <v>124</v>
      </c>
      <c r="B160" s="15" t="s">
        <v>1553</v>
      </c>
      <c r="C160" s="15" t="s">
        <v>1187</v>
      </c>
      <c r="D160" s="15" t="s">
        <v>1544</v>
      </c>
      <c r="E160" s="15" t="s">
        <v>1235</v>
      </c>
      <c r="F160" s="15" t="s">
        <v>1236</v>
      </c>
      <c r="G160" s="15" t="s">
        <v>2457</v>
      </c>
      <c r="H160" s="15" t="s">
        <v>2</v>
      </c>
      <c r="I160" s="15" t="s">
        <v>312</v>
      </c>
      <c r="J160" s="15" t="s">
        <v>1139</v>
      </c>
      <c r="K160" s="15" t="s">
        <v>1140</v>
      </c>
      <c r="L160" s="15" t="s">
        <v>308</v>
      </c>
      <c r="M160" s="15" t="s">
        <v>308</v>
      </c>
      <c r="N160" s="15" t="s">
        <v>2458</v>
      </c>
      <c r="O160" s="14" t="s">
        <v>2239</v>
      </c>
      <c r="P160" s="17">
        <v>3.3784000000000001</v>
      </c>
      <c r="Q160" s="24" t="s">
        <v>1571</v>
      </c>
      <c r="R160" s="24" t="s">
        <v>1558</v>
      </c>
      <c r="S160" s="24" t="str">
        <f t="shared" si="8"/>
        <v>1900006116</v>
      </c>
      <c r="T160" s="24" t="str">
        <f t="shared" si="9"/>
        <v>MAR 2021</v>
      </c>
      <c r="U160" s="24" t="str">
        <f t="shared" si="10"/>
        <v>IT/Telecom Contr Svc</v>
      </c>
      <c r="V160" t="str">
        <f t="shared" si="11"/>
        <v>PEAK TECHNICAL STAFFING USA</v>
      </c>
    </row>
    <row r="161" spans="1:22" x14ac:dyDescent="0.2">
      <c r="A161" s="14" t="s">
        <v>124</v>
      </c>
      <c r="B161" s="15" t="s">
        <v>1553</v>
      </c>
      <c r="C161" s="15" t="s">
        <v>1187</v>
      </c>
      <c r="D161" s="15" t="s">
        <v>1544</v>
      </c>
      <c r="E161" s="15" t="s">
        <v>1235</v>
      </c>
      <c r="F161" s="15" t="s">
        <v>1236</v>
      </c>
      <c r="G161" s="15" t="s">
        <v>1379</v>
      </c>
      <c r="H161" s="15" t="s">
        <v>285</v>
      </c>
      <c r="I161" s="15" t="s">
        <v>312</v>
      </c>
      <c r="J161" s="15" t="s">
        <v>1139</v>
      </c>
      <c r="K161" s="15" t="s">
        <v>1140</v>
      </c>
      <c r="L161" s="15" t="s">
        <v>308</v>
      </c>
      <c r="M161" s="15" t="s">
        <v>308</v>
      </c>
      <c r="N161" s="15" t="s">
        <v>2459</v>
      </c>
      <c r="O161" s="14" t="s">
        <v>2221</v>
      </c>
      <c r="P161" s="17">
        <v>11.824400000000001</v>
      </c>
      <c r="Q161" s="24" t="s">
        <v>1571</v>
      </c>
      <c r="R161" s="24" t="s">
        <v>1558</v>
      </c>
      <c r="S161" s="24" t="str">
        <f t="shared" si="8"/>
        <v>1900022832</v>
      </c>
      <c r="T161" s="24" t="str">
        <f t="shared" si="9"/>
        <v>NOV 2020</v>
      </c>
      <c r="U161" s="24" t="str">
        <f t="shared" si="10"/>
        <v>IT/Telecom Contr Svc</v>
      </c>
      <c r="V161" t="str">
        <f t="shared" si="11"/>
        <v>PEAK TECHNICAL STAFFING USA</v>
      </c>
    </row>
    <row r="162" spans="1:22" x14ac:dyDescent="0.2">
      <c r="A162" s="14" t="s">
        <v>124</v>
      </c>
      <c r="B162" s="15" t="s">
        <v>1553</v>
      </c>
      <c r="C162" s="15" t="s">
        <v>1187</v>
      </c>
      <c r="D162" s="15" t="s">
        <v>1544</v>
      </c>
      <c r="E162" s="15" t="s">
        <v>1235</v>
      </c>
      <c r="F162" s="15" t="s">
        <v>1236</v>
      </c>
      <c r="G162" s="15" t="s">
        <v>2460</v>
      </c>
      <c r="H162" s="15" t="s">
        <v>295</v>
      </c>
      <c r="I162" s="15" t="s">
        <v>413</v>
      </c>
      <c r="J162" s="15" t="s">
        <v>1139</v>
      </c>
      <c r="K162" s="15" t="s">
        <v>1140</v>
      </c>
      <c r="L162" s="15" t="s">
        <v>308</v>
      </c>
      <c r="M162" s="15" t="s">
        <v>308</v>
      </c>
      <c r="N162" s="15" t="s">
        <v>2461</v>
      </c>
      <c r="O162" s="14" t="s">
        <v>2252</v>
      </c>
      <c r="P162" s="17">
        <v>3.3784000000000001</v>
      </c>
      <c r="Q162" s="24" t="s">
        <v>1571</v>
      </c>
      <c r="R162" s="24" t="s">
        <v>1558</v>
      </c>
      <c r="S162" s="24" t="str">
        <f t="shared" si="8"/>
        <v>1900023010</v>
      </c>
      <c r="T162" s="24" t="str">
        <f t="shared" si="9"/>
        <v>DEC 2020</v>
      </c>
      <c r="U162" s="24" t="str">
        <f t="shared" si="10"/>
        <v>IT/Telecom Contr Svc</v>
      </c>
      <c r="V162" t="str">
        <f t="shared" si="11"/>
        <v>PEAK TECHNICAL STAFFING USA</v>
      </c>
    </row>
    <row r="163" spans="1:22" x14ac:dyDescent="0.2">
      <c r="A163" s="14" t="s">
        <v>124</v>
      </c>
      <c r="B163" s="15" t="s">
        <v>1553</v>
      </c>
      <c r="C163" s="15" t="s">
        <v>1187</v>
      </c>
      <c r="D163" s="15" t="s">
        <v>1544</v>
      </c>
      <c r="E163" s="15" t="s">
        <v>1235</v>
      </c>
      <c r="F163" s="15" t="s">
        <v>1236</v>
      </c>
      <c r="G163" s="15" t="s">
        <v>2462</v>
      </c>
      <c r="H163" s="15" t="s">
        <v>295</v>
      </c>
      <c r="I163" s="15" t="s">
        <v>413</v>
      </c>
      <c r="J163" s="15" t="s">
        <v>1139</v>
      </c>
      <c r="K163" s="15" t="s">
        <v>1140</v>
      </c>
      <c r="L163" s="15" t="s">
        <v>308</v>
      </c>
      <c r="M163" s="15" t="s">
        <v>308</v>
      </c>
      <c r="N163" s="15" t="s">
        <v>2463</v>
      </c>
      <c r="O163" s="14" t="s">
        <v>2252</v>
      </c>
      <c r="P163" s="17">
        <v>3.3784000000000001</v>
      </c>
      <c r="Q163" s="24" t="s">
        <v>1571</v>
      </c>
      <c r="R163" s="24" t="s">
        <v>1558</v>
      </c>
      <c r="S163" s="24" t="str">
        <f t="shared" si="8"/>
        <v>1900023011</v>
      </c>
      <c r="T163" s="24" t="str">
        <f t="shared" si="9"/>
        <v>DEC 2020</v>
      </c>
      <c r="U163" s="24" t="str">
        <f t="shared" si="10"/>
        <v>IT/Telecom Contr Svc</v>
      </c>
      <c r="V163" t="str">
        <f t="shared" si="11"/>
        <v>PEAK TECHNICAL STAFFING USA</v>
      </c>
    </row>
    <row r="164" spans="1:22" x14ac:dyDescent="0.2">
      <c r="A164" s="14" t="s">
        <v>124</v>
      </c>
      <c r="B164" s="15" t="s">
        <v>1553</v>
      </c>
      <c r="C164" s="15" t="s">
        <v>1187</v>
      </c>
      <c r="D164" s="15" t="s">
        <v>1544</v>
      </c>
      <c r="E164" s="15" t="s">
        <v>1228</v>
      </c>
      <c r="F164" s="15" t="s">
        <v>1229</v>
      </c>
      <c r="G164" s="15" t="s">
        <v>2464</v>
      </c>
      <c r="H164" s="15" t="s">
        <v>6</v>
      </c>
      <c r="I164" s="15" t="s">
        <v>413</v>
      </c>
      <c r="J164" s="15" t="s">
        <v>1139</v>
      </c>
      <c r="K164" s="15" t="s">
        <v>1140</v>
      </c>
      <c r="L164" s="15" t="s">
        <v>308</v>
      </c>
      <c r="M164" s="15" t="s">
        <v>308</v>
      </c>
      <c r="N164" s="15" t="s">
        <v>2465</v>
      </c>
      <c r="O164" s="14" t="s">
        <v>2229</v>
      </c>
      <c r="P164" s="17">
        <v>54.734999999999999</v>
      </c>
      <c r="Q164" s="24" t="s">
        <v>1571</v>
      </c>
      <c r="R164" s="24" t="s">
        <v>1558</v>
      </c>
      <c r="S164" s="24" t="str">
        <f t="shared" si="8"/>
        <v>1900000214</v>
      </c>
      <c r="T164" s="24" t="str">
        <f t="shared" si="9"/>
        <v>JAN 2021</v>
      </c>
      <c r="U164" s="24" t="str">
        <f t="shared" si="10"/>
        <v>IT/Telecom Contr Svc</v>
      </c>
      <c r="V164" t="str">
        <f t="shared" si="11"/>
        <v>ITERES GROUP LP</v>
      </c>
    </row>
    <row r="165" spans="1:22" x14ac:dyDescent="0.2">
      <c r="A165" s="14" t="s">
        <v>124</v>
      </c>
      <c r="B165" s="15" t="s">
        <v>1553</v>
      </c>
      <c r="C165" s="15" t="s">
        <v>1187</v>
      </c>
      <c r="D165" s="15" t="s">
        <v>1544</v>
      </c>
      <c r="E165" s="15" t="s">
        <v>1228</v>
      </c>
      <c r="F165" s="15" t="s">
        <v>1229</v>
      </c>
      <c r="G165" s="15" t="s">
        <v>2466</v>
      </c>
      <c r="H165" s="15" t="s">
        <v>6</v>
      </c>
      <c r="I165" s="15" t="s">
        <v>413</v>
      </c>
      <c r="J165" s="15" t="s">
        <v>1139</v>
      </c>
      <c r="K165" s="15" t="s">
        <v>1140</v>
      </c>
      <c r="L165" s="15" t="s">
        <v>308</v>
      </c>
      <c r="M165" s="15" t="s">
        <v>308</v>
      </c>
      <c r="N165" s="15" t="s">
        <v>2467</v>
      </c>
      <c r="O165" s="14" t="s">
        <v>2229</v>
      </c>
      <c r="P165" s="17">
        <v>47.97</v>
      </c>
      <c r="Q165" s="24" t="s">
        <v>1571</v>
      </c>
      <c r="R165" s="24" t="s">
        <v>1558</v>
      </c>
      <c r="S165" s="24" t="str">
        <f t="shared" si="8"/>
        <v>1900000445</v>
      </c>
      <c r="T165" s="24" t="str">
        <f t="shared" si="9"/>
        <v>JAN 2021</v>
      </c>
      <c r="U165" s="24" t="str">
        <f t="shared" si="10"/>
        <v>IT/Telecom Contr Svc</v>
      </c>
      <c r="V165" t="str">
        <f t="shared" si="11"/>
        <v>ITERES GROUP LP</v>
      </c>
    </row>
    <row r="166" spans="1:22" x14ac:dyDescent="0.2">
      <c r="A166" s="14" t="s">
        <v>124</v>
      </c>
      <c r="B166" s="15" t="s">
        <v>1553</v>
      </c>
      <c r="C166" s="15" t="s">
        <v>1187</v>
      </c>
      <c r="D166" s="15" t="s">
        <v>1544</v>
      </c>
      <c r="E166" s="15" t="s">
        <v>1228</v>
      </c>
      <c r="F166" s="15" t="s">
        <v>1229</v>
      </c>
      <c r="G166" s="15" t="s">
        <v>2468</v>
      </c>
      <c r="H166" s="15" t="s">
        <v>4</v>
      </c>
      <c r="I166" s="15" t="s">
        <v>413</v>
      </c>
      <c r="J166" s="15" t="s">
        <v>1139</v>
      </c>
      <c r="K166" s="15" t="s">
        <v>1140</v>
      </c>
      <c r="L166" s="15" t="s">
        <v>308</v>
      </c>
      <c r="M166" s="15" t="s">
        <v>308</v>
      </c>
      <c r="N166" s="15" t="s">
        <v>2469</v>
      </c>
      <c r="O166" s="14" t="s">
        <v>2229</v>
      </c>
      <c r="P166" s="17">
        <v>44.28</v>
      </c>
      <c r="Q166" s="24" t="s">
        <v>1571</v>
      </c>
      <c r="R166" s="24" t="s">
        <v>1558</v>
      </c>
      <c r="S166" s="24" t="str">
        <f t="shared" si="8"/>
        <v>1900002130</v>
      </c>
      <c r="T166" s="24" t="str">
        <f t="shared" si="9"/>
        <v>JAN 2021</v>
      </c>
      <c r="U166" s="24" t="str">
        <f t="shared" si="10"/>
        <v>IT/Telecom Contr Svc</v>
      </c>
      <c r="V166" t="str">
        <f t="shared" si="11"/>
        <v>ITERES GROUP LP</v>
      </c>
    </row>
    <row r="167" spans="1:22" x14ac:dyDescent="0.2">
      <c r="A167" s="14" t="s">
        <v>124</v>
      </c>
      <c r="B167" s="15" t="s">
        <v>1553</v>
      </c>
      <c r="C167" s="15" t="s">
        <v>1187</v>
      </c>
      <c r="D167" s="15" t="s">
        <v>1544</v>
      </c>
      <c r="E167" s="15" t="s">
        <v>1228</v>
      </c>
      <c r="F167" s="15" t="s">
        <v>1229</v>
      </c>
      <c r="G167" s="15" t="s">
        <v>2470</v>
      </c>
      <c r="H167" s="15" t="s">
        <v>4</v>
      </c>
      <c r="I167" s="15" t="s">
        <v>413</v>
      </c>
      <c r="J167" s="15" t="s">
        <v>1139</v>
      </c>
      <c r="K167" s="15" t="s">
        <v>1140</v>
      </c>
      <c r="L167" s="15" t="s">
        <v>308</v>
      </c>
      <c r="M167" s="15" t="s">
        <v>308</v>
      </c>
      <c r="N167" s="15" t="s">
        <v>2471</v>
      </c>
      <c r="O167" s="14" t="s">
        <v>2235</v>
      </c>
      <c r="P167" s="17">
        <v>46.74</v>
      </c>
      <c r="Q167" s="24" t="s">
        <v>1571</v>
      </c>
      <c r="R167" s="24" t="s">
        <v>1558</v>
      </c>
      <c r="S167" s="24" t="str">
        <f t="shared" si="8"/>
        <v>1900002611</v>
      </c>
      <c r="T167" s="24" t="str">
        <f t="shared" si="9"/>
        <v>FEB 2021</v>
      </c>
      <c r="U167" s="24" t="str">
        <f t="shared" si="10"/>
        <v>IT/Telecom Contr Svc</v>
      </c>
      <c r="V167" t="str">
        <f t="shared" si="11"/>
        <v>ITERES GROUP LP</v>
      </c>
    </row>
    <row r="168" spans="1:22" x14ac:dyDescent="0.2">
      <c r="A168" s="14" t="s">
        <v>124</v>
      </c>
      <c r="B168" s="15" t="s">
        <v>1553</v>
      </c>
      <c r="C168" s="15" t="s">
        <v>1187</v>
      </c>
      <c r="D168" s="15" t="s">
        <v>1544</v>
      </c>
      <c r="E168" s="15" t="s">
        <v>1228</v>
      </c>
      <c r="F168" s="15" t="s">
        <v>1229</v>
      </c>
      <c r="G168" s="15" t="s">
        <v>2472</v>
      </c>
      <c r="H168" s="15" t="s">
        <v>4</v>
      </c>
      <c r="I168" s="15" t="s">
        <v>413</v>
      </c>
      <c r="J168" s="15" t="s">
        <v>1139</v>
      </c>
      <c r="K168" s="15" t="s">
        <v>1140</v>
      </c>
      <c r="L168" s="15" t="s">
        <v>308</v>
      </c>
      <c r="M168" s="15" t="s">
        <v>308</v>
      </c>
      <c r="N168" s="15" t="s">
        <v>2473</v>
      </c>
      <c r="O168" s="14" t="s">
        <v>2239</v>
      </c>
      <c r="P168" s="17">
        <v>55.35</v>
      </c>
      <c r="Q168" s="24" t="s">
        <v>1571</v>
      </c>
      <c r="R168" s="24" t="s">
        <v>1558</v>
      </c>
      <c r="S168" s="24" t="str">
        <f t="shared" si="8"/>
        <v>1900004654</v>
      </c>
      <c r="T168" s="24" t="str">
        <f t="shared" si="9"/>
        <v>MAR 2021</v>
      </c>
      <c r="U168" s="24" t="str">
        <f t="shared" si="10"/>
        <v>IT/Telecom Contr Svc</v>
      </c>
      <c r="V168" t="str">
        <f t="shared" si="11"/>
        <v>ITERES GROUP LP</v>
      </c>
    </row>
    <row r="169" spans="1:22" x14ac:dyDescent="0.2">
      <c r="A169" s="14" t="s">
        <v>124</v>
      </c>
      <c r="B169" s="15" t="s">
        <v>1553</v>
      </c>
      <c r="C169" s="15" t="s">
        <v>1187</v>
      </c>
      <c r="D169" s="15" t="s">
        <v>1544</v>
      </c>
      <c r="E169" s="15" t="s">
        <v>1228</v>
      </c>
      <c r="F169" s="15" t="s">
        <v>1229</v>
      </c>
      <c r="G169" s="15" t="s">
        <v>2474</v>
      </c>
      <c r="H169" s="15" t="s">
        <v>4</v>
      </c>
      <c r="I169" s="15" t="s">
        <v>413</v>
      </c>
      <c r="J169" s="15" t="s">
        <v>1139</v>
      </c>
      <c r="K169" s="15" t="s">
        <v>1140</v>
      </c>
      <c r="L169" s="15" t="s">
        <v>308</v>
      </c>
      <c r="M169" s="15" t="s">
        <v>308</v>
      </c>
      <c r="N169" s="15" t="s">
        <v>2475</v>
      </c>
      <c r="O169" s="14" t="s">
        <v>2239</v>
      </c>
      <c r="P169" s="17">
        <v>43.05</v>
      </c>
      <c r="Q169" s="24" t="s">
        <v>1571</v>
      </c>
      <c r="R169" s="24" t="s">
        <v>1558</v>
      </c>
      <c r="S169" s="24" t="str">
        <f t="shared" si="8"/>
        <v>1900004714</v>
      </c>
      <c r="T169" s="24" t="str">
        <f t="shared" si="9"/>
        <v>MAR 2021</v>
      </c>
      <c r="U169" s="24" t="str">
        <f t="shared" si="10"/>
        <v>IT/Telecom Contr Svc</v>
      </c>
      <c r="V169" t="str">
        <f t="shared" si="11"/>
        <v>ITERES GROUP LP</v>
      </c>
    </row>
    <row r="170" spans="1:22" x14ac:dyDescent="0.2">
      <c r="A170" s="14" t="s">
        <v>124</v>
      </c>
      <c r="B170" s="15" t="s">
        <v>1553</v>
      </c>
      <c r="C170" s="15" t="s">
        <v>1187</v>
      </c>
      <c r="D170" s="15" t="s">
        <v>1544</v>
      </c>
      <c r="E170" s="15" t="s">
        <v>1228</v>
      </c>
      <c r="F170" s="15" t="s">
        <v>1229</v>
      </c>
      <c r="G170" s="15" t="s">
        <v>2476</v>
      </c>
      <c r="H170" s="15" t="s">
        <v>4</v>
      </c>
      <c r="I170" s="15" t="s">
        <v>413</v>
      </c>
      <c r="J170" s="15" t="s">
        <v>1139</v>
      </c>
      <c r="K170" s="15" t="s">
        <v>1140</v>
      </c>
      <c r="L170" s="15" t="s">
        <v>308</v>
      </c>
      <c r="M170" s="15" t="s">
        <v>308</v>
      </c>
      <c r="N170" s="15" t="s">
        <v>2477</v>
      </c>
      <c r="O170" s="14" t="s">
        <v>2239</v>
      </c>
      <c r="P170" s="17">
        <v>55.35</v>
      </c>
      <c r="Q170" s="24" t="s">
        <v>1571</v>
      </c>
      <c r="R170" s="24" t="s">
        <v>1558</v>
      </c>
      <c r="S170" s="24" t="str">
        <f t="shared" si="8"/>
        <v>1900006325</v>
      </c>
      <c r="T170" s="24" t="str">
        <f t="shared" si="9"/>
        <v>MAR 2021</v>
      </c>
      <c r="U170" s="24" t="str">
        <f t="shared" si="10"/>
        <v>IT/Telecom Contr Svc</v>
      </c>
      <c r="V170" t="str">
        <f t="shared" si="11"/>
        <v>ITERES GROUP LP</v>
      </c>
    </row>
    <row r="171" spans="1:22" x14ac:dyDescent="0.2">
      <c r="A171" s="14" t="s">
        <v>124</v>
      </c>
      <c r="B171" s="15" t="s">
        <v>1553</v>
      </c>
      <c r="C171" s="15" t="s">
        <v>1187</v>
      </c>
      <c r="D171" s="15" t="s">
        <v>1544</v>
      </c>
      <c r="E171" s="15" t="s">
        <v>1228</v>
      </c>
      <c r="F171" s="15" t="s">
        <v>1229</v>
      </c>
      <c r="G171" s="15" t="s">
        <v>2478</v>
      </c>
      <c r="H171" s="15" t="s">
        <v>4</v>
      </c>
      <c r="I171" s="15" t="s">
        <v>413</v>
      </c>
      <c r="J171" s="15" t="s">
        <v>1139</v>
      </c>
      <c r="K171" s="15" t="s">
        <v>1140</v>
      </c>
      <c r="L171" s="15" t="s">
        <v>308</v>
      </c>
      <c r="M171" s="15" t="s">
        <v>308</v>
      </c>
      <c r="N171" s="15" t="s">
        <v>2479</v>
      </c>
      <c r="O171" s="14" t="s">
        <v>2224</v>
      </c>
      <c r="P171" s="17">
        <v>61.5</v>
      </c>
      <c r="Q171" s="24" t="s">
        <v>1571</v>
      </c>
      <c r="R171" s="24" t="s">
        <v>1558</v>
      </c>
      <c r="S171" s="24" t="str">
        <f t="shared" si="8"/>
        <v>1900019164</v>
      </c>
      <c r="T171" s="24" t="str">
        <f t="shared" si="9"/>
        <v>OCT 2020</v>
      </c>
      <c r="U171" s="24" t="str">
        <f t="shared" si="10"/>
        <v>IT/Telecom Contr Svc</v>
      </c>
      <c r="V171" t="str">
        <f t="shared" si="11"/>
        <v>ITERES GROUP LP</v>
      </c>
    </row>
    <row r="172" spans="1:22" x14ac:dyDescent="0.2">
      <c r="A172" s="14" t="s">
        <v>124</v>
      </c>
      <c r="B172" s="15" t="s">
        <v>1553</v>
      </c>
      <c r="C172" s="15" t="s">
        <v>1187</v>
      </c>
      <c r="D172" s="15" t="s">
        <v>1544</v>
      </c>
      <c r="E172" s="15" t="s">
        <v>1228</v>
      </c>
      <c r="F172" s="15" t="s">
        <v>1229</v>
      </c>
      <c r="G172" s="15" t="s">
        <v>2480</v>
      </c>
      <c r="H172" s="15" t="s">
        <v>6</v>
      </c>
      <c r="I172" s="15" t="s">
        <v>413</v>
      </c>
      <c r="J172" s="15" t="s">
        <v>1139</v>
      </c>
      <c r="K172" s="15" t="s">
        <v>1140</v>
      </c>
      <c r="L172" s="15" t="s">
        <v>308</v>
      </c>
      <c r="M172" s="15" t="s">
        <v>308</v>
      </c>
      <c r="N172" s="15" t="s">
        <v>2481</v>
      </c>
      <c r="O172" s="14" t="s">
        <v>2224</v>
      </c>
      <c r="P172" s="17">
        <v>49.2</v>
      </c>
      <c r="Q172" s="24" t="s">
        <v>1571</v>
      </c>
      <c r="R172" s="24" t="s">
        <v>1558</v>
      </c>
      <c r="S172" s="24" t="str">
        <f t="shared" si="8"/>
        <v>1900019169</v>
      </c>
      <c r="T172" s="24" t="str">
        <f t="shared" si="9"/>
        <v>OCT 2020</v>
      </c>
      <c r="U172" s="24" t="str">
        <f t="shared" si="10"/>
        <v>IT/Telecom Contr Svc</v>
      </c>
      <c r="V172" t="str">
        <f t="shared" si="11"/>
        <v>ITERES GROUP LP</v>
      </c>
    </row>
    <row r="173" spans="1:22" x14ac:dyDescent="0.2">
      <c r="A173" s="14" t="s">
        <v>124</v>
      </c>
      <c r="B173" s="15" t="s">
        <v>1553</v>
      </c>
      <c r="C173" s="15" t="s">
        <v>1187</v>
      </c>
      <c r="D173" s="15" t="s">
        <v>1544</v>
      </c>
      <c r="E173" s="15" t="s">
        <v>1228</v>
      </c>
      <c r="F173" s="15" t="s">
        <v>1229</v>
      </c>
      <c r="G173" s="15" t="s">
        <v>2482</v>
      </c>
      <c r="H173" s="15" t="s">
        <v>6</v>
      </c>
      <c r="I173" s="15" t="s">
        <v>413</v>
      </c>
      <c r="J173" s="15" t="s">
        <v>1139</v>
      </c>
      <c r="K173" s="15" t="s">
        <v>1140</v>
      </c>
      <c r="L173" s="15" t="s">
        <v>308</v>
      </c>
      <c r="M173" s="15" t="s">
        <v>308</v>
      </c>
      <c r="N173" s="15" t="s">
        <v>2483</v>
      </c>
      <c r="O173" s="14" t="s">
        <v>2224</v>
      </c>
      <c r="P173" s="17">
        <v>45.1</v>
      </c>
      <c r="Q173" s="24" t="s">
        <v>1571</v>
      </c>
      <c r="R173" s="24" t="s">
        <v>1558</v>
      </c>
      <c r="S173" s="24" t="str">
        <f t="shared" si="8"/>
        <v>1900020621</v>
      </c>
      <c r="T173" s="24" t="str">
        <f t="shared" si="9"/>
        <v>OCT 2020</v>
      </c>
      <c r="U173" s="24" t="str">
        <f t="shared" si="10"/>
        <v>IT/Telecom Contr Svc</v>
      </c>
      <c r="V173" t="str">
        <f t="shared" si="11"/>
        <v>ITERES GROUP LP</v>
      </c>
    </row>
    <row r="174" spans="1:22" x14ac:dyDescent="0.2">
      <c r="A174" s="14" t="s">
        <v>124</v>
      </c>
      <c r="B174" s="15" t="s">
        <v>1553</v>
      </c>
      <c r="C174" s="15" t="s">
        <v>1187</v>
      </c>
      <c r="D174" s="15" t="s">
        <v>1544</v>
      </c>
      <c r="E174" s="15" t="s">
        <v>1228</v>
      </c>
      <c r="F174" s="15" t="s">
        <v>1229</v>
      </c>
      <c r="G174" s="15" t="s">
        <v>2484</v>
      </c>
      <c r="H174" s="15" t="s">
        <v>6</v>
      </c>
      <c r="I174" s="15" t="s">
        <v>413</v>
      </c>
      <c r="J174" s="15" t="s">
        <v>1139</v>
      </c>
      <c r="K174" s="15" t="s">
        <v>1140</v>
      </c>
      <c r="L174" s="15" t="s">
        <v>308</v>
      </c>
      <c r="M174" s="15" t="s">
        <v>308</v>
      </c>
      <c r="N174" s="15" t="s">
        <v>2485</v>
      </c>
      <c r="O174" s="14" t="s">
        <v>2224</v>
      </c>
      <c r="P174" s="17">
        <v>45.1</v>
      </c>
      <c r="Q174" s="24" t="s">
        <v>1571</v>
      </c>
      <c r="R174" s="24" t="s">
        <v>1558</v>
      </c>
      <c r="S174" s="24" t="str">
        <f t="shared" si="8"/>
        <v>1900020623</v>
      </c>
      <c r="T174" s="24" t="str">
        <f t="shared" si="9"/>
        <v>OCT 2020</v>
      </c>
      <c r="U174" s="24" t="str">
        <f t="shared" si="10"/>
        <v>IT/Telecom Contr Svc</v>
      </c>
      <c r="V174" t="str">
        <f t="shared" si="11"/>
        <v>ITERES GROUP LP</v>
      </c>
    </row>
    <row r="175" spans="1:22" x14ac:dyDescent="0.2">
      <c r="A175" s="14" t="s">
        <v>124</v>
      </c>
      <c r="B175" s="15" t="s">
        <v>1553</v>
      </c>
      <c r="C175" s="15" t="s">
        <v>1187</v>
      </c>
      <c r="D175" s="15" t="s">
        <v>1544</v>
      </c>
      <c r="E175" s="15" t="s">
        <v>1228</v>
      </c>
      <c r="F175" s="15" t="s">
        <v>1229</v>
      </c>
      <c r="G175" s="15" t="s">
        <v>2486</v>
      </c>
      <c r="H175" s="15" t="s">
        <v>6</v>
      </c>
      <c r="I175" s="15" t="s">
        <v>413</v>
      </c>
      <c r="J175" s="15" t="s">
        <v>1139</v>
      </c>
      <c r="K175" s="15" t="s">
        <v>1140</v>
      </c>
      <c r="L175" s="15" t="s">
        <v>308</v>
      </c>
      <c r="M175" s="15" t="s">
        <v>308</v>
      </c>
      <c r="N175" s="15" t="s">
        <v>2487</v>
      </c>
      <c r="O175" s="14" t="s">
        <v>2221</v>
      </c>
      <c r="P175" s="17">
        <v>61.5</v>
      </c>
      <c r="Q175" s="24" t="s">
        <v>1571</v>
      </c>
      <c r="R175" s="24" t="s">
        <v>1558</v>
      </c>
      <c r="S175" s="24" t="str">
        <f t="shared" si="8"/>
        <v>1900021144</v>
      </c>
      <c r="T175" s="24" t="str">
        <f t="shared" si="9"/>
        <v>NOV 2020</v>
      </c>
      <c r="U175" s="24" t="str">
        <f t="shared" si="10"/>
        <v>IT/Telecom Contr Svc</v>
      </c>
      <c r="V175" t="str">
        <f t="shared" si="11"/>
        <v>ITERES GROUP LP</v>
      </c>
    </row>
    <row r="176" spans="1:22" x14ac:dyDescent="0.2">
      <c r="A176" s="14" t="s">
        <v>124</v>
      </c>
      <c r="B176" s="15" t="s">
        <v>1553</v>
      </c>
      <c r="C176" s="15" t="s">
        <v>1187</v>
      </c>
      <c r="D176" s="15" t="s">
        <v>1544</v>
      </c>
      <c r="E176" s="15" t="s">
        <v>1228</v>
      </c>
      <c r="F176" s="15" t="s">
        <v>1229</v>
      </c>
      <c r="G176" s="15" t="s">
        <v>2488</v>
      </c>
      <c r="H176" s="15" t="s">
        <v>6</v>
      </c>
      <c r="I176" s="15" t="s">
        <v>413</v>
      </c>
      <c r="J176" s="15" t="s">
        <v>1139</v>
      </c>
      <c r="K176" s="15" t="s">
        <v>1140</v>
      </c>
      <c r="L176" s="15" t="s">
        <v>308</v>
      </c>
      <c r="M176" s="15" t="s">
        <v>308</v>
      </c>
      <c r="N176" s="15" t="s">
        <v>2489</v>
      </c>
      <c r="O176" s="14" t="s">
        <v>2221</v>
      </c>
      <c r="P176" s="17">
        <v>53.3</v>
      </c>
      <c r="Q176" s="24" t="s">
        <v>1571</v>
      </c>
      <c r="R176" s="24" t="s">
        <v>1558</v>
      </c>
      <c r="S176" s="24" t="str">
        <f t="shared" si="8"/>
        <v>1900022887</v>
      </c>
      <c r="T176" s="24" t="str">
        <f t="shared" si="9"/>
        <v>NOV 2020</v>
      </c>
      <c r="U176" s="24" t="str">
        <f t="shared" si="10"/>
        <v>IT/Telecom Contr Svc</v>
      </c>
      <c r="V176" t="str">
        <f t="shared" si="11"/>
        <v>ITERES GROUP LP</v>
      </c>
    </row>
    <row r="177" spans="1:22" x14ac:dyDescent="0.2">
      <c r="A177" s="14" t="s">
        <v>124</v>
      </c>
      <c r="B177" s="15" t="s">
        <v>1553</v>
      </c>
      <c r="C177" s="15" t="s">
        <v>1187</v>
      </c>
      <c r="D177" s="15" t="s">
        <v>1544</v>
      </c>
      <c r="E177" s="15" t="s">
        <v>1228</v>
      </c>
      <c r="F177" s="15" t="s">
        <v>1229</v>
      </c>
      <c r="G177" s="15" t="s">
        <v>2490</v>
      </c>
      <c r="H177" s="15" t="s">
        <v>6</v>
      </c>
      <c r="I177" s="15" t="s">
        <v>413</v>
      </c>
      <c r="J177" s="15" t="s">
        <v>1139</v>
      </c>
      <c r="K177" s="15" t="s">
        <v>1140</v>
      </c>
      <c r="L177" s="15" t="s">
        <v>308</v>
      </c>
      <c r="M177" s="15" t="s">
        <v>308</v>
      </c>
      <c r="N177" s="15" t="s">
        <v>2491</v>
      </c>
      <c r="O177" s="14" t="s">
        <v>2252</v>
      </c>
      <c r="P177" s="17">
        <v>54.12</v>
      </c>
      <c r="Q177" s="24" t="s">
        <v>1571</v>
      </c>
      <c r="R177" s="24" t="s">
        <v>1558</v>
      </c>
      <c r="S177" s="24" t="str">
        <f t="shared" si="8"/>
        <v>1900023434</v>
      </c>
      <c r="T177" s="24" t="str">
        <f t="shared" si="9"/>
        <v>DEC 2020</v>
      </c>
      <c r="U177" s="24" t="str">
        <f t="shared" si="10"/>
        <v>IT/Telecom Contr Svc</v>
      </c>
      <c r="V177" t="str">
        <f t="shared" si="11"/>
        <v>ITERES GROUP LP</v>
      </c>
    </row>
    <row r="178" spans="1:22" x14ac:dyDescent="0.2">
      <c r="A178" s="14" t="s">
        <v>124</v>
      </c>
      <c r="B178" s="15" t="s">
        <v>1553</v>
      </c>
      <c r="C178" s="15" t="s">
        <v>1187</v>
      </c>
      <c r="D178" s="15" t="s">
        <v>1544</v>
      </c>
      <c r="E178" s="15" t="s">
        <v>1225</v>
      </c>
      <c r="F178" s="15" t="s">
        <v>1226</v>
      </c>
      <c r="G178" s="15" t="s">
        <v>2492</v>
      </c>
      <c r="H178" s="15" t="s">
        <v>295</v>
      </c>
      <c r="I178" s="15" t="s">
        <v>312</v>
      </c>
      <c r="J178" s="15" t="s">
        <v>1139</v>
      </c>
      <c r="K178" s="15" t="s">
        <v>1140</v>
      </c>
      <c r="L178" s="15" t="s">
        <v>308</v>
      </c>
      <c r="M178" s="15" t="s">
        <v>308</v>
      </c>
      <c r="N178" s="15" t="s">
        <v>2493</v>
      </c>
      <c r="O178" s="14" t="s">
        <v>2224</v>
      </c>
      <c r="P178" s="17">
        <v>52.48</v>
      </c>
      <c r="Q178" s="24" t="s">
        <v>1571</v>
      </c>
      <c r="R178" s="24" t="s">
        <v>1558</v>
      </c>
      <c r="S178" s="24" t="str">
        <f t="shared" si="8"/>
        <v>1900019181</v>
      </c>
      <c r="T178" s="24" t="str">
        <f t="shared" si="9"/>
        <v>OCT 2020</v>
      </c>
      <c r="U178" s="24" t="str">
        <f t="shared" si="10"/>
        <v>IT/Telecom Contr Svc</v>
      </c>
      <c r="V178" t="str">
        <f t="shared" si="11"/>
        <v>TESTA CONSULTING SERVICES INC</v>
      </c>
    </row>
    <row r="179" spans="1:22" x14ac:dyDescent="0.2">
      <c r="A179" s="14" t="s">
        <v>124</v>
      </c>
      <c r="B179" s="15" t="s">
        <v>1553</v>
      </c>
      <c r="C179" s="15" t="s">
        <v>1187</v>
      </c>
      <c r="D179" s="15" t="s">
        <v>1544</v>
      </c>
      <c r="E179" s="15" t="s">
        <v>365</v>
      </c>
      <c r="F179" s="15" t="s">
        <v>366</v>
      </c>
      <c r="G179" s="15" t="s">
        <v>2494</v>
      </c>
      <c r="H179" s="15" t="s">
        <v>295</v>
      </c>
      <c r="I179" s="15" t="s">
        <v>312</v>
      </c>
      <c r="J179" s="15" t="s">
        <v>1139</v>
      </c>
      <c r="K179" s="15" t="s">
        <v>1140</v>
      </c>
      <c r="L179" s="15" t="s">
        <v>308</v>
      </c>
      <c r="M179" s="15" t="s">
        <v>308</v>
      </c>
      <c r="N179" s="15" t="s">
        <v>2495</v>
      </c>
      <c r="O179" s="14" t="s">
        <v>2229</v>
      </c>
      <c r="P179" s="17">
        <v>42.024999999999999</v>
      </c>
      <c r="Q179" s="24" t="s">
        <v>1571</v>
      </c>
      <c r="R179" s="24" t="s">
        <v>1558</v>
      </c>
      <c r="S179" s="24" t="str">
        <f t="shared" si="8"/>
        <v>1900000208</v>
      </c>
      <c r="T179" s="24" t="str">
        <f t="shared" si="9"/>
        <v>JAN 2021</v>
      </c>
      <c r="U179" s="24" t="str">
        <f t="shared" si="10"/>
        <v>IT/Telecom Contr Svc</v>
      </c>
      <c r="V179" t="str">
        <f t="shared" si="11"/>
        <v>OPEN TEXT INC</v>
      </c>
    </row>
    <row r="180" spans="1:22" x14ac:dyDescent="0.2">
      <c r="A180" s="14" t="s">
        <v>124</v>
      </c>
      <c r="B180" s="15" t="s">
        <v>1553</v>
      </c>
      <c r="C180" s="15" t="s">
        <v>1187</v>
      </c>
      <c r="D180" s="15" t="s">
        <v>1544</v>
      </c>
      <c r="E180" s="15" t="s">
        <v>365</v>
      </c>
      <c r="F180" s="15" t="s">
        <v>366</v>
      </c>
      <c r="G180" s="15" t="s">
        <v>2496</v>
      </c>
      <c r="H180" s="15" t="s">
        <v>295</v>
      </c>
      <c r="I180" s="15" t="s">
        <v>312</v>
      </c>
      <c r="J180" s="15" t="s">
        <v>1139</v>
      </c>
      <c r="K180" s="15" t="s">
        <v>1140</v>
      </c>
      <c r="L180" s="15" t="s">
        <v>308</v>
      </c>
      <c r="M180" s="15" t="s">
        <v>308</v>
      </c>
      <c r="N180" s="15" t="s">
        <v>2497</v>
      </c>
      <c r="O180" s="14" t="s">
        <v>2235</v>
      </c>
      <c r="P180" s="17">
        <v>42.024999999999999</v>
      </c>
      <c r="Q180" s="24" t="s">
        <v>1571</v>
      </c>
      <c r="R180" s="24" t="s">
        <v>1558</v>
      </c>
      <c r="S180" s="24" t="str">
        <f t="shared" si="8"/>
        <v>1900002397</v>
      </c>
      <c r="T180" s="24" t="str">
        <f t="shared" si="9"/>
        <v>FEB 2021</v>
      </c>
      <c r="U180" s="24" t="str">
        <f t="shared" si="10"/>
        <v>IT/Telecom Contr Svc</v>
      </c>
      <c r="V180" t="str">
        <f t="shared" si="11"/>
        <v>OPEN TEXT INC</v>
      </c>
    </row>
    <row r="181" spans="1:22" x14ac:dyDescent="0.2">
      <c r="A181" s="14" t="s">
        <v>124</v>
      </c>
      <c r="B181" s="15" t="s">
        <v>1553</v>
      </c>
      <c r="C181" s="15" t="s">
        <v>1187</v>
      </c>
      <c r="D181" s="15" t="s">
        <v>1544</v>
      </c>
      <c r="E181" s="15" t="s">
        <v>365</v>
      </c>
      <c r="F181" s="15" t="s">
        <v>366</v>
      </c>
      <c r="G181" s="15" t="s">
        <v>2498</v>
      </c>
      <c r="H181" s="15" t="s">
        <v>295</v>
      </c>
      <c r="I181" s="15" t="s">
        <v>312</v>
      </c>
      <c r="J181" s="15" t="s">
        <v>1139</v>
      </c>
      <c r="K181" s="15" t="s">
        <v>1140</v>
      </c>
      <c r="L181" s="15" t="s">
        <v>308</v>
      </c>
      <c r="M181" s="15" t="s">
        <v>308</v>
      </c>
      <c r="N181" s="15" t="s">
        <v>2499</v>
      </c>
      <c r="O181" s="14" t="s">
        <v>2239</v>
      </c>
      <c r="P181" s="17">
        <v>42.024999999999999</v>
      </c>
      <c r="Q181" s="24" t="s">
        <v>1571</v>
      </c>
      <c r="R181" s="24" t="s">
        <v>1558</v>
      </c>
      <c r="S181" s="24" t="str">
        <f t="shared" si="8"/>
        <v>1900004453</v>
      </c>
      <c r="T181" s="24" t="str">
        <f t="shared" si="9"/>
        <v>MAR 2021</v>
      </c>
      <c r="U181" s="24" t="str">
        <f t="shared" si="10"/>
        <v>IT/Telecom Contr Svc</v>
      </c>
      <c r="V181" t="str">
        <f t="shared" si="11"/>
        <v>OPEN TEXT INC</v>
      </c>
    </row>
    <row r="182" spans="1:22" x14ac:dyDescent="0.2">
      <c r="A182" s="14" t="s">
        <v>124</v>
      </c>
      <c r="B182" s="15" t="s">
        <v>1553</v>
      </c>
      <c r="C182" s="15" t="s">
        <v>1187</v>
      </c>
      <c r="D182" s="15" t="s">
        <v>1544</v>
      </c>
      <c r="E182" s="15" t="s">
        <v>365</v>
      </c>
      <c r="F182" s="15" t="s">
        <v>366</v>
      </c>
      <c r="G182" s="15" t="s">
        <v>2500</v>
      </c>
      <c r="H182" s="15" t="s">
        <v>295</v>
      </c>
      <c r="I182" s="15" t="s">
        <v>312</v>
      </c>
      <c r="J182" s="15" t="s">
        <v>1139</v>
      </c>
      <c r="K182" s="15" t="s">
        <v>1140</v>
      </c>
      <c r="L182" s="15" t="s">
        <v>308</v>
      </c>
      <c r="M182" s="15" t="s">
        <v>308</v>
      </c>
      <c r="N182" s="15" t="s">
        <v>2501</v>
      </c>
      <c r="O182" s="14" t="s">
        <v>2219</v>
      </c>
      <c r="P182" s="17">
        <v>42.024999999999999</v>
      </c>
      <c r="Q182" s="24" t="s">
        <v>1571</v>
      </c>
      <c r="R182" s="24" t="s">
        <v>1558</v>
      </c>
      <c r="S182" s="24" t="str">
        <f t="shared" si="8"/>
        <v>1900016945</v>
      </c>
      <c r="T182" s="24" t="str">
        <f t="shared" si="9"/>
        <v>SEP 2020</v>
      </c>
      <c r="U182" s="24" t="str">
        <f t="shared" si="10"/>
        <v>IT/Telecom Contr Svc</v>
      </c>
      <c r="V182" t="str">
        <f t="shared" si="11"/>
        <v>OPEN TEXT INC</v>
      </c>
    </row>
    <row r="183" spans="1:22" x14ac:dyDescent="0.2">
      <c r="A183" s="14" t="s">
        <v>124</v>
      </c>
      <c r="B183" s="15" t="s">
        <v>1553</v>
      </c>
      <c r="C183" s="15" t="s">
        <v>1187</v>
      </c>
      <c r="D183" s="15" t="s">
        <v>1544</v>
      </c>
      <c r="E183" s="15" t="s">
        <v>365</v>
      </c>
      <c r="F183" s="15" t="s">
        <v>366</v>
      </c>
      <c r="G183" s="15" t="s">
        <v>2502</v>
      </c>
      <c r="H183" s="15" t="s">
        <v>295</v>
      </c>
      <c r="I183" s="15" t="s">
        <v>312</v>
      </c>
      <c r="J183" s="15" t="s">
        <v>1139</v>
      </c>
      <c r="K183" s="15" t="s">
        <v>1140</v>
      </c>
      <c r="L183" s="15" t="s">
        <v>308</v>
      </c>
      <c r="M183" s="15" t="s">
        <v>308</v>
      </c>
      <c r="N183" s="15" t="s">
        <v>2503</v>
      </c>
      <c r="O183" s="14" t="s">
        <v>2224</v>
      </c>
      <c r="P183" s="17">
        <v>42.024999999999999</v>
      </c>
      <c r="Q183" s="24" t="s">
        <v>1571</v>
      </c>
      <c r="R183" s="24" t="s">
        <v>1558</v>
      </c>
      <c r="S183" s="24" t="str">
        <f t="shared" si="8"/>
        <v>1900018971</v>
      </c>
      <c r="T183" s="24" t="str">
        <f t="shared" si="9"/>
        <v>OCT 2020</v>
      </c>
      <c r="U183" s="24" t="str">
        <f t="shared" si="10"/>
        <v>IT/Telecom Contr Svc</v>
      </c>
      <c r="V183" t="str">
        <f t="shared" si="11"/>
        <v>OPEN TEXT INC</v>
      </c>
    </row>
    <row r="184" spans="1:22" x14ac:dyDescent="0.2">
      <c r="A184" s="14" t="s">
        <v>124</v>
      </c>
      <c r="B184" s="15" t="s">
        <v>1553</v>
      </c>
      <c r="C184" s="15" t="s">
        <v>1187</v>
      </c>
      <c r="D184" s="15" t="s">
        <v>1544</v>
      </c>
      <c r="E184" s="15" t="s">
        <v>365</v>
      </c>
      <c r="F184" s="15" t="s">
        <v>366</v>
      </c>
      <c r="G184" s="15" t="s">
        <v>2504</v>
      </c>
      <c r="H184" s="15" t="s">
        <v>295</v>
      </c>
      <c r="I184" s="15" t="s">
        <v>312</v>
      </c>
      <c r="J184" s="15" t="s">
        <v>1139</v>
      </c>
      <c r="K184" s="15" t="s">
        <v>1140</v>
      </c>
      <c r="L184" s="15" t="s">
        <v>308</v>
      </c>
      <c r="M184" s="15" t="s">
        <v>308</v>
      </c>
      <c r="N184" s="15" t="s">
        <v>2505</v>
      </c>
      <c r="O184" s="14" t="s">
        <v>2221</v>
      </c>
      <c r="P184" s="17">
        <v>42.024999999999999</v>
      </c>
      <c r="Q184" s="24" t="s">
        <v>1571</v>
      </c>
      <c r="R184" s="24" t="s">
        <v>1558</v>
      </c>
      <c r="S184" s="24" t="str">
        <f t="shared" si="8"/>
        <v>1900020997</v>
      </c>
      <c r="T184" s="24" t="str">
        <f t="shared" si="9"/>
        <v>NOV 2020</v>
      </c>
      <c r="U184" s="24" t="str">
        <f t="shared" si="10"/>
        <v>IT/Telecom Contr Svc</v>
      </c>
      <c r="V184" t="str">
        <f t="shared" si="11"/>
        <v>OPEN TEXT INC</v>
      </c>
    </row>
    <row r="185" spans="1:22" x14ac:dyDescent="0.2">
      <c r="A185" s="14" t="s">
        <v>124</v>
      </c>
      <c r="B185" s="15" t="s">
        <v>1553</v>
      </c>
      <c r="C185" s="15" t="s">
        <v>1187</v>
      </c>
      <c r="D185" s="15" t="s">
        <v>1544</v>
      </c>
      <c r="E185" s="15" t="s">
        <v>365</v>
      </c>
      <c r="F185" s="15" t="s">
        <v>366</v>
      </c>
      <c r="G185" s="15" t="s">
        <v>2506</v>
      </c>
      <c r="H185" s="15" t="s">
        <v>295</v>
      </c>
      <c r="I185" s="15" t="s">
        <v>312</v>
      </c>
      <c r="J185" s="15" t="s">
        <v>1139</v>
      </c>
      <c r="K185" s="15" t="s">
        <v>1140</v>
      </c>
      <c r="L185" s="15" t="s">
        <v>308</v>
      </c>
      <c r="M185" s="15" t="s">
        <v>308</v>
      </c>
      <c r="N185" s="15" t="s">
        <v>2507</v>
      </c>
      <c r="O185" s="14" t="s">
        <v>2252</v>
      </c>
      <c r="P185" s="17">
        <v>42.024999999999999</v>
      </c>
      <c r="Q185" s="24" t="s">
        <v>1571</v>
      </c>
      <c r="R185" s="24" t="s">
        <v>1558</v>
      </c>
      <c r="S185" s="24" t="str">
        <f t="shared" si="8"/>
        <v>1900023078</v>
      </c>
      <c r="T185" s="24" t="str">
        <f t="shared" si="9"/>
        <v>DEC 2020</v>
      </c>
      <c r="U185" s="24" t="str">
        <f t="shared" si="10"/>
        <v>IT/Telecom Contr Svc</v>
      </c>
      <c r="V185" t="str">
        <f t="shared" si="11"/>
        <v>OPEN TEXT INC</v>
      </c>
    </row>
    <row r="186" spans="1:22" x14ac:dyDescent="0.2">
      <c r="A186" s="14" t="s">
        <v>124</v>
      </c>
      <c r="B186" s="15" t="s">
        <v>1553</v>
      </c>
      <c r="C186" s="15" t="s">
        <v>1187</v>
      </c>
      <c r="D186" s="15" t="s">
        <v>1544</v>
      </c>
      <c r="E186" s="15" t="s">
        <v>308</v>
      </c>
      <c r="F186" s="15" t="s">
        <v>309</v>
      </c>
      <c r="G186" s="15" t="s">
        <v>2508</v>
      </c>
      <c r="H186" s="15" t="s">
        <v>316</v>
      </c>
      <c r="I186" s="15" t="s">
        <v>395</v>
      </c>
      <c r="J186" s="15" t="s">
        <v>1139</v>
      </c>
      <c r="K186" s="15" t="s">
        <v>1140</v>
      </c>
      <c r="L186" s="15" t="s">
        <v>308</v>
      </c>
      <c r="M186" s="15" t="s">
        <v>1033</v>
      </c>
      <c r="N186" s="15" t="s">
        <v>1034</v>
      </c>
      <c r="O186" s="14" t="s">
        <v>2229</v>
      </c>
      <c r="P186" s="17">
        <v>61.5</v>
      </c>
      <c r="Q186" s="24" t="s">
        <v>1571</v>
      </c>
      <c r="R186" s="24" t="s">
        <v>1558</v>
      </c>
      <c r="S186" s="24" t="str">
        <f t="shared" si="8"/>
        <v/>
      </c>
      <c r="T186" s="24" t="str">
        <f t="shared" si="9"/>
        <v/>
      </c>
      <c r="U186" s="24" t="str">
        <f t="shared" si="10"/>
        <v/>
      </c>
      <c r="V186" s="24" t="s">
        <v>1590</v>
      </c>
    </row>
    <row r="187" spans="1:22" x14ac:dyDescent="0.2">
      <c r="A187" s="14" t="s">
        <v>124</v>
      </c>
      <c r="B187" s="15" t="s">
        <v>1553</v>
      </c>
      <c r="C187" s="15" t="s">
        <v>1187</v>
      </c>
      <c r="D187" s="15" t="s">
        <v>1544</v>
      </c>
      <c r="E187" s="15" t="s">
        <v>308</v>
      </c>
      <c r="F187" s="15" t="s">
        <v>309</v>
      </c>
      <c r="G187" s="15" t="s">
        <v>2508</v>
      </c>
      <c r="H187" s="15" t="s">
        <v>317</v>
      </c>
      <c r="I187" s="15" t="s">
        <v>395</v>
      </c>
      <c r="J187" s="15" t="s">
        <v>1139</v>
      </c>
      <c r="K187" s="15" t="s">
        <v>1140</v>
      </c>
      <c r="L187" s="15" t="s">
        <v>308</v>
      </c>
      <c r="M187" s="15" t="s">
        <v>1033</v>
      </c>
      <c r="N187" s="15" t="s">
        <v>1034</v>
      </c>
      <c r="O187" s="14" t="s">
        <v>2229</v>
      </c>
      <c r="P187" s="17">
        <v>820</v>
      </c>
      <c r="Q187" s="24" t="s">
        <v>1571</v>
      </c>
      <c r="R187" s="24" t="s">
        <v>1558</v>
      </c>
      <c r="S187" s="24" t="str">
        <f t="shared" si="8"/>
        <v/>
      </c>
      <c r="T187" s="24" t="str">
        <f t="shared" si="9"/>
        <v/>
      </c>
      <c r="U187" s="24" t="str">
        <f t="shared" si="10"/>
        <v/>
      </c>
      <c r="V187" s="24" t="s">
        <v>1590</v>
      </c>
    </row>
    <row r="188" spans="1:22" x14ac:dyDescent="0.2">
      <c r="A188" s="14" t="s">
        <v>124</v>
      </c>
      <c r="B188" s="15" t="s">
        <v>1553</v>
      </c>
      <c r="C188" s="15" t="s">
        <v>1187</v>
      </c>
      <c r="D188" s="15" t="s">
        <v>1544</v>
      </c>
      <c r="E188" s="15" t="s">
        <v>308</v>
      </c>
      <c r="F188" s="15" t="s">
        <v>309</v>
      </c>
      <c r="G188" s="15" t="s">
        <v>2508</v>
      </c>
      <c r="H188" s="15" t="s">
        <v>318</v>
      </c>
      <c r="I188" s="15" t="s">
        <v>395</v>
      </c>
      <c r="J188" s="15" t="s">
        <v>1139</v>
      </c>
      <c r="K188" s="15" t="s">
        <v>1140</v>
      </c>
      <c r="L188" s="15" t="s">
        <v>308</v>
      </c>
      <c r="M188" s="15" t="s">
        <v>1033</v>
      </c>
      <c r="N188" s="15" t="s">
        <v>1034</v>
      </c>
      <c r="O188" s="14" t="s">
        <v>2229</v>
      </c>
      <c r="P188" s="17">
        <v>102.5</v>
      </c>
      <c r="Q188" s="24" t="s">
        <v>1571</v>
      </c>
      <c r="R188" s="24" t="s">
        <v>1558</v>
      </c>
      <c r="S188" s="24" t="str">
        <f t="shared" si="8"/>
        <v/>
      </c>
      <c r="T188" s="24" t="str">
        <f t="shared" si="9"/>
        <v/>
      </c>
      <c r="U188" s="24" t="str">
        <f t="shared" si="10"/>
        <v/>
      </c>
      <c r="V188" s="24" t="s">
        <v>1590</v>
      </c>
    </row>
    <row r="189" spans="1:22" x14ac:dyDescent="0.2">
      <c r="A189" s="14" t="s">
        <v>124</v>
      </c>
      <c r="B189" s="15" t="s">
        <v>1553</v>
      </c>
      <c r="C189" s="15" t="s">
        <v>1187</v>
      </c>
      <c r="D189" s="15" t="s">
        <v>1544</v>
      </c>
      <c r="E189" s="15" t="s">
        <v>308</v>
      </c>
      <c r="F189" s="15" t="s">
        <v>309</v>
      </c>
      <c r="G189" s="15" t="s">
        <v>2508</v>
      </c>
      <c r="H189" s="15" t="s">
        <v>319</v>
      </c>
      <c r="I189" s="15" t="s">
        <v>395</v>
      </c>
      <c r="J189" s="15" t="s">
        <v>1139</v>
      </c>
      <c r="K189" s="15" t="s">
        <v>1140</v>
      </c>
      <c r="L189" s="15" t="s">
        <v>308</v>
      </c>
      <c r="M189" s="15" t="s">
        <v>1033</v>
      </c>
      <c r="N189" s="15" t="s">
        <v>1034</v>
      </c>
      <c r="O189" s="14" t="s">
        <v>2229</v>
      </c>
      <c r="P189" s="17">
        <v>77.900000000000006</v>
      </c>
      <c r="Q189" s="24" t="s">
        <v>1571</v>
      </c>
      <c r="R189" s="24" t="s">
        <v>1558</v>
      </c>
      <c r="S189" s="24" t="str">
        <f t="shared" si="8"/>
        <v/>
      </c>
      <c r="T189" s="24" t="str">
        <f t="shared" si="9"/>
        <v/>
      </c>
      <c r="U189" s="24" t="str">
        <f t="shared" si="10"/>
        <v/>
      </c>
      <c r="V189" s="24" t="s">
        <v>1590</v>
      </c>
    </row>
    <row r="190" spans="1:22" x14ac:dyDescent="0.2">
      <c r="A190" s="14" t="s">
        <v>124</v>
      </c>
      <c r="B190" s="15" t="s">
        <v>1553</v>
      </c>
      <c r="C190" s="15" t="s">
        <v>1187</v>
      </c>
      <c r="D190" s="15" t="s">
        <v>1544</v>
      </c>
      <c r="E190" s="15" t="s">
        <v>308</v>
      </c>
      <c r="F190" s="15" t="s">
        <v>309</v>
      </c>
      <c r="G190" s="15" t="s">
        <v>2508</v>
      </c>
      <c r="H190" s="15" t="s">
        <v>320</v>
      </c>
      <c r="I190" s="15" t="s">
        <v>395</v>
      </c>
      <c r="J190" s="15" t="s">
        <v>1139</v>
      </c>
      <c r="K190" s="15" t="s">
        <v>1140</v>
      </c>
      <c r="L190" s="15" t="s">
        <v>308</v>
      </c>
      <c r="M190" s="15" t="s">
        <v>1033</v>
      </c>
      <c r="N190" s="15" t="s">
        <v>1034</v>
      </c>
      <c r="O190" s="14" t="s">
        <v>2229</v>
      </c>
      <c r="P190" s="17">
        <v>16.399999999999999</v>
      </c>
      <c r="Q190" s="24" t="s">
        <v>1571</v>
      </c>
      <c r="R190" s="24" t="s">
        <v>1558</v>
      </c>
      <c r="S190" s="24" t="str">
        <f t="shared" si="8"/>
        <v/>
      </c>
      <c r="T190" s="24" t="str">
        <f t="shared" si="9"/>
        <v/>
      </c>
      <c r="U190" s="24" t="str">
        <f t="shared" si="10"/>
        <v/>
      </c>
      <c r="V190" s="24" t="s">
        <v>1590</v>
      </c>
    </row>
    <row r="191" spans="1:22" x14ac:dyDescent="0.2">
      <c r="A191" s="14" t="s">
        <v>124</v>
      </c>
      <c r="B191" s="15" t="s">
        <v>1553</v>
      </c>
      <c r="C191" s="15" t="s">
        <v>1187</v>
      </c>
      <c r="D191" s="15" t="s">
        <v>1544</v>
      </c>
      <c r="E191" s="15" t="s">
        <v>308</v>
      </c>
      <c r="F191" s="15" t="s">
        <v>309</v>
      </c>
      <c r="G191" s="15" t="s">
        <v>2508</v>
      </c>
      <c r="H191" s="15" t="s">
        <v>321</v>
      </c>
      <c r="I191" s="15" t="s">
        <v>395</v>
      </c>
      <c r="J191" s="15" t="s">
        <v>1139</v>
      </c>
      <c r="K191" s="15" t="s">
        <v>1140</v>
      </c>
      <c r="L191" s="15" t="s">
        <v>308</v>
      </c>
      <c r="M191" s="15" t="s">
        <v>1033</v>
      </c>
      <c r="N191" s="15" t="s">
        <v>1034</v>
      </c>
      <c r="O191" s="14" t="s">
        <v>2229</v>
      </c>
      <c r="P191" s="17">
        <v>42.024999999999999</v>
      </c>
      <c r="Q191" s="24" t="s">
        <v>1571</v>
      </c>
      <c r="R191" s="24" t="s">
        <v>1558</v>
      </c>
      <c r="S191" s="24" t="str">
        <f t="shared" si="8"/>
        <v/>
      </c>
      <c r="T191" s="24" t="str">
        <f t="shared" si="9"/>
        <v/>
      </c>
      <c r="U191" s="24" t="str">
        <f t="shared" si="10"/>
        <v/>
      </c>
      <c r="V191" s="24" t="s">
        <v>1590</v>
      </c>
    </row>
    <row r="192" spans="1:22" x14ac:dyDescent="0.2">
      <c r="A192" s="14" t="s">
        <v>124</v>
      </c>
      <c r="B192" s="15" t="s">
        <v>1553</v>
      </c>
      <c r="C192" s="15" t="s">
        <v>1187</v>
      </c>
      <c r="D192" s="15" t="s">
        <v>1544</v>
      </c>
      <c r="E192" s="15" t="s">
        <v>308</v>
      </c>
      <c r="F192" s="15" t="s">
        <v>309</v>
      </c>
      <c r="G192" s="15" t="s">
        <v>2508</v>
      </c>
      <c r="H192" s="15" t="s">
        <v>322</v>
      </c>
      <c r="I192" s="15" t="s">
        <v>395</v>
      </c>
      <c r="J192" s="15" t="s">
        <v>1139</v>
      </c>
      <c r="K192" s="15" t="s">
        <v>1140</v>
      </c>
      <c r="L192" s="15" t="s">
        <v>308</v>
      </c>
      <c r="M192" s="15" t="s">
        <v>1033</v>
      </c>
      <c r="N192" s="15" t="s">
        <v>1034</v>
      </c>
      <c r="O192" s="14" t="s">
        <v>2229</v>
      </c>
      <c r="P192" s="17">
        <v>45.1</v>
      </c>
      <c r="Q192" s="24" t="s">
        <v>1571</v>
      </c>
      <c r="R192" s="24" t="s">
        <v>1558</v>
      </c>
      <c r="S192" s="24" t="str">
        <f t="shared" si="8"/>
        <v/>
      </c>
      <c r="T192" s="24" t="str">
        <f t="shared" si="9"/>
        <v/>
      </c>
      <c r="U192" s="24" t="str">
        <f t="shared" si="10"/>
        <v/>
      </c>
      <c r="V192" s="24" t="s">
        <v>1590</v>
      </c>
    </row>
    <row r="193" spans="1:22" x14ac:dyDescent="0.2">
      <c r="A193" s="14" t="s">
        <v>124</v>
      </c>
      <c r="B193" s="15" t="s">
        <v>1553</v>
      </c>
      <c r="C193" s="15" t="s">
        <v>1187</v>
      </c>
      <c r="D193" s="15" t="s">
        <v>1544</v>
      </c>
      <c r="E193" s="15" t="s">
        <v>308</v>
      </c>
      <c r="F193" s="15" t="s">
        <v>309</v>
      </c>
      <c r="G193" s="15" t="s">
        <v>2509</v>
      </c>
      <c r="H193" s="15" t="s">
        <v>317</v>
      </c>
      <c r="I193" s="15" t="s">
        <v>395</v>
      </c>
      <c r="J193" s="15" t="s">
        <v>1139</v>
      </c>
      <c r="K193" s="15" t="s">
        <v>1140</v>
      </c>
      <c r="L193" s="15" t="s">
        <v>308</v>
      </c>
      <c r="M193" s="15" t="s">
        <v>1033</v>
      </c>
      <c r="N193" s="15" t="s">
        <v>1034</v>
      </c>
      <c r="O193" s="14" t="s">
        <v>2235</v>
      </c>
      <c r="P193" s="17">
        <v>61.5</v>
      </c>
      <c r="Q193" s="24" t="s">
        <v>1571</v>
      </c>
      <c r="R193" s="24" t="s">
        <v>1558</v>
      </c>
      <c r="S193" s="24" t="str">
        <f t="shared" si="8"/>
        <v/>
      </c>
      <c r="T193" s="24" t="str">
        <f t="shared" si="9"/>
        <v/>
      </c>
      <c r="U193" s="24" t="str">
        <f t="shared" si="10"/>
        <v/>
      </c>
      <c r="V193" s="24" t="s">
        <v>1590</v>
      </c>
    </row>
    <row r="194" spans="1:22" x14ac:dyDescent="0.2">
      <c r="A194" s="14" t="s">
        <v>124</v>
      </c>
      <c r="B194" s="15" t="s">
        <v>1553</v>
      </c>
      <c r="C194" s="15" t="s">
        <v>1187</v>
      </c>
      <c r="D194" s="15" t="s">
        <v>1544</v>
      </c>
      <c r="E194" s="15" t="s">
        <v>308</v>
      </c>
      <c r="F194" s="15" t="s">
        <v>309</v>
      </c>
      <c r="G194" s="15" t="s">
        <v>2509</v>
      </c>
      <c r="H194" s="15" t="s">
        <v>318</v>
      </c>
      <c r="I194" s="15" t="s">
        <v>395</v>
      </c>
      <c r="J194" s="15" t="s">
        <v>1139</v>
      </c>
      <c r="K194" s="15" t="s">
        <v>1140</v>
      </c>
      <c r="L194" s="15" t="s">
        <v>308</v>
      </c>
      <c r="M194" s="15" t="s">
        <v>1033</v>
      </c>
      <c r="N194" s="15" t="s">
        <v>1034</v>
      </c>
      <c r="O194" s="14" t="s">
        <v>2235</v>
      </c>
      <c r="P194" s="17">
        <v>758.5</v>
      </c>
      <c r="Q194" s="24" t="s">
        <v>1571</v>
      </c>
      <c r="R194" s="24" t="s">
        <v>1558</v>
      </c>
      <c r="S194" s="24" t="str">
        <f t="shared" si="8"/>
        <v/>
      </c>
      <c r="T194" s="24" t="str">
        <f t="shared" si="9"/>
        <v/>
      </c>
      <c r="U194" s="24" t="str">
        <f t="shared" si="10"/>
        <v/>
      </c>
      <c r="V194" s="24" t="s">
        <v>1590</v>
      </c>
    </row>
    <row r="195" spans="1:22" x14ac:dyDescent="0.2">
      <c r="A195" s="14" t="s">
        <v>124</v>
      </c>
      <c r="B195" s="15" t="s">
        <v>1553</v>
      </c>
      <c r="C195" s="15" t="s">
        <v>1187</v>
      </c>
      <c r="D195" s="15" t="s">
        <v>1544</v>
      </c>
      <c r="E195" s="15" t="s">
        <v>308</v>
      </c>
      <c r="F195" s="15" t="s">
        <v>309</v>
      </c>
      <c r="G195" s="15" t="s">
        <v>2509</v>
      </c>
      <c r="H195" s="15" t="s">
        <v>319</v>
      </c>
      <c r="I195" s="15" t="s">
        <v>395</v>
      </c>
      <c r="J195" s="15" t="s">
        <v>1139</v>
      </c>
      <c r="K195" s="15" t="s">
        <v>1140</v>
      </c>
      <c r="L195" s="15" t="s">
        <v>308</v>
      </c>
      <c r="M195" s="15" t="s">
        <v>1033</v>
      </c>
      <c r="N195" s="15" t="s">
        <v>1034</v>
      </c>
      <c r="O195" s="14" t="s">
        <v>2235</v>
      </c>
      <c r="P195" s="17">
        <v>307.5</v>
      </c>
      <c r="Q195" s="24" t="s">
        <v>1571</v>
      </c>
      <c r="R195" s="24" t="s">
        <v>1558</v>
      </c>
      <c r="S195" s="24" t="str">
        <f t="shared" si="8"/>
        <v/>
      </c>
      <c r="T195" s="24" t="str">
        <f t="shared" si="9"/>
        <v/>
      </c>
      <c r="U195" s="24" t="str">
        <f t="shared" si="10"/>
        <v/>
      </c>
      <c r="V195" s="24" t="s">
        <v>1590</v>
      </c>
    </row>
    <row r="196" spans="1:22" x14ac:dyDescent="0.2">
      <c r="A196" s="14" t="s">
        <v>124</v>
      </c>
      <c r="B196" s="15" t="s">
        <v>1553</v>
      </c>
      <c r="C196" s="15" t="s">
        <v>1187</v>
      </c>
      <c r="D196" s="15" t="s">
        <v>1544</v>
      </c>
      <c r="E196" s="15" t="s">
        <v>308</v>
      </c>
      <c r="F196" s="15" t="s">
        <v>309</v>
      </c>
      <c r="G196" s="15" t="s">
        <v>2509</v>
      </c>
      <c r="H196" s="15" t="s">
        <v>320</v>
      </c>
      <c r="I196" s="15" t="s">
        <v>395</v>
      </c>
      <c r="J196" s="15" t="s">
        <v>1139</v>
      </c>
      <c r="K196" s="15" t="s">
        <v>1140</v>
      </c>
      <c r="L196" s="15" t="s">
        <v>308</v>
      </c>
      <c r="M196" s="15" t="s">
        <v>1033</v>
      </c>
      <c r="N196" s="15" t="s">
        <v>1034</v>
      </c>
      <c r="O196" s="14" t="s">
        <v>2235</v>
      </c>
      <c r="P196" s="17">
        <v>82</v>
      </c>
      <c r="Q196" s="24" t="s">
        <v>1571</v>
      </c>
      <c r="R196" s="24" t="s">
        <v>1558</v>
      </c>
      <c r="S196" s="24" t="str">
        <f t="shared" si="8"/>
        <v/>
      </c>
      <c r="T196" s="24" t="str">
        <f t="shared" si="9"/>
        <v/>
      </c>
      <c r="U196" s="24" t="str">
        <f t="shared" si="10"/>
        <v/>
      </c>
      <c r="V196" s="24" t="s">
        <v>1590</v>
      </c>
    </row>
    <row r="197" spans="1:22" x14ac:dyDescent="0.2">
      <c r="A197" s="14" t="s">
        <v>124</v>
      </c>
      <c r="B197" s="15" t="s">
        <v>1553</v>
      </c>
      <c r="C197" s="15" t="s">
        <v>1187</v>
      </c>
      <c r="D197" s="15" t="s">
        <v>1544</v>
      </c>
      <c r="E197" s="15" t="s">
        <v>308</v>
      </c>
      <c r="F197" s="15" t="s">
        <v>309</v>
      </c>
      <c r="G197" s="15" t="s">
        <v>2509</v>
      </c>
      <c r="H197" s="15" t="s">
        <v>321</v>
      </c>
      <c r="I197" s="15" t="s">
        <v>395</v>
      </c>
      <c r="J197" s="15" t="s">
        <v>1139</v>
      </c>
      <c r="K197" s="15" t="s">
        <v>1140</v>
      </c>
      <c r="L197" s="15" t="s">
        <v>308</v>
      </c>
      <c r="M197" s="15" t="s">
        <v>1033</v>
      </c>
      <c r="N197" s="15" t="s">
        <v>1034</v>
      </c>
      <c r="O197" s="14" t="s">
        <v>2235</v>
      </c>
      <c r="P197" s="17">
        <v>42.024999999999999</v>
      </c>
      <c r="Q197" s="24" t="s">
        <v>1571</v>
      </c>
      <c r="R197" s="24" t="s">
        <v>1558</v>
      </c>
      <c r="S197" s="24" t="str">
        <f t="shared" si="8"/>
        <v/>
      </c>
      <c r="T197" s="24" t="str">
        <f t="shared" si="9"/>
        <v/>
      </c>
      <c r="U197" s="24" t="str">
        <f t="shared" si="10"/>
        <v/>
      </c>
      <c r="V197" s="24" t="s">
        <v>1590</v>
      </c>
    </row>
    <row r="198" spans="1:22" x14ac:dyDescent="0.2">
      <c r="A198" s="14" t="s">
        <v>124</v>
      </c>
      <c r="B198" s="15" t="s">
        <v>1553</v>
      </c>
      <c r="C198" s="15" t="s">
        <v>1187</v>
      </c>
      <c r="D198" s="15" t="s">
        <v>1544</v>
      </c>
      <c r="E198" s="15" t="s">
        <v>308</v>
      </c>
      <c r="F198" s="15" t="s">
        <v>309</v>
      </c>
      <c r="G198" s="15" t="s">
        <v>2509</v>
      </c>
      <c r="H198" s="15" t="s">
        <v>322</v>
      </c>
      <c r="I198" s="15" t="s">
        <v>395</v>
      </c>
      <c r="J198" s="15" t="s">
        <v>1139</v>
      </c>
      <c r="K198" s="15" t="s">
        <v>1140</v>
      </c>
      <c r="L198" s="15" t="s">
        <v>308</v>
      </c>
      <c r="M198" s="15" t="s">
        <v>1033</v>
      </c>
      <c r="N198" s="15" t="s">
        <v>1034</v>
      </c>
      <c r="O198" s="14" t="s">
        <v>2235</v>
      </c>
      <c r="P198" s="17">
        <v>45.1</v>
      </c>
      <c r="Q198" s="24" t="s">
        <v>1571</v>
      </c>
      <c r="R198" s="24" t="s">
        <v>1558</v>
      </c>
      <c r="S198" s="24" t="str">
        <f t="shared" si="8"/>
        <v/>
      </c>
      <c r="T198" s="24" t="str">
        <f t="shared" si="9"/>
        <v/>
      </c>
      <c r="U198" s="24" t="str">
        <f t="shared" si="10"/>
        <v/>
      </c>
      <c r="V198" s="24" t="s">
        <v>1590</v>
      </c>
    </row>
    <row r="199" spans="1:22" x14ac:dyDescent="0.2">
      <c r="A199" s="14" t="s">
        <v>124</v>
      </c>
      <c r="B199" s="15" t="s">
        <v>1553</v>
      </c>
      <c r="C199" s="15" t="s">
        <v>1187</v>
      </c>
      <c r="D199" s="15" t="s">
        <v>1544</v>
      </c>
      <c r="E199" s="15" t="s">
        <v>308</v>
      </c>
      <c r="F199" s="15" t="s">
        <v>309</v>
      </c>
      <c r="G199" s="15" t="s">
        <v>2510</v>
      </c>
      <c r="H199" s="15" t="s">
        <v>323</v>
      </c>
      <c r="I199" s="15" t="s">
        <v>395</v>
      </c>
      <c r="J199" s="15" t="s">
        <v>1139</v>
      </c>
      <c r="K199" s="15" t="s">
        <v>1140</v>
      </c>
      <c r="L199" s="15" t="s">
        <v>308</v>
      </c>
      <c r="M199" s="15" t="s">
        <v>1033</v>
      </c>
      <c r="N199" s="15" t="s">
        <v>1034</v>
      </c>
      <c r="O199" s="14" t="s">
        <v>2239</v>
      </c>
      <c r="P199" s="17">
        <v>65.599999999999994</v>
      </c>
      <c r="Q199" s="24" t="s">
        <v>1571</v>
      </c>
      <c r="R199" s="24" t="s">
        <v>1558</v>
      </c>
      <c r="S199" s="24" t="str">
        <f t="shared" si="8"/>
        <v/>
      </c>
      <c r="T199" s="24" t="str">
        <f t="shared" si="9"/>
        <v/>
      </c>
      <c r="U199" s="24" t="str">
        <f t="shared" si="10"/>
        <v/>
      </c>
      <c r="V199" s="24" t="s">
        <v>1590</v>
      </c>
    </row>
    <row r="200" spans="1:22" x14ac:dyDescent="0.2">
      <c r="A200" s="14" t="s">
        <v>124</v>
      </c>
      <c r="B200" s="15" t="s">
        <v>1553</v>
      </c>
      <c r="C200" s="15" t="s">
        <v>1187</v>
      </c>
      <c r="D200" s="15" t="s">
        <v>1544</v>
      </c>
      <c r="E200" s="15" t="s">
        <v>308</v>
      </c>
      <c r="F200" s="15" t="s">
        <v>309</v>
      </c>
      <c r="G200" s="15" t="s">
        <v>2510</v>
      </c>
      <c r="H200" s="15" t="s">
        <v>2511</v>
      </c>
      <c r="I200" s="15" t="s">
        <v>395</v>
      </c>
      <c r="J200" s="15" t="s">
        <v>1139</v>
      </c>
      <c r="K200" s="15" t="s">
        <v>1140</v>
      </c>
      <c r="L200" s="15" t="s">
        <v>308</v>
      </c>
      <c r="M200" s="15" t="s">
        <v>1033</v>
      </c>
      <c r="N200" s="15" t="s">
        <v>1034</v>
      </c>
      <c r="O200" s="14" t="s">
        <v>2239</v>
      </c>
      <c r="P200" s="17">
        <v>902</v>
      </c>
      <c r="Q200" s="24" t="s">
        <v>1571</v>
      </c>
      <c r="R200" s="24" t="s">
        <v>1558</v>
      </c>
      <c r="S200" s="24" t="str">
        <f t="shared" si="8"/>
        <v/>
      </c>
      <c r="T200" s="24" t="str">
        <f t="shared" si="9"/>
        <v/>
      </c>
      <c r="U200" s="24" t="str">
        <f t="shared" si="10"/>
        <v/>
      </c>
      <c r="V200" s="24" t="s">
        <v>1590</v>
      </c>
    </row>
    <row r="201" spans="1:22" x14ac:dyDescent="0.2">
      <c r="A201" s="14" t="s">
        <v>124</v>
      </c>
      <c r="B201" s="15" t="s">
        <v>1553</v>
      </c>
      <c r="C201" s="15" t="s">
        <v>1187</v>
      </c>
      <c r="D201" s="15" t="s">
        <v>1544</v>
      </c>
      <c r="E201" s="15" t="s">
        <v>308</v>
      </c>
      <c r="F201" s="15" t="s">
        <v>309</v>
      </c>
      <c r="G201" s="15" t="s">
        <v>2510</v>
      </c>
      <c r="H201" s="15" t="s">
        <v>2512</v>
      </c>
      <c r="I201" s="15" t="s">
        <v>395</v>
      </c>
      <c r="J201" s="15" t="s">
        <v>1139</v>
      </c>
      <c r="K201" s="15" t="s">
        <v>1140</v>
      </c>
      <c r="L201" s="15" t="s">
        <v>308</v>
      </c>
      <c r="M201" s="15" t="s">
        <v>1033</v>
      </c>
      <c r="N201" s="15" t="s">
        <v>1034</v>
      </c>
      <c r="O201" s="14" t="s">
        <v>2239</v>
      </c>
      <c r="P201" s="17">
        <v>250.1</v>
      </c>
      <c r="Q201" s="24" t="s">
        <v>1571</v>
      </c>
      <c r="R201" s="24" t="s">
        <v>1558</v>
      </c>
      <c r="S201" s="24" t="str">
        <f t="shared" si="8"/>
        <v/>
      </c>
      <c r="T201" s="24" t="str">
        <f t="shared" si="9"/>
        <v/>
      </c>
      <c r="U201" s="24" t="str">
        <f t="shared" si="10"/>
        <v/>
      </c>
      <c r="V201" s="24" t="s">
        <v>1590</v>
      </c>
    </row>
    <row r="202" spans="1:22" x14ac:dyDescent="0.2">
      <c r="A202" s="14" t="s">
        <v>124</v>
      </c>
      <c r="B202" s="15" t="s">
        <v>1553</v>
      </c>
      <c r="C202" s="15" t="s">
        <v>1187</v>
      </c>
      <c r="D202" s="15" t="s">
        <v>1544</v>
      </c>
      <c r="E202" s="15" t="s">
        <v>308</v>
      </c>
      <c r="F202" s="15" t="s">
        <v>309</v>
      </c>
      <c r="G202" s="15" t="s">
        <v>2510</v>
      </c>
      <c r="H202" s="15" t="s">
        <v>2513</v>
      </c>
      <c r="I202" s="15" t="s">
        <v>395</v>
      </c>
      <c r="J202" s="15" t="s">
        <v>1139</v>
      </c>
      <c r="K202" s="15" t="s">
        <v>1140</v>
      </c>
      <c r="L202" s="15" t="s">
        <v>308</v>
      </c>
      <c r="M202" s="15" t="s">
        <v>1033</v>
      </c>
      <c r="N202" s="15" t="s">
        <v>1034</v>
      </c>
      <c r="O202" s="14" t="s">
        <v>2239</v>
      </c>
      <c r="P202" s="17">
        <v>82</v>
      </c>
      <c r="Q202" s="24" t="s">
        <v>1571</v>
      </c>
      <c r="R202" s="24" t="s">
        <v>1558</v>
      </c>
      <c r="S202" s="24" t="str">
        <f t="shared" ref="S202:S265" si="12">IF($V202="Various Vendors &lt; $1,000","",$G202)</f>
        <v/>
      </c>
      <c r="T202" s="24" t="str">
        <f t="shared" ref="T202:T265" si="13">IF($V202="Various Vendors &lt; $1,000","",$O202)</f>
        <v/>
      </c>
      <c r="U202" s="24" t="str">
        <f t="shared" ref="U202:U265" si="14">IF($V202="Various Vendors &lt; $1,000","",$D202)</f>
        <v/>
      </c>
      <c r="V202" s="24" t="s">
        <v>1590</v>
      </c>
    </row>
    <row r="203" spans="1:22" x14ac:dyDescent="0.2">
      <c r="A203" s="14" t="s">
        <v>124</v>
      </c>
      <c r="B203" s="15" t="s">
        <v>1553</v>
      </c>
      <c r="C203" s="15" t="s">
        <v>1187</v>
      </c>
      <c r="D203" s="15" t="s">
        <v>1544</v>
      </c>
      <c r="E203" s="15" t="s">
        <v>308</v>
      </c>
      <c r="F203" s="15" t="s">
        <v>309</v>
      </c>
      <c r="G203" s="15" t="s">
        <v>2510</v>
      </c>
      <c r="H203" s="15" t="s">
        <v>2514</v>
      </c>
      <c r="I203" s="15" t="s">
        <v>395</v>
      </c>
      <c r="J203" s="15" t="s">
        <v>1139</v>
      </c>
      <c r="K203" s="15" t="s">
        <v>1140</v>
      </c>
      <c r="L203" s="15" t="s">
        <v>308</v>
      </c>
      <c r="M203" s="15" t="s">
        <v>1033</v>
      </c>
      <c r="N203" s="15" t="s">
        <v>1034</v>
      </c>
      <c r="O203" s="14" t="s">
        <v>2239</v>
      </c>
      <c r="P203" s="17">
        <v>42.024999999999999</v>
      </c>
      <c r="Q203" s="24" t="s">
        <v>1571</v>
      </c>
      <c r="R203" s="24" t="s">
        <v>1558</v>
      </c>
      <c r="S203" s="24" t="str">
        <f t="shared" si="12"/>
        <v/>
      </c>
      <c r="T203" s="24" t="str">
        <f t="shared" si="13"/>
        <v/>
      </c>
      <c r="U203" s="24" t="str">
        <f t="shared" si="14"/>
        <v/>
      </c>
      <c r="V203" s="24" t="s">
        <v>1590</v>
      </c>
    </row>
    <row r="204" spans="1:22" x14ac:dyDescent="0.2">
      <c r="A204" s="14" t="s">
        <v>124</v>
      </c>
      <c r="B204" s="15" t="s">
        <v>1553</v>
      </c>
      <c r="C204" s="15" t="s">
        <v>1187</v>
      </c>
      <c r="D204" s="15" t="s">
        <v>1544</v>
      </c>
      <c r="E204" s="15" t="s">
        <v>308</v>
      </c>
      <c r="F204" s="15" t="s">
        <v>309</v>
      </c>
      <c r="G204" s="15" t="s">
        <v>2510</v>
      </c>
      <c r="H204" s="15" t="s">
        <v>424</v>
      </c>
      <c r="I204" s="15" t="s">
        <v>395</v>
      </c>
      <c r="J204" s="15" t="s">
        <v>1139</v>
      </c>
      <c r="K204" s="15" t="s">
        <v>1140</v>
      </c>
      <c r="L204" s="15" t="s">
        <v>308</v>
      </c>
      <c r="M204" s="15" t="s">
        <v>1033</v>
      </c>
      <c r="N204" s="15" t="s">
        <v>1034</v>
      </c>
      <c r="O204" s="14" t="s">
        <v>2239</v>
      </c>
      <c r="P204" s="17">
        <v>49.2</v>
      </c>
      <c r="Q204" s="24" t="s">
        <v>1571</v>
      </c>
      <c r="R204" s="24" t="s">
        <v>1558</v>
      </c>
      <c r="S204" s="24" t="str">
        <f t="shared" si="12"/>
        <v/>
      </c>
      <c r="T204" s="24" t="str">
        <f t="shared" si="13"/>
        <v/>
      </c>
      <c r="U204" s="24" t="str">
        <f t="shared" si="14"/>
        <v/>
      </c>
      <c r="V204" s="24" t="s">
        <v>1590</v>
      </c>
    </row>
    <row r="205" spans="1:22" x14ac:dyDescent="0.2">
      <c r="A205" s="14" t="s">
        <v>124</v>
      </c>
      <c r="B205" s="15" t="s">
        <v>1553</v>
      </c>
      <c r="C205" s="15" t="s">
        <v>1187</v>
      </c>
      <c r="D205" s="15" t="s">
        <v>1544</v>
      </c>
      <c r="E205" s="15" t="s">
        <v>308</v>
      </c>
      <c r="F205" s="15" t="s">
        <v>309</v>
      </c>
      <c r="G205" s="15" t="s">
        <v>2515</v>
      </c>
      <c r="H205" s="15" t="s">
        <v>316</v>
      </c>
      <c r="I205" s="15" t="s">
        <v>395</v>
      </c>
      <c r="J205" s="15" t="s">
        <v>1139</v>
      </c>
      <c r="K205" s="15" t="s">
        <v>1140</v>
      </c>
      <c r="L205" s="15" t="s">
        <v>308</v>
      </c>
      <c r="M205" s="15" t="s">
        <v>1033</v>
      </c>
      <c r="N205" s="15" t="s">
        <v>1034</v>
      </c>
      <c r="O205" s="14" t="s">
        <v>2219</v>
      </c>
      <c r="P205" s="17">
        <v>61.5</v>
      </c>
      <c r="Q205" s="24" t="s">
        <v>1571</v>
      </c>
      <c r="R205" s="24" t="s">
        <v>1558</v>
      </c>
      <c r="S205" s="24" t="str">
        <f t="shared" si="12"/>
        <v/>
      </c>
      <c r="T205" s="24" t="str">
        <f t="shared" si="13"/>
        <v/>
      </c>
      <c r="U205" s="24" t="str">
        <f t="shared" si="14"/>
        <v/>
      </c>
      <c r="V205" s="24" t="s">
        <v>1590</v>
      </c>
    </row>
    <row r="206" spans="1:22" x14ac:dyDescent="0.2">
      <c r="A206" s="14" t="s">
        <v>124</v>
      </c>
      <c r="B206" s="15" t="s">
        <v>1553</v>
      </c>
      <c r="C206" s="15" t="s">
        <v>1187</v>
      </c>
      <c r="D206" s="15" t="s">
        <v>1544</v>
      </c>
      <c r="E206" s="15" t="s">
        <v>308</v>
      </c>
      <c r="F206" s="15" t="s">
        <v>309</v>
      </c>
      <c r="G206" s="15" t="s">
        <v>2515</v>
      </c>
      <c r="H206" s="15" t="s">
        <v>317</v>
      </c>
      <c r="I206" s="15" t="s">
        <v>395</v>
      </c>
      <c r="J206" s="15" t="s">
        <v>1139</v>
      </c>
      <c r="K206" s="15" t="s">
        <v>1140</v>
      </c>
      <c r="L206" s="15" t="s">
        <v>308</v>
      </c>
      <c r="M206" s="15" t="s">
        <v>1033</v>
      </c>
      <c r="N206" s="15" t="s">
        <v>1034</v>
      </c>
      <c r="O206" s="14" t="s">
        <v>2219</v>
      </c>
      <c r="P206" s="17">
        <v>943</v>
      </c>
      <c r="Q206" s="24" t="s">
        <v>1571</v>
      </c>
      <c r="R206" s="24" t="s">
        <v>1558</v>
      </c>
      <c r="S206" s="24" t="str">
        <f t="shared" si="12"/>
        <v/>
      </c>
      <c r="T206" s="24" t="str">
        <f t="shared" si="13"/>
        <v/>
      </c>
      <c r="U206" s="24" t="str">
        <f t="shared" si="14"/>
        <v/>
      </c>
      <c r="V206" s="24" t="s">
        <v>1590</v>
      </c>
    </row>
    <row r="207" spans="1:22" x14ac:dyDescent="0.2">
      <c r="A207" s="14" t="s">
        <v>124</v>
      </c>
      <c r="B207" s="15" t="s">
        <v>1553</v>
      </c>
      <c r="C207" s="15" t="s">
        <v>1187</v>
      </c>
      <c r="D207" s="15" t="s">
        <v>1544</v>
      </c>
      <c r="E207" s="15" t="s">
        <v>308</v>
      </c>
      <c r="F207" s="15" t="s">
        <v>309</v>
      </c>
      <c r="G207" s="15" t="s">
        <v>2515</v>
      </c>
      <c r="H207" s="15" t="s">
        <v>318</v>
      </c>
      <c r="I207" s="15" t="s">
        <v>395</v>
      </c>
      <c r="J207" s="15" t="s">
        <v>1139</v>
      </c>
      <c r="K207" s="15" t="s">
        <v>1140</v>
      </c>
      <c r="L207" s="15" t="s">
        <v>308</v>
      </c>
      <c r="M207" s="15" t="s">
        <v>1033</v>
      </c>
      <c r="N207" s="15" t="s">
        <v>1034</v>
      </c>
      <c r="O207" s="14" t="s">
        <v>2219</v>
      </c>
      <c r="P207" s="17">
        <v>143.5</v>
      </c>
      <c r="Q207" s="24" t="s">
        <v>1571</v>
      </c>
      <c r="R207" s="24" t="s">
        <v>1558</v>
      </c>
      <c r="S207" s="24" t="str">
        <f t="shared" si="12"/>
        <v/>
      </c>
      <c r="T207" s="24" t="str">
        <f t="shared" si="13"/>
        <v/>
      </c>
      <c r="U207" s="24" t="str">
        <f t="shared" si="14"/>
        <v/>
      </c>
      <c r="V207" s="24" t="s">
        <v>1590</v>
      </c>
    </row>
    <row r="208" spans="1:22" x14ac:dyDescent="0.2">
      <c r="A208" s="14" t="s">
        <v>124</v>
      </c>
      <c r="B208" s="15" t="s">
        <v>1553</v>
      </c>
      <c r="C208" s="15" t="s">
        <v>1187</v>
      </c>
      <c r="D208" s="15" t="s">
        <v>1544</v>
      </c>
      <c r="E208" s="15" t="s">
        <v>308</v>
      </c>
      <c r="F208" s="15" t="s">
        <v>309</v>
      </c>
      <c r="G208" s="15" t="s">
        <v>2515</v>
      </c>
      <c r="H208" s="15" t="s">
        <v>319</v>
      </c>
      <c r="I208" s="15" t="s">
        <v>395</v>
      </c>
      <c r="J208" s="15" t="s">
        <v>1139</v>
      </c>
      <c r="K208" s="15" t="s">
        <v>1140</v>
      </c>
      <c r="L208" s="15" t="s">
        <v>308</v>
      </c>
      <c r="M208" s="15" t="s">
        <v>1033</v>
      </c>
      <c r="N208" s="15" t="s">
        <v>1034</v>
      </c>
      <c r="O208" s="14" t="s">
        <v>2219</v>
      </c>
      <c r="P208" s="17">
        <v>82</v>
      </c>
      <c r="Q208" s="24" t="s">
        <v>1571</v>
      </c>
      <c r="R208" s="24" t="s">
        <v>1558</v>
      </c>
      <c r="S208" s="24" t="str">
        <f t="shared" si="12"/>
        <v/>
      </c>
      <c r="T208" s="24" t="str">
        <f t="shared" si="13"/>
        <v/>
      </c>
      <c r="U208" s="24" t="str">
        <f t="shared" si="14"/>
        <v/>
      </c>
      <c r="V208" s="24" t="s">
        <v>1590</v>
      </c>
    </row>
    <row r="209" spans="1:22" x14ac:dyDescent="0.2">
      <c r="A209" s="14" t="s">
        <v>124</v>
      </c>
      <c r="B209" s="15" t="s">
        <v>1553</v>
      </c>
      <c r="C209" s="15" t="s">
        <v>1187</v>
      </c>
      <c r="D209" s="15" t="s">
        <v>1544</v>
      </c>
      <c r="E209" s="15" t="s">
        <v>308</v>
      </c>
      <c r="F209" s="15" t="s">
        <v>309</v>
      </c>
      <c r="G209" s="15" t="s">
        <v>2515</v>
      </c>
      <c r="H209" s="15" t="s">
        <v>320</v>
      </c>
      <c r="I209" s="15" t="s">
        <v>395</v>
      </c>
      <c r="J209" s="15" t="s">
        <v>1139</v>
      </c>
      <c r="K209" s="15" t="s">
        <v>1140</v>
      </c>
      <c r="L209" s="15" t="s">
        <v>308</v>
      </c>
      <c r="M209" s="15" t="s">
        <v>1033</v>
      </c>
      <c r="N209" s="15" t="s">
        <v>1034</v>
      </c>
      <c r="O209" s="14" t="s">
        <v>2219</v>
      </c>
      <c r="P209" s="17">
        <v>90.2</v>
      </c>
      <c r="Q209" s="24" t="s">
        <v>1571</v>
      </c>
      <c r="R209" s="24" t="s">
        <v>1558</v>
      </c>
      <c r="S209" s="24" t="str">
        <f t="shared" si="12"/>
        <v/>
      </c>
      <c r="T209" s="24" t="str">
        <f t="shared" si="13"/>
        <v/>
      </c>
      <c r="U209" s="24" t="str">
        <f t="shared" si="14"/>
        <v/>
      </c>
      <c r="V209" s="24" t="s">
        <v>1590</v>
      </c>
    </row>
    <row r="210" spans="1:22" x14ac:dyDescent="0.2">
      <c r="A210" s="14" t="s">
        <v>124</v>
      </c>
      <c r="B210" s="15" t="s">
        <v>1553</v>
      </c>
      <c r="C210" s="15" t="s">
        <v>1187</v>
      </c>
      <c r="D210" s="15" t="s">
        <v>1544</v>
      </c>
      <c r="E210" s="15" t="s">
        <v>308</v>
      </c>
      <c r="F210" s="15" t="s">
        <v>309</v>
      </c>
      <c r="G210" s="15" t="s">
        <v>2515</v>
      </c>
      <c r="H210" s="15" t="s">
        <v>321</v>
      </c>
      <c r="I210" s="15" t="s">
        <v>395</v>
      </c>
      <c r="J210" s="15" t="s">
        <v>1139</v>
      </c>
      <c r="K210" s="15" t="s">
        <v>1140</v>
      </c>
      <c r="L210" s="15" t="s">
        <v>308</v>
      </c>
      <c r="M210" s="15" t="s">
        <v>1033</v>
      </c>
      <c r="N210" s="15" t="s">
        <v>1034</v>
      </c>
      <c r="O210" s="14" t="s">
        <v>2219</v>
      </c>
      <c r="P210" s="17">
        <v>41</v>
      </c>
      <c r="Q210" s="24" t="s">
        <v>1571</v>
      </c>
      <c r="R210" s="24" t="s">
        <v>1558</v>
      </c>
      <c r="S210" s="24" t="str">
        <f t="shared" si="12"/>
        <v/>
      </c>
      <c r="T210" s="24" t="str">
        <f t="shared" si="13"/>
        <v/>
      </c>
      <c r="U210" s="24" t="str">
        <f t="shared" si="14"/>
        <v/>
      </c>
      <c r="V210" s="24" t="s">
        <v>1590</v>
      </c>
    </row>
    <row r="211" spans="1:22" x14ac:dyDescent="0.2">
      <c r="A211" s="14" t="s">
        <v>124</v>
      </c>
      <c r="B211" s="15" t="s">
        <v>1553</v>
      </c>
      <c r="C211" s="15" t="s">
        <v>1187</v>
      </c>
      <c r="D211" s="15" t="s">
        <v>1544</v>
      </c>
      <c r="E211" s="15" t="s">
        <v>308</v>
      </c>
      <c r="F211" s="15" t="s">
        <v>309</v>
      </c>
      <c r="G211" s="15" t="s">
        <v>2515</v>
      </c>
      <c r="H211" s="15" t="s">
        <v>322</v>
      </c>
      <c r="I211" s="15" t="s">
        <v>395</v>
      </c>
      <c r="J211" s="15" t="s">
        <v>1139</v>
      </c>
      <c r="K211" s="15" t="s">
        <v>1140</v>
      </c>
      <c r="L211" s="15" t="s">
        <v>308</v>
      </c>
      <c r="M211" s="15" t="s">
        <v>1033</v>
      </c>
      <c r="N211" s="15" t="s">
        <v>1034</v>
      </c>
      <c r="O211" s="14" t="s">
        <v>2219</v>
      </c>
      <c r="P211" s="17">
        <v>42.024999999999999</v>
      </c>
      <c r="Q211" s="24" t="s">
        <v>1571</v>
      </c>
      <c r="R211" s="24" t="s">
        <v>1558</v>
      </c>
      <c r="S211" s="24" t="str">
        <f t="shared" si="12"/>
        <v/>
      </c>
      <c r="T211" s="24" t="str">
        <f t="shared" si="13"/>
        <v/>
      </c>
      <c r="U211" s="24" t="str">
        <f t="shared" si="14"/>
        <v/>
      </c>
      <c r="V211" s="24" t="s">
        <v>1590</v>
      </c>
    </row>
    <row r="212" spans="1:22" x14ac:dyDescent="0.2">
      <c r="A212" s="14" t="s">
        <v>124</v>
      </c>
      <c r="B212" s="15" t="s">
        <v>1553</v>
      </c>
      <c r="C212" s="15" t="s">
        <v>1187</v>
      </c>
      <c r="D212" s="15" t="s">
        <v>1544</v>
      </c>
      <c r="E212" s="15" t="s">
        <v>308</v>
      </c>
      <c r="F212" s="15" t="s">
        <v>309</v>
      </c>
      <c r="G212" s="15" t="s">
        <v>2515</v>
      </c>
      <c r="H212" s="15" t="s">
        <v>323</v>
      </c>
      <c r="I212" s="15" t="s">
        <v>395</v>
      </c>
      <c r="J212" s="15" t="s">
        <v>1139</v>
      </c>
      <c r="K212" s="15" t="s">
        <v>1140</v>
      </c>
      <c r="L212" s="15" t="s">
        <v>308</v>
      </c>
      <c r="M212" s="15" t="s">
        <v>1033</v>
      </c>
      <c r="N212" s="15" t="s">
        <v>1034</v>
      </c>
      <c r="O212" s="14" t="s">
        <v>2219</v>
      </c>
      <c r="P212" s="17">
        <v>45.1</v>
      </c>
      <c r="Q212" s="24" t="s">
        <v>1571</v>
      </c>
      <c r="R212" s="24" t="s">
        <v>1558</v>
      </c>
      <c r="S212" s="24" t="str">
        <f t="shared" si="12"/>
        <v/>
      </c>
      <c r="T212" s="24" t="str">
        <f t="shared" si="13"/>
        <v/>
      </c>
      <c r="U212" s="24" t="str">
        <f t="shared" si="14"/>
        <v/>
      </c>
      <c r="V212" s="24" t="s">
        <v>1590</v>
      </c>
    </row>
    <row r="213" spans="1:22" x14ac:dyDescent="0.2">
      <c r="A213" s="14" t="s">
        <v>124</v>
      </c>
      <c r="B213" s="15" t="s">
        <v>1553</v>
      </c>
      <c r="C213" s="15" t="s">
        <v>1187</v>
      </c>
      <c r="D213" s="15" t="s">
        <v>1544</v>
      </c>
      <c r="E213" s="15" t="s">
        <v>308</v>
      </c>
      <c r="F213" s="15" t="s">
        <v>309</v>
      </c>
      <c r="G213" s="15" t="s">
        <v>2516</v>
      </c>
      <c r="H213" s="15" t="s">
        <v>315</v>
      </c>
      <c r="I213" s="15" t="s">
        <v>395</v>
      </c>
      <c r="J213" s="15" t="s">
        <v>1139</v>
      </c>
      <c r="K213" s="15" t="s">
        <v>1140</v>
      </c>
      <c r="L213" s="15" t="s">
        <v>308</v>
      </c>
      <c r="M213" s="15" t="s">
        <v>1033</v>
      </c>
      <c r="N213" s="15" t="s">
        <v>1034</v>
      </c>
      <c r="O213" s="14" t="s">
        <v>2224</v>
      </c>
      <c r="P213" s="17">
        <v>61.5</v>
      </c>
      <c r="Q213" s="24" t="s">
        <v>1571</v>
      </c>
      <c r="R213" s="24" t="s">
        <v>1558</v>
      </c>
      <c r="S213" s="24" t="str">
        <f t="shared" si="12"/>
        <v/>
      </c>
      <c r="T213" s="24" t="str">
        <f t="shared" si="13"/>
        <v/>
      </c>
      <c r="U213" s="24" t="str">
        <f t="shared" si="14"/>
        <v/>
      </c>
      <c r="V213" s="24" t="s">
        <v>1590</v>
      </c>
    </row>
    <row r="214" spans="1:22" x14ac:dyDescent="0.2">
      <c r="A214" s="14" t="s">
        <v>124</v>
      </c>
      <c r="B214" s="15" t="s">
        <v>1553</v>
      </c>
      <c r="C214" s="15" t="s">
        <v>1187</v>
      </c>
      <c r="D214" s="15" t="s">
        <v>1544</v>
      </c>
      <c r="E214" s="15" t="s">
        <v>308</v>
      </c>
      <c r="F214" s="15" t="s">
        <v>309</v>
      </c>
      <c r="G214" s="15" t="s">
        <v>2516</v>
      </c>
      <c r="H214" s="15" t="s">
        <v>316</v>
      </c>
      <c r="I214" s="15" t="s">
        <v>395</v>
      </c>
      <c r="J214" s="15" t="s">
        <v>1139</v>
      </c>
      <c r="K214" s="15" t="s">
        <v>1140</v>
      </c>
      <c r="L214" s="15" t="s">
        <v>308</v>
      </c>
      <c r="M214" s="15" t="s">
        <v>1033</v>
      </c>
      <c r="N214" s="15" t="s">
        <v>1034</v>
      </c>
      <c r="O214" s="14" t="s">
        <v>2224</v>
      </c>
      <c r="P214" s="17">
        <v>779</v>
      </c>
      <c r="Q214" s="24" t="s">
        <v>1571</v>
      </c>
      <c r="R214" s="24" t="s">
        <v>1558</v>
      </c>
      <c r="S214" s="24" t="str">
        <f t="shared" si="12"/>
        <v/>
      </c>
      <c r="T214" s="24" t="str">
        <f t="shared" si="13"/>
        <v/>
      </c>
      <c r="U214" s="24" t="str">
        <f t="shared" si="14"/>
        <v/>
      </c>
      <c r="V214" s="24" t="s">
        <v>1590</v>
      </c>
    </row>
    <row r="215" spans="1:22" x14ac:dyDescent="0.2">
      <c r="A215" s="14" t="s">
        <v>124</v>
      </c>
      <c r="B215" s="15" t="s">
        <v>1553</v>
      </c>
      <c r="C215" s="15" t="s">
        <v>1187</v>
      </c>
      <c r="D215" s="15" t="s">
        <v>1544</v>
      </c>
      <c r="E215" s="15" t="s">
        <v>308</v>
      </c>
      <c r="F215" s="15" t="s">
        <v>309</v>
      </c>
      <c r="G215" s="15" t="s">
        <v>2516</v>
      </c>
      <c r="H215" s="15" t="s">
        <v>317</v>
      </c>
      <c r="I215" s="15" t="s">
        <v>395</v>
      </c>
      <c r="J215" s="15" t="s">
        <v>1139</v>
      </c>
      <c r="K215" s="15" t="s">
        <v>1140</v>
      </c>
      <c r="L215" s="15" t="s">
        <v>308</v>
      </c>
      <c r="M215" s="15" t="s">
        <v>1033</v>
      </c>
      <c r="N215" s="15" t="s">
        <v>1034</v>
      </c>
      <c r="O215" s="14" t="s">
        <v>2224</v>
      </c>
      <c r="P215" s="17">
        <v>102.5</v>
      </c>
      <c r="Q215" s="24" t="s">
        <v>1571</v>
      </c>
      <c r="R215" s="24" t="s">
        <v>1558</v>
      </c>
      <c r="S215" s="24" t="str">
        <f t="shared" si="12"/>
        <v/>
      </c>
      <c r="T215" s="24" t="str">
        <f t="shared" si="13"/>
        <v/>
      </c>
      <c r="U215" s="24" t="str">
        <f t="shared" si="14"/>
        <v/>
      </c>
      <c r="V215" s="24" t="s">
        <v>1590</v>
      </c>
    </row>
    <row r="216" spans="1:22" x14ac:dyDescent="0.2">
      <c r="A216" s="14" t="s">
        <v>124</v>
      </c>
      <c r="B216" s="15" t="s">
        <v>1553</v>
      </c>
      <c r="C216" s="15" t="s">
        <v>1187</v>
      </c>
      <c r="D216" s="15" t="s">
        <v>1544</v>
      </c>
      <c r="E216" s="15" t="s">
        <v>308</v>
      </c>
      <c r="F216" s="15" t="s">
        <v>309</v>
      </c>
      <c r="G216" s="15" t="s">
        <v>2516</v>
      </c>
      <c r="H216" s="15" t="s">
        <v>318</v>
      </c>
      <c r="I216" s="15" t="s">
        <v>395</v>
      </c>
      <c r="J216" s="15" t="s">
        <v>1139</v>
      </c>
      <c r="K216" s="15" t="s">
        <v>1140</v>
      </c>
      <c r="L216" s="15" t="s">
        <v>308</v>
      </c>
      <c r="M216" s="15" t="s">
        <v>1033</v>
      </c>
      <c r="N216" s="15" t="s">
        <v>1034</v>
      </c>
      <c r="O216" s="14" t="s">
        <v>2224</v>
      </c>
      <c r="P216" s="17">
        <v>82</v>
      </c>
      <c r="Q216" s="24" t="s">
        <v>1571</v>
      </c>
      <c r="R216" s="24" t="s">
        <v>1558</v>
      </c>
      <c r="S216" s="24" t="str">
        <f t="shared" si="12"/>
        <v/>
      </c>
      <c r="T216" s="24" t="str">
        <f t="shared" si="13"/>
        <v/>
      </c>
      <c r="U216" s="24" t="str">
        <f t="shared" si="14"/>
        <v/>
      </c>
      <c r="V216" s="24" t="s">
        <v>1590</v>
      </c>
    </row>
    <row r="217" spans="1:22" x14ac:dyDescent="0.2">
      <c r="A217" s="14" t="s">
        <v>124</v>
      </c>
      <c r="B217" s="15" t="s">
        <v>1553</v>
      </c>
      <c r="C217" s="15" t="s">
        <v>1187</v>
      </c>
      <c r="D217" s="15" t="s">
        <v>1544</v>
      </c>
      <c r="E217" s="15" t="s">
        <v>308</v>
      </c>
      <c r="F217" s="15" t="s">
        <v>309</v>
      </c>
      <c r="G217" s="15" t="s">
        <v>2516</v>
      </c>
      <c r="H217" s="15" t="s">
        <v>319</v>
      </c>
      <c r="I217" s="15" t="s">
        <v>395</v>
      </c>
      <c r="J217" s="15" t="s">
        <v>1139</v>
      </c>
      <c r="K217" s="15" t="s">
        <v>1140</v>
      </c>
      <c r="L217" s="15" t="s">
        <v>308</v>
      </c>
      <c r="M217" s="15" t="s">
        <v>1033</v>
      </c>
      <c r="N217" s="15" t="s">
        <v>1034</v>
      </c>
      <c r="O217" s="14" t="s">
        <v>2224</v>
      </c>
      <c r="P217" s="17">
        <v>90.2</v>
      </c>
      <c r="Q217" s="24" t="s">
        <v>1571</v>
      </c>
      <c r="R217" s="24" t="s">
        <v>1558</v>
      </c>
      <c r="S217" s="24" t="str">
        <f t="shared" si="12"/>
        <v/>
      </c>
      <c r="T217" s="24" t="str">
        <f t="shared" si="13"/>
        <v/>
      </c>
      <c r="U217" s="24" t="str">
        <f t="shared" si="14"/>
        <v/>
      </c>
      <c r="V217" s="24" t="s">
        <v>1590</v>
      </c>
    </row>
    <row r="218" spans="1:22" x14ac:dyDescent="0.2">
      <c r="A218" s="14" t="s">
        <v>124</v>
      </c>
      <c r="B218" s="15" t="s">
        <v>1553</v>
      </c>
      <c r="C218" s="15" t="s">
        <v>1187</v>
      </c>
      <c r="D218" s="15" t="s">
        <v>1544</v>
      </c>
      <c r="E218" s="15" t="s">
        <v>308</v>
      </c>
      <c r="F218" s="15" t="s">
        <v>309</v>
      </c>
      <c r="G218" s="15" t="s">
        <v>2516</v>
      </c>
      <c r="H218" s="15" t="s">
        <v>320</v>
      </c>
      <c r="I218" s="15" t="s">
        <v>395</v>
      </c>
      <c r="J218" s="15" t="s">
        <v>1139</v>
      </c>
      <c r="K218" s="15" t="s">
        <v>1140</v>
      </c>
      <c r="L218" s="15" t="s">
        <v>308</v>
      </c>
      <c r="M218" s="15" t="s">
        <v>1033</v>
      </c>
      <c r="N218" s="15" t="s">
        <v>1034</v>
      </c>
      <c r="O218" s="14" t="s">
        <v>2224</v>
      </c>
      <c r="P218" s="17">
        <v>41</v>
      </c>
      <c r="Q218" s="24" t="s">
        <v>1571</v>
      </c>
      <c r="R218" s="24" t="s">
        <v>1558</v>
      </c>
      <c r="S218" s="24" t="str">
        <f t="shared" si="12"/>
        <v/>
      </c>
      <c r="T218" s="24" t="str">
        <f t="shared" si="13"/>
        <v/>
      </c>
      <c r="U218" s="24" t="str">
        <f t="shared" si="14"/>
        <v/>
      </c>
      <c r="V218" s="24" t="s">
        <v>1590</v>
      </c>
    </row>
    <row r="219" spans="1:22" x14ac:dyDescent="0.2">
      <c r="A219" s="14" t="s">
        <v>124</v>
      </c>
      <c r="B219" s="15" t="s">
        <v>1553</v>
      </c>
      <c r="C219" s="15" t="s">
        <v>1187</v>
      </c>
      <c r="D219" s="15" t="s">
        <v>1544</v>
      </c>
      <c r="E219" s="15" t="s">
        <v>308</v>
      </c>
      <c r="F219" s="15" t="s">
        <v>309</v>
      </c>
      <c r="G219" s="15" t="s">
        <v>2516</v>
      </c>
      <c r="H219" s="15" t="s">
        <v>321</v>
      </c>
      <c r="I219" s="15" t="s">
        <v>395</v>
      </c>
      <c r="J219" s="15" t="s">
        <v>1139</v>
      </c>
      <c r="K219" s="15" t="s">
        <v>1140</v>
      </c>
      <c r="L219" s="15" t="s">
        <v>308</v>
      </c>
      <c r="M219" s="15" t="s">
        <v>1033</v>
      </c>
      <c r="N219" s="15" t="s">
        <v>1034</v>
      </c>
      <c r="O219" s="14" t="s">
        <v>2224</v>
      </c>
      <c r="P219" s="17">
        <v>42.024999999999999</v>
      </c>
      <c r="Q219" s="24" t="s">
        <v>1571</v>
      </c>
      <c r="R219" s="24" t="s">
        <v>1558</v>
      </c>
      <c r="S219" s="24" t="str">
        <f t="shared" si="12"/>
        <v/>
      </c>
      <c r="T219" s="24" t="str">
        <f t="shared" si="13"/>
        <v/>
      </c>
      <c r="U219" s="24" t="str">
        <f t="shared" si="14"/>
        <v/>
      </c>
      <c r="V219" s="24" t="s">
        <v>1590</v>
      </c>
    </row>
    <row r="220" spans="1:22" x14ac:dyDescent="0.2">
      <c r="A220" s="14" t="s">
        <v>124</v>
      </c>
      <c r="B220" s="15" t="s">
        <v>1553</v>
      </c>
      <c r="C220" s="15" t="s">
        <v>1187</v>
      </c>
      <c r="D220" s="15" t="s">
        <v>1544</v>
      </c>
      <c r="E220" s="15" t="s">
        <v>308</v>
      </c>
      <c r="F220" s="15" t="s">
        <v>309</v>
      </c>
      <c r="G220" s="15" t="s">
        <v>2516</v>
      </c>
      <c r="H220" s="15" t="s">
        <v>322</v>
      </c>
      <c r="I220" s="15" t="s">
        <v>395</v>
      </c>
      <c r="J220" s="15" t="s">
        <v>1139</v>
      </c>
      <c r="K220" s="15" t="s">
        <v>1140</v>
      </c>
      <c r="L220" s="15" t="s">
        <v>308</v>
      </c>
      <c r="M220" s="15" t="s">
        <v>1033</v>
      </c>
      <c r="N220" s="15" t="s">
        <v>1034</v>
      </c>
      <c r="O220" s="14" t="s">
        <v>2224</v>
      </c>
      <c r="P220" s="17">
        <v>45.1</v>
      </c>
      <c r="Q220" s="24" t="s">
        <v>1571</v>
      </c>
      <c r="R220" s="24" t="s">
        <v>1558</v>
      </c>
      <c r="S220" s="24" t="str">
        <f t="shared" si="12"/>
        <v/>
      </c>
      <c r="T220" s="24" t="str">
        <f t="shared" si="13"/>
        <v/>
      </c>
      <c r="U220" s="24" t="str">
        <f t="shared" si="14"/>
        <v/>
      </c>
      <c r="V220" s="24" t="s">
        <v>1590</v>
      </c>
    </row>
    <row r="221" spans="1:22" x14ac:dyDescent="0.2">
      <c r="A221" s="14" t="s">
        <v>124</v>
      </c>
      <c r="B221" s="15" t="s">
        <v>1553</v>
      </c>
      <c r="C221" s="15" t="s">
        <v>1187</v>
      </c>
      <c r="D221" s="15" t="s">
        <v>1544</v>
      </c>
      <c r="E221" s="15" t="s">
        <v>308</v>
      </c>
      <c r="F221" s="15" t="s">
        <v>309</v>
      </c>
      <c r="G221" s="15" t="s">
        <v>2517</v>
      </c>
      <c r="H221" s="15" t="s">
        <v>315</v>
      </c>
      <c r="I221" s="15" t="s">
        <v>395</v>
      </c>
      <c r="J221" s="15" t="s">
        <v>1139</v>
      </c>
      <c r="K221" s="15" t="s">
        <v>1140</v>
      </c>
      <c r="L221" s="15" t="s">
        <v>308</v>
      </c>
      <c r="M221" s="15" t="s">
        <v>1033</v>
      </c>
      <c r="N221" s="15" t="s">
        <v>1034</v>
      </c>
      <c r="O221" s="14" t="s">
        <v>2221</v>
      </c>
      <c r="P221" s="17">
        <v>61.5</v>
      </c>
      <c r="Q221" s="24" t="s">
        <v>1571</v>
      </c>
      <c r="R221" s="24" t="s">
        <v>1558</v>
      </c>
      <c r="S221" s="24" t="str">
        <f t="shared" si="12"/>
        <v/>
      </c>
      <c r="T221" s="24" t="str">
        <f t="shared" si="13"/>
        <v/>
      </c>
      <c r="U221" s="24" t="str">
        <f t="shared" si="14"/>
        <v/>
      </c>
      <c r="V221" s="24" t="s">
        <v>1590</v>
      </c>
    </row>
    <row r="222" spans="1:22" x14ac:dyDescent="0.2">
      <c r="A222" s="14" t="s">
        <v>124</v>
      </c>
      <c r="B222" s="15" t="s">
        <v>1553</v>
      </c>
      <c r="C222" s="15" t="s">
        <v>1187</v>
      </c>
      <c r="D222" s="15" t="s">
        <v>1544</v>
      </c>
      <c r="E222" s="15" t="s">
        <v>308</v>
      </c>
      <c r="F222" s="15" t="s">
        <v>309</v>
      </c>
      <c r="G222" s="15" t="s">
        <v>2517</v>
      </c>
      <c r="H222" s="15" t="s">
        <v>316</v>
      </c>
      <c r="I222" s="15" t="s">
        <v>395</v>
      </c>
      <c r="J222" s="15" t="s">
        <v>1139</v>
      </c>
      <c r="K222" s="15" t="s">
        <v>1140</v>
      </c>
      <c r="L222" s="15" t="s">
        <v>308</v>
      </c>
      <c r="M222" s="15" t="s">
        <v>1033</v>
      </c>
      <c r="N222" s="15" t="s">
        <v>1034</v>
      </c>
      <c r="O222" s="14" t="s">
        <v>2221</v>
      </c>
      <c r="P222" s="17">
        <v>779</v>
      </c>
      <c r="Q222" s="24" t="s">
        <v>1571</v>
      </c>
      <c r="R222" s="24" t="s">
        <v>1558</v>
      </c>
      <c r="S222" s="24" t="str">
        <f t="shared" si="12"/>
        <v/>
      </c>
      <c r="T222" s="24" t="str">
        <f t="shared" si="13"/>
        <v/>
      </c>
      <c r="U222" s="24" t="str">
        <f t="shared" si="14"/>
        <v/>
      </c>
      <c r="V222" s="24" t="s">
        <v>1590</v>
      </c>
    </row>
    <row r="223" spans="1:22" x14ac:dyDescent="0.2">
      <c r="A223" s="14" t="s">
        <v>124</v>
      </c>
      <c r="B223" s="15" t="s">
        <v>1553</v>
      </c>
      <c r="C223" s="15" t="s">
        <v>1187</v>
      </c>
      <c r="D223" s="15" t="s">
        <v>1544</v>
      </c>
      <c r="E223" s="15" t="s">
        <v>308</v>
      </c>
      <c r="F223" s="15" t="s">
        <v>309</v>
      </c>
      <c r="G223" s="15" t="s">
        <v>2517</v>
      </c>
      <c r="H223" s="15" t="s">
        <v>317</v>
      </c>
      <c r="I223" s="15" t="s">
        <v>395</v>
      </c>
      <c r="J223" s="15" t="s">
        <v>1139</v>
      </c>
      <c r="K223" s="15" t="s">
        <v>1140</v>
      </c>
      <c r="L223" s="15" t="s">
        <v>308</v>
      </c>
      <c r="M223" s="15" t="s">
        <v>1033</v>
      </c>
      <c r="N223" s="15" t="s">
        <v>1034</v>
      </c>
      <c r="O223" s="14" t="s">
        <v>2221</v>
      </c>
      <c r="P223" s="17">
        <v>102.5</v>
      </c>
      <c r="Q223" s="24" t="s">
        <v>1571</v>
      </c>
      <c r="R223" s="24" t="s">
        <v>1558</v>
      </c>
      <c r="S223" s="24" t="str">
        <f t="shared" si="12"/>
        <v/>
      </c>
      <c r="T223" s="24" t="str">
        <f t="shared" si="13"/>
        <v/>
      </c>
      <c r="U223" s="24" t="str">
        <f t="shared" si="14"/>
        <v/>
      </c>
      <c r="V223" s="24" t="s">
        <v>1590</v>
      </c>
    </row>
    <row r="224" spans="1:22" x14ac:dyDescent="0.2">
      <c r="A224" s="14" t="s">
        <v>124</v>
      </c>
      <c r="B224" s="15" t="s">
        <v>1553</v>
      </c>
      <c r="C224" s="15" t="s">
        <v>1187</v>
      </c>
      <c r="D224" s="15" t="s">
        <v>1544</v>
      </c>
      <c r="E224" s="15" t="s">
        <v>308</v>
      </c>
      <c r="F224" s="15" t="s">
        <v>309</v>
      </c>
      <c r="G224" s="15" t="s">
        <v>2517</v>
      </c>
      <c r="H224" s="15" t="s">
        <v>318</v>
      </c>
      <c r="I224" s="15" t="s">
        <v>395</v>
      </c>
      <c r="J224" s="15" t="s">
        <v>1139</v>
      </c>
      <c r="K224" s="15" t="s">
        <v>1140</v>
      </c>
      <c r="L224" s="15" t="s">
        <v>308</v>
      </c>
      <c r="M224" s="15" t="s">
        <v>1033</v>
      </c>
      <c r="N224" s="15" t="s">
        <v>1034</v>
      </c>
      <c r="O224" s="14" t="s">
        <v>2221</v>
      </c>
      <c r="P224" s="17">
        <v>82</v>
      </c>
      <c r="Q224" s="24" t="s">
        <v>1571</v>
      </c>
      <c r="R224" s="24" t="s">
        <v>1558</v>
      </c>
      <c r="S224" s="24" t="str">
        <f t="shared" si="12"/>
        <v/>
      </c>
      <c r="T224" s="24" t="str">
        <f t="shared" si="13"/>
        <v/>
      </c>
      <c r="U224" s="24" t="str">
        <f t="shared" si="14"/>
        <v/>
      </c>
      <c r="V224" s="24" t="s">
        <v>1590</v>
      </c>
    </row>
    <row r="225" spans="1:22" x14ac:dyDescent="0.2">
      <c r="A225" s="14" t="s">
        <v>124</v>
      </c>
      <c r="B225" s="15" t="s">
        <v>1553</v>
      </c>
      <c r="C225" s="15" t="s">
        <v>1187</v>
      </c>
      <c r="D225" s="15" t="s">
        <v>1544</v>
      </c>
      <c r="E225" s="15" t="s">
        <v>308</v>
      </c>
      <c r="F225" s="15" t="s">
        <v>309</v>
      </c>
      <c r="G225" s="15" t="s">
        <v>2517</v>
      </c>
      <c r="H225" s="15" t="s">
        <v>319</v>
      </c>
      <c r="I225" s="15" t="s">
        <v>395</v>
      </c>
      <c r="J225" s="15" t="s">
        <v>1139</v>
      </c>
      <c r="K225" s="15" t="s">
        <v>1140</v>
      </c>
      <c r="L225" s="15" t="s">
        <v>308</v>
      </c>
      <c r="M225" s="15" t="s">
        <v>1033</v>
      </c>
      <c r="N225" s="15" t="s">
        <v>1034</v>
      </c>
      <c r="O225" s="14" t="s">
        <v>2221</v>
      </c>
      <c r="P225" s="17">
        <v>73.8</v>
      </c>
      <c r="Q225" s="24" t="s">
        <v>1571</v>
      </c>
      <c r="R225" s="24" t="s">
        <v>1558</v>
      </c>
      <c r="S225" s="24" t="str">
        <f t="shared" si="12"/>
        <v/>
      </c>
      <c r="T225" s="24" t="str">
        <f t="shared" si="13"/>
        <v/>
      </c>
      <c r="U225" s="24" t="str">
        <f t="shared" si="14"/>
        <v/>
      </c>
      <c r="V225" s="24" t="s">
        <v>1590</v>
      </c>
    </row>
    <row r="226" spans="1:22" x14ac:dyDescent="0.2">
      <c r="A226" s="14" t="s">
        <v>124</v>
      </c>
      <c r="B226" s="15" t="s">
        <v>1553</v>
      </c>
      <c r="C226" s="15" t="s">
        <v>1187</v>
      </c>
      <c r="D226" s="15" t="s">
        <v>1544</v>
      </c>
      <c r="E226" s="15" t="s">
        <v>308</v>
      </c>
      <c r="F226" s="15" t="s">
        <v>309</v>
      </c>
      <c r="G226" s="15" t="s">
        <v>2517</v>
      </c>
      <c r="H226" s="15" t="s">
        <v>320</v>
      </c>
      <c r="I226" s="15" t="s">
        <v>395</v>
      </c>
      <c r="J226" s="15" t="s">
        <v>1139</v>
      </c>
      <c r="K226" s="15" t="s">
        <v>1140</v>
      </c>
      <c r="L226" s="15" t="s">
        <v>308</v>
      </c>
      <c r="M226" s="15" t="s">
        <v>1033</v>
      </c>
      <c r="N226" s="15" t="s">
        <v>1034</v>
      </c>
      <c r="O226" s="14" t="s">
        <v>2221</v>
      </c>
      <c r="P226" s="17">
        <v>41</v>
      </c>
      <c r="Q226" s="24" t="s">
        <v>1571</v>
      </c>
      <c r="R226" s="24" t="s">
        <v>1558</v>
      </c>
      <c r="S226" s="24" t="str">
        <f t="shared" si="12"/>
        <v/>
      </c>
      <c r="T226" s="24" t="str">
        <f t="shared" si="13"/>
        <v/>
      </c>
      <c r="U226" s="24" t="str">
        <f t="shared" si="14"/>
        <v/>
      </c>
      <c r="V226" s="24" t="s">
        <v>1590</v>
      </c>
    </row>
    <row r="227" spans="1:22" x14ac:dyDescent="0.2">
      <c r="A227" s="14" t="s">
        <v>124</v>
      </c>
      <c r="B227" s="15" t="s">
        <v>1553</v>
      </c>
      <c r="C227" s="15" t="s">
        <v>1187</v>
      </c>
      <c r="D227" s="15" t="s">
        <v>1544</v>
      </c>
      <c r="E227" s="15" t="s">
        <v>308</v>
      </c>
      <c r="F227" s="15" t="s">
        <v>309</v>
      </c>
      <c r="G227" s="15" t="s">
        <v>2517</v>
      </c>
      <c r="H227" s="15" t="s">
        <v>321</v>
      </c>
      <c r="I227" s="15" t="s">
        <v>395</v>
      </c>
      <c r="J227" s="15" t="s">
        <v>1139</v>
      </c>
      <c r="K227" s="15" t="s">
        <v>1140</v>
      </c>
      <c r="L227" s="15" t="s">
        <v>308</v>
      </c>
      <c r="M227" s="15" t="s">
        <v>1033</v>
      </c>
      <c r="N227" s="15" t="s">
        <v>1034</v>
      </c>
      <c r="O227" s="14" t="s">
        <v>2221</v>
      </c>
      <c r="P227" s="17">
        <v>42.024999999999999</v>
      </c>
      <c r="Q227" s="24" t="s">
        <v>1571</v>
      </c>
      <c r="R227" s="24" t="s">
        <v>1558</v>
      </c>
      <c r="S227" s="24" t="str">
        <f t="shared" si="12"/>
        <v/>
      </c>
      <c r="T227" s="24" t="str">
        <f t="shared" si="13"/>
        <v/>
      </c>
      <c r="U227" s="24" t="str">
        <f t="shared" si="14"/>
        <v/>
      </c>
      <c r="V227" s="24" t="s">
        <v>1590</v>
      </c>
    </row>
    <row r="228" spans="1:22" x14ac:dyDescent="0.2">
      <c r="A228" s="14" t="s">
        <v>124</v>
      </c>
      <c r="B228" s="15" t="s">
        <v>1553</v>
      </c>
      <c r="C228" s="15" t="s">
        <v>1187</v>
      </c>
      <c r="D228" s="15" t="s">
        <v>1544</v>
      </c>
      <c r="E228" s="15" t="s">
        <v>308</v>
      </c>
      <c r="F228" s="15" t="s">
        <v>309</v>
      </c>
      <c r="G228" s="15" t="s">
        <v>2517</v>
      </c>
      <c r="H228" s="15" t="s">
        <v>322</v>
      </c>
      <c r="I228" s="15" t="s">
        <v>395</v>
      </c>
      <c r="J228" s="15" t="s">
        <v>1139</v>
      </c>
      <c r="K228" s="15" t="s">
        <v>1140</v>
      </c>
      <c r="L228" s="15" t="s">
        <v>308</v>
      </c>
      <c r="M228" s="15" t="s">
        <v>1033</v>
      </c>
      <c r="N228" s="15" t="s">
        <v>1034</v>
      </c>
      <c r="O228" s="14" t="s">
        <v>2221</v>
      </c>
      <c r="P228" s="17">
        <v>45.1</v>
      </c>
      <c r="Q228" s="24" t="s">
        <v>1571</v>
      </c>
      <c r="R228" s="24" t="s">
        <v>1558</v>
      </c>
      <c r="S228" s="24" t="str">
        <f t="shared" si="12"/>
        <v/>
      </c>
      <c r="T228" s="24" t="str">
        <f t="shared" si="13"/>
        <v/>
      </c>
      <c r="U228" s="24" t="str">
        <f t="shared" si="14"/>
        <v/>
      </c>
      <c r="V228" s="24" t="s">
        <v>1590</v>
      </c>
    </row>
    <row r="229" spans="1:22" x14ac:dyDescent="0.2">
      <c r="A229" s="14" t="s">
        <v>124</v>
      </c>
      <c r="B229" s="15" t="s">
        <v>1553</v>
      </c>
      <c r="C229" s="15" t="s">
        <v>1187</v>
      </c>
      <c r="D229" s="15" t="s">
        <v>1544</v>
      </c>
      <c r="E229" s="15" t="s">
        <v>308</v>
      </c>
      <c r="F229" s="15" t="s">
        <v>309</v>
      </c>
      <c r="G229" s="15" t="s">
        <v>2518</v>
      </c>
      <c r="H229" s="15" t="s">
        <v>318</v>
      </c>
      <c r="I229" s="15" t="s">
        <v>395</v>
      </c>
      <c r="J229" s="15" t="s">
        <v>1139</v>
      </c>
      <c r="K229" s="15" t="s">
        <v>1140</v>
      </c>
      <c r="L229" s="15" t="s">
        <v>308</v>
      </c>
      <c r="M229" s="15" t="s">
        <v>1033</v>
      </c>
      <c r="N229" s="15" t="s">
        <v>1034</v>
      </c>
      <c r="O229" s="14" t="s">
        <v>2252</v>
      </c>
      <c r="P229" s="17">
        <v>61.5</v>
      </c>
      <c r="Q229" s="24" t="s">
        <v>1571</v>
      </c>
      <c r="R229" s="24" t="s">
        <v>1558</v>
      </c>
      <c r="S229" s="24" t="str">
        <f t="shared" si="12"/>
        <v/>
      </c>
      <c r="T229" s="24" t="str">
        <f t="shared" si="13"/>
        <v/>
      </c>
      <c r="U229" s="24" t="str">
        <f t="shared" si="14"/>
        <v/>
      </c>
      <c r="V229" s="24" t="s">
        <v>1590</v>
      </c>
    </row>
    <row r="230" spans="1:22" x14ac:dyDescent="0.2">
      <c r="A230" s="14" t="s">
        <v>124</v>
      </c>
      <c r="B230" s="15" t="s">
        <v>1553</v>
      </c>
      <c r="C230" s="15" t="s">
        <v>1187</v>
      </c>
      <c r="D230" s="15" t="s">
        <v>1544</v>
      </c>
      <c r="E230" s="15" t="s">
        <v>308</v>
      </c>
      <c r="F230" s="15" t="s">
        <v>309</v>
      </c>
      <c r="G230" s="15" t="s">
        <v>2518</v>
      </c>
      <c r="H230" s="15" t="s">
        <v>319</v>
      </c>
      <c r="I230" s="15" t="s">
        <v>395</v>
      </c>
      <c r="J230" s="15" t="s">
        <v>1139</v>
      </c>
      <c r="K230" s="15" t="s">
        <v>1140</v>
      </c>
      <c r="L230" s="15" t="s">
        <v>308</v>
      </c>
      <c r="M230" s="15" t="s">
        <v>1033</v>
      </c>
      <c r="N230" s="15" t="s">
        <v>1034</v>
      </c>
      <c r="O230" s="14" t="s">
        <v>2252</v>
      </c>
      <c r="P230" s="17">
        <v>779</v>
      </c>
      <c r="Q230" s="24" t="s">
        <v>1571</v>
      </c>
      <c r="R230" s="24" t="s">
        <v>1558</v>
      </c>
      <c r="S230" s="24" t="str">
        <f t="shared" si="12"/>
        <v/>
      </c>
      <c r="T230" s="24" t="str">
        <f t="shared" si="13"/>
        <v/>
      </c>
      <c r="U230" s="24" t="str">
        <f t="shared" si="14"/>
        <v/>
      </c>
      <c r="V230" s="24" t="s">
        <v>1590</v>
      </c>
    </row>
    <row r="231" spans="1:22" x14ac:dyDescent="0.2">
      <c r="A231" s="14" t="s">
        <v>124</v>
      </c>
      <c r="B231" s="15" t="s">
        <v>1553</v>
      </c>
      <c r="C231" s="15" t="s">
        <v>1187</v>
      </c>
      <c r="D231" s="15" t="s">
        <v>1544</v>
      </c>
      <c r="E231" s="15" t="s">
        <v>308</v>
      </c>
      <c r="F231" s="15" t="s">
        <v>309</v>
      </c>
      <c r="G231" s="15" t="s">
        <v>2518</v>
      </c>
      <c r="H231" s="15" t="s">
        <v>320</v>
      </c>
      <c r="I231" s="15" t="s">
        <v>395</v>
      </c>
      <c r="J231" s="15" t="s">
        <v>1139</v>
      </c>
      <c r="K231" s="15" t="s">
        <v>1140</v>
      </c>
      <c r="L231" s="15" t="s">
        <v>308</v>
      </c>
      <c r="M231" s="15" t="s">
        <v>1033</v>
      </c>
      <c r="N231" s="15" t="s">
        <v>1034</v>
      </c>
      <c r="O231" s="14" t="s">
        <v>2252</v>
      </c>
      <c r="P231" s="17">
        <v>102.5</v>
      </c>
      <c r="Q231" s="24" t="s">
        <v>1571</v>
      </c>
      <c r="R231" s="24" t="s">
        <v>1558</v>
      </c>
      <c r="S231" s="24" t="str">
        <f t="shared" si="12"/>
        <v/>
      </c>
      <c r="T231" s="24" t="str">
        <f t="shared" si="13"/>
        <v/>
      </c>
      <c r="U231" s="24" t="str">
        <f t="shared" si="14"/>
        <v/>
      </c>
      <c r="V231" s="24" t="s">
        <v>1590</v>
      </c>
    </row>
    <row r="232" spans="1:22" x14ac:dyDescent="0.2">
      <c r="A232" s="14" t="s">
        <v>124</v>
      </c>
      <c r="B232" s="15" t="s">
        <v>1553</v>
      </c>
      <c r="C232" s="15" t="s">
        <v>1187</v>
      </c>
      <c r="D232" s="15" t="s">
        <v>1544</v>
      </c>
      <c r="E232" s="15" t="s">
        <v>308</v>
      </c>
      <c r="F232" s="15" t="s">
        <v>309</v>
      </c>
      <c r="G232" s="15" t="s">
        <v>2518</v>
      </c>
      <c r="H232" s="15" t="s">
        <v>323</v>
      </c>
      <c r="I232" s="15" t="s">
        <v>395</v>
      </c>
      <c r="J232" s="15" t="s">
        <v>1139</v>
      </c>
      <c r="K232" s="15" t="s">
        <v>1140</v>
      </c>
      <c r="L232" s="15" t="s">
        <v>308</v>
      </c>
      <c r="M232" s="15" t="s">
        <v>1033</v>
      </c>
      <c r="N232" s="15" t="s">
        <v>1034</v>
      </c>
      <c r="O232" s="14" t="s">
        <v>2252</v>
      </c>
      <c r="P232" s="17">
        <v>42.024999999999999</v>
      </c>
      <c r="Q232" s="24" t="s">
        <v>1571</v>
      </c>
      <c r="R232" s="24" t="s">
        <v>1558</v>
      </c>
      <c r="S232" s="24" t="str">
        <f t="shared" si="12"/>
        <v/>
      </c>
      <c r="T232" s="24" t="str">
        <f t="shared" si="13"/>
        <v/>
      </c>
      <c r="U232" s="24" t="str">
        <f t="shared" si="14"/>
        <v/>
      </c>
      <c r="V232" s="24" t="s">
        <v>1590</v>
      </c>
    </row>
    <row r="233" spans="1:22" x14ac:dyDescent="0.2">
      <c r="A233" s="14" t="s">
        <v>124</v>
      </c>
      <c r="B233" s="15" t="s">
        <v>1553</v>
      </c>
      <c r="C233" s="15" t="s">
        <v>1187</v>
      </c>
      <c r="D233" s="15" t="s">
        <v>1544</v>
      </c>
      <c r="E233" s="15" t="s">
        <v>308</v>
      </c>
      <c r="F233" s="15" t="s">
        <v>309</v>
      </c>
      <c r="G233" s="15" t="s">
        <v>2518</v>
      </c>
      <c r="H233" s="15" t="s">
        <v>2511</v>
      </c>
      <c r="I233" s="15" t="s">
        <v>395</v>
      </c>
      <c r="J233" s="15" t="s">
        <v>1139</v>
      </c>
      <c r="K233" s="15" t="s">
        <v>1140</v>
      </c>
      <c r="L233" s="15" t="s">
        <v>308</v>
      </c>
      <c r="M233" s="15" t="s">
        <v>1033</v>
      </c>
      <c r="N233" s="15" t="s">
        <v>1034</v>
      </c>
      <c r="O233" s="14" t="s">
        <v>2252</v>
      </c>
      <c r="P233" s="17">
        <v>45.1</v>
      </c>
      <c r="Q233" s="24" t="s">
        <v>1571</v>
      </c>
      <c r="R233" s="24" t="s">
        <v>1558</v>
      </c>
      <c r="S233" s="24" t="str">
        <f t="shared" si="12"/>
        <v/>
      </c>
      <c r="T233" s="24" t="str">
        <f t="shared" si="13"/>
        <v/>
      </c>
      <c r="U233" s="24" t="str">
        <f t="shared" si="14"/>
        <v/>
      </c>
      <c r="V233" s="24" t="s">
        <v>1590</v>
      </c>
    </row>
    <row r="234" spans="1:22" x14ac:dyDescent="0.2">
      <c r="A234" s="14" t="s">
        <v>124</v>
      </c>
      <c r="B234" s="15" t="s">
        <v>1553</v>
      </c>
      <c r="C234" s="15" t="s">
        <v>1187</v>
      </c>
      <c r="D234" s="15" t="s">
        <v>1544</v>
      </c>
      <c r="E234" s="15" t="s">
        <v>308</v>
      </c>
      <c r="F234" s="15" t="s">
        <v>309</v>
      </c>
      <c r="G234" s="15" t="s">
        <v>2337</v>
      </c>
      <c r="H234" s="15" t="s">
        <v>318</v>
      </c>
      <c r="I234" s="15" t="s">
        <v>398</v>
      </c>
      <c r="J234" s="15" t="s">
        <v>1139</v>
      </c>
      <c r="K234" s="15" t="s">
        <v>1140</v>
      </c>
      <c r="L234" s="15" t="s">
        <v>308</v>
      </c>
      <c r="M234" s="15" t="s">
        <v>1033</v>
      </c>
      <c r="N234" s="15" t="s">
        <v>1034</v>
      </c>
      <c r="O234" s="14" t="s">
        <v>2229</v>
      </c>
      <c r="P234" s="17">
        <v>-61.5</v>
      </c>
      <c r="Q234" s="24" t="s">
        <v>1571</v>
      </c>
      <c r="R234" s="24" t="s">
        <v>1558</v>
      </c>
      <c r="S234" s="24" t="str">
        <f t="shared" si="12"/>
        <v/>
      </c>
      <c r="T234" s="24" t="str">
        <f t="shared" si="13"/>
        <v/>
      </c>
      <c r="U234" s="24" t="str">
        <f t="shared" si="14"/>
        <v/>
      </c>
      <c r="V234" s="24" t="s">
        <v>1590</v>
      </c>
    </row>
    <row r="235" spans="1:22" x14ac:dyDescent="0.2">
      <c r="A235" s="14" t="s">
        <v>124</v>
      </c>
      <c r="B235" s="15" t="s">
        <v>1553</v>
      </c>
      <c r="C235" s="15" t="s">
        <v>1187</v>
      </c>
      <c r="D235" s="15" t="s">
        <v>1544</v>
      </c>
      <c r="E235" s="15" t="s">
        <v>308</v>
      </c>
      <c r="F235" s="15" t="s">
        <v>309</v>
      </c>
      <c r="G235" s="15" t="s">
        <v>2337</v>
      </c>
      <c r="H235" s="15" t="s">
        <v>319</v>
      </c>
      <c r="I235" s="15" t="s">
        <v>398</v>
      </c>
      <c r="J235" s="15" t="s">
        <v>1139</v>
      </c>
      <c r="K235" s="15" t="s">
        <v>1140</v>
      </c>
      <c r="L235" s="15" t="s">
        <v>308</v>
      </c>
      <c r="M235" s="15" t="s">
        <v>1033</v>
      </c>
      <c r="N235" s="15" t="s">
        <v>1034</v>
      </c>
      <c r="O235" s="14" t="s">
        <v>2229</v>
      </c>
      <c r="P235" s="17">
        <v>-779</v>
      </c>
      <c r="Q235" s="24" t="s">
        <v>1571</v>
      </c>
      <c r="R235" s="24" t="s">
        <v>1558</v>
      </c>
      <c r="S235" s="24" t="str">
        <f t="shared" si="12"/>
        <v/>
      </c>
      <c r="T235" s="24" t="str">
        <f t="shared" si="13"/>
        <v/>
      </c>
      <c r="U235" s="24" t="str">
        <f t="shared" si="14"/>
        <v/>
      </c>
      <c r="V235" s="24" t="s">
        <v>1590</v>
      </c>
    </row>
    <row r="236" spans="1:22" x14ac:dyDescent="0.2">
      <c r="A236" s="14" t="s">
        <v>124</v>
      </c>
      <c r="B236" s="15" t="s">
        <v>1553</v>
      </c>
      <c r="C236" s="15" t="s">
        <v>1187</v>
      </c>
      <c r="D236" s="15" t="s">
        <v>1544</v>
      </c>
      <c r="E236" s="15" t="s">
        <v>308</v>
      </c>
      <c r="F236" s="15" t="s">
        <v>309</v>
      </c>
      <c r="G236" s="15" t="s">
        <v>2337</v>
      </c>
      <c r="H236" s="15" t="s">
        <v>320</v>
      </c>
      <c r="I236" s="15" t="s">
        <v>398</v>
      </c>
      <c r="J236" s="15" t="s">
        <v>1139</v>
      </c>
      <c r="K236" s="15" t="s">
        <v>1140</v>
      </c>
      <c r="L236" s="15" t="s">
        <v>308</v>
      </c>
      <c r="M236" s="15" t="s">
        <v>1033</v>
      </c>
      <c r="N236" s="15" t="s">
        <v>1034</v>
      </c>
      <c r="O236" s="14" t="s">
        <v>2229</v>
      </c>
      <c r="P236" s="17">
        <v>-102.5</v>
      </c>
      <c r="Q236" s="24" t="s">
        <v>1571</v>
      </c>
      <c r="R236" s="24" t="s">
        <v>1558</v>
      </c>
      <c r="S236" s="24" t="str">
        <f t="shared" si="12"/>
        <v/>
      </c>
      <c r="T236" s="24" t="str">
        <f t="shared" si="13"/>
        <v/>
      </c>
      <c r="U236" s="24" t="str">
        <f t="shared" si="14"/>
        <v/>
      </c>
      <c r="V236" s="24" t="s">
        <v>1590</v>
      </c>
    </row>
    <row r="237" spans="1:22" x14ac:dyDescent="0.2">
      <c r="A237" s="14" t="s">
        <v>124</v>
      </c>
      <c r="B237" s="15" t="s">
        <v>1553</v>
      </c>
      <c r="C237" s="15" t="s">
        <v>1187</v>
      </c>
      <c r="D237" s="15" t="s">
        <v>1544</v>
      </c>
      <c r="E237" s="15" t="s">
        <v>308</v>
      </c>
      <c r="F237" s="15" t="s">
        <v>309</v>
      </c>
      <c r="G237" s="15" t="s">
        <v>2337</v>
      </c>
      <c r="H237" s="15" t="s">
        <v>323</v>
      </c>
      <c r="I237" s="15" t="s">
        <v>398</v>
      </c>
      <c r="J237" s="15" t="s">
        <v>1139</v>
      </c>
      <c r="K237" s="15" t="s">
        <v>1140</v>
      </c>
      <c r="L237" s="15" t="s">
        <v>308</v>
      </c>
      <c r="M237" s="15" t="s">
        <v>1033</v>
      </c>
      <c r="N237" s="15" t="s">
        <v>1034</v>
      </c>
      <c r="O237" s="14" t="s">
        <v>2229</v>
      </c>
      <c r="P237" s="17">
        <v>-42.024999999999999</v>
      </c>
      <c r="Q237" s="24" t="s">
        <v>1571</v>
      </c>
      <c r="R237" s="24" t="s">
        <v>1558</v>
      </c>
      <c r="S237" s="24" t="str">
        <f t="shared" si="12"/>
        <v/>
      </c>
      <c r="T237" s="24" t="str">
        <f t="shared" si="13"/>
        <v/>
      </c>
      <c r="U237" s="24" t="str">
        <f t="shared" si="14"/>
        <v/>
      </c>
      <c r="V237" s="24" t="s">
        <v>1590</v>
      </c>
    </row>
    <row r="238" spans="1:22" x14ac:dyDescent="0.2">
      <c r="A238" s="14" t="s">
        <v>124</v>
      </c>
      <c r="B238" s="15" t="s">
        <v>1553</v>
      </c>
      <c r="C238" s="15" t="s">
        <v>1187</v>
      </c>
      <c r="D238" s="15" t="s">
        <v>1544</v>
      </c>
      <c r="E238" s="15" t="s">
        <v>308</v>
      </c>
      <c r="F238" s="15" t="s">
        <v>309</v>
      </c>
      <c r="G238" s="15" t="s">
        <v>2337</v>
      </c>
      <c r="H238" s="15" t="s">
        <v>2511</v>
      </c>
      <c r="I238" s="15" t="s">
        <v>398</v>
      </c>
      <c r="J238" s="15" t="s">
        <v>1139</v>
      </c>
      <c r="K238" s="15" t="s">
        <v>1140</v>
      </c>
      <c r="L238" s="15" t="s">
        <v>308</v>
      </c>
      <c r="M238" s="15" t="s">
        <v>1033</v>
      </c>
      <c r="N238" s="15" t="s">
        <v>1034</v>
      </c>
      <c r="O238" s="14" t="s">
        <v>2229</v>
      </c>
      <c r="P238" s="17">
        <v>-45.1</v>
      </c>
      <c r="Q238" s="24" t="s">
        <v>1571</v>
      </c>
      <c r="R238" s="24" t="s">
        <v>1558</v>
      </c>
      <c r="S238" s="24" t="str">
        <f t="shared" si="12"/>
        <v/>
      </c>
      <c r="T238" s="24" t="str">
        <f t="shared" si="13"/>
        <v/>
      </c>
      <c r="U238" s="24" t="str">
        <f t="shared" si="14"/>
        <v/>
      </c>
      <c r="V238" s="24" t="s">
        <v>1590</v>
      </c>
    </row>
    <row r="239" spans="1:22" x14ac:dyDescent="0.2">
      <c r="A239" s="14" t="s">
        <v>124</v>
      </c>
      <c r="B239" s="15" t="s">
        <v>1553</v>
      </c>
      <c r="C239" s="15" t="s">
        <v>1187</v>
      </c>
      <c r="D239" s="15" t="s">
        <v>1544</v>
      </c>
      <c r="E239" s="15" t="s">
        <v>308</v>
      </c>
      <c r="F239" s="15" t="s">
        <v>309</v>
      </c>
      <c r="G239" s="15" t="s">
        <v>2519</v>
      </c>
      <c r="H239" s="15" t="s">
        <v>316</v>
      </c>
      <c r="I239" s="15" t="s">
        <v>398</v>
      </c>
      <c r="J239" s="15" t="s">
        <v>1139</v>
      </c>
      <c r="K239" s="15" t="s">
        <v>1140</v>
      </c>
      <c r="L239" s="15" t="s">
        <v>308</v>
      </c>
      <c r="M239" s="15" t="s">
        <v>1033</v>
      </c>
      <c r="N239" s="15" t="s">
        <v>1034</v>
      </c>
      <c r="O239" s="14" t="s">
        <v>2235</v>
      </c>
      <c r="P239" s="17">
        <v>-61.5</v>
      </c>
      <c r="Q239" s="24" t="s">
        <v>1571</v>
      </c>
      <c r="R239" s="24" t="s">
        <v>1558</v>
      </c>
      <c r="S239" s="24" t="str">
        <f t="shared" si="12"/>
        <v/>
      </c>
      <c r="T239" s="24" t="str">
        <f t="shared" si="13"/>
        <v/>
      </c>
      <c r="U239" s="24" t="str">
        <f t="shared" si="14"/>
        <v/>
      </c>
      <c r="V239" s="24" t="s">
        <v>1590</v>
      </c>
    </row>
    <row r="240" spans="1:22" x14ac:dyDescent="0.2">
      <c r="A240" s="14" t="s">
        <v>124</v>
      </c>
      <c r="B240" s="15" t="s">
        <v>1553</v>
      </c>
      <c r="C240" s="15" t="s">
        <v>1187</v>
      </c>
      <c r="D240" s="15" t="s">
        <v>1544</v>
      </c>
      <c r="E240" s="15" t="s">
        <v>308</v>
      </c>
      <c r="F240" s="15" t="s">
        <v>309</v>
      </c>
      <c r="G240" s="15" t="s">
        <v>2519</v>
      </c>
      <c r="H240" s="15" t="s">
        <v>317</v>
      </c>
      <c r="I240" s="15" t="s">
        <v>398</v>
      </c>
      <c r="J240" s="15" t="s">
        <v>1139</v>
      </c>
      <c r="K240" s="15" t="s">
        <v>1140</v>
      </c>
      <c r="L240" s="15" t="s">
        <v>308</v>
      </c>
      <c r="M240" s="15" t="s">
        <v>1033</v>
      </c>
      <c r="N240" s="15" t="s">
        <v>1034</v>
      </c>
      <c r="O240" s="14" t="s">
        <v>2235</v>
      </c>
      <c r="P240" s="17">
        <v>-820</v>
      </c>
      <c r="Q240" s="24" t="s">
        <v>1571</v>
      </c>
      <c r="R240" s="24" t="s">
        <v>1558</v>
      </c>
      <c r="S240" s="24" t="str">
        <f t="shared" si="12"/>
        <v/>
      </c>
      <c r="T240" s="24" t="str">
        <f t="shared" si="13"/>
        <v/>
      </c>
      <c r="U240" s="24" t="str">
        <f t="shared" si="14"/>
        <v/>
      </c>
      <c r="V240" s="24" t="s">
        <v>1590</v>
      </c>
    </row>
    <row r="241" spans="1:22" x14ac:dyDescent="0.2">
      <c r="A241" s="14" t="s">
        <v>124</v>
      </c>
      <c r="B241" s="15" t="s">
        <v>1553</v>
      </c>
      <c r="C241" s="15" t="s">
        <v>1187</v>
      </c>
      <c r="D241" s="15" t="s">
        <v>1544</v>
      </c>
      <c r="E241" s="15" t="s">
        <v>308</v>
      </c>
      <c r="F241" s="15" t="s">
        <v>309</v>
      </c>
      <c r="G241" s="15" t="s">
        <v>2519</v>
      </c>
      <c r="H241" s="15" t="s">
        <v>318</v>
      </c>
      <c r="I241" s="15" t="s">
        <v>398</v>
      </c>
      <c r="J241" s="15" t="s">
        <v>1139</v>
      </c>
      <c r="K241" s="15" t="s">
        <v>1140</v>
      </c>
      <c r="L241" s="15" t="s">
        <v>308</v>
      </c>
      <c r="M241" s="15" t="s">
        <v>1033</v>
      </c>
      <c r="N241" s="15" t="s">
        <v>1034</v>
      </c>
      <c r="O241" s="14" t="s">
        <v>2235</v>
      </c>
      <c r="P241" s="17">
        <v>-102.5</v>
      </c>
      <c r="Q241" s="24" t="s">
        <v>1571</v>
      </c>
      <c r="R241" s="24" t="s">
        <v>1558</v>
      </c>
      <c r="S241" s="24" t="str">
        <f t="shared" si="12"/>
        <v/>
      </c>
      <c r="T241" s="24" t="str">
        <f t="shared" si="13"/>
        <v/>
      </c>
      <c r="U241" s="24" t="str">
        <f t="shared" si="14"/>
        <v/>
      </c>
      <c r="V241" s="24" t="s">
        <v>1590</v>
      </c>
    </row>
    <row r="242" spans="1:22" x14ac:dyDescent="0.2">
      <c r="A242" s="14" t="s">
        <v>124</v>
      </c>
      <c r="B242" s="15" t="s">
        <v>1553</v>
      </c>
      <c r="C242" s="15" t="s">
        <v>1187</v>
      </c>
      <c r="D242" s="15" t="s">
        <v>1544</v>
      </c>
      <c r="E242" s="15" t="s">
        <v>308</v>
      </c>
      <c r="F242" s="15" t="s">
        <v>309</v>
      </c>
      <c r="G242" s="15" t="s">
        <v>2519</v>
      </c>
      <c r="H242" s="15" t="s">
        <v>319</v>
      </c>
      <c r="I242" s="15" t="s">
        <v>398</v>
      </c>
      <c r="J242" s="15" t="s">
        <v>1139</v>
      </c>
      <c r="K242" s="15" t="s">
        <v>1140</v>
      </c>
      <c r="L242" s="15" t="s">
        <v>308</v>
      </c>
      <c r="M242" s="15" t="s">
        <v>1033</v>
      </c>
      <c r="N242" s="15" t="s">
        <v>1034</v>
      </c>
      <c r="O242" s="14" t="s">
        <v>2235</v>
      </c>
      <c r="P242" s="17">
        <v>-77.900000000000006</v>
      </c>
      <c r="Q242" s="24" t="s">
        <v>1571</v>
      </c>
      <c r="R242" s="24" t="s">
        <v>1558</v>
      </c>
      <c r="S242" s="24" t="str">
        <f t="shared" si="12"/>
        <v/>
      </c>
      <c r="T242" s="24" t="str">
        <f t="shared" si="13"/>
        <v/>
      </c>
      <c r="U242" s="24" t="str">
        <f t="shared" si="14"/>
        <v/>
      </c>
      <c r="V242" s="24" t="s">
        <v>1590</v>
      </c>
    </row>
    <row r="243" spans="1:22" x14ac:dyDescent="0.2">
      <c r="A243" s="14" t="s">
        <v>124</v>
      </c>
      <c r="B243" s="15" t="s">
        <v>1553</v>
      </c>
      <c r="C243" s="15" t="s">
        <v>1187</v>
      </c>
      <c r="D243" s="15" t="s">
        <v>1544</v>
      </c>
      <c r="E243" s="15" t="s">
        <v>308</v>
      </c>
      <c r="F243" s="15" t="s">
        <v>309</v>
      </c>
      <c r="G243" s="15" t="s">
        <v>2519</v>
      </c>
      <c r="H243" s="15" t="s">
        <v>320</v>
      </c>
      <c r="I243" s="15" t="s">
        <v>398</v>
      </c>
      <c r="J243" s="15" t="s">
        <v>1139</v>
      </c>
      <c r="K243" s="15" t="s">
        <v>1140</v>
      </c>
      <c r="L243" s="15" t="s">
        <v>308</v>
      </c>
      <c r="M243" s="15" t="s">
        <v>1033</v>
      </c>
      <c r="N243" s="15" t="s">
        <v>1034</v>
      </c>
      <c r="O243" s="14" t="s">
        <v>2235</v>
      </c>
      <c r="P243" s="17">
        <v>-16.399999999999999</v>
      </c>
      <c r="Q243" s="24" t="s">
        <v>1571</v>
      </c>
      <c r="R243" s="24" t="s">
        <v>1558</v>
      </c>
      <c r="S243" s="24" t="str">
        <f t="shared" si="12"/>
        <v/>
      </c>
      <c r="T243" s="24" t="str">
        <f t="shared" si="13"/>
        <v/>
      </c>
      <c r="U243" s="24" t="str">
        <f t="shared" si="14"/>
        <v/>
      </c>
      <c r="V243" s="24" t="s">
        <v>1590</v>
      </c>
    </row>
    <row r="244" spans="1:22" x14ac:dyDescent="0.2">
      <c r="A244" s="14" t="s">
        <v>124</v>
      </c>
      <c r="B244" s="15" t="s">
        <v>1553</v>
      </c>
      <c r="C244" s="15" t="s">
        <v>1187</v>
      </c>
      <c r="D244" s="15" t="s">
        <v>1544</v>
      </c>
      <c r="E244" s="15" t="s">
        <v>308</v>
      </c>
      <c r="F244" s="15" t="s">
        <v>309</v>
      </c>
      <c r="G244" s="15" t="s">
        <v>2519</v>
      </c>
      <c r="H244" s="15" t="s">
        <v>321</v>
      </c>
      <c r="I244" s="15" t="s">
        <v>398</v>
      </c>
      <c r="J244" s="15" t="s">
        <v>1139</v>
      </c>
      <c r="K244" s="15" t="s">
        <v>1140</v>
      </c>
      <c r="L244" s="15" t="s">
        <v>308</v>
      </c>
      <c r="M244" s="15" t="s">
        <v>1033</v>
      </c>
      <c r="N244" s="15" t="s">
        <v>1034</v>
      </c>
      <c r="O244" s="14" t="s">
        <v>2235</v>
      </c>
      <c r="P244" s="17">
        <v>-42.024999999999999</v>
      </c>
      <c r="Q244" s="24" t="s">
        <v>1571</v>
      </c>
      <c r="R244" s="24" t="s">
        <v>1558</v>
      </c>
      <c r="S244" s="24" t="str">
        <f t="shared" si="12"/>
        <v/>
      </c>
      <c r="T244" s="24" t="str">
        <f t="shared" si="13"/>
        <v/>
      </c>
      <c r="U244" s="24" t="str">
        <f t="shared" si="14"/>
        <v/>
      </c>
      <c r="V244" s="24" t="s">
        <v>1590</v>
      </c>
    </row>
    <row r="245" spans="1:22" x14ac:dyDescent="0.2">
      <c r="A245" s="14" t="s">
        <v>124</v>
      </c>
      <c r="B245" s="15" t="s">
        <v>1553</v>
      </c>
      <c r="C245" s="15" t="s">
        <v>1187</v>
      </c>
      <c r="D245" s="15" t="s">
        <v>1544</v>
      </c>
      <c r="E245" s="15" t="s">
        <v>308</v>
      </c>
      <c r="F245" s="15" t="s">
        <v>309</v>
      </c>
      <c r="G245" s="15" t="s">
        <v>2519</v>
      </c>
      <c r="H245" s="15" t="s">
        <v>322</v>
      </c>
      <c r="I245" s="15" t="s">
        <v>398</v>
      </c>
      <c r="J245" s="15" t="s">
        <v>1139</v>
      </c>
      <c r="K245" s="15" t="s">
        <v>1140</v>
      </c>
      <c r="L245" s="15" t="s">
        <v>308</v>
      </c>
      <c r="M245" s="15" t="s">
        <v>1033</v>
      </c>
      <c r="N245" s="15" t="s">
        <v>1034</v>
      </c>
      <c r="O245" s="14" t="s">
        <v>2235</v>
      </c>
      <c r="P245" s="17">
        <v>-45.1</v>
      </c>
      <c r="Q245" s="24" t="s">
        <v>1571</v>
      </c>
      <c r="R245" s="24" t="s">
        <v>1558</v>
      </c>
      <c r="S245" s="24" t="str">
        <f t="shared" si="12"/>
        <v/>
      </c>
      <c r="T245" s="24" t="str">
        <f t="shared" si="13"/>
        <v/>
      </c>
      <c r="U245" s="24" t="str">
        <f t="shared" si="14"/>
        <v/>
      </c>
      <c r="V245" s="24" t="s">
        <v>1590</v>
      </c>
    </row>
    <row r="246" spans="1:22" x14ac:dyDescent="0.2">
      <c r="A246" s="14" t="s">
        <v>124</v>
      </c>
      <c r="B246" s="15" t="s">
        <v>1553</v>
      </c>
      <c r="C246" s="15" t="s">
        <v>1187</v>
      </c>
      <c r="D246" s="15" t="s">
        <v>1544</v>
      </c>
      <c r="E246" s="15" t="s">
        <v>308</v>
      </c>
      <c r="F246" s="15" t="s">
        <v>309</v>
      </c>
      <c r="G246" s="15" t="s">
        <v>2520</v>
      </c>
      <c r="H246" s="15" t="s">
        <v>317</v>
      </c>
      <c r="I246" s="15" t="s">
        <v>398</v>
      </c>
      <c r="J246" s="15" t="s">
        <v>1139</v>
      </c>
      <c r="K246" s="15" t="s">
        <v>1140</v>
      </c>
      <c r="L246" s="15" t="s">
        <v>308</v>
      </c>
      <c r="M246" s="15" t="s">
        <v>1033</v>
      </c>
      <c r="N246" s="15" t="s">
        <v>1034</v>
      </c>
      <c r="O246" s="14" t="s">
        <v>2239</v>
      </c>
      <c r="P246" s="17">
        <v>-61.5</v>
      </c>
      <c r="Q246" s="24" t="s">
        <v>1571</v>
      </c>
      <c r="R246" s="24" t="s">
        <v>1558</v>
      </c>
      <c r="S246" s="24" t="str">
        <f t="shared" si="12"/>
        <v/>
      </c>
      <c r="T246" s="24" t="str">
        <f t="shared" si="13"/>
        <v/>
      </c>
      <c r="U246" s="24" t="str">
        <f t="shared" si="14"/>
        <v/>
      </c>
      <c r="V246" s="24" t="s">
        <v>1590</v>
      </c>
    </row>
    <row r="247" spans="1:22" x14ac:dyDescent="0.2">
      <c r="A247" s="14" t="s">
        <v>124</v>
      </c>
      <c r="B247" s="15" t="s">
        <v>1553</v>
      </c>
      <c r="C247" s="15" t="s">
        <v>1187</v>
      </c>
      <c r="D247" s="15" t="s">
        <v>1544</v>
      </c>
      <c r="E247" s="15" t="s">
        <v>308</v>
      </c>
      <c r="F247" s="15" t="s">
        <v>309</v>
      </c>
      <c r="G247" s="15" t="s">
        <v>2520</v>
      </c>
      <c r="H247" s="15" t="s">
        <v>318</v>
      </c>
      <c r="I247" s="15" t="s">
        <v>398</v>
      </c>
      <c r="J247" s="15" t="s">
        <v>1139</v>
      </c>
      <c r="K247" s="15" t="s">
        <v>1140</v>
      </c>
      <c r="L247" s="15" t="s">
        <v>308</v>
      </c>
      <c r="M247" s="15" t="s">
        <v>1033</v>
      </c>
      <c r="N247" s="15" t="s">
        <v>1034</v>
      </c>
      <c r="O247" s="14" t="s">
        <v>2239</v>
      </c>
      <c r="P247" s="17">
        <v>-758.5</v>
      </c>
      <c r="Q247" s="24" t="s">
        <v>1571</v>
      </c>
      <c r="R247" s="24" t="s">
        <v>1558</v>
      </c>
      <c r="S247" s="24" t="str">
        <f t="shared" si="12"/>
        <v/>
      </c>
      <c r="T247" s="24" t="str">
        <f t="shared" si="13"/>
        <v/>
      </c>
      <c r="U247" s="24" t="str">
        <f t="shared" si="14"/>
        <v/>
      </c>
      <c r="V247" s="24" t="s">
        <v>1590</v>
      </c>
    </row>
    <row r="248" spans="1:22" x14ac:dyDescent="0.2">
      <c r="A248" s="14" t="s">
        <v>124</v>
      </c>
      <c r="B248" s="15" t="s">
        <v>1553</v>
      </c>
      <c r="C248" s="15" t="s">
        <v>1187</v>
      </c>
      <c r="D248" s="15" t="s">
        <v>1544</v>
      </c>
      <c r="E248" s="15" t="s">
        <v>308</v>
      </c>
      <c r="F248" s="15" t="s">
        <v>309</v>
      </c>
      <c r="G248" s="15" t="s">
        <v>2520</v>
      </c>
      <c r="H248" s="15" t="s">
        <v>319</v>
      </c>
      <c r="I248" s="15" t="s">
        <v>398</v>
      </c>
      <c r="J248" s="15" t="s">
        <v>1139</v>
      </c>
      <c r="K248" s="15" t="s">
        <v>1140</v>
      </c>
      <c r="L248" s="15" t="s">
        <v>308</v>
      </c>
      <c r="M248" s="15" t="s">
        <v>1033</v>
      </c>
      <c r="N248" s="15" t="s">
        <v>1034</v>
      </c>
      <c r="O248" s="14" t="s">
        <v>2239</v>
      </c>
      <c r="P248" s="17">
        <v>-307.5</v>
      </c>
      <c r="Q248" s="24" t="s">
        <v>1571</v>
      </c>
      <c r="R248" s="24" t="s">
        <v>1558</v>
      </c>
      <c r="S248" s="24" t="str">
        <f t="shared" si="12"/>
        <v/>
      </c>
      <c r="T248" s="24" t="str">
        <f t="shared" si="13"/>
        <v/>
      </c>
      <c r="U248" s="24" t="str">
        <f t="shared" si="14"/>
        <v/>
      </c>
      <c r="V248" s="24" t="s">
        <v>1590</v>
      </c>
    </row>
    <row r="249" spans="1:22" x14ac:dyDescent="0.2">
      <c r="A249" s="14" t="s">
        <v>124</v>
      </c>
      <c r="B249" s="15" t="s">
        <v>1553</v>
      </c>
      <c r="C249" s="15" t="s">
        <v>1187</v>
      </c>
      <c r="D249" s="15" t="s">
        <v>1544</v>
      </c>
      <c r="E249" s="15" t="s">
        <v>308</v>
      </c>
      <c r="F249" s="15" t="s">
        <v>309</v>
      </c>
      <c r="G249" s="15" t="s">
        <v>2520</v>
      </c>
      <c r="H249" s="15" t="s">
        <v>320</v>
      </c>
      <c r="I249" s="15" t="s">
        <v>398</v>
      </c>
      <c r="J249" s="15" t="s">
        <v>1139</v>
      </c>
      <c r="K249" s="15" t="s">
        <v>1140</v>
      </c>
      <c r="L249" s="15" t="s">
        <v>308</v>
      </c>
      <c r="M249" s="15" t="s">
        <v>1033</v>
      </c>
      <c r="N249" s="15" t="s">
        <v>1034</v>
      </c>
      <c r="O249" s="14" t="s">
        <v>2239</v>
      </c>
      <c r="P249" s="17">
        <v>-82</v>
      </c>
      <c r="Q249" s="24" t="s">
        <v>1571</v>
      </c>
      <c r="R249" s="24" t="s">
        <v>1558</v>
      </c>
      <c r="S249" s="24" t="str">
        <f t="shared" si="12"/>
        <v/>
      </c>
      <c r="T249" s="24" t="str">
        <f t="shared" si="13"/>
        <v/>
      </c>
      <c r="U249" s="24" t="str">
        <f t="shared" si="14"/>
        <v/>
      </c>
      <c r="V249" s="24" t="s">
        <v>1590</v>
      </c>
    </row>
    <row r="250" spans="1:22" x14ac:dyDescent="0.2">
      <c r="A250" s="14" t="s">
        <v>124</v>
      </c>
      <c r="B250" s="15" t="s">
        <v>1553</v>
      </c>
      <c r="C250" s="15" t="s">
        <v>1187</v>
      </c>
      <c r="D250" s="15" t="s">
        <v>1544</v>
      </c>
      <c r="E250" s="15" t="s">
        <v>308</v>
      </c>
      <c r="F250" s="15" t="s">
        <v>309</v>
      </c>
      <c r="G250" s="15" t="s">
        <v>2520</v>
      </c>
      <c r="H250" s="15" t="s">
        <v>321</v>
      </c>
      <c r="I250" s="15" t="s">
        <v>398</v>
      </c>
      <c r="J250" s="15" t="s">
        <v>1139</v>
      </c>
      <c r="K250" s="15" t="s">
        <v>1140</v>
      </c>
      <c r="L250" s="15" t="s">
        <v>308</v>
      </c>
      <c r="M250" s="15" t="s">
        <v>1033</v>
      </c>
      <c r="N250" s="15" t="s">
        <v>1034</v>
      </c>
      <c r="O250" s="14" t="s">
        <v>2239</v>
      </c>
      <c r="P250" s="17">
        <v>-42.024999999999999</v>
      </c>
      <c r="Q250" s="24" t="s">
        <v>1571</v>
      </c>
      <c r="R250" s="24" t="s">
        <v>1558</v>
      </c>
      <c r="S250" s="24" t="str">
        <f t="shared" si="12"/>
        <v/>
      </c>
      <c r="T250" s="24" t="str">
        <f t="shared" si="13"/>
        <v/>
      </c>
      <c r="U250" s="24" t="str">
        <f t="shared" si="14"/>
        <v/>
      </c>
      <c r="V250" s="24" t="s">
        <v>1590</v>
      </c>
    </row>
    <row r="251" spans="1:22" x14ac:dyDescent="0.2">
      <c r="A251" s="14" t="s">
        <v>124</v>
      </c>
      <c r="B251" s="15" t="s">
        <v>1553</v>
      </c>
      <c r="C251" s="15" t="s">
        <v>1187</v>
      </c>
      <c r="D251" s="15" t="s">
        <v>1544</v>
      </c>
      <c r="E251" s="15" t="s">
        <v>308</v>
      </c>
      <c r="F251" s="15" t="s">
        <v>309</v>
      </c>
      <c r="G251" s="15" t="s">
        <v>2520</v>
      </c>
      <c r="H251" s="15" t="s">
        <v>322</v>
      </c>
      <c r="I251" s="15" t="s">
        <v>398</v>
      </c>
      <c r="J251" s="15" t="s">
        <v>1139</v>
      </c>
      <c r="K251" s="15" t="s">
        <v>1140</v>
      </c>
      <c r="L251" s="15" t="s">
        <v>308</v>
      </c>
      <c r="M251" s="15" t="s">
        <v>1033</v>
      </c>
      <c r="N251" s="15" t="s">
        <v>1034</v>
      </c>
      <c r="O251" s="14" t="s">
        <v>2239</v>
      </c>
      <c r="P251" s="17">
        <v>-45.1</v>
      </c>
      <c r="Q251" s="24" t="s">
        <v>1571</v>
      </c>
      <c r="R251" s="24" t="s">
        <v>1558</v>
      </c>
      <c r="S251" s="24" t="str">
        <f t="shared" si="12"/>
        <v/>
      </c>
      <c r="T251" s="24" t="str">
        <f t="shared" si="13"/>
        <v/>
      </c>
      <c r="U251" s="24" t="str">
        <f t="shared" si="14"/>
        <v/>
      </c>
      <c r="V251" s="24" t="s">
        <v>1590</v>
      </c>
    </row>
    <row r="252" spans="1:22" x14ac:dyDescent="0.2">
      <c r="A252" s="14" t="s">
        <v>124</v>
      </c>
      <c r="B252" s="15" t="s">
        <v>1553</v>
      </c>
      <c r="C252" s="15" t="s">
        <v>1187</v>
      </c>
      <c r="D252" s="15" t="s">
        <v>1544</v>
      </c>
      <c r="E252" s="15" t="s">
        <v>308</v>
      </c>
      <c r="F252" s="15" t="s">
        <v>309</v>
      </c>
      <c r="G252" s="15" t="s">
        <v>2521</v>
      </c>
      <c r="H252" s="15" t="s">
        <v>315</v>
      </c>
      <c r="I252" s="15" t="s">
        <v>398</v>
      </c>
      <c r="J252" s="15" t="s">
        <v>1139</v>
      </c>
      <c r="K252" s="15" t="s">
        <v>1140</v>
      </c>
      <c r="L252" s="15" t="s">
        <v>308</v>
      </c>
      <c r="M252" s="15" t="s">
        <v>1033</v>
      </c>
      <c r="N252" s="15" t="s">
        <v>1034</v>
      </c>
      <c r="O252" s="14" t="s">
        <v>2219</v>
      </c>
      <c r="P252" s="17">
        <v>-881.5</v>
      </c>
      <c r="Q252" s="24" t="s">
        <v>1571</v>
      </c>
      <c r="R252" s="24" t="s">
        <v>1558</v>
      </c>
      <c r="S252" s="24" t="str">
        <f t="shared" si="12"/>
        <v/>
      </c>
      <c r="T252" s="24" t="str">
        <f t="shared" si="13"/>
        <v/>
      </c>
      <c r="U252" s="24" t="str">
        <f t="shared" si="14"/>
        <v/>
      </c>
      <c r="V252" s="24" t="s">
        <v>1590</v>
      </c>
    </row>
    <row r="253" spans="1:22" x14ac:dyDescent="0.2">
      <c r="A253" s="14" t="s">
        <v>124</v>
      </c>
      <c r="B253" s="15" t="s">
        <v>1553</v>
      </c>
      <c r="C253" s="15" t="s">
        <v>1187</v>
      </c>
      <c r="D253" s="15" t="s">
        <v>1544</v>
      </c>
      <c r="E253" s="15" t="s">
        <v>308</v>
      </c>
      <c r="F253" s="15" t="s">
        <v>309</v>
      </c>
      <c r="G253" s="15" t="s">
        <v>2521</v>
      </c>
      <c r="H253" s="15" t="s">
        <v>316</v>
      </c>
      <c r="I253" s="15" t="s">
        <v>398</v>
      </c>
      <c r="J253" s="15" t="s">
        <v>1139</v>
      </c>
      <c r="K253" s="15" t="s">
        <v>1140</v>
      </c>
      <c r="L253" s="15" t="s">
        <v>308</v>
      </c>
      <c r="M253" s="15" t="s">
        <v>1033</v>
      </c>
      <c r="N253" s="15" t="s">
        <v>1034</v>
      </c>
      <c r="O253" s="14" t="s">
        <v>2219</v>
      </c>
      <c r="P253" s="17">
        <v>-512.5</v>
      </c>
      <c r="Q253" s="24" t="s">
        <v>1571</v>
      </c>
      <c r="R253" s="24" t="s">
        <v>1558</v>
      </c>
      <c r="S253" s="24" t="str">
        <f t="shared" si="12"/>
        <v/>
      </c>
      <c r="T253" s="24" t="str">
        <f t="shared" si="13"/>
        <v/>
      </c>
      <c r="U253" s="24" t="str">
        <f t="shared" si="14"/>
        <v/>
      </c>
      <c r="V253" s="24" t="s">
        <v>1590</v>
      </c>
    </row>
    <row r="254" spans="1:22" x14ac:dyDescent="0.2">
      <c r="A254" s="14" t="s">
        <v>124</v>
      </c>
      <c r="B254" s="15" t="s">
        <v>1553</v>
      </c>
      <c r="C254" s="15" t="s">
        <v>1187</v>
      </c>
      <c r="D254" s="15" t="s">
        <v>1544</v>
      </c>
      <c r="E254" s="15" t="s">
        <v>308</v>
      </c>
      <c r="F254" s="15" t="s">
        <v>309</v>
      </c>
      <c r="G254" s="15" t="s">
        <v>2521</v>
      </c>
      <c r="H254" s="15" t="s">
        <v>317</v>
      </c>
      <c r="I254" s="15" t="s">
        <v>398</v>
      </c>
      <c r="J254" s="15" t="s">
        <v>1139</v>
      </c>
      <c r="K254" s="15" t="s">
        <v>1140</v>
      </c>
      <c r="L254" s="15" t="s">
        <v>308</v>
      </c>
      <c r="M254" s="15" t="s">
        <v>1033</v>
      </c>
      <c r="N254" s="15" t="s">
        <v>1034</v>
      </c>
      <c r="O254" s="14" t="s">
        <v>2219</v>
      </c>
      <c r="P254" s="17">
        <v>-61.5</v>
      </c>
      <c r="Q254" s="24" t="s">
        <v>1571</v>
      </c>
      <c r="R254" s="24" t="s">
        <v>1558</v>
      </c>
      <c r="S254" s="24" t="str">
        <f t="shared" si="12"/>
        <v/>
      </c>
      <c r="T254" s="24" t="str">
        <f t="shared" si="13"/>
        <v/>
      </c>
      <c r="U254" s="24" t="str">
        <f t="shared" si="14"/>
        <v/>
      </c>
      <c r="V254" s="24" t="s">
        <v>1590</v>
      </c>
    </row>
    <row r="255" spans="1:22" x14ac:dyDescent="0.2">
      <c r="A255" s="14" t="s">
        <v>124</v>
      </c>
      <c r="B255" s="15" t="s">
        <v>1553</v>
      </c>
      <c r="C255" s="15" t="s">
        <v>1187</v>
      </c>
      <c r="D255" s="15" t="s">
        <v>1544</v>
      </c>
      <c r="E255" s="15" t="s">
        <v>308</v>
      </c>
      <c r="F255" s="15" t="s">
        <v>309</v>
      </c>
      <c r="G255" s="15" t="s">
        <v>2521</v>
      </c>
      <c r="H255" s="15" t="s">
        <v>318</v>
      </c>
      <c r="I255" s="15" t="s">
        <v>398</v>
      </c>
      <c r="J255" s="15" t="s">
        <v>1139</v>
      </c>
      <c r="K255" s="15" t="s">
        <v>1140</v>
      </c>
      <c r="L255" s="15" t="s">
        <v>308</v>
      </c>
      <c r="M255" s="15" t="s">
        <v>1033</v>
      </c>
      <c r="N255" s="15" t="s">
        <v>1034</v>
      </c>
      <c r="O255" s="14" t="s">
        <v>2219</v>
      </c>
      <c r="P255" s="17">
        <v>-82</v>
      </c>
      <c r="Q255" s="24" t="s">
        <v>1571</v>
      </c>
      <c r="R255" s="24" t="s">
        <v>1558</v>
      </c>
      <c r="S255" s="24" t="str">
        <f t="shared" si="12"/>
        <v/>
      </c>
      <c r="T255" s="24" t="str">
        <f t="shared" si="13"/>
        <v/>
      </c>
      <c r="U255" s="24" t="str">
        <f t="shared" si="14"/>
        <v/>
      </c>
      <c r="V255" s="24" t="s">
        <v>1590</v>
      </c>
    </row>
    <row r="256" spans="1:22" x14ac:dyDescent="0.2">
      <c r="A256" s="14" t="s">
        <v>124</v>
      </c>
      <c r="B256" s="15" t="s">
        <v>1553</v>
      </c>
      <c r="C256" s="15" t="s">
        <v>1187</v>
      </c>
      <c r="D256" s="15" t="s">
        <v>1544</v>
      </c>
      <c r="E256" s="15" t="s">
        <v>308</v>
      </c>
      <c r="F256" s="15" t="s">
        <v>309</v>
      </c>
      <c r="G256" s="15" t="s">
        <v>2521</v>
      </c>
      <c r="H256" s="15" t="s">
        <v>319</v>
      </c>
      <c r="I256" s="15" t="s">
        <v>398</v>
      </c>
      <c r="J256" s="15" t="s">
        <v>1139</v>
      </c>
      <c r="K256" s="15" t="s">
        <v>1140</v>
      </c>
      <c r="L256" s="15" t="s">
        <v>308</v>
      </c>
      <c r="M256" s="15" t="s">
        <v>1033</v>
      </c>
      <c r="N256" s="15" t="s">
        <v>1034</v>
      </c>
      <c r="O256" s="14" t="s">
        <v>2219</v>
      </c>
      <c r="P256" s="17">
        <v>-32.799999999999997</v>
      </c>
      <c r="Q256" s="24" t="s">
        <v>1571</v>
      </c>
      <c r="R256" s="24" t="s">
        <v>1558</v>
      </c>
      <c r="S256" s="24" t="str">
        <f t="shared" si="12"/>
        <v/>
      </c>
      <c r="T256" s="24" t="str">
        <f t="shared" si="13"/>
        <v/>
      </c>
      <c r="U256" s="24" t="str">
        <f t="shared" si="14"/>
        <v/>
      </c>
      <c r="V256" s="24" t="s">
        <v>1590</v>
      </c>
    </row>
    <row r="257" spans="1:22" x14ac:dyDescent="0.2">
      <c r="A257" s="14" t="s">
        <v>124</v>
      </c>
      <c r="B257" s="15" t="s">
        <v>1553</v>
      </c>
      <c r="C257" s="15" t="s">
        <v>1187</v>
      </c>
      <c r="D257" s="15" t="s">
        <v>1544</v>
      </c>
      <c r="E257" s="15" t="s">
        <v>308</v>
      </c>
      <c r="F257" s="15" t="s">
        <v>309</v>
      </c>
      <c r="G257" s="15" t="s">
        <v>2521</v>
      </c>
      <c r="H257" s="15" t="s">
        <v>320</v>
      </c>
      <c r="I257" s="15" t="s">
        <v>398</v>
      </c>
      <c r="J257" s="15" t="s">
        <v>1139</v>
      </c>
      <c r="K257" s="15" t="s">
        <v>1140</v>
      </c>
      <c r="L257" s="15" t="s">
        <v>308</v>
      </c>
      <c r="M257" s="15" t="s">
        <v>1033</v>
      </c>
      <c r="N257" s="15" t="s">
        <v>1034</v>
      </c>
      <c r="O257" s="14" t="s">
        <v>2219</v>
      </c>
      <c r="P257" s="17">
        <v>-42.024999999999999</v>
      </c>
      <c r="Q257" s="24" t="s">
        <v>1571</v>
      </c>
      <c r="R257" s="24" t="s">
        <v>1558</v>
      </c>
      <c r="S257" s="24" t="str">
        <f t="shared" si="12"/>
        <v/>
      </c>
      <c r="T257" s="24" t="str">
        <f t="shared" si="13"/>
        <v/>
      </c>
      <c r="U257" s="24" t="str">
        <f t="shared" si="14"/>
        <v/>
      </c>
      <c r="V257" s="24" t="s">
        <v>1590</v>
      </c>
    </row>
    <row r="258" spans="1:22" x14ac:dyDescent="0.2">
      <c r="A258" s="14" t="s">
        <v>124</v>
      </c>
      <c r="B258" s="15" t="s">
        <v>1553</v>
      </c>
      <c r="C258" s="15" t="s">
        <v>1187</v>
      </c>
      <c r="D258" s="15" t="s">
        <v>1544</v>
      </c>
      <c r="E258" s="15" t="s">
        <v>308</v>
      </c>
      <c r="F258" s="15" t="s">
        <v>309</v>
      </c>
      <c r="G258" s="15" t="s">
        <v>2521</v>
      </c>
      <c r="H258" s="15" t="s">
        <v>321</v>
      </c>
      <c r="I258" s="15" t="s">
        <v>398</v>
      </c>
      <c r="J258" s="15" t="s">
        <v>1139</v>
      </c>
      <c r="K258" s="15" t="s">
        <v>1140</v>
      </c>
      <c r="L258" s="15" t="s">
        <v>308</v>
      </c>
      <c r="M258" s="15" t="s">
        <v>1033</v>
      </c>
      <c r="N258" s="15" t="s">
        <v>1034</v>
      </c>
      <c r="O258" s="14" t="s">
        <v>2219</v>
      </c>
      <c r="P258" s="17">
        <v>-45.1</v>
      </c>
      <c r="Q258" s="24" t="s">
        <v>1571</v>
      </c>
      <c r="R258" s="24" t="s">
        <v>1558</v>
      </c>
      <c r="S258" s="24" t="str">
        <f t="shared" si="12"/>
        <v/>
      </c>
      <c r="T258" s="24" t="str">
        <f t="shared" si="13"/>
        <v/>
      </c>
      <c r="U258" s="24" t="str">
        <f t="shared" si="14"/>
        <v/>
      </c>
      <c r="V258" s="24" t="s">
        <v>1590</v>
      </c>
    </row>
    <row r="259" spans="1:22" x14ac:dyDescent="0.2">
      <c r="A259" s="14" t="s">
        <v>124</v>
      </c>
      <c r="B259" s="15" t="s">
        <v>1553</v>
      </c>
      <c r="C259" s="15" t="s">
        <v>1187</v>
      </c>
      <c r="D259" s="15" t="s">
        <v>1544</v>
      </c>
      <c r="E259" s="15" t="s">
        <v>308</v>
      </c>
      <c r="F259" s="15" t="s">
        <v>309</v>
      </c>
      <c r="G259" s="15" t="s">
        <v>2522</v>
      </c>
      <c r="H259" s="15" t="s">
        <v>316</v>
      </c>
      <c r="I259" s="15" t="s">
        <v>398</v>
      </c>
      <c r="J259" s="15" t="s">
        <v>1139</v>
      </c>
      <c r="K259" s="15" t="s">
        <v>1140</v>
      </c>
      <c r="L259" s="15" t="s">
        <v>308</v>
      </c>
      <c r="M259" s="15" t="s">
        <v>1033</v>
      </c>
      <c r="N259" s="15" t="s">
        <v>1034</v>
      </c>
      <c r="O259" s="14" t="s">
        <v>2224</v>
      </c>
      <c r="P259" s="17">
        <v>-61.5</v>
      </c>
      <c r="Q259" s="24" t="s">
        <v>1571</v>
      </c>
      <c r="R259" s="24" t="s">
        <v>1558</v>
      </c>
      <c r="S259" s="24" t="str">
        <f t="shared" si="12"/>
        <v/>
      </c>
      <c r="T259" s="24" t="str">
        <f t="shared" si="13"/>
        <v/>
      </c>
      <c r="U259" s="24" t="str">
        <f t="shared" si="14"/>
        <v/>
      </c>
      <c r="V259" s="24" t="s">
        <v>1590</v>
      </c>
    </row>
    <row r="260" spans="1:22" x14ac:dyDescent="0.2">
      <c r="A260" s="14" t="s">
        <v>124</v>
      </c>
      <c r="B260" s="15" t="s">
        <v>1553</v>
      </c>
      <c r="C260" s="15" t="s">
        <v>1187</v>
      </c>
      <c r="D260" s="15" t="s">
        <v>1544</v>
      </c>
      <c r="E260" s="15" t="s">
        <v>308</v>
      </c>
      <c r="F260" s="15" t="s">
        <v>309</v>
      </c>
      <c r="G260" s="15" t="s">
        <v>2522</v>
      </c>
      <c r="H260" s="15" t="s">
        <v>317</v>
      </c>
      <c r="I260" s="15" t="s">
        <v>398</v>
      </c>
      <c r="J260" s="15" t="s">
        <v>1139</v>
      </c>
      <c r="K260" s="15" t="s">
        <v>1140</v>
      </c>
      <c r="L260" s="15" t="s">
        <v>308</v>
      </c>
      <c r="M260" s="15" t="s">
        <v>1033</v>
      </c>
      <c r="N260" s="15" t="s">
        <v>1034</v>
      </c>
      <c r="O260" s="14" t="s">
        <v>2224</v>
      </c>
      <c r="P260" s="17">
        <v>-943</v>
      </c>
      <c r="Q260" s="24" t="s">
        <v>1571</v>
      </c>
      <c r="R260" s="24" t="s">
        <v>1558</v>
      </c>
      <c r="S260" s="24" t="str">
        <f t="shared" si="12"/>
        <v/>
      </c>
      <c r="T260" s="24" t="str">
        <f t="shared" si="13"/>
        <v/>
      </c>
      <c r="U260" s="24" t="str">
        <f t="shared" si="14"/>
        <v/>
      </c>
      <c r="V260" s="24" t="s">
        <v>1590</v>
      </c>
    </row>
    <row r="261" spans="1:22" x14ac:dyDescent="0.2">
      <c r="A261" s="14" t="s">
        <v>124</v>
      </c>
      <c r="B261" s="15" t="s">
        <v>1553</v>
      </c>
      <c r="C261" s="15" t="s">
        <v>1187</v>
      </c>
      <c r="D261" s="15" t="s">
        <v>1544</v>
      </c>
      <c r="E261" s="15" t="s">
        <v>308</v>
      </c>
      <c r="F261" s="15" t="s">
        <v>309</v>
      </c>
      <c r="G261" s="15" t="s">
        <v>2522</v>
      </c>
      <c r="H261" s="15" t="s">
        <v>318</v>
      </c>
      <c r="I261" s="15" t="s">
        <v>398</v>
      </c>
      <c r="J261" s="15" t="s">
        <v>1139</v>
      </c>
      <c r="K261" s="15" t="s">
        <v>1140</v>
      </c>
      <c r="L261" s="15" t="s">
        <v>308</v>
      </c>
      <c r="M261" s="15" t="s">
        <v>1033</v>
      </c>
      <c r="N261" s="15" t="s">
        <v>1034</v>
      </c>
      <c r="O261" s="14" t="s">
        <v>2224</v>
      </c>
      <c r="P261" s="17">
        <v>-143.5</v>
      </c>
      <c r="Q261" s="24" t="s">
        <v>1571</v>
      </c>
      <c r="R261" s="24" t="s">
        <v>1558</v>
      </c>
      <c r="S261" s="24" t="str">
        <f t="shared" si="12"/>
        <v/>
      </c>
      <c r="T261" s="24" t="str">
        <f t="shared" si="13"/>
        <v/>
      </c>
      <c r="U261" s="24" t="str">
        <f t="shared" si="14"/>
        <v/>
      </c>
      <c r="V261" s="24" t="s">
        <v>1590</v>
      </c>
    </row>
    <row r="262" spans="1:22" x14ac:dyDescent="0.2">
      <c r="A262" s="14" t="s">
        <v>124</v>
      </c>
      <c r="B262" s="15" t="s">
        <v>1553</v>
      </c>
      <c r="C262" s="15" t="s">
        <v>1187</v>
      </c>
      <c r="D262" s="15" t="s">
        <v>1544</v>
      </c>
      <c r="E262" s="15" t="s">
        <v>308</v>
      </c>
      <c r="F262" s="15" t="s">
        <v>309</v>
      </c>
      <c r="G262" s="15" t="s">
        <v>2522</v>
      </c>
      <c r="H262" s="15" t="s">
        <v>319</v>
      </c>
      <c r="I262" s="15" t="s">
        <v>398</v>
      </c>
      <c r="J262" s="15" t="s">
        <v>1139</v>
      </c>
      <c r="K262" s="15" t="s">
        <v>1140</v>
      </c>
      <c r="L262" s="15" t="s">
        <v>308</v>
      </c>
      <c r="M262" s="15" t="s">
        <v>1033</v>
      </c>
      <c r="N262" s="15" t="s">
        <v>1034</v>
      </c>
      <c r="O262" s="14" t="s">
        <v>2224</v>
      </c>
      <c r="P262" s="17">
        <v>-82</v>
      </c>
      <c r="Q262" s="24" t="s">
        <v>1571</v>
      </c>
      <c r="R262" s="24" t="s">
        <v>1558</v>
      </c>
      <c r="S262" s="24" t="str">
        <f t="shared" si="12"/>
        <v/>
      </c>
      <c r="T262" s="24" t="str">
        <f t="shared" si="13"/>
        <v/>
      </c>
      <c r="U262" s="24" t="str">
        <f t="shared" si="14"/>
        <v/>
      </c>
      <c r="V262" s="24" t="s">
        <v>1590</v>
      </c>
    </row>
    <row r="263" spans="1:22" x14ac:dyDescent="0.2">
      <c r="A263" s="14" t="s">
        <v>124</v>
      </c>
      <c r="B263" s="15" t="s">
        <v>1553</v>
      </c>
      <c r="C263" s="15" t="s">
        <v>1187</v>
      </c>
      <c r="D263" s="15" t="s">
        <v>1544</v>
      </c>
      <c r="E263" s="15" t="s">
        <v>308</v>
      </c>
      <c r="F263" s="15" t="s">
        <v>309</v>
      </c>
      <c r="G263" s="15" t="s">
        <v>2522</v>
      </c>
      <c r="H263" s="15" t="s">
        <v>320</v>
      </c>
      <c r="I263" s="15" t="s">
        <v>398</v>
      </c>
      <c r="J263" s="15" t="s">
        <v>1139</v>
      </c>
      <c r="K263" s="15" t="s">
        <v>1140</v>
      </c>
      <c r="L263" s="15" t="s">
        <v>308</v>
      </c>
      <c r="M263" s="15" t="s">
        <v>1033</v>
      </c>
      <c r="N263" s="15" t="s">
        <v>1034</v>
      </c>
      <c r="O263" s="14" t="s">
        <v>2224</v>
      </c>
      <c r="P263" s="17">
        <v>-90.2</v>
      </c>
      <c r="Q263" s="24" t="s">
        <v>1571</v>
      </c>
      <c r="R263" s="24" t="s">
        <v>1558</v>
      </c>
      <c r="S263" s="24" t="str">
        <f t="shared" si="12"/>
        <v/>
      </c>
      <c r="T263" s="24" t="str">
        <f t="shared" si="13"/>
        <v/>
      </c>
      <c r="U263" s="24" t="str">
        <f t="shared" si="14"/>
        <v/>
      </c>
      <c r="V263" s="24" t="s">
        <v>1590</v>
      </c>
    </row>
    <row r="264" spans="1:22" x14ac:dyDescent="0.2">
      <c r="A264" s="14" t="s">
        <v>124</v>
      </c>
      <c r="B264" s="15" t="s">
        <v>1553</v>
      </c>
      <c r="C264" s="15" t="s">
        <v>1187</v>
      </c>
      <c r="D264" s="15" t="s">
        <v>1544</v>
      </c>
      <c r="E264" s="15" t="s">
        <v>308</v>
      </c>
      <c r="F264" s="15" t="s">
        <v>309</v>
      </c>
      <c r="G264" s="15" t="s">
        <v>2522</v>
      </c>
      <c r="H264" s="15" t="s">
        <v>321</v>
      </c>
      <c r="I264" s="15" t="s">
        <v>398</v>
      </c>
      <c r="J264" s="15" t="s">
        <v>1139</v>
      </c>
      <c r="K264" s="15" t="s">
        <v>1140</v>
      </c>
      <c r="L264" s="15" t="s">
        <v>308</v>
      </c>
      <c r="M264" s="15" t="s">
        <v>1033</v>
      </c>
      <c r="N264" s="15" t="s">
        <v>1034</v>
      </c>
      <c r="O264" s="14" t="s">
        <v>2224</v>
      </c>
      <c r="P264" s="17">
        <v>-41</v>
      </c>
      <c r="Q264" s="24" t="s">
        <v>1571</v>
      </c>
      <c r="R264" s="24" t="s">
        <v>1558</v>
      </c>
      <c r="S264" s="24" t="str">
        <f t="shared" si="12"/>
        <v/>
      </c>
      <c r="T264" s="24" t="str">
        <f t="shared" si="13"/>
        <v/>
      </c>
      <c r="U264" s="24" t="str">
        <f t="shared" si="14"/>
        <v/>
      </c>
      <c r="V264" s="24" t="s">
        <v>1590</v>
      </c>
    </row>
    <row r="265" spans="1:22" x14ac:dyDescent="0.2">
      <c r="A265" s="14" t="s">
        <v>124</v>
      </c>
      <c r="B265" s="15" t="s">
        <v>1553</v>
      </c>
      <c r="C265" s="15" t="s">
        <v>1187</v>
      </c>
      <c r="D265" s="15" t="s">
        <v>1544</v>
      </c>
      <c r="E265" s="15" t="s">
        <v>308</v>
      </c>
      <c r="F265" s="15" t="s">
        <v>309</v>
      </c>
      <c r="G265" s="15" t="s">
        <v>2522</v>
      </c>
      <c r="H265" s="15" t="s">
        <v>322</v>
      </c>
      <c r="I265" s="15" t="s">
        <v>398</v>
      </c>
      <c r="J265" s="15" t="s">
        <v>1139</v>
      </c>
      <c r="K265" s="15" t="s">
        <v>1140</v>
      </c>
      <c r="L265" s="15" t="s">
        <v>308</v>
      </c>
      <c r="M265" s="15" t="s">
        <v>1033</v>
      </c>
      <c r="N265" s="15" t="s">
        <v>1034</v>
      </c>
      <c r="O265" s="14" t="s">
        <v>2224</v>
      </c>
      <c r="P265" s="17">
        <v>-42.024999999999999</v>
      </c>
      <c r="Q265" s="24" t="s">
        <v>1571</v>
      </c>
      <c r="R265" s="24" t="s">
        <v>1558</v>
      </c>
      <c r="S265" s="24" t="str">
        <f t="shared" si="12"/>
        <v/>
      </c>
      <c r="T265" s="24" t="str">
        <f t="shared" si="13"/>
        <v/>
      </c>
      <c r="U265" s="24" t="str">
        <f t="shared" si="14"/>
        <v/>
      </c>
      <c r="V265" s="24" t="s">
        <v>1590</v>
      </c>
    </row>
    <row r="266" spans="1:22" x14ac:dyDescent="0.2">
      <c r="A266" s="14" t="s">
        <v>124</v>
      </c>
      <c r="B266" s="15" t="s">
        <v>1553</v>
      </c>
      <c r="C266" s="15" t="s">
        <v>1187</v>
      </c>
      <c r="D266" s="15" t="s">
        <v>1544</v>
      </c>
      <c r="E266" s="15" t="s">
        <v>308</v>
      </c>
      <c r="F266" s="15" t="s">
        <v>309</v>
      </c>
      <c r="G266" s="15" t="s">
        <v>2522</v>
      </c>
      <c r="H266" s="15" t="s">
        <v>323</v>
      </c>
      <c r="I266" s="15" t="s">
        <v>398</v>
      </c>
      <c r="J266" s="15" t="s">
        <v>1139</v>
      </c>
      <c r="K266" s="15" t="s">
        <v>1140</v>
      </c>
      <c r="L266" s="15" t="s">
        <v>308</v>
      </c>
      <c r="M266" s="15" t="s">
        <v>1033</v>
      </c>
      <c r="N266" s="15" t="s">
        <v>1034</v>
      </c>
      <c r="O266" s="14" t="s">
        <v>2224</v>
      </c>
      <c r="P266" s="17">
        <v>-45.1</v>
      </c>
      <c r="Q266" s="24" t="s">
        <v>1571</v>
      </c>
      <c r="R266" s="24" t="s">
        <v>1558</v>
      </c>
      <c r="S266" s="24" t="str">
        <f t="shared" ref="S266:S329" si="15">IF($V266="Various Vendors &lt; $1,000","",$G266)</f>
        <v/>
      </c>
      <c r="T266" s="24" t="str">
        <f t="shared" ref="T266:T329" si="16">IF($V266="Various Vendors &lt; $1,000","",$O266)</f>
        <v/>
      </c>
      <c r="U266" s="24" t="str">
        <f t="shared" ref="U266:U329" si="17">IF($V266="Various Vendors &lt; $1,000","",$D266)</f>
        <v/>
      </c>
      <c r="V266" s="24" t="s">
        <v>1590</v>
      </c>
    </row>
    <row r="267" spans="1:22" x14ac:dyDescent="0.2">
      <c r="A267" s="14" t="s">
        <v>124</v>
      </c>
      <c r="B267" s="15" t="s">
        <v>1553</v>
      </c>
      <c r="C267" s="15" t="s">
        <v>1187</v>
      </c>
      <c r="D267" s="15" t="s">
        <v>1544</v>
      </c>
      <c r="E267" s="15" t="s">
        <v>308</v>
      </c>
      <c r="F267" s="15" t="s">
        <v>309</v>
      </c>
      <c r="G267" s="15" t="s">
        <v>2523</v>
      </c>
      <c r="H267" s="15" t="s">
        <v>315</v>
      </c>
      <c r="I267" s="15" t="s">
        <v>398</v>
      </c>
      <c r="J267" s="15" t="s">
        <v>1139</v>
      </c>
      <c r="K267" s="15" t="s">
        <v>1140</v>
      </c>
      <c r="L267" s="15" t="s">
        <v>308</v>
      </c>
      <c r="M267" s="15" t="s">
        <v>1033</v>
      </c>
      <c r="N267" s="15" t="s">
        <v>1034</v>
      </c>
      <c r="O267" s="14" t="s">
        <v>2221</v>
      </c>
      <c r="P267" s="17">
        <v>-61.5</v>
      </c>
      <c r="Q267" s="24" t="s">
        <v>1571</v>
      </c>
      <c r="R267" s="24" t="s">
        <v>1558</v>
      </c>
      <c r="S267" s="24" t="str">
        <f t="shared" si="15"/>
        <v/>
      </c>
      <c r="T267" s="24" t="str">
        <f t="shared" si="16"/>
        <v/>
      </c>
      <c r="U267" s="24" t="str">
        <f t="shared" si="17"/>
        <v/>
      </c>
      <c r="V267" s="24" t="s">
        <v>1590</v>
      </c>
    </row>
    <row r="268" spans="1:22" x14ac:dyDescent="0.2">
      <c r="A268" s="14" t="s">
        <v>124</v>
      </c>
      <c r="B268" s="15" t="s">
        <v>1553</v>
      </c>
      <c r="C268" s="15" t="s">
        <v>1187</v>
      </c>
      <c r="D268" s="15" t="s">
        <v>1544</v>
      </c>
      <c r="E268" s="15" t="s">
        <v>308</v>
      </c>
      <c r="F268" s="15" t="s">
        <v>309</v>
      </c>
      <c r="G268" s="15" t="s">
        <v>2523</v>
      </c>
      <c r="H268" s="15" t="s">
        <v>316</v>
      </c>
      <c r="I268" s="15" t="s">
        <v>398</v>
      </c>
      <c r="J268" s="15" t="s">
        <v>1139</v>
      </c>
      <c r="K268" s="15" t="s">
        <v>1140</v>
      </c>
      <c r="L268" s="15" t="s">
        <v>308</v>
      </c>
      <c r="M268" s="15" t="s">
        <v>1033</v>
      </c>
      <c r="N268" s="15" t="s">
        <v>1034</v>
      </c>
      <c r="O268" s="14" t="s">
        <v>2221</v>
      </c>
      <c r="P268" s="17">
        <v>-779</v>
      </c>
      <c r="Q268" s="24" t="s">
        <v>1571</v>
      </c>
      <c r="R268" s="24" t="s">
        <v>1558</v>
      </c>
      <c r="S268" s="24" t="str">
        <f t="shared" si="15"/>
        <v/>
      </c>
      <c r="T268" s="24" t="str">
        <f t="shared" si="16"/>
        <v/>
      </c>
      <c r="U268" s="24" t="str">
        <f t="shared" si="17"/>
        <v/>
      </c>
      <c r="V268" s="24" t="s">
        <v>1590</v>
      </c>
    </row>
    <row r="269" spans="1:22" x14ac:dyDescent="0.2">
      <c r="A269" s="14" t="s">
        <v>124</v>
      </c>
      <c r="B269" s="15" t="s">
        <v>1553</v>
      </c>
      <c r="C269" s="15" t="s">
        <v>1187</v>
      </c>
      <c r="D269" s="15" t="s">
        <v>1544</v>
      </c>
      <c r="E269" s="15" t="s">
        <v>308</v>
      </c>
      <c r="F269" s="15" t="s">
        <v>309</v>
      </c>
      <c r="G269" s="15" t="s">
        <v>2523</v>
      </c>
      <c r="H269" s="15" t="s">
        <v>317</v>
      </c>
      <c r="I269" s="15" t="s">
        <v>398</v>
      </c>
      <c r="J269" s="15" t="s">
        <v>1139</v>
      </c>
      <c r="K269" s="15" t="s">
        <v>1140</v>
      </c>
      <c r="L269" s="15" t="s">
        <v>308</v>
      </c>
      <c r="M269" s="15" t="s">
        <v>1033</v>
      </c>
      <c r="N269" s="15" t="s">
        <v>1034</v>
      </c>
      <c r="O269" s="14" t="s">
        <v>2221</v>
      </c>
      <c r="P269" s="17">
        <v>-102.5</v>
      </c>
      <c r="Q269" s="24" t="s">
        <v>1571</v>
      </c>
      <c r="R269" s="24" t="s">
        <v>1558</v>
      </c>
      <c r="S269" s="24" t="str">
        <f t="shared" si="15"/>
        <v/>
      </c>
      <c r="T269" s="24" t="str">
        <f t="shared" si="16"/>
        <v/>
      </c>
      <c r="U269" s="24" t="str">
        <f t="shared" si="17"/>
        <v/>
      </c>
      <c r="V269" s="24" t="s">
        <v>1590</v>
      </c>
    </row>
    <row r="270" spans="1:22" x14ac:dyDescent="0.2">
      <c r="A270" s="14" t="s">
        <v>124</v>
      </c>
      <c r="B270" s="15" t="s">
        <v>1553</v>
      </c>
      <c r="C270" s="15" t="s">
        <v>1187</v>
      </c>
      <c r="D270" s="15" t="s">
        <v>1544</v>
      </c>
      <c r="E270" s="15" t="s">
        <v>308</v>
      </c>
      <c r="F270" s="15" t="s">
        <v>309</v>
      </c>
      <c r="G270" s="15" t="s">
        <v>2523</v>
      </c>
      <c r="H270" s="15" t="s">
        <v>318</v>
      </c>
      <c r="I270" s="15" t="s">
        <v>398</v>
      </c>
      <c r="J270" s="15" t="s">
        <v>1139</v>
      </c>
      <c r="K270" s="15" t="s">
        <v>1140</v>
      </c>
      <c r="L270" s="15" t="s">
        <v>308</v>
      </c>
      <c r="M270" s="15" t="s">
        <v>1033</v>
      </c>
      <c r="N270" s="15" t="s">
        <v>1034</v>
      </c>
      <c r="O270" s="14" t="s">
        <v>2221</v>
      </c>
      <c r="P270" s="17">
        <v>-82</v>
      </c>
      <c r="Q270" s="24" t="s">
        <v>1571</v>
      </c>
      <c r="R270" s="24" t="s">
        <v>1558</v>
      </c>
      <c r="S270" s="24" t="str">
        <f t="shared" si="15"/>
        <v/>
      </c>
      <c r="T270" s="24" t="str">
        <f t="shared" si="16"/>
        <v/>
      </c>
      <c r="U270" s="24" t="str">
        <f t="shared" si="17"/>
        <v/>
      </c>
      <c r="V270" s="24" t="s">
        <v>1590</v>
      </c>
    </row>
    <row r="271" spans="1:22" x14ac:dyDescent="0.2">
      <c r="A271" s="14" t="s">
        <v>124</v>
      </c>
      <c r="B271" s="15" t="s">
        <v>1553</v>
      </c>
      <c r="C271" s="15" t="s">
        <v>1187</v>
      </c>
      <c r="D271" s="15" t="s">
        <v>1544</v>
      </c>
      <c r="E271" s="15" t="s">
        <v>308</v>
      </c>
      <c r="F271" s="15" t="s">
        <v>309</v>
      </c>
      <c r="G271" s="15" t="s">
        <v>2523</v>
      </c>
      <c r="H271" s="15" t="s">
        <v>319</v>
      </c>
      <c r="I271" s="15" t="s">
        <v>398</v>
      </c>
      <c r="J271" s="15" t="s">
        <v>1139</v>
      </c>
      <c r="K271" s="15" t="s">
        <v>1140</v>
      </c>
      <c r="L271" s="15" t="s">
        <v>308</v>
      </c>
      <c r="M271" s="15" t="s">
        <v>1033</v>
      </c>
      <c r="N271" s="15" t="s">
        <v>1034</v>
      </c>
      <c r="O271" s="14" t="s">
        <v>2221</v>
      </c>
      <c r="P271" s="17">
        <v>-90.2</v>
      </c>
      <c r="Q271" s="24" t="s">
        <v>1571</v>
      </c>
      <c r="R271" s="24" t="s">
        <v>1558</v>
      </c>
      <c r="S271" s="24" t="str">
        <f t="shared" si="15"/>
        <v/>
      </c>
      <c r="T271" s="24" t="str">
        <f t="shared" si="16"/>
        <v/>
      </c>
      <c r="U271" s="24" t="str">
        <f t="shared" si="17"/>
        <v/>
      </c>
      <c r="V271" s="24" t="s">
        <v>1590</v>
      </c>
    </row>
    <row r="272" spans="1:22" x14ac:dyDescent="0.2">
      <c r="A272" s="14" t="s">
        <v>124</v>
      </c>
      <c r="B272" s="15" t="s">
        <v>1553</v>
      </c>
      <c r="C272" s="15" t="s">
        <v>1187</v>
      </c>
      <c r="D272" s="15" t="s">
        <v>1544</v>
      </c>
      <c r="E272" s="15" t="s">
        <v>308</v>
      </c>
      <c r="F272" s="15" t="s">
        <v>309</v>
      </c>
      <c r="G272" s="15" t="s">
        <v>2523</v>
      </c>
      <c r="H272" s="15" t="s">
        <v>320</v>
      </c>
      <c r="I272" s="15" t="s">
        <v>398</v>
      </c>
      <c r="J272" s="15" t="s">
        <v>1139</v>
      </c>
      <c r="K272" s="15" t="s">
        <v>1140</v>
      </c>
      <c r="L272" s="15" t="s">
        <v>308</v>
      </c>
      <c r="M272" s="15" t="s">
        <v>1033</v>
      </c>
      <c r="N272" s="15" t="s">
        <v>1034</v>
      </c>
      <c r="O272" s="14" t="s">
        <v>2221</v>
      </c>
      <c r="P272" s="17">
        <v>-41</v>
      </c>
      <c r="Q272" s="24" t="s">
        <v>1571</v>
      </c>
      <c r="R272" s="24" t="s">
        <v>1558</v>
      </c>
      <c r="S272" s="24" t="str">
        <f t="shared" si="15"/>
        <v/>
      </c>
      <c r="T272" s="24" t="str">
        <f t="shared" si="16"/>
        <v/>
      </c>
      <c r="U272" s="24" t="str">
        <f t="shared" si="17"/>
        <v/>
      </c>
      <c r="V272" s="24" t="s">
        <v>1590</v>
      </c>
    </row>
    <row r="273" spans="1:22" x14ac:dyDescent="0.2">
      <c r="A273" s="14" t="s">
        <v>124</v>
      </c>
      <c r="B273" s="15" t="s">
        <v>1553</v>
      </c>
      <c r="C273" s="15" t="s">
        <v>1187</v>
      </c>
      <c r="D273" s="15" t="s">
        <v>1544</v>
      </c>
      <c r="E273" s="15" t="s">
        <v>308</v>
      </c>
      <c r="F273" s="15" t="s">
        <v>309</v>
      </c>
      <c r="G273" s="15" t="s">
        <v>2523</v>
      </c>
      <c r="H273" s="15" t="s">
        <v>321</v>
      </c>
      <c r="I273" s="15" t="s">
        <v>398</v>
      </c>
      <c r="J273" s="15" t="s">
        <v>1139</v>
      </c>
      <c r="K273" s="15" t="s">
        <v>1140</v>
      </c>
      <c r="L273" s="15" t="s">
        <v>308</v>
      </c>
      <c r="M273" s="15" t="s">
        <v>1033</v>
      </c>
      <c r="N273" s="15" t="s">
        <v>1034</v>
      </c>
      <c r="O273" s="14" t="s">
        <v>2221</v>
      </c>
      <c r="P273" s="17">
        <v>-42.024999999999999</v>
      </c>
      <c r="Q273" s="24" t="s">
        <v>1571</v>
      </c>
      <c r="R273" s="24" t="s">
        <v>1558</v>
      </c>
      <c r="S273" s="24" t="str">
        <f t="shared" si="15"/>
        <v/>
      </c>
      <c r="T273" s="24" t="str">
        <f t="shared" si="16"/>
        <v/>
      </c>
      <c r="U273" s="24" t="str">
        <f t="shared" si="17"/>
        <v/>
      </c>
      <c r="V273" s="24" t="s">
        <v>1590</v>
      </c>
    </row>
    <row r="274" spans="1:22" x14ac:dyDescent="0.2">
      <c r="A274" s="14" t="s">
        <v>124</v>
      </c>
      <c r="B274" s="15" t="s">
        <v>1553</v>
      </c>
      <c r="C274" s="15" t="s">
        <v>1187</v>
      </c>
      <c r="D274" s="15" t="s">
        <v>1544</v>
      </c>
      <c r="E274" s="15" t="s">
        <v>308</v>
      </c>
      <c r="F274" s="15" t="s">
        <v>309</v>
      </c>
      <c r="G274" s="15" t="s">
        <v>2523</v>
      </c>
      <c r="H274" s="15" t="s">
        <v>322</v>
      </c>
      <c r="I274" s="15" t="s">
        <v>398</v>
      </c>
      <c r="J274" s="15" t="s">
        <v>1139</v>
      </c>
      <c r="K274" s="15" t="s">
        <v>1140</v>
      </c>
      <c r="L274" s="15" t="s">
        <v>308</v>
      </c>
      <c r="M274" s="15" t="s">
        <v>1033</v>
      </c>
      <c r="N274" s="15" t="s">
        <v>1034</v>
      </c>
      <c r="O274" s="14" t="s">
        <v>2221</v>
      </c>
      <c r="P274" s="17">
        <v>-45.1</v>
      </c>
      <c r="Q274" s="24" t="s">
        <v>1571</v>
      </c>
      <c r="R274" s="24" t="s">
        <v>1558</v>
      </c>
      <c r="S274" s="24" t="str">
        <f t="shared" si="15"/>
        <v/>
      </c>
      <c r="T274" s="24" t="str">
        <f t="shared" si="16"/>
        <v/>
      </c>
      <c r="U274" s="24" t="str">
        <f t="shared" si="17"/>
        <v/>
      </c>
      <c r="V274" s="24" t="s">
        <v>1590</v>
      </c>
    </row>
    <row r="275" spans="1:22" x14ac:dyDescent="0.2">
      <c r="A275" s="14" t="s">
        <v>124</v>
      </c>
      <c r="B275" s="15" t="s">
        <v>1553</v>
      </c>
      <c r="C275" s="15" t="s">
        <v>1187</v>
      </c>
      <c r="D275" s="15" t="s">
        <v>1544</v>
      </c>
      <c r="E275" s="15" t="s">
        <v>308</v>
      </c>
      <c r="F275" s="15" t="s">
        <v>309</v>
      </c>
      <c r="G275" s="15" t="s">
        <v>2524</v>
      </c>
      <c r="H275" s="15" t="s">
        <v>315</v>
      </c>
      <c r="I275" s="15" t="s">
        <v>398</v>
      </c>
      <c r="J275" s="15" t="s">
        <v>1139</v>
      </c>
      <c r="K275" s="15" t="s">
        <v>1140</v>
      </c>
      <c r="L275" s="15" t="s">
        <v>308</v>
      </c>
      <c r="M275" s="15" t="s">
        <v>1033</v>
      </c>
      <c r="N275" s="15" t="s">
        <v>1034</v>
      </c>
      <c r="O275" s="14" t="s">
        <v>2252</v>
      </c>
      <c r="P275" s="17">
        <v>-61.5</v>
      </c>
      <c r="Q275" s="24" t="s">
        <v>1571</v>
      </c>
      <c r="R275" s="24" t="s">
        <v>1558</v>
      </c>
      <c r="S275" s="24" t="str">
        <f t="shared" si="15"/>
        <v/>
      </c>
      <c r="T275" s="24" t="str">
        <f t="shared" si="16"/>
        <v/>
      </c>
      <c r="U275" s="24" t="str">
        <f t="shared" si="17"/>
        <v/>
      </c>
      <c r="V275" s="24" t="s">
        <v>1590</v>
      </c>
    </row>
    <row r="276" spans="1:22" x14ac:dyDescent="0.2">
      <c r="A276" s="14" t="s">
        <v>124</v>
      </c>
      <c r="B276" s="15" t="s">
        <v>1553</v>
      </c>
      <c r="C276" s="15" t="s">
        <v>1187</v>
      </c>
      <c r="D276" s="15" t="s">
        <v>1544</v>
      </c>
      <c r="E276" s="15" t="s">
        <v>308</v>
      </c>
      <c r="F276" s="15" t="s">
        <v>309</v>
      </c>
      <c r="G276" s="15" t="s">
        <v>2524</v>
      </c>
      <c r="H276" s="15" t="s">
        <v>316</v>
      </c>
      <c r="I276" s="15" t="s">
        <v>398</v>
      </c>
      <c r="J276" s="15" t="s">
        <v>1139</v>
      </c>
      <c r="K276" s="15" t="s">
        <v>1140</v>
      </c>
      <c r="L276" s="15" t="s">
        <v>308</v>
      </c>
      <c r="M276" s="15" t="s">
        <v>1033</v>
      </c>
      <c r="N276" s="15" t="s">
        <v>1034</v>
      </c>
      <c r="O276" s="14" t="s">
        <v>2252</v>
      </c>
      <c r="P276" s="17">
        <v>-779</v>
      </c>
      <c r="Q276" s="24" t="s">
        <v>1571</v>
      </c>
      <c r="R276" s="24" t="s">
        <v>1558</v>
      </c>
      <c r="S276" s="24" t="str">
        <f t="shared" si="15"/>
        <v/>
      </c>
      <c r="T276" s="24" t="str">
        <f t="shared" si="16"/>
        <v/>
      </c>
      <c r="U276" s="24" t="str">
        <f t="shared" si="17"/>
        <v/>
      </c>
      <c r="V276" s="24" t="s">
        <v>1590</v>
      </c>
    </row>
    <row r="277" spans="1:22" x14ac:dyDescent="0.2">
      <c r="A277" s="14" t="s">
        <v>124</v>
      </c>
      <c r="B277" s="15" t="s">
        <v>1553</v>
      </c>
      <c r="C277" s="15" t="s">
        <v>1187</v>
      </c>
      <c r="D277" s="15" t="s">
        <v>1544</v>
      </c>
      <c r="E277" s="15" t="s">
        <v>308</v>
      </c>
      <c r="F277" s="15" t="s">
        <v>309</v>
      </c>
      <c r="G277" s="15" t="s">
        <v>2524</v>
      </c>
      <c r="H277" s="15" t="s">
        <v>317</v>
      </c>
      <c r="I277" s="15" t="s">
        <v>398</v>
      </c>
      <c r="J277" s="15" t="s">
        <v>1139</v>
      </c>
      <c r="K277" s="15" t="s">
        <v>1140</v>
      </c>
      <c r="L277" s="15" t="s">
        <v>308</v>
      </c>
      <c r="M277" s="15" t="s">
        <v>1033</v>
      </c>
      <c r="N277" s="15" t="s">
        <v>1034</v>
      </c>
      <c r="O277" s="14" t="s">
        <v>2252</v>
      </c>
      <c r="P277" s="17">
        <v>-102.5</v>
      </c>
      <c r="Q277" s="24" t="s">
        <v>1571</v>
      </c>
      <c r="R277" s="24" t="s">
        <v>1558</v>
      </c>
      <c r="S277" s="24" t="str">
        <f t="shared" si="15"/>
        <v/>
      </c>
      <c r="T277" s="24" t="str">
        <f t="shared" si="16"/>
        <v/>
      </c>
      <c r="U277" s="24" t="str">
        <f t="shared" si="17"/>
        <v/>
      </c>
      <c r="V277" s="24" t="s">
        <v>1590</v>
      </c>
    </row>
    <row r="278" spans="1:22" x14ac:dyDescent="0.2">
      <c r="A278" s="14" t="s">
        <v>124</v>
      </c>
      <c r="B278" s="15" t="s">
        <v>1553</v>
      </c>
      <c r="C278" s="15" t="s">
        <v>1187</v>
      </c>
      <c r="D278" s="15" t="s">
        <v>1544</v>
      </c>
      <c r="E278" s="15" t="s">
        <v>308</v>
      </c>
      <c r="F278" s="15" t="s">
        <v>309</v>
      </c>
      <c r="G278" s="15" t="s">
        <v>2524</v>
      </c>
      <c r="H278" s="15" t="s">
        <v>318</v>
      </c>
      <c r="I278" s="15" t="s">
        <v>398</v>
      </c>
      <c r="J278" s="15" t="s">
        <v>1139</v>
      </c>
      <c r="K278" s="15" t="s">
        <v>1140</v>
      </c>
      <c r="L278" s="15" t="s">
        <v>308</v>
      </c>
      <c r="M278" s="15" t="s">
        <v>1033</v>
      </c>
      <c r="N278" s="15" t="s">
        <v>1034</v>
      </c>
      <c r="O278" s="14" t="s">
        <v>2252</v>
      </c>
      <c r="P278" s="17">
        <v>-82</v>
      </c>
      <c r="Q278" s="24" t="s">
        <v>1571</v>
      </c>
      <c r="R278" s="24" t="s">
        <v>1558</v>
      </c>
      <c r="S278" s="24" t="str">
        <f t="shared" si="15"/>
        <v/>
      </c>
      <c r="T278" s="24" t="str">
        <f t="shared" si="16"/>
        <v/>
      </c>
      <c r="U278" s="24" t="str">
        <f t="shared" si="17"/>
        <v/>
      </c>
      <c r="V278" s="24" t="s">
        <v>1590</v>
      </c>
    </row>
    <row r="279" spans="1:22" x14ac:dyDescent="0.2">
      <c r="A279" s="14" t="s">
        <v>124</v>
      </c>
      <c r="B279" s="15" t="s">
        <v>1553</v>
      </c>
      <c r="C279" s="15" t="s">
        <v>1187</v>
      </c>
      <c r="D279" s="15" t="s">
        <v>1544</v>
      </c>
      <c r="E279" s="15" t="s">
        <v>308</v>
      </c>
      <c r="F279" s="15" t="s">
        <v>309</v>
      </c>
      <c r="G279" s="15" t="s">
        <v>2524</v>
      </c>
      <c r="H279" s="15" t="s">
        <v>319</v>
      </c>
      <c r="I279" s="15" t="s">
        <v>398</v>
      </c>
      <c r="J279" s="15" t="s">
        <v>1139</v>
      </c>
      <c r="K279" s="15" t="s">
        <v>1140</v>
      </c>
      <c r="L279" s="15" t="s">
        <v>308</v>
      </c>
      <c r="M279" s="15" t="s">
        <v>1033</v>
      </c>
      <c r="N279" s="15" t="s">
        <v>1034</v>
      </c>
      <c r="O279" s="14" t="s">
        <v>2252</v>
      </c>
      <c r="P279" s="17">
        <v>-73.8</v>
      </c>
      <c r="Q279" s="24" t="s">
        <v>1571</v>
      </c>
      <c r="R279" s="24" t="s">
        <v>1558</v>
      </c>
      <c r="S279" s="24" t="str">
        <f t="shared" si="15"/>
        <v/>
      </c>
      <c r="T279" s="24" t="str">
        <f t="shared" si="16"/>
        <v/>
      </c>
      <c r="U279" s="24" t="str">
        <f t="shared" si="17"/>
        <v/>
      </c>
      <c r="V279" s="24" t="s">
        <v>1590</v>
      </c>
    </row>
    <row r="280" spans="1:22" x14ac:dyDescent="0.2">
      <c r="A280" s="14" t="s">
        <v>124</v>
      </c>
      <c r="B280" s="15" t="s">
        <v>1553</v>
      </c>
      <c r="C280" s="15" t="s">
        <v>1187</v>
      </c>
      <c r="D280" s="15" t="s">
        <v>1544</v>
      </c>
      <c r="E280" s="15" t="s">
        <v>308</v>
      </c>
      <c r="F280" s="15" t="s">
        <v>309</v>
      </c>
      <c r="G280" s="15" t="s">
        <v>2524</v>
      </c>
      <c r="H280" s="15" t="s">
        <v>320</v>
      </c>
      <c r="I280" s="15" t="s">
        <v>398</v>
      </c>
      <c r="J280" s="15" t="s">
        <v>1139</v>
      </c>
      <c r="K280" s="15" t="s">
        <v>1140</v>
      </c>
      <c r="L280" s="15" t="s">
        <v>308</v>
      </c>
      <c r="M280" s="15" t="s">
        <v>1033</v>
      </c>
      <c r="N280" s="15" t="s">
        <v>1034</v>
      </c>
      <c r="O280" s="14" t="s">
        <v>2252</v>
      </c>
      <c r="P280" s="17">
        <v>-41</v>
      </c>
      <c r="Q280" s="24" t="s">
        <v>1571</v>
      </c>
      <c r="R280" s="24" t="s">
        <v>1558</v>
      </c>
      <c r="S280" s="24" t="str">
        <f t="shared" si="15"/>
        <v/>
      </c>
      <c r="T280" s="24" t="str">
        <f t="shared" si="16"/>
        <v/>
      </c>
      <c r="U280" s="24" t="str">
        <f t="shared" si="17"/>
        <v/>
      </c>
      <c r="V280" s="24" t="s">
        <v>1590</v>
      </c>
    </row>
    <row r="281" spans="1:22" x14ac:dyDescent="0.2">
      <c r="A281" s="14" t="s">
        <v>124</v>
      </c>
      <c r="B281" s="15" t="s">
        <v>1553</v>
      </c>
      <c r="C281" s="15" t="s">
        <v>1187</v>
      </c>
      <c r="D281" s="15" t="s">
        <v>1544</v>
      </c>
      <c r="E281" s="15" t="s">
        <v>308</v>
      </c>
      <c r="F281" s="15" t="s">
        <v>309</v>
      </c>
      <c r="G281" s="15" t="s">
        <v>2524</v>
      </c>
      <c r="H281" s="15" t="s">
        <v>321</v>
      </c>
      <c r="I281" s="15" t="s">
        <v>398</v>
      </c>
      <c r="J281" s="15" t="s">
        <v>1139</v>
      </c>
      <c r="K281" s="15" t="s">
        <v>1140</v>
      </c>
      <c r="L281" s="15" t="s">
        <v>308</v>
      </c>
      <c r="M281" s="15" t="s">
        <v>1033</v>
      </c>
      <c r="N281" s="15" t="s">
        <v>1034</v>
      </c>
      <c r="O281" s="14" t="s">
        <v>2252</v>
      </c>
      <c r="P281" s="17">
        <v>-42.024999999999999</v>
      </c>
      <c r="Q281" s="24" t="s">
        <v>1571</v>
      </c>
      <c r="R281" s="24" t="s">
        <v>1558</v>
      </c>
      <c r="S281" s="24" t="str">
        <f t="shared" si="15"/>
        <v/>
      </c>
      <c r="T281" s="24" t="str">
        <f t="shared" si="16"/>
        <v/>
      </c>
      <c r="U281" s="24" t="str">
        <f t="shared" si="17"/>
        <v/>
      </c>
      <c r="V281" s="24" t="s">
        <v>1590</v>
      </c>
    </row>
    <row r="282" spans="1:22" x14ac:dyDescent="0.2">
      <c r="A282" s="14" t="s">
        <v>124</v>
      </c>
      <c r="B282" s="15" t="s">
        <v>1553</v>
      </c>
      <c r="C282" s="15" t="s">
        <v>1187</v>
      </c>
      <c r="D282" s="15" t="s">
        <v>1544</v>
      </c>
      <c r="E282" s="15" t="s">
        <v>308</v>
      </c>
      <c r="F282" s="15" t="s">
        <v>309</v>
      </c>
      <c r="G282" s="15" t="s">
        <v>2524</v>
      </c>
      <c r="H282" s="15" t="s">
        <v>322</v>
      </c>
      <c r="I282" s="15" t="s">
        <v>398</v>
      </c>
      <c r="J282" s="15" t="s">
        <v>1139</v>
      </c>
      <c r="K282" s="15" t="s">
        <v>1140</v>
      </c>
      <c r="L282" s="15" t="s">
        <v>308</v>
      </c>
      <c r="M282" s="15" t="s">
        <v>1033</v>
      </c>
      <c r="N282" s="15" t="s">
        <v>1034</v>
      </c>
      <c r="O282" s="14" t="s">
        <v>2252</v>
      </c>
      <c r="P282" s="17">
        <v>-45.1</v>
      </c>
      <c r="Q282" s="24" t="s">
        <v>1571</v>
      </c>
      <c r="R282" s="24" t="s">
        <v>1558</v>
      </c>
      <c r="S282" s="24" t="str">
        <f t="shared" si="15"/>
        <v/>
      </c>
      <c r="T282" s="24" t="str">
        <f t="shared" si="16"/>
        <v/>
      </c>
      <c r="U282" s="24" t="str">
        <f t="shared" si="17"/>
        <v/>
      </c>
      <c r="V282" s="24" t="s">
        <v>1590</v>
      </c>
    </row>
    <row r="283" spans="1:22" x14ac:dyDescent="0.2">
      <c r="A283" s="14" t="s">
        <v>124</v>
      </c>
      <c r="B283" s="15" t="s">
        <v>1553</v>
      </c>
      <c r="C283" s="15" t="s">
        <v>1472</v>
      </c>
      <c r="D283" s="15" t="s">
        <v>1545</v>
      </c>
      <c r="E283" s="15" t="s">
        <v>2525</v>
      </c>
      <c r="F283" s="15" t="s">
        <v>2526</v>
      </c>
      <c r="G283" s="15" t="s">
        <v>2527</v>
      </c>
      <c r="H283" s="15" t="s">
        <v>6</v>
      </c>
      <c r="I283" s="15" t="s">
        <v>437</v>
      </c>
      <c r="J283" s="15" t="s">
        <v>1078</v>
      </c>
      <c r="K283" s="15" t="s">
        <v>1079</v>
      </c>
      <c r="L283" s="15" t="s">
        <v>308</v>
      </c>
      <c r="M283" s="15" t="s">
        <v>308</v>
      </c>
      <c r="N283" s="15" t="s">
        <v>2528</v>
      </c>
      <c r="O283" s="14" t="s">
        <v>2239</v>
      </c>
      <c r="P283" s="17">
        <v>68.849999999999994</v>
      </c>
      <c r="Q283" s="24" t="s">
        <v>1571</v>
      </c>
      <c r="R283" s="24" t="s">
        <v>1558</v>
      </c>
      <c r="S283" s="24" t="str">
        <f t="shared" si="15"/>
        <v>5000000201</v>
      </c>
      <c r="T283" s="24" t="str">
        <f t="shared" si="16"/>
        <v>MAR 2021</v>
      </c>
      <c r="U283" s="24" t="str">
        <f t="shared" si="17"/>
        <v>Training Services</v>
      </c>
      <c r="V283" t="str">
        <f t="shared" ref="V283:V329" si="18">F283</f>
        <v>NATIONAL FIRE PROTECTION ASSOCIATIO</v>
      </c>
    </row>
    <row r="284" spans="1:22" x14ac:dyDescent="0.2">
      <c r="A284" s="14" t="s">
        <v>124</v>
      </c>
      <c r="B284" s="15" t="s">
        <v>1553</v>
      </c>
      <c r="C284" s="15" t="s">
        <v>1472</v>
      </c>
      <c r="D284" s="15" t="s">
        <v>1545</v>
      </c>
      <c r="E284" s="15" t="s">
        <v>2525</v>
      </c>
      <c r="F284" s="15" t="s">
        <v>2526</v>
      </c>
      <c r="G284" s="15" t="s">
        <v>2527</v>
      </c>
      <c r="H284" s="15" t="s">
        <v>13</v>
      </c>
      <c r="I284" s="15" t="s">
        <v>437</v>
      </c>
      <c r="J284" s="15" t="s">
        <v>1078</v>
      </c>
      <c r="K284" s="15" t="s">
        <v>1079</v>
      </c>
      <c r="L284" s="15" t="s">
        <v>308</v>
      </c>
      <c r="M284" s="15" t="s">
        <v>308</v>
      </c>
      <c r="N284" s="15" t="s">
        <v>2528</v>
      </c>
      <c r="O284" s="14" t="s">
        <v>2239</v>
      </c>
      <c r="P284" s="17">
        <v>159.75</v>
      </c>
      <c r="Q284" s="24" t="s">
        <v>1571</v>
      </c>
      <c r="R284" s="24" t="s">
        <v>1558</v>
      </c>
      <c r="S284" s="24" t="str">
        <f t="shared" si="15"/>
        <v>5000000201</v>
      </c>
      <c r="T284" s="24" t="str">
        <f t="shared" si="16"/>
        <v>MAR 2021</v>
      </c>
      <c r="U284" s="24" t="str">
        <f t="shared" si="17"/>
        <v>Training Services</v>
      </c>
      <c r="V284" t="str">
        <f t="shared" si="18"/>
        <v>NATIONAL FIRE PROTECTION ASSOCIATIO</v>
      </c>
    </row>
    <row r="285" spans="1:22" x14ac:dyDescent="0.2">
      <c r="A285" s="14" t="s">
        <v>124</v>
      </c>
      <c r="B285" s="15" t="s">
        <v>1553</v>
      </c>
      <c r="C285" s="15" t="s">
        <v>1472</v>
      </c>
      <c r="D285" s="15" t="s">
        <v>1545</v>
      </c>
      <c r="E285" s="15" t="s">
        <v>308</v>
      </c>
      <c r="F285" s="15" t="s">
        <v>309</v>
      </c>
      <c r="G285" s="15" t="s">
        <v>2529</v>
      </c>
      <c r="H285" s="15" t="s">
        <v>285</v>
      </c>
      <c r="I285" s="15" t="s">
        <v>953</v>
      </c>
      <c r="J285" s="15" t="s">
        <v>1074</v>
      </c>
      <c r="K285" s="15" t="s">
        <v>1075</v>
      </c>
      <c r="L285" s="15" t="s">
        <v>308</v>
      </c>
      <c r="M285" s="15" t="s">
        <v>2530</v>
      </c>
      <c r="N285" s="15" t="s">
        <v>2531</v>
      </c>
      <c r="O285" s="14" t="s">
        <v>2239</v>
      </c>
      <c r="P285" s="17">
        <v>249</v>
      </c>
      <c r="Q285" s="24" t="s">
        <v>1571</v>
      </c>
      <c r="R285" s="24" t="s">
        <v>1558</v>
      </c>
      <c r="S285" s="24" t="str">
        <f t="shared" si="15"/>
        <v/>
      </c>
      <c r="T285" s="24" t="str">
        <f t="shared" si="16"/>
        <v/>
      </c>
      <c r="U285" s="24" t="str">
        <f t="shared" si="17"/>
        <v/>
      </c>
      <c r="V285" s="24" t="s">
        <v>1590</v>
      </c>
    </row>
    <row r="286" spans="1:22" x14ac:dyDescent="0.2">
      <c r="A286" s="14" t="s">
        <v>124</v>
      </c>
      <c r="B286" s="15" t="s">
        <v>1553</v>
      </c>
      <c r="C286" s="15" t="s">
        <v>1472</v>
      </c>
      <c r="D286" s="15" t="s">
        <v>1545</v>
      </c>
      <c r="E286" s="15" t="s">
        <v>308</v>
      </c>
      <c r="F286" s="15" t="s">
        <v>309</v>
      </c>
      <c r="G286" s="15" t="s">
        <v>2532</v>
      </c>
      <c r="H286" s="15" t="s">
        <v>295</v>
      </c>
      <c r="I286" s="15" t="s">
        <v>953</v>
      </c>
      <c r="J286" s="15" t="s">
        <v>1074</v>
      </c>
      <c r="K286" s="15" t="s">
        <v>1075</v>
      </c>
      <c r="L286" s="15" t="s">
        <v>308</v>
      </c>
      <c r="M286" s="15" t="s">
        <v>2533</v>
      </c>
      <c r="N286" s="15" t="s">
        <v>2534</v>
      </c>
      <c r="O286" s="14" t="s">
        <v>2252</v>
      </c>
      <c r="P286" s="17">
        <v>498</v>
      </c>
      <c r="Q286" s="24" t="s">
        <v>1571</v>
      </c>
      <c r="R286" s="24" t="s">
        <v>1558</v>
      </c>
      <c r="S286" s="24" t="str">
        <f t="shared" si="15"/>
        <v/>
      </c>
      <c r="T286" s="24" t="str">
        <f t="shared" si="16"/>
        <v/>
      </c>
      <c r="U286" s="24" t="str">
        <f t="shared" si="17"/>
        <v/>
      </c>
      <c r="V286" s="24" t="s">
        <v>1590</v>
      </c>
    </row>
    <row r="287" spans="1:22" x14ac:dyDescent="0.2">
      <c r="A287" s="14" t="s">
        <v>124</v>
      </c>
      <c r="B287" s="15" t="s">
        <v>1553</v>
      </c>
      <c r="C287" s="15" t="s">
        <v>1480</v>
      </c>
      <c r="D287" s="15" t="s">
        <v>1547</v>
      </c>
      <c r="E287" s="15" t="s">
        <v>346</v>
      </c>
      <c r="F287" s="15" t="s">
        <v>347</v>
      </c>
      <c r="G287" s="15" t="s">
        <v>2535</v>
      </c>
      <c r="H287" s="15" t="s">
        <v>295</v>
      </c>
      <c r="I287" s="15" t="s">
        <v>312</v>
      </c>
      <c r="J287" s="15" t="s">
        <v>1136</v>
      </c>
      <c r="K287" s="15" t="s">
        <v>1137</v>
      </c>
      <c r="L287" s="15" t="s">
        <v>308</v>
      </c>
      <c r="M287" s="15" t="s">
        <v>308</v>
      </c>
      <c r="N287" s="15" t="s">
        <v>2536</v>
      </c>
      <c r="O287" s="14" t="s">
        <v>2229</v>
      </c>
      <c r="P287" s="17">
        <v>525.05999999999995</v>
      </c>
      <c r="Q287" s="24" t="s">
        <v>1571</v>
      </c>
      <c r="R287" s="24" t="s">
        <v>1558</v>
      </c>
      <c r="S287" s="24" t="str">
        <f t="shared" si="15"/>
        <v>1900000073</v>
      </c>
      <c r="T287" s="24" t="str">
        <f t="shared" si="16"/>
        <v>JAN 2021</v>
      </c>
      <c r="U287" s="24" t="str">
        <f t="shared" si="17"/>
        <v>Misc. Outside Svcs</v>
      </c>
      <c r="V287" t="str">
        <f t="shared" si="18"/>
        <v>IRON MOUNTAIN INC</v>
      </c>
    </row>
    <row r="288" spans="1:22" x14ac:dyDescent="0.2">
      <c r="A288" s="14" t="s">
        <v>124</v>
      </c>
      <c r="B288" s="15" t="s">
        <v>1553</v>
      </c>
      <c r="C288" s="15" t="s">
        <v>1480</v>
      </c>
      <c r="D288" s="15" t="s">
        <v>1547</v>
      </c>
      <c r="E288" s="15" t="s">
        <v>346</v>
      </c>
      <c r="F288" s="15" t="s">
        <v>347</v>
      </c>
      <c r="G288" s="15" t="s">
        <v>2537</v>
      </c>
      <c r="H288" s="15" t="s">
        <v>295</v>
      </c>
      <c r="I288" s="15" t="s">
        <v>312</v>
      </c>
      <c r="J288" s="15" t="s">
        <v>1136</v>
      </c>
      <c r="K288" s="15" t="s">
        <v>1137</v>
      </c>
      <c r="L288" s="15" t="s">
        <v>308</v>
      </c>
      <c r="M288" s="15" t="s">
        <v>308</v>
      </c>
      <c r="N288" s="15" t="s">
        <v>2538</v>
      </c>
      <c r="O288" s="14" t="s">
        <v>2235</v>
      </c>
      <c r="P288" s="17">
        <v>565.29</v>
      </c>
      <c r="Q288" s="24" t="s">
        <v>1571</v>
      </c>
      <c r="R288" s="24" t="s">
        <v>1558</v>
      </c>
      <c r="S288" s="24" t="str">
        <f t="shared" si="15"/>
        <v>1900000570</v>
      </c>
      <c r="T288" s="24" t="str">
        <f t="shared" si="16"/>
        <v>FEB 2021</v>
      </c>
      <c r="U288" s="24" t="str">
        <f t="shared" si="17"/>
        <v>Misc. Outside Svcs</v>
      </c>
      <c r="V288" t="str">
        <f t="shared" si="18"/>
        <v>IRON MOUNTAIN INC</v>
      </c>
    </row>
    <row r="289" spans="1:22" x14ac:dyDescent="0.2">
      <c r="A289" s="14" t="s">
        <v>124</v>
      </c>
      <c r="B289" s="15" t="s">
        <v>1553</v>
      </c>
      <c r="C289" s="15" t="s">
        <v>1480</v>
      </c>
      <c r="D289" s="15" t="s">
        <v>1547</v>
      </c>
      <c r="E289" s="15" t="s">
        <v>346</v>
      </c>
      <c r="F289" s="15" t="s">
        <v>347</v>
      </c>
      <c r="G289" s="15" t="s">
        <v>2539</v>
      </c>
      <c r="H289" s="15" t="s">
        <v>295</v>
      </c>
      <c r="I289" s="15" t="s">
        <v>312</v>
      </c>
      <c r="J289" s="15" t="s">
        <v>1136</v>
      </c>
      <c r="K289" s="15" t="s">
        <v>1137</v>
      </c>
      <c r="L289" s="15" t="s">
        <v>308</v>
      </c>
      <c r="M289" s="15" t="s">
        <v>308</v>
      </c>
      <c r="N289" s="15" t="s">
        <v>2540</v>
      </c>
      <c r="O289" s="14" t="s">
        <v>2239</v>
      </c>
      <c r="P289" s="17">
        <v>378.84</v>
      </c>
      <c r="Q289" s="24" t="s">
        <v>1571</v>
      </c>
      <c r="R289" s="24" t="s">
        <v>1558</v>
      </c>
      <c r="S289" s="24" t="str">
        <f t="shared" si="15"/>
        <v>1900000922</v>
      </c>
      <c r="T289" s="24" t="str">
        <f t="shared" si="16"/>
        <v>MAR 2021</v>
      </c>
      <c r="U289" s="24" t="str">
        <f t="shared" si="17"/>
        <v>Misc. Outside Svcs</v>
      </c>
      <c r="V289" t="str">
        <f t="shared" si="18"/>
        <v>IRON MOUNTAIN INC</v>
      </c>
    </row>
    <row r="290" spans="1:22" x14ac:dyDescent="0.2">
      <c r="A290" s="14" t="s">
        <v>124</v>
      </c>
      <c r="B290" s="15" t="s">
        <v>1553</v>
      </c>
      <c r="C290" s="15" t="s">
        <v>1480</v>
      </c>
      <c r="D290" s="15" t="s">
        <v>1547</v>
      </c>
      <c r="E290" s="15" t="s">
        <v>346</v>
      </c>
      <c r="F290" s="15" t="s">
        <v>347</v>
      </c>
      <c r="G290" s="15" t="s">
        <v>2541</v>
      </c>
      <c r="H290" s="15" t="s">
        <v>295</v>
      </c>
      <c r="I290" s="15" t="s">
        <v>312</v>
      </c>
      <c r="J290" s="15" t="s">
        <v>1136</v>
      </c>
      <c r="K290" s="15" t="s">
        <v>1137</v>
      </c>
      <c r="L290" s="15" t="s">
        <v>308</v>
      </c>
      <c r="M290" s="15" t="s">
        <v>308</v>
      </c>
      <c r="N290" s="15" t="s">
        <v>2542</v>
      </c>
      <c r="O290" s="14" t="s">
        <v>2219</v>
      </c>
      <c r="P290" s="17">
        <v>281.95</v>
      </c>
      <c r="Q290" s="24" t="s">
        <v>1571</v>
      </c>
      <c r="R290" s="24" t="s">
        <v>1558</v>
      </c>
      <c r="S290" s="24" t="str">
        <f t="shared" si="15"/>
        <v>1900004365</v>
      </c>
      <c r="T290" s="24" t="str">
        <f t="shared" si="16"/>
        <v>SEP 2020</v>
      </c>
      <c r="U290" s="24" t="str">
        <f t="shared" si="17"/>
        <v>Misc. Outside Svcs</v>
      </c>
      <c r="V290" t="str">
        <f t="shared" si="18"/>
        <v>IRON MOUNTAIN INC</v>
      </c>
    </row>
    <row r="291" spans="1:22" x14ac:dyDescent="0.2">
      <c r="A291" s="14" t="s">
        <v>124</v>
      </c>
      <c r="B291" s="15" t="s">
        <v>1553</v>
      </c>
      <c r="C291" s="15" t="s">
        <v>1480</v>
      </c>
      <c r="D291" s="15" t="s">
        <v>1547</v>
      </c>
      <c r="E291" s="15" t="s">
        <v>346</v>
      </c>
      <c r="F291" s="15" t="s">
        <v>347</v>
      </c>
      <c r="G291" s="15" t="s">
        <v>2543</v>
      </c>
      <c r="H291" s="15" t="s">
        <v>295</v>
      </c>
      <c r="I291" s="15" t="s">
        <v>312</v>
      </c>
      <c r="J291" s="15" t="s">
        <v>1136</v>
      </c>
      <c r="K291" s="15" t="s">
        <v>1137</v>
      </c>
      <c r="L291" s="15" t="s">
        <v>308</v>
      </c>
      <c r="M291" s="15" t="s">
        <v>308</v>
      </c>
      <c r="N291" s="15" t="s">
        <v>2544</v>
      </c>
      <c r="O291" s="14" t="s">
        <v>2224</v>
      </c>
      <c r="P291" s="17">
        <v>355.32</v>
      </c>
      <c r="Q291" s="24" t="s">
        <v>1571</v>
      </c>
      <c r="R291" s="24" t="s">
        <v>1558</v>
      </c>
      <c r="S291" s="24" t="str">
        <f t="shared" si="15"/>
        <v>1900004823</v>
      </c>
      <c r="T291" s="24" t="str">
        <f t="shared" si="16"/>
        <v>OCT 2020</v>
      </c>
      <c r="U291" s="24" t="str">
        <f t="shared" si="17"/>
        <v>Misc. Outside Svcs</v>
      </c>
      <c r="V291" t="str">
        <f t="shared" si="18"/>
        <v>IRON MOUNTAIN INC</v>
      </c>
    </row>
    <row r="292" spans="1:22" x14ac:dyDescent="0.2">
      <c r="A292" s="14" t="s">
        <v>124</v>
      </c>
      <c r="B292" s="15" t="s">
        <v>1553</v>
      </c>
      <c r="C292" s="15" t="s">
        <v>1480</v>
      </c>
      <c r="D292" s="15" t="s">
        <v>1547</v>
      </c>
      <c r="E292" s="15" t="s">
        <v>346</v>
      </c>
      <c r="F292" s="15" t="s">
        <v>347</v>
      </c>
      <c r="G292" s="15" t="s">
        <v>2545</v>
      </c>
      <c r="H292" s="15" t="s">
        <v>295</v>
      </c>
      <c r="I292" s="15" t="s">
        <v>312</v>
      </c>
      <c r="J292" s="15" t="s">
        <v>1136</v>
      </c>
      <c r="K292" s="15" t="s">
        <v>1137</v>
      </c>
      <c r="L292" s="15" t="s">
        <v>308</v>
      </c>
      <c r="M292" s="15" t="s">
        <v>308</v>
      </c>
      <c r="N292" s="15" t="s">
        <v>2546</v>
      </c>
      <c r="O292" s="14" t="s">
        <v>2221</v>
      </c>
      <c r="P292" s="17">
        <v>527.86</v>
      </c>
      <c r="Q292" s="24" t="s">
        <v>1571</v>
      </c>
      <c r="R292" s="24" t="s">
        <v>1558</v>
      </c>
      <c r="S292" s="24" t="str">
        <f t="shared" si="15"/>
        <v>1900005453</v>
      </c>
      <c r="T292" s="24" t="str">
        <f t="shared" si="16"/>
        <v>NOV 2020</v>
      </c>
      <c r="U292" s="24" t="str">
        <f t="shared" si="17"/>
        <v>Misc. Outside Svcs</v>
      </c>
      <c r="V292" t="str">
        <f t="shared" si="18"/>
        <v>IRON MOUNTAIN INC</v>
      </c>
    </row>
    <row r="293" spans="1:22" x14ac:dyDescent="0.2">
      <c r="A293" s="14" t="s">
        <v>124</v>
      </c>
      <c r="B293" s="15" t="s">
        <v>1553</v>
      </c>
      <c r="C293" s="15" t="s">
        <v>1480</v>
      </c>
      <c r="D293" s="15" t="s">
        <v>1547</v>
      </c>
      <c r="E293" s="15" t="s">
        <v>346</v>
      </c>
      <c r="F293" s="15" t="s">
        <v>347</v>
      </c>
      <c r="G293" s="15" t="s">
        <v>2547</v>
      </c>
      <c r="H293" s="15" t="s">
        <v>295</v>
      </c>
      <c r="I293" s="15" t="s">
        <v>312</v>
      </c>
      <c r="J293" s="15" t="s">
        <v>1136</v>
      </c>
      <c r="K293" s="15" t="s">
        <v>1137</v>
      </c>
      <c r="L293" s="15" t="s">
        <v>308</v>
      </c>
      <c r="M293" s="15" t="s">
        <v>308</v>
      </c>
      <c r="N293" s="15" t="s">
        <v>2548</v>
      </c>
      <c r="O293" s="14" t="s">
        <v>2252</v>
      </c>
      <c r="P293" s="17">
        <v>444.55</v>
      </c>
      <c r="Q293" s="24" t="s">
        <v>1571</v>
      </c>
      <c r="R293" s="24" t="s">
        <v>1558</v>
      </c>
      <c r="S293" s="24" t="str">
        <f t="shared" si="15"/>
        <v>1900005914</v>
      </c>
      <c r="T293" s="24" t="str">
        <f t="shared" si="16"/>
        <v>DEC 2020</v>
      </c>
      <c r="U293" s="24" t="str">
        <f t="shared" si="17"/>
        <v>Misc. Outside Svcs</v>
      </c>
      <c r="V293" t="str">
        <f t="shared" si="18"/>
        <v>IRON MOUNTAIN INC</v>
      </c>
    </row>
    <row r="294" spans="1:22" x14ac:dyDescent="0.2">
      <c r="A294" s="14" t="s">
        <v>124</v>
      </c>
      <c r="B294" s="15" t="s">
        <v>1553</v>
      </c>
      <c r="C294" s="15" t="s">
        <v>1480</v>
      </c>
      <c r="D294" s="15" t="s">
        <v>1547</v>
      </c>
      <c r="E294" s="15" t="s">
        <v>336</v>
      </c>
      <c r="F294" s="15" t="s">
        <v>337</v>
      </c>
      <c r="G294" s="15" t="s">
        <v>2549</v>
      </c>
      <c r="H294" s="15" t="s">
        <v>295</v>
      </c>
      <c r="I294" s="15" t="s">
        <v>312</v>
      </c>
      <c r="J294" s="15" t="s">
        <v>1136</v>
      </c>
      <c r="K294" s="15" t="s">
        <v>1137</v>
      </c>
      <c r="L294" s="15" t="s">
        <v>308</v>
      </c>
      <c r="M294" s="15" t="s">
        <v>308</v>
      </c>
      <c r="N294" s="15" t="s">
        <v>2550</v>
      </c>
      <c r="O294" s="14" t="s">
        <v>2235</v>
      </c>
      <c r="P294" s="17">
        <v>89.27</v>
      </c>
      <c r="Q294" s="24" t="s">
        <v>1571</v>
      </c>
      <c r="R294" s="24" t="s">
        <v>1558</v>
      </c>
      <c r="S294" s="24" t="str">
        <f t="shared" si="15"/>
        <v>1900000744</v>
      </c>
      <c r="T294" s="24" t="str">
        <f t="shared" si="16"/>
        <v>FEB 2021</v>
      </c>
      <c r="U294" s="24" t="str">
        <f t="shared" si="17"/>
        <v>Misc. Outside Svcs</v>
      </c>
      <c r="V294" t="str">
        <f t="shared" si="18"/>
        <v>TIME WARNER</v>
      </c>
    </row>
    <row r="295" spans="1:22" x14ac:dyDescent="0.2">
      <c r="A295" s="14" t="s">
        <v>124</v>
      </c>
      <c r="B295" s="15" t="s">
        <v>1553</v>
      </c>
      <c r="C295" s="15" t="s">
        <v>1480</v>
      </c>
      <c r="D295" s="15" t="s">
        <v>1547</v>
      </c>
      <c r="E295" s="15" t="s">
        <v>336</v>
      </c>
      <c r="F295" s="15" t="s">
        <v>337</v>
      </c>
      <c r="G295" s="15" t="s">
        <v>2551</v>
      </c>
      <c r="H295" s="15" t="s">
        <v>295</v>
      </c>
      <c r="I295" s="15" t="s">
        <v>312</v>
      </c>
      <c r="J295" s="15" t="s">
        <v>1136</v>
      </c>
      <c r="K295" s="15" t="s">
        <v>1137</v>
      </c>
      <c r="L295" s="15" t="s">
        <v>308</v>
      </c>
      <c r="M295" s="15" t="s">
        <v>308</v>
      </c>
      <c r="N295" s="15" t="s">
        <v>2552</v>
      </c>
      <c r="O295" s="14" t="s">
        <v>2219</v>
      </c>
      <c r="P295" s="17">
        <v>115.84</v>
      </c>
      <c r="Q295" s="24" t="s">
        <v>1571</v>
      </c>
      <c r="R295" s="24" t="s">
        <v>1558</v>
      </c>
      <c r="S295" s="24" t="str">
        <f t="shared" si="15"/>
        <v>1900004438</v>
      </c>
      <c r="T295" s="24" t="str">
        <f t="shared" si="16"/>
        <v>SEP 2020</v>
      </c>
      <c r="U295" s="24" t="str">
        <f t="shared" si="17"/>
        <v>Misc. Outside Svcs</v>
      </c>
      <c r="V295" t="str">
        <f t="shared" si="18"/>
        <v>TIME WARNER</v>
      </c>
    </row>
    <row r="296" spans="1:22" x14ac:dyDescent="0.2">
      <c r="A296" s="14" t="s">
        <v>124</v>
      </c>
      <c r="B296" s="15" t="s">
        <v>1553</v>
      </c>
      <c r="C296" s="15" t="s">
        <v>1480</v>
      </c>
      <c r="D296" s="15" t="s">
        <v>1547</v>
      </c>
      <c r="E296" s="15" t="s">
        <v>336</v>
      </c>
      <c r="F296" s="15" t="s">
        <v>337</v>
      </c>
      <c r="G296" s="15" t="s">
        <v>2553</v>
      </c>
      <c r="H296" s="15" t="s">
        <v>295</v>
      </c>
      <c r="I296" s="15" t="s">
        <v>312</v>
      </c>
      <c r="J296" s="15" t="s">
        <v>1136</v>
      </c>
      <c r="K296" s="15" t="s">
        <v>1137</v>
      </c>
      <c r="L296" s="15" t="s">
        <v>308</v>
      </c>
      <c r="M296" s="15" t="s">
        <v>308</v>
      </c>
      <c r="N296" s="15" t="s">
        <v>2554</v>
      </c>
      <c r="O296" s="14" t="s">
        <v>2224</v>
      </c>
      <c r="P296" s="17">
        <v>50.33</v>
      </c>
      <c r="Q296" s="24" t="s">
        <v>1571</v>
      </c>
      <c r="R296" s="24" t="s">
        <v>1558</v>
      </c>
      <c r="S296" s="24" t="str">
        <f t="shared" si="15"/>
        <v>1900004970</v>
      </c>
      <c r="T296" s="24" t="str">
        <f t="shared" si="16"/>
        <v>OCT 2020</v>
      </c>
      <c r="U296" s="24" t="str">
        <f t="shared" si="17"/>
        <v>Misc. Outside Svcs</v>
      </c>
      <c r="V296" t="str">
        <f t="shared" si="18"/>
        <v>TIME WARNER</v>
      </c>
    </row>
    <row r="297" spans="1:22" x14ac:dyDescent="0.2">
      <c r="A297" s="14" t="s">
        <v>124</v>
      </c>
      <c r="B297" s="15" t="s">
        <v>1553</v>
      </c>
      <c r="C297" s="15" t="s">
        <v>1480</v>
      </c>
      <c r="D297" s="15" t="s">
        <v>1547</v>
      </c>
      <c r="E297" s="15" t="s">
        <v>336</v>
      </c>
      <c r="F297" s="15" t="s">
        <v>337</v>
      </c>
      <c r="G297" s="15" t="s">
        <v>2555</v>
      </c>
      <c r="H297" s="15" t="s">
        <v>295</v>
      </c>
      <c r="I297" s="15" t="s">
        <v>312</v>
      </c>
      <c r="J297" s="15" t="s">
        <v>1136</v>
      </c>
      <c r="K297" s="15" t="s">
        <v>1137</v>
      </c>
      <c r="L297" s="15" t="s">
        <v>308</v>
      </c>
      <c r="M297" s="15" t="s">
        <v>308</v>
      </c>
      <c r="N297" s="15" t="s">
        <v>2556</v>
      </c>
      <c r="O297" s="14" t="s">
        <v>2221</v>
      </c>
      <c r="P297" s="17">
        <v>50.33</v>
      </c>
      <c r="Q297" s="24" t="s">
        <v>1571</v>
      </c>
      <c r="R297" s="24" t="s">
        <v>1558</v>
      </c>
      <c r="S297" s="24" t="str">
        <f t="shared" si="15"/>
        <v>1900005524</v>
      </c>
      <c r="T297" s="24" t="str">
        <f t="shared" si="16"/>
        <v>NOV 2020</v>
      </c>
      <c r="U297" s="24" t="str">
        <f t="shared" si="17"/>
        <v>Misc. Outside Svcs</v>
      </c>
      <c r="V297" t="str">
        <f t="shared" si="18"/>
        <v>TIME WARNER</v>
      </c>
    </row>
    <row r="298" spans="1:22" x14ac:dyDescent="0.2">
      <c r="A298" s="14" t="s">
        <v>124</v>
      </c>
      <c r="B298" s="15" t="s">
        <v>1553</v>
      </c>
      <c r="C298" s="15" t="s">
        <v>1480</v>
      </c>
      <c r="D298" s="15" t="s">
        <v>1547</v>
      </c>
      <c r="E298" s="15" t="s">
        <v>336</v>
      </c>
      <c r="F298" s="15" t="s">
        <v>337</v>
      </c>
      <c r="G298" s="15" t="s">
        <v>2557</v>
      </c>
      <c r="H298" s="15" t="s">
        <v>295</v>
      </c>
      <c r="I298" s="15" t="s">
        <v>312</v>
      </c>
      <c r="J298" s="15" t="s">
        <v>1136</v>
      </c>
      <c r="K298" s="15" t="s">
        <v>1137</v>
      </c>
      <c r="L298" s="15" t="s">
        <v>308</v>
      </c>
      <c r="M298" s="15" t="s">
        <v>308</v>
      </c>
      <c r="N298" s="15" t="s">
        <v>2558</v>
      </c>
      <c r="O298" s="14" t="s">
        <v>2252</v>
      </c>
      <c r="P298" s="17">
        <v>101.13</v>
      </c>
      <c r="Q298" s="24" t="s">
        <v>1571</v>
      </c>
      <c r="R298" s="24" t="s">
        <v>1558</v>
      </c>
      <c r="S298" s="24" t="str">
        <f t="shared" si="15"/>
        <v>1900006308</v>
      </c>
      <c r="T298" s="24" t="str">
        <f t="shared" si="16"/>
        <v>DEC 2020</v>
      </c>
      <c r="U298" s="24" t="str">
        <f t="shared" si="17"/>
        <v>Misc. Outside Svcs</v>
      </c>
      <c r="V298" t="str">
        <f t="shared" si="18"/>
        <v>TIME WARNER</v>
      </c>
    </row>
    <row r="299" spans="1:22" x14ac:dyDescent="0.2">
      <c r="A299" s="14" t="s">
        <v>124</v>
      </c>
      <c r="B299" s="15" t="s">
        <v>1553</v>
      </c>
      <c r="C299" s="15" t="s">
        <v>1480</v>
      </c>
      <c r="D299" s="15" t="s">
        <v>1547</v>
      </c>
      <c r="E299" s="15" t="s">
        <v>2559</v>
      </c>
      <c r="F299" s="15" t="s">
        <v>2560</v>
      </c>
      <c r="G299" s="15" t="s">
        <v>2561</v>
      </c>
      <c r="H299" s="15" t="s">
        <v>295</v>
      </c>
      <c r="I299" s="15" t="s">
        <v>312</v>
      </c>
      <c r="J299" s="15" t="s">
        <v>1082</v>
      </c>
      <c r="K299" s="15" t="s">
        <v>1083</v>
      </c>
      <c r="L299" s="15" t="s">
        <v>308</v>
      </c>
      <c r="M299" s="15" t="s">
        <v>308</v>
      </c>
      <c r="N299" s="15" t="s">
        <v>2562</v>
      </c>
      <c r="O299" s="14" t="s">
        <v>2221</v>
      </c>
      <c r="P299" s="17">
        <v>26.25</v>
      </c>
      <c r="Q299" s="24" t="s">
        <v>1571</v>
      </c>
      <c r="R299" s="24" t="s">
        <v>1558</v>
      </c>
      <c r="S299" s="24" t="str">
        <f t="shared" si="15"/>
        <v>1900005536</v>
      </c>
      <c r="T299" s="24" t="str">
        <f t="shared" si="16"/>
        <v>NOV 2020</v>
      </c>
      <c r="U299" s="24" t="str">
        <f t="shared" si="17"/>
        <v>Misc. Outside Svcs</v>
      </c>
      <c r="V299" t="str">
        <f t="shared" si="18"/>
        <v>ELINK DESIGN INC</v>
      </c>
    </row>
    <row r="300" spans="1:22" x14ac:dyDescent="0.2">
      <c r="A300" s="14" t="s">
        <v>124</v>
      </c>
      <c r="B300" s="15" t="s">
        <v>1553</v>
      </c>
      <c r="C300" s="15" t="s">
        <v>1480</v>
      </c>
      <c r="D300" s="15" t="s">
        <v>1547</v>
      </c>
      <c r="E300" s="15" t="s">
        <v>383</v>
      </c>
      <c r="F300" s="15" t="s">
        <v>384</v>
      </c>
      <c r="G300" s="15" t="s">
        <v>2563</v>
      </c>
      <c r="H300" s="15" t="s">
        <v>295</v>
      </c>
      <c r="I300" s="15" t="s">
        <v>312</v>
      </c>
      <c r="J300" s="15" t="s">
        <v>1060</v>
      </c>
      <c r="K300" s="15" t="s">
        <v>1061</v>
      </c>
      <c r="L300" s="15" t="s">
        <v>308</v>
      </c>
      <c r="M300" s="15" t="s">
        <v>308</v>
      </c>
      <c r="N300" s="15" t="s">
        <v>2564</v>
      </c>
      <c r="O300" s="14" t="s">
        <v>2219</v>
      </c>
      <c r="P300" s="17">
        <v>161</v>
      </c>
      <c r="Q300" s="24" t="s">
        <v>1571</v>
      </c>
      <c r="R300" s="24" t="s">
        <v>1558</v>
      </c>
      <c r="S300" s="24" t="str">
        <f t="shared" si="15"/>
        <v>1900004292</v>
      </c>
      <c r="T300" s="24" t="str">
        <f t="shared" si="16"/>
        <v>SEP 2020</v>
      </c>
      <c r="U300" s="24" t="str">
        <f t="shared" si="17"/>
        <v>Misc. Outside Svcs</v>
      </c>
      <c r="V300" t="str">
        <f t="shared" si="18"/>
        <v>MCGREGOR &amp; ASSOCIATES INC</v>
      </c>
    </row>
    <row r="301" spans="1:22" x14ac:dyDescent="0.2">
      <c r="A301" s="14" t="s">
        <v>124</v>
      </c>
      <c r="B301" s="15" t="s">
        <v>1553</v>
      </c>
      <c r="C301" s="15" t="s">
        <v>1480</v>
      </c>
      <c r="D301" s="15" t="s">
        <v>1547</v>
      </c>
      <c r="E301" s="15" t="s">
        <v>383</v>
      </c>
      <c r="F301" s="15" t="s">
        <v>384</v>
      </c>
      <c r="G301" s="15" t="s">
        <v>2565</v>
      </c>
      <c r="H301" s="15" t="s">
        <v>295</v>
      </c>
      <c r="I301" s="15" t="s">
        <v>312</v>
      </c>
      <c r="J301" s="15" t="s">
        <v>1060</v>
      </c>
      <c r="K301" s="15" t="s">
        <v>1061</v>
      </c>
      <c r="L301" s="15" t="s">
        <v>308</v>
      </c>
      <c r="M301" s="15" t="s">
        <v>308</v>
      </c>
      <c r="N301" s="15" t="s">
        <v>2566</v>
      </c>
      <c r="O301" s="14" t="s">
        <v>2224</v>
      </c>
      <c r="P301" s="17">
        <v>161</v>
      </c>
      <c r="Q301" s="24" t="s">
        <v>1571</v>
      </c>
      <c r="R301" s="24" t="s">
        <v>1558</v>
      </c>
      <c r="S301" s="24" t="str">
        <f t="shared" si="15"/>
        <v>1900005011</v>
      </c>
      <c r="T301" s="24" t="str">
        <f t="shared" si="16"/>
        <v>OCT 2020</v>
      </c>
      <c r="U301" s="24" t="str">
        <f t="shared" si="17"/>
        <v>Misc. Outside Svcs</v>
      </c>
      <c r="V301" t="str">
        <f t="shared" si="18"/>
        <v>MCGREGOR &amp; ASSOCIATES INC</v>
      </c>
    </row>
    <row r="302" spans="1:22" x14ac:dyDescent="0.2">
      <c r="A302" s="14" t="s">
        <v>124</v>
      </c>
      <c r="B302" s="15" t="s">
        <v>1553</v>
      </c>
      <c r="C302" s="15" t="s">
        <v>1480</v>
      </c>
      <c r="D302" s="15" t="s">
        <v>1547</v>
      </c>
      <c r="E302" s="15" t="s">
        <v>383</v>
      </c>
      <c r="F302" s="15" t="s">
        <v>384</v>
      </c>
      <c r="G302" s="15" t="s">
        <v>2567</v>
      </c>
      <c r="H302" s="15" t="s">
        <v>295</v>
      </c>
      <c r="I302" s="15" t="s">
        <v>312</v>
      </c>
      <c r="J302" s="15" t="s">
        <v>1060</v>
      </c>
      <c r="K302" s="15" t="s">
        <v>1061</v>
      </c>
      <c r="L302" s="15" t="s">
        <v>308</v>
      </c>
      <c r="M302" s="15" t="s">
        <v>308</v>
      </c>
      <c r="N302" s="15" t="s">
        <v>2568</v>
      </c>
      <c r="O302" s="14" t="s">
        <v>2252</v>
      </c>
      <c r="P302" s="17">
        <v>161</v>
      </c>
      <c r="Q302" s="24" t="s">
        <v>1571</v>
      </c>
      <c r="R302" s="24" t="s">
        <v>1558</v>
      </c>
      <c r="S302" s="24" t="str">
        <f t="shared" si="15"/>
        <v>1900006009</v>
      </c>
      <c r="T302" s="24" t="str">
        <f t="shared" si="16"/>
        <v>DEC 2020</v>
      </c>
      <c r="U302" s="24" t="str">
        <f t="shared" si="17"/>
        <v>Misc. Outside Svcs</v>
      </c>
      <c r="V302" t="str">
        <f t="shared" si="18"/>
        <v>MCGREGOR &amp; ASSOCIATES INC</v>
      </c>
    </row>
    <row r="303" spans="1:22" x14ac:dyDescent="0.2">
      <c r="A303" s="14" t="s">
        <v>124</v>
      </c>
      <c r="B303" s="15" t="s">
        <v>1553</v>
      </c>
      <c r="C303" s="15" t="s">
        <v>1480</v>
      </c>
      <c r="D303" s="15" t="s">
        <v>1547</v>
      </c>
      <c r="E303" s="15" t="s">
        <v>383</v>
      </c>
      <c r="F303" s="15" t="s">
        <v>384</v>
      </c>
      <c r="G303" s="15" t="s">
        <v>2569</v>
      </c>
      <c r="H303" s="15" t="s">
        <v>295</v>
      </c>
      <c r="I303" s="15" t="s">
        <v>312</v>
      </c>
      <c r="J303" s="15" t="s">
        <v>1060</v>
      </c>
      <c r="K303" s="15" t="s">
        <v>1061</v>
      </c>
      <c r="L303" s="15" t="s">
        <v>308</v>
      </c>
      <c r="M303" s="15" t="s">
        <v>308</v>
      </c>
      <c r="N303" s="15" t="s">
        <v>2570</v>
      </c>
      <c r="O303" s="14" t="s">
        <v>2252</v>
      </c>
      <c r="P303" s="17">
        <v>161</v>
      </c>
      <c r="Q303" s="24" t="s">
        <v>1571</v>
      </c>
      <c r="R303" s="24" t="s">
        <v>1558</v>
      </c>
      <c r="S303" s="24" t="str">
        <f t="shared" si="15"/>
        <v>1900006012</v>
      </c>
      <c r="T303" s="24" t="str">
        <f t="shared" si="16"/>
        <v>DEC 2020</v>
      </c>
      <c r="U303" s="24" t="str">
        <f t="shared" si="17"/>
        <v>Misc. Outside Svcs</v>
      </c>
      <c r="V303" t="str">
        <f t="shared" si="18"/>
        <v>MCGREGOR &amp; ASSOCIATES INC</v>
      </c>
    </row>
    <row r="304" spans="1:22" x14ac:dyDescent="0.2">
      <c r="A304" s="14" t="s">
        <v>124</v>
      </c>
      <c r="B304" s="15" t="s">
        <v>1553</v>
      </c>
      <c r="C304" s="15" t="s">
        <v>1480</v>
      </c>
      <c r="D304" s="15" t="s">
        <v>1547</v>
      </c>
      <c r="E304" s="15" t="s">
        <v>383</v>
      </c>
      <c r="F304" s="15" t="s">
        <v>384</v>
      </c>
      <c r="G304" s="15" t="s">
        <v>2571</v>
      </c>
      <c r="H304" s="15" t="s">
        <v>295</v>
      </c>
      <c r="I304" s="15" t="s">
        <v>312</v>
      </c>
      <c r="J304" s="15" t="s">
        <v>1060</v>
      </c>
      <c r="K304" s="15" t="s">
        <v>1061</v>
      </c>
      <c r="L304" s="15" t="s">
        <v>308</v>
      </c>
      <c r="M304" s="15" t="s">
        <v>308</v>
      </c>
      <c r="N304" s="15" t="s">
        <v>2572</v>
      </c>
      <c r="O304" s="14" t="s">
        <v>2252</v>
      </c>
      <c r="P304" s="17">
        <v>483</v>
      </c>
      <c r="Q304" s="24" t="s">
        <v>1571</v>
      </c>
      <c r="R304" s="24" t="s">
        <v>1558</v>
      </c>
      <c r="S304" s="24" t="str">
        <f t="shared" si="15"/>
        <v>1900006135</v>
      </c>
      <c r="T304" s="24" t="str">
        <f t="shared" si="16"/>
        <v>DEC 2020</v>
      </c>
      <c r="U304" s="24" t="str">
        <f t="shared" si="17"/>
        <v>Misc. Outside Svcs</v>
      </c>
      <c r="V304" t="str">
        <f t="shared" si="18"/>
        <v>MCGREGOR &amp; ASSOCIATES INC</v>
      </c>
    </row>
    <row r="305" spans="1:22" x14ac:dyDescent="0.2">
      <c r="A305" s="14" t="s">
        <v>124</v>
      </c>
      <c r="B305" s="15" t="s">
        <v>1553</v>
      </c>
      <c r="C305" s="15" t="s">
        <v>1480</v>
      </c>
      <c r="D305" s="15" t="s">
        <v>1547</v>
      </c>
      <c r="E305" s="15" t="s">
        <v>338</v>
      </c>
      <c r="F305" s="15" t="s">
        <v>339</v>
      </c>
      <c r="G305" s="15" t="s">
        <v>2573</v>
      </c>
      <c r="H305" s="15" t="s">
        <v>295</v>
      </c>
      <c r="I305" s="15" t="s">
        <v>312</v>
      </c>
      <c r="J305" s="15" t="s">
        <v>1136</v>
      </c>
      <c r="K305" s="15" t="s">
        <v>1137</v>
      </c>
      <c r="L305" s="15" t="s">
        <v>308</v>
      </c>
      <c r="M305" s="15" t="s">
        <v>308</v>
      </c>
      <c r="N305" s="15" t="s">
        <v>2574</v>
      </c>
      <c r="O305" s="14" t="s">
        <v>2229</v>
      </c>
      <c r="P305" s="17">
        <v>560.1</v>
      </c>
      <c r="Q305" s="24" t="s">
        <v>1571</v>
      </c>
      <c r="R305" s="24" t="s">
        <v>1558</v>
      </c>
      <c r="S305" s="24" t="str">
        <f t="shared" si="15"/>
        <v>1900000024</v>
      </c>
      <c r="T305" s="24" t="str">
        <f t="shared" si="16"/>
        <v>JAN 2021</v>
      </c>
      <c r="U305" s="24" t="str">
        <f t="shared" si="17"/>
        <v>Misc. Outside Svcs</v>
      </c>
      <c r="V305" t="str">
        <f t="shared" si="18"/>
        <v>KING BEE DELIVERY LLC</v>
      </c>
    </row>
    <row r="306" spans="1:22" x14ac:dyDescent="0.2">
      <c r="A306" s="14" t="s">
        <v>124</v>
      </c>
      <c r="B306" s="15" t="s">
        <v>1553</v>
      </c>
      <c r="C306" s="15" t="s">
        <v>1480</v>
      </c>
      <c r="D306" s="15" t="s">
        <v>1547</v>
      </c>
      <c r="E306" s="15" t="s">
        <v>338</v>
      </c>
      <c r="F306" s="15" t="s">
        <v>339</v>
      </c>
      <c r="G306" s="15" t="s">
        <v>2575</v>
      </c>
      <c r="H306" s="15" t="s">
        <v>295</v>
      </c>
      <c r="I306" s="15" t="s">
        <v>312</v>
      </c>
      <c r="J306" s="15" t="s">
        <v>1136</v>
      </c>
      <c r="K306" s="15" t="s">
        <v>1137</v>
      </c>
      <c r="L306" s="15" t="s">
        <v>308</v>
      </c>
      <c r="M306" s="15" t="s">
        <v>308</v>
      </c>
      <c r="N306" s="15" t="s">
        <v>2576</v>
      </c>
      <c r="O306" s="14" t="s">
        <v>2229</v>
      </c>
      <c r="P306" s="17">
        <v>746.8</v>
      </c>
      <c r="Q306" s="24" t="s">
        <v>1571</v>
      </c>
      <c r="R306" s="24" t="s">
        <v>1558</v>
      </c>
      <c r="S306" s="24" t="str">
        <f t="shared" si="15"/>
        <v>1900000102</v>
      </c>
      <c r="T306" s="24" t="str">
        <f t="shared" si="16"/>
        <v>JAN 2021</v>
      </c>
      <c r="U306" s="24" t="str">
        <f t="shared" si="17"/>
        <v>Misc. Outside Svcs</v>
      </c>
      <c r="V306" t="str">
        <f t="shared" si="18"/>
        <v>KING BEE DELIVERY LLC</v>
      </c>
    </row>
    <row r="307" spans="1:22" x14ac:dyDescent="0.2">
      <c r="A307" s="14" t="s">
        <v>124</v>
      </c>
      <c r="B307" s="15" t="s">
        <v>1553</v>
      </c>
      <c r="C307" s="15" t="s">
        <v>1480</v>
      </c>
      <c r="D307" s="15" t="s">
        <v>1547</v>
      </c>
      <c r="E307" s="15" t="s">
        <v>338</v>
      </c>
      <c r="F307" s="15" t="s">
        <v>339</v>
      </c>
      <c r="G307" s="15" t="s">
        <v>2577</v>
      </c>
      <c r="H307" s="15" t="s">
        <v>295</v>
      </c>
      <c r="I307" s="15" t="s">
        <v>312</v>
      </c>
      <c r="J307" s="15" t="s">
        <v>1136</v>
      </c>
      <c r="K307" s="15" t="s">
        <v>1137</v>
      </c>
      <c r="L307" s="15" t="s">
        <v>308</v>
      </c>
      <c r="M307" s="15" t="s">
        <v>308</v>
      </c>
      <c r="N307" s="15" t="s">
        <v>2578</v>
      </c>
      <c r="O307" s="14" t="s">
        <v>2229</v>
      </c>
      <c r="P307" s="17">
        <v>933.5</v>
      </c>
      <c r="Q307" s="24" t="s">
        <v>1571</v>
      </c>
      <c r="R307" s="24" t="s">
        <v>1558</v>
      </c>
      <c r="S307" s="24" t="str">
        <f t="shared" si="15"/>
        <v>1900000270</v>
      </c>
      <c r="T307" s="24" t="str">
        <f t="shared" si="16"/>
        <v>JAN 2021</v>
      </c>
      <c r="U307" s="24" t="str">
        <f t="shared" si="17"/>
        <v>Misc. Outside Svcs</v>
      </c>
      <c r="V307" t="str">
        <f t="shared" si="18"/>
        <v>KING BEE DELIVERY LLC</v>
      </c>
    </row>
    <row r="308" spans="1:22" x14ac:dyDescent="0.2">
      <c r="A308" s="14" t="s">
        <v>124</v>
      </c>
      <c r="B308" s="15" t="s">
        <v>1553</v>
      </c>
      <c r="C308" s="15" t="s">
        <v>1480</v>
      </c>
      <c r="D308" s="15" t="s">
        <v>1547</v>
      </c>
      <c r="E308" s="15" t="s">
        <v>338</v>
      </c>
      <c r="F308" s="15" t="s">
        <v>339</v>
      </c>
      <c r="G308" s="15" t="s">
        <v>2579</v>
      </c>
      <c r="H308" s="15" t="s">
        <v>295</v>
      </c>
      <c r="I308" s="15" t="s">
        <v>312</v>
      </c>
      <c r="J308" s="15" t="s">
        <v>1136</v>
      </c>
      <c r="K308" s="15" t="s">
        <v>1137</v>
      </c>
      <c r="L308" s="15" t="s">
        <v>308</v>
      </c>
      <c r="M308" s="15" t="s">
        <v>308</v>
      </c>
      <c r="N308" s="15" t="s">
        <v>2580</v>
      </c>
      <c r="O308" s="14" t="s">
        <v>2229</v>
      </c>
      <c r="P308" s="17">
        <v>933.5</v>
      </c>
      <c r="Q308" s="24" t="s">
        <v>1571</v>
      </c>
      <c r="R308" s="24" t="s">
        <v>1558</v>
      </c>
      <c r="S308" s="24" t="str">
        <f t="shared" si="15"/>
        <v>1900000349</v>
      </c>
      <c r="T308" s="24" t="str">
        <f t="shared" si="16"/>
        <v>JAN 2021</v>
      </c>
      <c r="U308" s="24" t="str">
        <f t="shared" si="17"/>
        <v>Misc. Outside Svcs</v>
      </c>
      <c r="V308" t="str">
        <f t="shared" si="18"/>
        <v>KING BEE DELIVERY LLC</v>
      </c>
    </row>
    <row r="309" spans="1:22" x14ac:dyDescent="0.2">
      <c r="A309" s="14" t="s">
        <v>124</v>
      </c>
      <c r="B309" s="15" t="s">
        <v>1553</v>
      </c>
      <c r="C309" s="15" t="s">
        <v>1480</v>
      </c>
      <c r="D309" s="15" t="s">
        <v>1547</v>
      </c>
      <c r="E309" s="15" t="s">
        <v>338</v>
      </c>
      <c r="F309" s="15" t="s">
        <v>339</v>
      </c>
      <c r="G309" s="15" t="s">
        <v>2581</v>
      </c>
      <c r="H309" s="15" t="s">
        <v>295</v>
      </c>
      <c r="I309" s="15" t="s">
        <v>312</v>
      </c>
      <c r="J309" s="15" t="s">
        <v>1136</v>
      </c>
      <c r="K309" s="15" t="s">
        <v>1137</v>
      </c>
      <c r="L309" s="15" t="s">
        <v>308</v>
      </c>
      <c r="M309" s="15" t="s">
        <v>308</v>
      </c>
      <c r="N309" s="15" t="s">
        <v>2582</v>
      </c>
      <c r="O309" s="14" t="s">
        <v>2229</v>
      </c>
      <c r="P309" s="17">
        <v>933.5</v>
      </c>
      <c r="Q309" s="24" t="s">
        <v>1571</v>
      </c>
      <c r="R309" s="24" t="s">
        <v>1558</v>
      </c>
      <c r="S309" s="24" t="str">
        <f t="shared" si="15"/>
        <v>1900000434</v>
      </c>
      <c r="T309" s="24" t="str">
        <f t="shared" si="16"/>
        <v>JAN 2021</v>
      </c>
      <c r="U309" s="24" t="str">
        <f t="shared" si="17"/>
        <v>Misc. Outside Svcs</v>
      </c>
      <c r="V309" t="str">
        <f t="shared" si="18"/>
        <v>KING BEE DELIVERY LLC</v>
      </c>
    </row>
    <row r="310" spans="1:22" x14ac:dyDescent="0.2">
      <c r="A310" s="14" t="s">
        <v>124</v>
      </c>
      <c r="B310" s="15" t="s">
        <v>1553</v>
      </c>
      <c r="C310" s="15" t="s">
        <v>1480</v>
      </c>
      <c r="D310" s="15" t="s">
        <v>1547</v>
      </c>
      <c r="E310" s="15" t="s">
        <v>338</v>
      </c>
      <c r="F310" s="15" t="s">
        <v>339</v>
      </c>
      <c r="G310" s="15" t="s">
        <v>2583</v>
      </c>
      <c r="H310" s="15" t="s">
        <v>295</v>
      </c>
      <c r="I310" s="15" t="s">
        <v>312</v>
      </c>
      <c r="J310" s="15" t="s">
        <v>1136</v>
      </c>
      <c r="K310" s="15" t="s">
        <v>1137</v>
      </c>
      <c r="L310" s="15" t="s">
        <v>308</v>
      </c>
      <c r="M310" s="15" t="s">
        <v>308</v>
      </c>
      <c r="N310" s="15" t="s">
        <v>2584</v>
      </c>
      <c r="O310" s="14" t="s">
        <v>2235</v>
      </c>
      <c r="P310" s="17">
        <v>933.5</v>
      </c>
      <c r="Q310" s="24" t="s">
        <v>1571</v>
      </c>
      <c r="R310" s="24" t="s">
        <v>1558</v>
      </c>
      <c r="S310" s="24" t="str">
        <f t="shared" si="15"/>
        <v>1900000522</v>
      </c>
      <c r="T310" s="24" t="str">
        <f t="shared" si="16"/>
        <v>FEB 2021</v>
      </c>
      <c r="U310" s="24" t="str">
        <f t="shared" si="17"/>
        <v>Misc. Outside Svcs</v>
      </c>
      <c r="V310" t="str">
        <f t="shared" si="18"/>
        <v>KING BEE DELIVERY LLC</v>
      </c>
    </row>
    <row r="311" spans="1:22" x14ac:dyDescent="0.2">
      <c r="A311" s="14" t="s">
        <v>124</v>
      </c>
      <c r="B311" s="15" t="s">
        <v>1553</v>
      </c>
      <c r="C311" s="15" t="s">
        <v>1480</v>
      </c>
      <c r="D311" s="15" t="s">
        <v>1547</v>
      </c>
      <c r="E311" s="15" t="s">
        <v>338</v>
      </c>
      <c r="F311" s="15" t="s">
        <v>339</v>
      </c>
      <c r="G311" s="15" t="s">
        <v>2585</v>
      </c>
      <c r="H311" s="15" t="s">
        <v>295</v>
      </c>
      <c r="I311" s="15" t="s">
        <v>312</v>
      </c>
      <c r="J311" s="15" t="s">
        <v>1136</v>
      </c>
      <c r="K311" s="15" t="s">
        <v>1137</v>
      </c>
      <c r="L311" s="15" t="s">
        <v>308</v>
      </c>
      <c r="M311" s="15" t="s">
        <v>308</v>
      </c>
      <c r="N311" s="15" t="s">
        <v>2586</v>
      </c>
      <c r="O311" s="14" t="s">
        <v>2235</v>
      </c>
      <c r="P311" s="17">
        <v>933.5</v>
      </c>
      <c r="Q311" s="24" t="s">
        <v>1571</v>
      </c>
      <c r="R311" s="24" t="s">
        <v>1558</v>
      </c>
      <c r="S311" s="24" t="str">
        <f t="shared" si="15"/>
        <v>1900000610</v>
      </c>
      <c r="T311" s="24" t="str">
        <f t="shared" si="16"/>
        <v>FEB 2021</v>
      </c>
      <c r="U311" s="24" t="str">
        <f t="shared" si="17"/>
        <v>Misc. Outside Svcs</v>
      </c>
      <c r="V311" t="str">
        <f t="shared" si="18"/>
        <v>KING BEE DELIVERY LLC</v>
      </c>
    </row>
    <row r="312" spans="1:22" x14ac:dyDescent="0.2">
      <c r="A312" s="14" t="s">
        <v>124</v>
      </c>
      <c r="B312" s="15" t="s">
        <v>1553</v>
      </c>
      <c r="C312" s="15" t="s">
        <v>1480</v>
      </c>
      <c r="D312" s="15" t="s">
        <v>1547</v>
      </c>
      <c r="E312" s="15" t="s">
        <v>338</v>
      </c>
      <c r="F312" s="15" t="s">
        <v>339</v>
      </c>
      <c r="G312" s="15" t="s">
        <v>2587</v>
      </c>
      <c r="H312" s="15" t="s">
        <v>295</v>
      </c>
      <c r="I312" s="15" t="s">
        <v>312</v>
      </c>
      <c r="J312" s="15" t="s">
        <v>1136</v>
      </c>
      <c r="K312" s="15" t="s">
        <v>1137</v>
      </c>
      <c r="L312" s="15" t="s">
        <v>308</v>
      </c>
      <c r="M312" s="15" t="s">
        <v>308</v>
      </c>
      <c r="N312" s="15" t="s">
        <v>2588</v>
      </c>
      <c r="O312" s="14" t="s">
        <v>2235</v>
      </c>
      <c r="P312" s="17">
        <v>933.5</v>
      </c>
      <c r="Q312" s="24" t="s">
        <v>1571</v>
      </c>
      <c r="R312" s="24" t="s">
        <v>1558</v>
      </c>
      <c r="S312" s="24" t="str">
        <f t="shared" si="15"/>
        <v>1900000659</v>
      </c>
      <c r="T312" s="24" t="str">
        <f t="shared" si="16"/>
        <v>FEB 2021</v>
      </c>
      <c r="U312" s="24" t="str">
        <f t="shared" si="17"/>
        <v>Misc. Outside Svcs</v>
      </c>
      <c r="V312" t="str">
        <f t="shared" si="18"/>
        <v>KING BEE DELIVERY LLC</v>
      </c>
    </row>
    <row r="313" spans="1:22" x14ac:dyDescent="0.2">
      <c r="A313" s="14" t="s">
        <v>124</v>
      </c>
      <c r="B313" s="15" t="s">
        <v>1553</v>
      </c>
      <c r="C313" s="15" t="s">
        <v>1480</v>
      </c>
      <c r="D313" s="15" t="s">
        <v>1547</v>
      </c>
      <c r="E313" s="15" t="s">
        <v>338</v>
      </c>
      <c r="F313" s="15" t="s">
        <v>339</v>
      </c>
      <c r="G313" s="15" t="s">
        <v>2589</v>
      </c>
      <c r="H313" s="15" t="s">
        <v>295</v>
      </c>
      <c r="I313" s="15" t="s">
        <v>312</v>
      </c>
      <c r="J313" s="15" t="s">
        <v>1136</v>
      </c>
      <c r="K313" s="15" t="s">
        <v>1137</v>
      </c>
      <c r="L313" s="15" t="s">
        <v>308</v>
      </c>
      <c r="M313" s="15" t="s">
        <v>308</v>
      </c>
      <c r="N313" s="15" t="s">
        <v>2590</v>
      </c>
      <c r="O313" s="14" t="s">
        <v>2239</v>
      </c>
      <c r="P313" s="17">
        <v>746.8</v>
      </c>
      <c r="Q313" s="24" t="s">
        <v>1571</v>
      </c>
      <c r="R313" s="24" t="s">
        <v>1558</v>
      </c>
      <c r="S313" s="24" t="str">
        <f t="shared" si="15"/>
        <v>1900000823</v>
      </c>
      <c r="T313" s="24" t="str">
        <f t="shared" si="16"/>
        <v>MAR 2021</v>
      </c>
      <c r="U313" s="24" t="str">
        <f t="shared" si="17"/>
        <v>Misc. Outside Svcs</v>
      </c>
      <c r="V313" t="str">
        <f t="shared" si="18"/>
        <v>KING BEE DELIVERY LLC</v>
      </c>
    </row>
    <row r="314" spans="1:22" x14ac:dyDescent="0.2">
      <c r="A314" s="14" t="s">
        <v>124</v>
      </c>
      <c r="B314" s="15" t="s">
        <v>1553</v>
      </c>
      <c r="C314" s="15" t="s">
        <v>1480</v>
      </c>
      <c r="D314" s="15" t="s">
        <v>1547</v>
      </c>
      <c r="E314" s="15" t="s">
        <v>338</v>
      </c>
      <c r="F314" s="15" t="s">
        <v>339</v>
      </c>
      <c r="G314" s="15" t="s">
        <v>2591</v>
      </c>
      <c r="H314" s="15" t="s">
        <v>295</v>
      </c>
      <c r="I314" s="15" t="s">
        <v>312</v>
      </c>
      <c r="J314" s="15" t="s">
        <v>1136</v>
      </c>
      <c r="K314" s="15" t="s">
        <v>1137</v>
      </c>
      <c r="L314" s="15" t="s">
        <v>308</v>
      </c>
      <c r="M314" s="15" t="s">
        <v>308</v>
      </c>
      <c r="N314" s="15" t="s">
        <v>2592</v>
      </c>
      <c r="O314" s="14" t="s">
        <v>2239</v>
      </c>
      <c r="P314" s="17">
        <v>933.5</v>
      </c>
      <c r="Q314" s="24" t="s">
        <v>1571</v>
      </c>
      <c r="R314" s="24" t="s">
        <v>1558</v>
      </c>
      <c r="S314" s="24" t="str">
        <f t="shared" si="15"/>
        <v>1900000849</v>
      </c>
      <c r="T314" s="24" t="str">
        <f t="shared" si="16"/>
        <v>MAR 2021</v>
      </c>
      <c r="U314" s="24" t="str">
        <f t="shared" si="17"/>
        <v>Misc. Outside Svcs</v>
      </c>
      <c r="V314" t="str">
        <f t="shared" si="18"/>
        <v>KING BEE DELIVERY LLC</v>
      </c>
    </row>
    <row r="315" spans="1:22" x14ac:dyDescent="0.2">
      <c r="A315" s="14" t="s">
        <v>124</v>
      </c>
      <c r="B315" s="15" t="s">
        <v>1553</v>
      </c>
      <c r="C315" s="15" t="s">
        <v>1480</v>
      </c>
      <c r="D315" s="15" t="s">
        <v>1547</v>
      </c>
      <c r="E315" s="15" t="s">
        <v>338</v>
      </c>
      <c r="F315" s="15" t="s">
        <v>339</v>
      </c>
      <c r="G315" s="15" t="s">
        <v>2593</v>
      </c>
      <c r="H315" s="15" t="s">
        <v>295</v>
      </c>
      <c r="I315" s="15" t="s">
        <v>312</v>
      </c>
      <c r="J315" s="15" t="s">
        <v>1136</v>
      </c>
      <c r="K315" s="15" t="s">
        <v>1137</v>
      </c>
      <c r="L315" s="15" t="s">
        <v>308</v>
      </c>
      <c r="M315" s="15" t="s">
        <v>308</v>
      </c>
      <c r="N315" s="15" t="s">
        <v>2594</v>
      </c>
      <c r="O315" s="14" t="s">
        <v>2239</v>
      </c>
      <c r="P315" s="17">
        <v>933.5</v>
      </c>
      <c r="Q315" s="24" t="s">
        <v>1571</v>
      </c>
      <c r="R315" s="24" t="s">
        <v>1558</v>
      </c>
      <c r="S315" s="24" t="str">
        <f t="shared" si="15"/>
        <v>1900000944</v>
      </c>
      <c r="T315" s="24" t="str">
        <f t="shared" si="16"/>
        <v>MAR 2021</v>
      </c>
      <c r="U315" s="24" t="str">
        <f t="shared" si="17"/>
        <v>Misc. Outside Svcs</v>
      </c>
      <c r="V315" t="str">
        <f t="shared" si="18"/>
        <v>KING BEE DELIVERY LLC</v>
      </c>
    </row>
    <row r="316" spans="1:22" x14ac:dyDescent="0.2">
      <c r="A316" s="14" t="s">
        <v>124</v>
      </c>
      <c r="B316" s="15" t="s">
        <v>1553</v>
      </c>
      <c r="C316" s="15" t="s">
        <v>1480</v>
      </c>
      <c r="D316" s="15" t="s">
        <v>1547</v>
      </c>
      <c r="E316" s="15" t="s">
        <v>338</v>
      </c>
      <c r="F316" s="15" t="s">
        <v>339</v>
      </c>
      <c r="G316" s="15" t="s">
        <v>2595</v>
      </c>
      <c r="H316" s="15" t="s">
        <v>295</v>
      </c>
      <c r="I316" s="15" t="s">
        <v>312</v>
      </c>
      <c r="J316" s="15" t="s">
        <v>1136</v>
      </c>
      <c r="K316" s="15" t="s">
        <v>1137</v>
      </c>
      <c r="L316" s="15" t="s">
        <v>308</v>
      </c>
      <c r="M316" s="15" t="s">
        <v>308</v>
      </c>
      <c r="N316" s="15" t="s">
        <v>2596</v>
      </c>
      <c r="O316" s="14" t="s">
        <v>2239</v>
      </c>
      <c r="P316" s="17">
        <v>933.5</v>
      </c>
      <c r="Q316" s="24" t="s">
        <v>1571</v>
      </c>
      <c r="R316" s="24" t="s">
        <v>1558</v>
      </c>
      <c r="S316" s="24" t="str">
        <f t="shared" si="15"/>
        <v>1900001023</v>
      </c>
      <c r="T316" s="24" t="str">
        <f t="shared" si="16"/>
        <v>MAR 2021</v>
      </c>
      <c r="U316" s="24" t="str">
        <f t="shared" si="17"/>
        <v>Misc. Outside Svcs</v>
      </c>
      <c r="V316" t="str">
        <f t="shared" si="18"/>
        <v>KING BEE DELIVERY LLC</v>
      </c>
    </row>
    <row r="317" spans="1:22" x14ac:dyDescent="0.2">
      <c r="A317" s="14" t="s">
        <v>124</v>
      </c>
      <c r="B317" s="15" t="s">
        <v>1553</v>
      </c>
      <c r="C317" s="15" t="s">
        <v>1480</v>
      </c>
      <c r="D317" s="15" t="s">
        <v>1547</v>
      </c>
      <c r="E317" s="15" t="s">
        <v>338</v>
      </c>
      <c r="F317" s="15" t="s">
        <v>339</v>
      </c>
      <c r="G317" s="15" t="s">
        <v>2597</v>
      </c>
      <c r="H317" s="15" t="s">
        <v>295</v>
      </c>
      <c r="I317" s="15" t="s">
        <v>312</v>
      </c>
      <c r="J317" s="15" t="s">
        <v>1136</v>
      </c>
      <c r="K317" s="15" t="s">
        <v>1137</v>
      </c>
      <c r="L317" s="15" t="s">
        <v>308</v>
      </c>
      <c r="M317" s="15" t="s">
        <v>308</v>
      </c>
      <c r="N317" s="15" t="s">
        <v>2598</v>
      </c>
      <c r="O317" s="14" t="s">
        <v>2239</v>
      </c>
      <c r="P317" s="17">
        <v>933.5</v>
      </c>
      <c r="Q317" s="24" t="s">
        <v>1571</v>
      </c>
      <c r="R317" s="24" t="s">
        <v>1558</v>
      </c>
      <c r="S317" s="24" t="str">
        <f t="shared" si="15"/>
        <v>1900001105</v>
      </c>
      <c r="T317" s="24" t="str">
        <f t="shared" si="16"/>
        <v>MAR 2021</v>
      </c>
      <c r="U317" s="24" t="str">
        <f t="shared" si="17"/>
        <v>Misc. Outside Svcs</v>
      </c>
      <c r="V317" t="str">
        <f t="shared" si="18"/>
        <v>KING BEE DELIVERY LLC</v>
      </c>
    </row>
    <row r="318" spans="1:22" x14ac:dyDescent="0.2">
      <c r="A318" s="14" t="s">
        <v>124</v>
      </c>
      <c r="B318" s="15" t="s">
        <v>1553</v>
      </c>
      <c r="C318" s="15" t="s">
        <v>1480</v>
      </c>
      <c r="D318" s="15" t="s">
        <v>1547</v>
      </c>
      <c r="E318" s="15" t="s">
        <v>338</v>
      </c>
      <c r="F318" s="15" t="s">
        <v>339</v>
      </c>
      <c r="G318" s="15" t="s">
        <v>2599</v>
      </c>
      <c r="H318" s="15" t="s">
        <v>295</v>
      </c>
      <c r="I318" s="15" t="s">
        <v>312</v>
      </c>
      <c r="J318" s="15" t="s">
        <v>1136</v>
      </c>
      <c r="K318" s="15" t="s">
        <v>1137</v>
      </c>
      <c r="L318" s="15" t="s">
        <v>308</v>
      </c>
      <c r="M318" s="15" t="s">
        <v>308</v>
      </c>
      <c r="N318" s="15" t="s">
        <v>2600</v>
      </c>
      <c r="O318" s="14" t="s">
        <v>2219</v>
      </c>
      <c r="P318" s="17">
        <v>933.5</v>
      </c>
      <c r="Q318" s="24" t="s">
        <v>1571</v>
      </c>
      <c r="R318" s="24" t="s">
        <v>1558</v>
      </c>
      <c r="S318" s="24" t="str">
        <f t="shared" si="15"/>
        <v>1900004241</v>
      </c>
      <c r="T318" s="24" t="str">
        <f t="shared" si="16"/>
        <v>SEP 2020</v>
      </c>
      <c r="U318" s="24" t="str">
        <f t="shared" si="17"/>
        <v>Misc. Outside Svcs</v>
      </c>
      <c r="V318" t="str">
        <f t="shared" si="18"/>
        <v>KING BEE DELIVERY LLC</v>
      </c>
    </row>
    <row r="319" spans="1:22" x14ac:dyDescent="0.2">
      <c r="A319" s="14" t="s">
        <v>124</v>
      </c>
      <c r="B319" s="15" t="s">
        <v>1553</v>
      </c>
      <c r="C319" s="15" t="s">
        <v>1480</v>
      </c>
      <c r="D319" s="15" t="s">
        <v>1547</v>
      </c>
      <c r="E319" s="15" t="s">
        <v>338</v>
      </c>
      <c r="F319" s="15" t="s">
        <v>339</v>
      </c>
      <c r="G319" s="15" t="s">
        <v>2601</v>
      </c>
      <c r="H319" s="15" t="s">
        <v>295</v>
      </c>
      <c r="I319" s="15" t="s">
        <v>312</v>
      </c>
      <c r="J319" s="15" t="s">
        <v>1136</v>
      </c>
      <c r="K319" s="15" t="s">
        <v>1137</v>
      </c>
      <c r="L319" s="15" t="s">
        <v>308</v>
      </c>
      <c r="M319" s="15" t="s">
        <v>308</v>
      </c>
      <c r="N319" s="15" t="s">
        <v>2602</v>
      </c>
      <c r="O319" s="14" t="s">
        <v>2219</v>
      </c>
      <c r="P319" s="17">
        <v>933.5</v>
      </c>
      <c r="Q319" s="24" t="s">
        <v>1571</v>
      </c>
      <c r="R319" s="24" t="s">
        <v>1558</v>
      </c>
      <c r="S319" s="24" t="str">
        <f t="shared" si="15"/>
        <v>1900004333</v>
      </c>
      <c r="T319" s="24" t="str">
        <f t="shared" si="16"/>
        <v>SEP 2020</v>
      </c>
      <c r="U319" s="24" t="str">
        <f t="shared" si="17"/>
        <v>Misc. Outside Svcs</v>
      </c>
      <c r="V319" t="str">
        <f t="shared" si="18"/>
        <v>KING BEE DELIVERY LLC</v>
      </c>
    </row>
    <row r="320" spans="1:22" x14ac:dyDescent="0.2">
      <c r="A320" s="14" t="s">
        <v>124</v>
      </c>
      <c r="B320" s="15" t="s">
        <v>1553</v>
      </c>
      <c r="C320" s="15" t="s">
        <v>1480</v>
      </c>
      <c r="D320" s="15" t="s">
        <v>1547</v>
      </c>
      <c r="E320" s="15" t="s">
        <v>338</v>
      </c>
      <c r="F320" s="15" t="s">
        <v>339</v>
      </c>
      <c r="G320" s="15" t="s">
        <v>2603</v>
      </c>
      <c r="H320" s="15" t="s">
        <v>295</v>
      </c>
      <c r="I320" s="15" t="s">
        <v>312</v>
      </c>
      <c r="J320" s="15" t="s">
        <v>1136</v>
      </c>
      <c r="K320" s="15" t="s">
        <v>1137</v>
      </c>
      <c r="L320" s="15" t="s">
        <v>308</v>
      </c>
      <c r="M320" s="15" t="s">
        <v>308</v>
      </c>
      <c r="N320" s="15" t="s">
        <v>2604</v>
      </c>
      <c r="O320" s="14" t="s">
        <v>2219</v>
      </c>
      <c r="P320" s="17">
        <v>746.8</v>
      </c>
      <c r="Q320" s="24" t="s">
        <v>1571</v>
      </c>
      <c r="R320" s="24" t="s">
        <v>1558</v>
      </c>
      <c r="S320" s="24" t="str">
        <f t="shared" si="15"/>
        <v>1900004450</v>
      </c>
      <c r="T320" s="24" t="str">
        <f t="shared" si="16"/>
        <v>SEP 2020</v>
      </c>
      <c r="U320" s="24" t="str">
        <f t="shared" si="17"/>
        <v>Misc. Outside Svcs</v>
      </c>
      <c r="V320" t="str">
        <f t="shared" si="18"/>
        <v>KING BEE DELIVERY LLC</v>
      </c>
    </row>
    <row r="321" spans="1:22" x14ac:dyDescent="0.2">
      <c r="A321" s="14" t="s">
        <v>124</v>
      </c>
      <c r="B321" s="15" t="s">
        <v>1553</v>
      </c>
      <c r="C321" s="15" t="s">
        <v>1480</v>
      </c>
      <c r="D321" s="15" t="s">
        <v>1547</v>
      </c>
      <c r="E321" s="15" t="s">
        <v>338</v>
      </c>
      <c r="F321" s="15" t="s">
        <v>339</v>
      </c>
      <c r="G321" s="15" t="s">
        <v>2605</v>
      </c>
      <c r="H321" s="15" t="s">
        <v>295</v>
      </c>
      <c r="I321" s="15" t="s">
        <v>312</v>
      </c>
      <c r="J321" s="15" t="s">
        <v>1136</v>
      </c>
      <c r="K321" s="15" t="s">
        <v>1137</v>
      </c>
      <c r="L321" s="15" t="s">
        <v>308</v>
      </c>
      <c r="M321" s="15" t="s">
        <v>308</v>
      </c>
      <c r="N321" s="15" t="s">
        <v>2606</v>
      </c>
      <c r="O321" s="14" t="s">
        <v>2219</v>
      </c>
      <c r="P321" s="17">
        <v>933.5</v>
      </c>
      <c r="Q321" s="24" t="s">
        <v>1571</v>
      </c>
      <c r="R321" s="24" t="s">
        <v>1558</v>
      </c>
      <c r="S321" s="24" t="str">
        <f t="shared" si="15"/>
        <v>1900004559</v>
      </c>
      <c r="T321" s="24" t="str">
        <f t="shared" si="16"/>
        <v>SEP 2020</v>
      </c>
      <c r="U321" s="24" t="str">
        <f t="shared" si="17"/>
        <v>Misc. Outside Svcs</v>
      </c>
      <c r="V321" t="str">
        <f t="shared" si="18"/>
        <v>KING BEE DELIVERY LLC</v>
      </c>
    </row>
    <row r="322" spans="1:22" x14ac:dyDescent="0.2">
      <c r="A322" s="14" t="s">
        <v>124</v>
      </c>
      <c r="B322" s="15" t="s">
        <v>1553</v>
      </c>
      <c r="C322" s="15" t="s">
        <v>1480</v>
      </c>
      <c r="D322" s="15" t="s">
        <v>1547</v>
      </c>
      <c r="E322" s="15" t="s">
        <v>338</v>
      </c>
      <c r="F322" s="15" t="s">
        <v>339</v>
      </c>
      <c r="G322" s="15" t="s">
        <v>2607</v>
      </c>
      <c r="H322" s="15" t="s">
        <v>295</v>
      </c>
      <c r="I322" s="15" t="s">
        <v>312</v>
      </c>
      <c r="J322" s="15" t="s">
        <v>1136</v>
      </c>
      <c r="K322" s="15" t="s">
        <v>1137</v>
      </c>
      <c r="L322" s="15" t="s">
        <v>308</v>
      </c>
      <c r="M322" s="15" t="s">
        <v>308</v>
      </c>
      <c r="N322" s="15" t="s">
        <v>2608</v>
      </c>
      <c r="O322" s="14" t="s">
        <v>2224</v>
      </c>
      <c r="P322" s="17">
        <v>933.5</v>
      </c>
      <c r="Q322" s="24" t="s">
        <v>1571</v>
      </c>
      <c r="R322" s="24" t="s">
        <v>1558</v>
      </c>
      <c r="S322" s="24" t="str">
        <f t="shared" si="15"/>
        <v>1900004711</v>
      </c>
      <c r="T322" s="24" t="str">
        <f t="shared" si="16"/>
        <v>OCT 2020</v>
      </c>
      <c r="U322" s="24" t="str">
        <f t="shared" si="17"/>
        <v>Misc. Outside Svcs</v>
      </c>
      <c r="V322" t="str">
        <f t="shared" si="18"/>
        <v>KING BEE DELIVERY LLC</v>
      </c>
    </row>
    <row r="323" spans="1:22" x14ac:dyDescent="0.2">
      <c r="A323" s="14" t="s">
        <v>124</v>
      </c>
      <c r="B323" s="15" t="s">
        <v>1553</v>
      </c>
      <c r="C323" s="15" t="s">
        <v>1480</v>
      </c>
      <c r="D323" s="15" t="s">
        <v>1547</v>
      </c>
      <c r="E323" s="15" t="s">
        <v>338</v>
      </c>
      <c r="F323" s="15" t="s">
        <v>339</v>
      </c>
      <c r="G323" s="15" t="s">
        <v>2609</v>
      </c>
      <c r="H323" s="15" t="s">
        <v>295</v>
      </c>
      <c r="I323" s="15" t="s">
        <v>312</v>
      </c>
      <c r="J323" s="15" t="s">
        <v>1136</v>
      </c>
      <c r="K323" s="15" t="s">
        <v>1137</v>
      </c>
      <c r="L323" s="15" t="s">
        <v>308</v>
      </c>
      <c r="M323" s="15" t="s">
        <v>308</v>
      </c>
      <c r="N323" s="15" t="s">
        <v>2610</v>
      </c>
      <c r="O323" s="14" t="s">
        <v>2224</v>
      </c>
      <c r="P323" s="17">
        <v>933.5</v>
      </c>
      <c r="Q323" s="24" t="s">
        <v>1571</v>
      </c>
      <c r="R323" s="24" t="s">
        <v>1558</v>
      </c>
      <c r="S323" s="24" t="str">
        <f t="shared" si="15"/>
        <v>1900004834</v>
      </c>
      <c r="T323" s="24" t="str">
        <f t="shared" si="16"/>
        <v>OCT 2020</v>
      </c>
      <c r="U323" s="24" t="str">
        <f t="shared" si="17"/>
        <v>Misc. Outside Svcs</v>
      </c>
      <c r="V323" t="str">
        <f t="shared" si="18"/>
        <v>KING BEE DELIVERY LLC</v>
      </c>
    </row>
    <row r="324" spans="1:22" x14ac:dyDescent="0.2">
      <c r="A324" s="14" t="s">
        <v>124</v>
      </c>
      <c r="B324" s="15" t="s">
        <v>1553</v>
      </c>
      <c r="C324" s="15" t="s">
        <v>1480</v>
      </c>
      <c r="D324" s="15" t="s">
        <v>1547</v>
      </c>
      <c r="E324" s="15" t="s">
        <v>338</v>
      </c>
      <c r="F324" s="15" t="s">
        <v>339</v>
      </c>
      <c r="G324" s="15" t="s">
        <v>2611</v>
      </c>
      <c r="H324" s="15" t="s">
        <v>295</v>
      </c>
      <c r="I324" s="15" t="s">
        <v>312</v>
      </c>
      <c r="J324" s="15" t="s">
        <v>1136</v>
      </c>
      <c r="K324" s="15" t="s">
        <v>1137</v>
      </c>
      <c r="L324" s="15" t="s">
        <v>308</v>
      </c>
      <c r="M324" s="15" t="s">
        <v>308</v>
      </c>
      <c r="N324" s="15" t="s">
        <v>2612</v>
      </c>
      <c r="O324" s="14" t="s">
        <v>2224</v>
      </c>
      <c r="P324" s="17">
        <v>933.5</v>
      </c>
      <c r="Q324" s="24" t="s">
        <v>1571</v>
      </c>
      <c r="R324" s="24" t="s">
        <v>1558</v>
      </c>
      <c r="S324" s="24" t="str">
        <f t="shared" si="15"/>
        <v>1900004961</v>
      </c>
      <c r="T324" s="24" t="str">
        <f t="shared" si="16"/>
        <v>OCT 2020</v>
      </c>
      <c r="U324" s="24" t="str">
        <f t="shared" si="17"/>
        <v>Misc. Outside Svcs</v>
      </c>
      <c r="V324" t="str">
        <f t="shared" si="18"/>
        <v>KING BEE DELIVERY LLC</v>
      </c>
    </row>
    <row r="325" spans="1:22" x14ac:dyDescent="0.2">
      <c r="A325" s="14" t="s">
        <v>124</v>
      </c>
      <c r="B325" s="15" t="s">
        <v>1553</v>
      </c>
      <c r="C325" s="15" t="s">
        <v>1480</v>
      </c>
      <c r="D325" s="15" t="s">
        <v>1547</v>
      </c>
      <c r="E325" s="15" t="s">
        <v>338</v>
      </c>
      <c r="F325" s="15" t="s">
        <v>339</v>
      </c>
      <c r="G325" s="15" t="s">
        <v>2613</v>
      </c>
      <c r="H325" s="15" t="s">
        <v>295</v>
      </c>
      <c r="I325" s="15" t="s">
        <v>312</v>
      </c>
      <c r="J325" s="15" t="s">
        <v>1136</v>
      </c>
      <c r="K325" s="15" t="s">
        <v>1137</v>
      </c>
      <c r="L325" s="15" t="s">
        <v>308</v>
      </c>
      <c r="M325" s="15" t="s">
        <v>308</v>
      </c>
      <c r="N325" s="15" t="s">
        <v>2614</v>
      </c>
      <c r="O325" s="14" t="s">
        <v>2224</v>
      </c>
      <c r="P325" s="17">
        <v>933.5</v>
      </c>
      <c r="Q325" s="24" t="s">
        <v>1571</v>
      </c>
      <c r="R325" s="24" t="s">
        <v>1558</v>
      </c>
      <c r="S325" s="24" t="str">
        <f t="shared" si="15"/>
        <v>1900005108</v>
      </c>
      <c r="T325" s="24" t="str">
        <f t="shared" si="16"/>
        <v>OCT 2020</v>
      </c>
      <c r="U325" s="24" t="str">
        <f t="shared" si="17"/>
        <v>Misc. Outside Svcs</v>
      </c>
      <c r="V325" t="str">
        <f t="shared" si="18"/>
        <v>KING BEE DELIVERY LLC</v>
      </c>
    </row>
    <row r="326" spans="1:22" x14ac:dyDescent="0.2">
      <c r="A326" s="14" t="s">
        <v>124</v>
      </c>
      <c r="B326" s="15" t="s">
        <v>1553</v>
      </c>
      <c r="C326" s="15" t="s">
        <v>1480</v>
      </c>
      <c r="D326" s="15" t="s">
        <v>1547</v>
      </c>
      <c r="E326" s="15" t="s">
        <v>338</v>
      </c>
      <c r="F326" s="15" t="s">
        <v>339</v>
      </c>
      <c r="G326" s="15" t="s">
        <v>2615</v>
      </c>
      <c r="H326" s="15" t="s">
        <v>295</v>
      </c>
      <c r="I326" s="15" t="s">
        <v>312</v>
      </c>
      <c r="J326" s="15" t="s">
        <v>1136</v>
      </c>
      <c r="K326" s="15" t="s">
        <v>1137</v>
      </c>
      <c r="L326" s="15" t="s">
        <v>308</v>
      </c>
      <c r="M326" s="15" t="s">
        <v>308</v>
      </c>
      <c r="N326" s="15" t="s">
        <v>2616</v>
      </c>
      <c r="O326" s="14" t="s">
        <v>2224</v>
      </c>
      <c r="P326" s="17">
        <v>933.5</v>
      </c>
      <c r="Q326" s="24" t="s">
        <v>1571</v>
      </c>
      <c r="R326" s="24" t="s">
        <v>1558</v>
      </c>
      <c r="S326" s="24" t="str">
        <f t="shared" si="15"/>
        <v>1900005237</v>
      </c>
      <c r="T326" s="24" t="str">
        <f t="shared" si="16"/>
        <v>OCT 2020</v>
      </c>
      <c r="U326" s="24" t="str">
        <f t="shared" si="17"/>
        <v>Misc. Outside Svcs</v>
      </c>
      <c r="V326" t="str">
        <f t="shared" si="18"/>
        <v>KING BEE DELIVERY LLC</v>
      </c>
    </row>
    <row r="327" spans="1:22" x14ac:dyDescent="0.2">
      <c r="A327" s="14" t="s">
        <v>124</v>
      </c>
      <c r="B327" s="15" t="s">
        <v>1553</v>
      </c>
      <c r="C327" s="15" t="s">
        <v>1480</v>
      </c>
      <c r="D327" s="15" t="s">
        <v>1547</v>
      </c>
      <c r="E327" s="15" t="s">
        <v>338</v>
      </c>
      <c r="F327" s="15" t="s">
        <v>339</v>
      </c>
      <c r="G327" s="15" t="s">
        <v>2617</v>
      </c>
      <c r="H327" s="15" t="s">
        <v>295</v>
      </c>
      <c r="I327" s="15" t="s">
        <v>312</v>
      </c>
      <c r="J327" s="15" t="s">
        <v>1136</v>
      </c>
      <c r="K327" s="15" t="s">
        <v>1137</v>
      </c>
      <c r="L327" s="15" t="s">
        <v>308</v>
      </c>
      <c r="M327" s="15" t="s">
        <v>308</v>
      </c>
      <c r="N327" s="15" t="s">
        <v>2618</v>
      </c>
      <c r="O327" s="14" t="s">
        <v>2221</v>
      </c>
      <c r="P327" s="17">
        <v>933.5</v>
      </c>
      <c r="Q327" s="24" t="s">
        <v>1571</v>
      </c>
      <c r="R327" s="24" t="s">
        <v>1558</v>
      </c>
      <c r="S327" s="24" t="str">
        <f t="shared" si="15"/>
        <v>1900005328</v>
      </c>
      <c r="T327" s="24" t="str">
        <f t="shared" si="16"/>
        <v>NOV 2020</v>
      </c>
      <c r="U327" s="24" t="str">
        <f t="shared" si="17"/>
        <v>Misc. Outside Svcs</v>
      </c>
      <c r="V327" t="str">
        <f t="shared" si="18"/>
        <v>KING BEE DELIVERY LLC</v>
      </c>
    </row>
    <row r="328" spans="1:22" x14ac:dyDescent="0.2">
      <c r="A328" s="14" t="s">
        <v>124</v>
      </c>
      <c r="B328" s="15" t="s">
        <v>1553</v>
      </c>
      <c r="C328" s="15" t="s">
        <v>1480</v>
      </c>
      <c r="D328" s="15" t="s">
        <v>1547</v>
      </c>
      <c r="E328" s="15" t="s">
        <v>338</v>
      </c>
      <c r="F328" s="15" t="s">
        <v>339</v>
      </c>
      <c r="G328" s="15" t="s">
        <v>2619</v>
      </c>
      <c r="H328" s="15" t="s">
        <v>295</v>
      </c>
      <c r="I328" s="15" t="s">
        <v>312</v>
      </c>
      <c r="J328" s="15" t="s">
        <v>1136</v>
      </c>
      <c r="K328" s="15" t="s">
        <v>1137</v>
      </c>
      <c r="L328" s="15" t="s">
        <v>308</v>
      </c>
      <c r="M328" s="15" t="s">
        <v>308</v>
      </c>
      <c r="N328" s="15" t="s">
        <v>2620</v>
      </c>
      <c r="O328" s="14" t="s">
        <v>2221</v>
      </c>
      <c r="P328" s="17">
        <v>933.5</v>
      </c>
      <c r="Q328" s="24" t="s">
        <v>1571</v>
      </c>
      <c r="R328" s="24" t="s">
        <v>1558</v>
      </c>
      <c r="S328" s="24" t="str">
        <f t="shared" si="15"/>
        <v>1900005497</v>
      </c>
      <c r="T328" s="24" t="str">
        <f t="shared" si="16"/>
        <v>NOV 2020</v>
      </c>
      <c r="U328" s="24" t="str">
        <f t="shared" si="17"/>
        <v>Misc. Outside Svcs</v>
      </c>
      <c r="V328" t="str">
        <f t="shared" si="18"/>
        <v>KING BEE DELIVERY LLC</v>
      </c>
    </row>
    <row r="329" spans="1:22" x14ac:dyDescent="0.2">
      <c r="A329" s="14" t="s">
        <v>124</v>
      </c>
      <c r="B329" s="15" t="s">
        <v>1553</v>
      </c>
      <c r="C329" s="15" t="s">
        <v>1480</v>
      </c>
      <c r="D329" s="15" t="s">
        <v>1547</v>
      </c>
      <c r="E329" s="15" t="s">
        <v>338</v>
      </c>
      <c r="F329" s="15" t="s">
        <v>339</v>
      </c>
      <c r="G329" s="15" t="s">
        <v>2621</v>
      </c>
      <c r="H329" s="15" t="s">
        <v>295</v>
      </c>
      <c r="I329" s="15" t="s">
        <v>312</v>
      </c>
      <c r="J329" s="15" t="s">
        <v>1136</v>
      </c>
      <c r="K329" s="15" t="s">
        <v>1137</v>
      </c>
      <c r="L329" s="15" t="s">
        <v>308</v>
      </c>
      <c r="M329" s="15" t="s">
        <v>308</v>
      </c>
      <c r="N329" s="15" t="s">
        <v>2622</v>
      </c>
      <c r="O329" s="14" t="s">
        <v>2221</v>
      </c>
      <c r="P329" s="17">
        <v>933.5</v>
      </c>
      <c r="Q329" s="24" t="s">
        <v>1571</v>
      </c>
      <c r="R329" s="24" t="s">
        <v>1558</v>
      </c>
      <c r="S329" s="24" t="str">
        <f t="shared" si="15"/>
        <v>1900005613</v>
      </c>
      <c r="T329" s="24" t="str">
        <f t="shared" si="16"/>
        <v>NOV 2020</v>
      </c>
      <c r="U329" s="24" t="str">
        <f t="shared" si="17"/>
        <v>Misc. Outside Svcs</v>
      </c>
      <c r="V329" t="str">
        <f t="shared" si="18"/>
        <v>KING BEE DELIVERY LLC</v>
      </c>
    </row>
    <row r="330" spans="1:22" x14ac:dyDescent="0.2">
      <c r="A330" s="14" t="s">
        <v>124</v>
      </c>
      <c r="B330" s="15" t="s">
        <v>1553</v>
      </c>
      <c r="C330" s="15" t="s">
        <v>1480</v>
      </c>
      <c r="D330" s="15" t="s">
        <v>1547</v>
      </c>
      <c r="E330" s="15" t="s">
        <v>338</v>
      </c>
      <c r="F330" s="15" t="s">
        <v>339</v>
      </c>
      <c r="G330" s="15" t="s">
        <v>2623</v>
      </c>
      <c r="H330" s="15" t="s">
        <v>295</v>
      </c>
      <c r="I330" s="15" t="s">
        <v>312</v>
      </c>
      <c r="J330" s="15" t="s">
        <v>1136</v>
      </c>
      <c r="K330" s="15" t="s">
        <v>1137</v>
      </c>
      <c r="L330" s="15" t="s">
        <v>308</v>
      </c>
      <c r="M330" s="15" t="s">
        <v>308</v>
      </c>
      <c r="N330" s="15" t="s">
        <v>2624</v>
      </c>
      <c r="O330" s="14" t="s">
        <v>2252</v>
      </c>
      <c r="P330" s="17">
        <v>933.5</v>
      </c>
      <c r="Q330" s="24" t="s">
        <v>1571</v>
      </c>
      <c r="R330" s="24" t="s">
        <v>1558</v>
      </c>
      <c r="S330" s="24" t="str">
        <f t="shared" ref="S330:S393" si="19">IF($V330="Various Vendors &lt; $1,000","",$G330)</f>
        <v>1900005807</v>
      </c>
      <c r="T330" s="24" t="str">
        <f t="shared" ref="T330:T393" si="20">IF($V330="Various Vendors &lt; $1,000","",$O330)</f>
        <v>DEC 2020</v>
      </c>
      <c r="U330" s="24" t="str">
        <f t="shared" ref="U330:U393" si="21">IF($V330="Various Vendors &lt; $1,000","",$D330)</f>
        <v>Misc. Outside Svcs</v>
      </c>
      <c r="V330" t="str">
        <f t="shared" ref="V330:V356" si="22">F330</f>
        <v>KING BEE DELIVERY LLC</v>
      </c>
    </row>
    <row r="331" spans="1:22" x14ac:dyDescent="0.2">
      <c r="A331" s="14" t="s">
        <v>124</v>
      </c>
      <c r="B331" s="15" t="s">
        <v>1553</v>
      </c>
      <c r="C331" s="15" t="s">
        <v>1480</v>
      </c>
      <c r="D331" s="15" t="s">
        <v>1547</v>
      </c>
      <c r="E331" s="15" t="s">
        <v>338</v>
      </c>
      <c r="F331" s="15" t="s">
        <v>339</v>
      </c>
      <c r="G331" s="15" t="s">
        <v>2625</v>
      </c>
      <c r="H331" s="15" t="s">
        <v>295</v>
      </c>
      <c r="I331" s="15" t="s">
        <v>312</v>
      </c>
      <c r="J331" s="15" t="s">
        <v>1136</v>
      </c>
      <c r="K331" s="15" t="s">
        <v>1137</v>
      </c>
      <c r="L331" s="15" t="s">
        <v>308</v>
      </c>
      <c r="M331" s="15" t="s">
        <v>308</v>
      </c>
      <c r="N331" s="15" t="s">
        <v>2626</v>
      </c>
      <c r="O331" s="14" t="s">
        <v>2252</v>
      </c>
      <c r="P331" s="17">
        <v>560.1</v>
      </c>
      <c r="Q331" s="24" t="s">
        <v>1571</v>
      </c>
      <c r="R331" s="24" t="s">
        <v>1558</v>
      </c>
      <c r="S331" s="24" t="str">
        <f t="shared" si="19"/>
        <v>1900005923</v>
      </c>
      <c r="T331" s="24" t="str">
        <f t="shared" si="20"/>
        <v>DEC 2020</v>
      </c>
      <c r="U331" s="24" t="str">
        <f t="shared" si="21"/>
        <v>Misc. Outside Svcs</v>
      </c>
      <c r="V331" t="str">
        <f t="shared" si="22"/>
        <v>KING BEE DELIVERY LLC</v>
      </c>
    </row>
    <row r="332" spans="1:22" x14ac:dyDescent="0.2">
      <c r="A332" s="14" t="s">
        <v>124</v>
      </c>
      <c r="B332" s="15" t="s">
        <v>1553</v>
      </c>
      <c r="C332" s="15" t="s">
        <v>1480</v>
      </c>
      <c r="D332" s="15" t="s">
        <v>1547</v>
      </c>
      <c r="E332" s="15" t="s">
        <v>338</v>
      </c>
      <c r="F332" s="15" t="s">
        <v>339</v>
      </c>
      <c r="G332" s="15" t="s">
        <v>869</v>
      </c>
      <c r="H332" s="15" t="s">
        <v>295</v>
      </c>
      <c r="I332" s="15" t="s">
        <v>312</v>
      </c>
      <c r="J332" s="15" t="s">
        <v>1136</v>
      </c>
      <c r="K332" s="15" t="s">
        <v>1137</v>
      </c>
      <c r="L332" s="15" t="s">
        <v>308</v>
      </c>
      <c r="M332" s="15" t="s">
        <v>308</v>
      </c>
      <c r="N332" s="15" t="s">
        <v>2627</v>
      </c>
      <c r="O332" s="14" t="s">
        <v>2252</v>
      </c>
      <c r="P332" s="17">
        <v>933.5</v>
      </c>
      <c r="Q332" s="24" t="s">
        <v>1571</v>
      </c>
      <c r="R332" s="24" t="s">
        <v>1558</v>
      </c>
      <c r="S332" s="24" t="str">
        <f t="shared" si="19"/>
        <v>1900005997</v>
      </c>
      <c r="T332" s="24" t="str">
        <f t="shared" si="20"/>
        <v>DEC 2020</v>
      </c>
      <c r="U332" s="24" t="str">
        <f t="shared" si="21"/>
        <v>Misc. Outside Svcs</v>
      </c>
      <c r="V332" t="str">
        <f t="shared" si="22"/>
        <v>KING BEE DELIVERY LLC</v>
      </c>
    </row>
    <row r="333" spans="1:22" x14ac:dyDescent="0.2">
      <c r="A333" s="14" t="s">
        <v>124</v>
      </c>
      <c r="B333" s="15" t="s">
        <v>1553</v>
      </c>
      <c r="C333" s="15" t="s">
        <v>1480</v>
      </c>
      <c r="D333" s="15" t="s">
        <v>1547</v>
      </c>
      <c r="E333" s="15" t="s">
        <v>338</v>
      </c>
      <c r="F333" s="15" t="s">
        <v>339</v>
      </c>
      <c r="G333" s="15" t="s">
        <v>2628</v>
      </c>
      <c r="H333" s="15" t="s">
        <v>295</v>
      </c>
      <c r="I333" s="15" t="s">
        <v>312</v>
      </c>
      <c r="J333" s="15" t="s">
        <v>1136</v>
      </c>
      <c r="K333" s="15" t="s">
        <v>1137</v>
      </c>
      <c r="L333" s="15" t="s">
        <v>308</v>
      </c>
      <c r="M333" s="15" t="s">
        <v>308</v>
      </c>
      <c r="N333" s="15" t="s">
        <v>2629</v>
      </c>
      <c r="O333" s="14" t="s">
        <v>2252</v>
      </c>
      <c r="P333" s="17">
        <v>933.5</v>
      </c>
      <c r="Q333" s="24" t="s">
        <v>1571</v>
      </c>
      <c r="R333" s="24" t="s">
        <v>1558</v>
      </c>
      <c r="S333" s="24" t="str">
        <f t="shared" si="19"/>
        <v>1900006131</v>
      </c>
      <c r="T333" s="24" t="str">
        <f t="shared" si="20"/>
        <v>DEC 2020</v>
      </c>
      <c r="U333" s="24" t="str">
        <f t="shared" si="21"/>
        <v>Misc. Outside Svcs</v>
      </c>
      <c r="V333" t="str">
        <f t="shared" si="22"/>
        <v>KING BEE DELIVERY LLC</v>
      </c>
    </row>
    <row r="334" spans="1:22" x14ac:dyDescent="0.2">
      <c r="A334" s="14" t="s">
        <v>124</v>
      </c>
      <c r="B334" s="15" t="s">
        <v>1553</v>
      </c>
      <c r="C334" s="15" t="s">
        <v>1480</v>
      </c>
      <c r="D334" s="15" t="s">
        <v>1547</v>
      </c>
      <c r="E334" s="15" t="s">
        <v>338</v>
      </c>
      <c r="F334" s="15" t="s">
        <v>339</v>
      </c>
      <c r="G334" s="15" t="s">
        <v>2630</v>
      </c>
      <c r="H334" s="15" t="s">
        <v>295</v>
      </c>
      <c r="I334" s="15" t="s">
        <v>312</v>
      </c>
      <c r="J334" s="15" t="s">
        <v>1136</v>
      </c>
      <c r="K334" s="15" t="s">
        <v>1137</v>
      </c>
      <c r="L334" s="15" t="s">
        <v>308</v>
      </c>
      <c r="M334" s="15" t="s">
        <v>308</v>
      </c>
      <c r="N334" s="15" t="s">
        <v>2631</v>
      </c>
      <c r="O334" s="14" t="s">
        <v>2252</v>
      </c>
      <c r="P334" s="17">
        <v>933.5</v>
      </c>
      <c r="Q334" s="24" t="s">
        <v>1571</v>
      </c>
      <c r="R334" s="24" t="s">
        <v>1558</v>
      </c>
      <c r="S334" s="24" t="str">
        <f t="shared" si="19"/>
        <v>1900006293</v>
      </c>
      <c r="T334" s="24" t="str">
        <f t="shared" si="20"/>
        <v>DEC 2020</v>
      </c>
      <c r="U334" s="24" t="str">
        <f t="shared" si="21"/>
        <v>Misc. Outside Svcs</v>
      </c>
      <c r="V334" t="str">
        <f t="shared" si="22"/>
        <v>KING BEE DELIVERY LLC</v>
      </c>
    </row>
    <row r="335" spans="1:22" x14ac:dyDescent="0.2">
      <c r="A335" s="14" t="s">
        <v>124</v>
      </c>
      <c r="B335" s="15" t="s">
        <v>1553</v>
      </c>
      <c r="C335" s="15" t="s">
        <v>1480</v>
      </c>
      <c r="D335" s="15" t="s">
        <v>1547</v>
      </c>
      <c r="E335" s="15" t="s">
        <v>2632</v>
      </c>
      <c r="F335" s="15" t="s">
        <v>2633</v>
      </c>
      <c r="G335" s="15" t="s">
        <v>2634</v>
      </c>
      <c r="H335" s="15" t="s">
        <v>295</v>
      </c>
      <c r="I335" s="15" t="s">
        <v>312</v>
      </c>
      <c r="J335" s="15" t="s">
        <v>1184</v>
      </c>
      <c r="K335" s="15" t="s">
        <v>1185</v>
      </c>
      <c r="L335" s="15" t="s">
        <v>308</v>
      </c>
      <c r="M335" s="15" t="s">
        <v>308</v>
      </c>
      <c r="N335" s="15" t="s">
        <v>2635</v>
      </c>
      <c r="O335" s="14" t="s">
        <v>2229</v>
      </c>
      <c r="P335" s="17">
        <v>225</v>
      </c>
      <c r="Q335" s="24" t="s">
        <v>1571</v>
      </c>
      <c r="R335" s="24" t="s">
        <v>1558</v>
      </c>
      <c r="S335" s="24" t="str">
        <f t="shared" si="19"/>
        <v>1900000130</v>
      </c>
      <c r="T335" s="24" t="str">
        <f t="shared" si="20"/>
        <v>JAN 2021</v>
      </c>
      <c r="U335" s="24" t="str">
        <f t="shared" si="21"/>
        <v>Misc. Outside Svcs</v>
      </c>
      <c r="V335" t="str">
        <f t="shared" si="22"/>
        <v>BLUEGRASS NEWSMEDIA LLC</v>
      </c>
    </row>
    <row r="336" spans="1:22" x14ac:dyDescent="0.2">
      <c r="A336" s="14" t="s">
        <v>124</v>
      </c>
      <c r="B336" s="15" t="s">
        <v>1553</v>
      </c>
      <c r="C336" s="15" t="s">
        <v>1480</v>
      </c>
      <c r="D336" s="15" t="s">
        <v>1547</v>
      </c>
      <c r="E336" s="15" t="s">
        <v>392</v>
      </c>
      <c r="F336" s="15" t="s">
        <v>393</v>
      </c>
      <c r="G336" s="15" t="s">
        <v>2636</v>
      </c>
      <c r="H336" s="15" t="s">
        <v>295</v>
      </c>
      <c r="I336" s="15" t="s">
        <v>312</v>
      </c>
      <c r="J336" s="15" t="s">
        <v>1076</v>
      </c>
      <c r="K336" s="15" t="s">
        <v>1077</v>
      </c>
      <c r="L336" s="15" t="s">
        <v>308</v>
      </c>
      <c r="M336" s="15" t="s">
        <v>308</v>
      </c>
      <c r="N336" s="15" t="s">
        <v>2637</v>
      </c>
      <c r="O336" s="14" t="s">
        <v>2229</v>
      </c>
      <c r="P336" s="17">
        <v>1530</v>
      </c>
      <c r="Q336" s="24" t="s">
        <v>1571</v>
      </c>
      <c r="R336" s="24" t="s">
        <v>1558</v>
      </c>
      <c r="S336" s="24" t="str">
        <f t="shared" si="19"/>
        <v>1900000174</v>
      </c>
      <c r="T336" s="24" t="str">
        <f t="shared" si="20"/>
        <v>JAN 2021</v>
      </c>
      <c r="U336" s="24" t="str">
        <f t="shared" si="21"/>
        <v>Misc. Outside Svcs</v>
      </c>
      <c r="V336" t="str">
        <f t="shared" si="22"/>
        <v>COLUMBIA GULF TRANSMISSION LLC</v>
      </c>
    </row>
    <row r="337" spans="1:22" x14ac:dyDescent="0.2">
      <c r="A337" s="14" t="s">
        <v>124</v>
      </c>
      <c r="B337" s="15" t="s">
        <v>1553</v>
      </c>
      <c r="C337" s="15" t="s">
        <v>1480</v>
      </c>
      <c r="D337" s="15" t="s">
        <v>1547</v>
      </c>
      <c r="E337" s="15" t="s">
        <v>392</v>
      </c>
      <c r="F337" s="15" t="s">
        <v>393</v>
      </c>
      <c r="G337" s="15" t="s">
        <v>2638</v>
      </c>
      <c r="H337" s="15" t="s">
        <v>295</v>
      </c>
      <c r="I337" s="15" t="s">
        <v>312</v>
      </c>
      <c r="J337" s="15" t="s">
        <v>1076</v>
      </c>
      <c r="K337" s="15" t="s">
        <v>1077</v>
      </c>
      <c r="L337" s="15" t="s">
        <v>308</v>
      </c>
      <c r="M337" s="15" t="s">
        <v>308</v>
      </c>
      <c r="N337" s="15" t="s">
        <v>2639</v>
      </c>
      <c r="O337" s="14" t="s">
        <v>2235</v>
      </c>
      <c r="P337" s="17">
        <v>1530</v>
      </c>
      <c r="Q337" s="24" t="s">
        <v>1571</v>
      </c>
      <c r="R337" s="24" t="s">
        <v>1558</v>
      </c>
      <c r="S337" s="24" t="str">
        <f t="shared" si="19"/>
        <v>1900000578</v>
      </c>
      <c r="T337" s="24" t="str">
        <f t="shared" si="20"/>
        <v>FEB 2021</v>
      </c>
      <c r="U337" s="24" t="str">
        <f t="shared" si="21"/>
        <v>Misc. Outside Svcs</v>
      </c>
      <c r="V337" t="str">
        <f t="shared" si="22"/>
        <v>COLUMBIA GULF TRANSMISSION LLC</v>
      </c>
    </row>
    <row r="338" spans="1:22" x14ac:dyDescent="0.2">
      <c r="A338" s="14" t="s">
        <v>124</v>
      </c>
      <c r="B338" s="15" t="s">
        <v>1553</v>
      </c>
      <c r="C338" s="15" t="s">
        <v>1480</v>
      </c>
      <c r="D338" s="15" t="s">
        <v>1547</v>
      </c>
      <c r="E338" s="15" t="s">
        <v>392</v>
      </c>
      <c r="F338" s="15" t="s">
        <v>393</v>
      </c>
      <c r="G338" s="15" t="s">
        <v>2640</v>
      </c>
      <c r="H338" s="15" t="s">
        <v>295</v>
      </c>
      <c r="I338" s="15" t="s">
        <v>312</v>
      </c>
      <c r="J338" s="15" t="s">
        <v>1076</v>
      </c>
      <c r="K338" s="15" t="s">
        <v>1077</v>
      </c>
      <c r="L338" s="15" t="s">
        <v>308</v>
      </c>
      <c r="M338" s="15" t="s">
        <v>308</v>
      </c>
      <c r="N338" s="15" t="s">
        <v>2641</v>
      </c>
      <c r="O338" s="14" t="s">
        <v>2239</v>
      </c>
      <c r="P338" s="17">
        <v>1530</v>
      </c>
      <c r="Q338" s="24" t="s">
        <v>1571</v>
      </c>
      <c r="R338" s="24" t="s">
        <v>1558</v>
      </c>
      <c r="S338" s="24" t="str">
        <f t="shared" si="19"/>
        <v>1900000921</v>
      </c>
      <c r="T338" s="24" t="str">
        <f t="shared" si="20"/>
        <v>MAR 2021</v>
      </c>
      <c r="U338" s="24" t="str">
        <f t="shared" si="21"/>
        <v>Misc. Outside Svcs</v>
      </c>
      <c r="V338" t="str">
        <f t="shared" si="22"/>
        <v>COLUMBIA GULF TRANSMISSION LLC</v>
      </c>
    </row>
    <row r="339" spans="1:22" x14ac:dyDescent="0.2">
      <c r="A339" s="14" t="s">
        <v>124</v>
      </c>
      <c r="B339" s="15" t="s">
        <v>1553</v>
      </c>
      <c r="C339" s="15" t="s">
        <v>1480</v>
      </c>
      <c r="D339" s="15" t="s">
        <v>1547</v>
      </c>
      <c r="E339" s="15" t="s">
        <v>392</v>
      </c>
      <c r="F339" s="15" t="s">
        <v>393</v>
      </c>
      <c r="G339" s="15" t="s">
        <v>2642</v>
      </c>
      <c r="H339" s="15" t="s">
        <v>295</v>
      </c>
      <c r="I339" s="15" t="s">
        <v>312</v>
      </c>
      <c r="J339" s="15" t="s">
        <v>1076</v>
      </c>
      <c r="K339" s="15" t="s">
        <v>1077</v>
      </c>
      <c r="L339" s="15" t="s">
        <v>308</v>
      </c>
      <c r="M339" s="15" t="s">
        <v>308</v>
      </c>
      <c r="N339" s="15" t="s">
        <v>2643</v>
      </c>
      <c r="O339" s="14" t="s">
        <v>2219</v>
      </c>
      <c r="P339" s="17">
        <v>1530</v>
      </c>
      <c r="Q339" s="24" t="s">
        <v>1571</v>
      </c>
      <c r="R339" s="24" t="s">
        <v>1558</v>
      </c>
      <c r="S339" s="24" t="str">
        <f t="shared" si="19"/>
        <v>1900004359</v>
      </c>
      <c r="T339" s="24" t="str">
        <f t="shared" si="20"/>
        <v>SEP 2020</v>
      </c>
      <c r="U339" s="24" t="str">
        <f t="shared" si="21"/>
        <v>Misc. Outside Svcs</v>
      </c>
      <c r="V339" t="str">
        <f t="shared" si="22"/>
        <v>COLUMBIA GULF TRANSMISSION LLC</v>
      </c>
    </row>
    <row r="340" spans="1:22" x14ac:dyDescent="0.2">
      <c r="A340" s="14" t="s">
        <v>124</v>
      </c>
      <c r="B340" s="15" t="s">
        <v>1553</v>
      </c>
      <c r="C340" s="15" t="s">
        <v>1480</v>
      </c>
      <c r="D340" s="15" t="s">
        <v>1547</v>
      </c>
      <c r="E340" s="15" t="s">
        <v>392</v>
      </c>
      <c r="F340" s="15" t="s">
        <v>393</v>
      </c>
      <c r="G340" s="15" t="s">
        <v>2644</v>
      </c>
      <c r="H340" s="15" t="s">
        <v>295</v>
      </c>
      <c r="I340" s="15" t="s">
        <v>312</v>
      </c>
      <c r="J340" s="15" t="s">
        <v>1076</v>
      </c>
      <c r="K340" s="15" t="s">
        <v>1077</v>
      </c>
      <c r="L340" s="15" t="s">
        <v>308</v>
      </c>
      <c r="M340" s="15" t="s">
        <v>308</v>
      </c>
      <c r="N340" s="15" t="s">
        <v>2645</v>
      </c>
      <c r="O340" s="14" t="s">
        <v>2224</v>
      </c>
      <c r="P340" s="17">
        <v>1530</v>
      </c>
      <c r="Q340" s="24" t="s">
        <v>1571</v>
      </c>
      <c r="R340" s="24" t="s">
        <v>1558</v>
      </c>
      <c r="S340" s="24" t="str">
        <f t="shared" si="19"/>
        <v>1900004856</v>
      </c>
      <c r="T340" s="24" t="str">
        <f t="shared" si="20"/>
        <v>OCT 2020</v>
      </c>
      <c r="U340" s="24" t="str">
        <f t="shared" si="21"/>
        <v>Misc. Outside Svcs</v>
      </c>
      <c r="V340" t="str">
        <f t="shared" si="22"/>
        <v>COLUMBIA GULF TRANSMISSION LLC</v>
      </c>
    </row>
    <row r="341" spans="1:22" x14ac:dyDescent="0.2">
      <c r="A341" s="14" t="s">
        <v>124</v>
      </c>
      <c r="B341" s="15" t="s">
        <v>1553</v>
      </c>
      <c r="C341" s="15" t="s">
        <v>1480</v>
      </c>
      <c r="D341" s="15" t="s">
        <v>1547</v>
      </c>
      <c r="E341" s="15" t="s">
        <v>392</v>
      </c>
      <c r="F341" s="15" t="s">
        <v>393</v>
      </c>
      <c r="G341" s="15" t="s">
        <v>2646</v>
      </c>
      <c r="H341" s="15" t="s">
        <v>295</v>
      </c>
      <c r="I341" s="15" t="s">
        <v>312</v>
      </c>
      <c r="J341" s="15" t="s">
        <v>1076</v>
      </c>
      <c r="K341" s="15" t="s">
        <v>1077</v>
      </c>
      <c r="L341" s="15" t="s">
        <v>308</v>
      </c>
      <c r="M341" s="15" t="s">
        <v>308</v>
      </c>
      <c r="N341" s="15" t="s">
        <v>2647</v>
      </c>
      <c r="O341" s="14" t="s">
        <v>2221</v>
      </c>
      <c r="P341" s="17">
        <v>1530</v>
      </c>
      <c r="Q341" s="24" t="s">
        <v>1571</v>
      </c>
      <c r="R341" s="24" t="s">
        <v>1558</v>
      </c>
      <c r="S341" s="24" t="str">
        <f t="shared" si="19"/>
        <v>1900005445</v>
      </c>
      <c r="T341" s="24" t="str">
        <f t="shared" si="20"/>
        <v>NOV 2020</v>
      </c>
      <c r="U341" s="24" t="str">
        <f t="shared" si="21"/>
        <v>Misc. Outside Svcs</v>
      </c>
      <c r="V341" t="str">
        <f t="shared" si="22"/>
        <v>COLUMBIA GULF TRANSMISSION LLC</v>
      </c>
    </row>
    <row r="342" spans="1:22" x14ac:dyDescent="0.2">
      <c r="A342" s="14" t="s">
        <v>124</v>
      </c>
      <c r="B342" s="15" t="s">
        <v>1553</v>
      </c>
      <c r="C342" s="15" t="s">
        <v>1480</v>
      </c>
      <c r="D342" s="15" t="s">
        <v>1547</v>
      </c>
      <c r="E342" s="15" t="s">
        <v>392</v>
      </c>
      <c r="F342" s="15" t="s">
        <v>393</v>
      </c>
      <c r="G342" s="15" t="s">
        <v>2648</v>
      </c>
      <c r="H342" s="15" t="s">
        <v>295</v>
      </c>
      <c r="I342" s="15" t="s">
        <v>312</v>
      </c>
      <c r="J342" s="15" t="s">
        <v>1076</v>
      </c>
      <c r="K342" s="15" t="s">
        <v>1077</v>
      </c>
      <c r="L342" s="15" t="s">
        <v>308</v>
      </c>
      <c r="M342" s="15" t="s">
        <v>308</v>
      </c>
      <c r="N342" s="15" t="s">
        <v>2649</v>
      </c>
      <c r="O342" s="14" t="s">
        <v>2252</v>
      </c>
      <c r="P342" s="17">
        <v>1530</v>
      </c>
      <c r="Q342" s="24" t="s">
        <v>1571</v>
      </c>
      <c r="R342" s="24" t="s">
        <v>1558</v>
      </c>
      <c r="S342" s="24" t="str">
        <f t="shared" si="19"/>
        <v>1900005900</v>
      </c>
      <c r="T342" s="24" t="str">
        <f t="shared" si="20"/>
        <v>DEC 2020</v>
      </c>
      <c r="U342" s="24" t="str">
        <f t="shared" si="21"/>
        <v>Misc. Outside Svcs</v>
      </c>
      <c r="V342" t="str">
        <f t="shared" si="22"/>
        <v>COLUMBIA GULF TRANSMISSION LLC</v>
      </c>
    </row>
    <row r="343" spans="1:22" x14ac:dyDescent="0.2">
      <c r="A343" s="14" t="s">
        <v>124</v>
      </c>
      <c r="B343" s="15" t="s">
        <v>1553</v>
      </c>
      <c r="C343" s="15" t="s">
        <v>1480</v>
      </c>
      <c r="D343" s="15" t="s">
        <v>1547</v>
      </c>
      <c r="E343" s="15" t="s">
        <v>2650</v>
      </c>
      <c r="F343" s="15" t="s">
        <v>2651</v>
      </c>
      <c r="G343" s="15" t="s">
        <v>2652</v>
      </c>
      <c r="H343" s="15" t="s">
        <v>295</v>
      </c>
      <c r="I343" s="15" t="s">
        <v>312</v>
      </c>
      <c r="J343" s="15" t="s">
        <v>1082</v>
      </c>
      <c r="K343" s="15" t="s">
        <v>1083</v>
      </c>
      <c r="L343" s="15" t="s">
        <v>308</v>
      </c>
      <c r="M343" s="15" t="s">
        <v>308</v>
      </c>
      <c r="N343" s="15" t="s">
        <v>2653</v>
      </c>
      <c r="O343" s="14" t="s">
        <v>2221</v>
      </c>
      <c r="P343" s="17">
        <v>1057.5</v>
      </c>
      <c r="Q343" s="24" t="s">
        <v>1571</v>
      </c>
      <c r="R343" s="24" t="s">
        <v>1558</v>
      </c>
      <c r="S343" s="24" t="str">
        <f t="shared" si="19"/>
        <v>1900005495</v>
      </c>
      <c r="T343" s="24" t="str">
        <f t="shared" si="20"/>
        <v>NOV 2020</v>
      </c>
      <c r="U343" s="24" t="str">
        <f t="shared" si="21"/>
        <v>Misc. Outside Svcs</v>
      </c>
      <c r="V343" t="str">
        <f t="shared" si="22"/>
        <v>TACTICAL IT GROUP LLC</v>
      </c>
    </row>
    <row r="344" spans="1:22" x14ac:dyDescent="0.2">
      <c r="A344" s="14" t="s">
        <v>124</v>
      </c>
      <c r="B344" s="15" t="s">
        <v>1553</v>
      </c>
      <c r="C344" s="15" t="s">
        <v>1480</v>
      </c>
      <c r="D344" s="15" t="s">
        <v>1547</v>
      </c>
      <c r="E344" s="15" t="s">
        <v>350</v>
      </c>
      <c r="F344" s="15" t="s">
        <v>351</v>
      </c>
      <c r="G344" s="15" t="s">
        <v>2654</v>
      </c>
      <c r="H344" s="15" t="s">
        <v>295</v>
      </c>
      <c r="I344" s="15" t="s">
        <v>312</v>
      </c>
      <c r="J344" s="15" t="s">
        <v>1076</v>
      </c>
      <c r="K344" s="15" t="s">
        <v>1077</v>
      </c>
      <c r="L344" s="15" t="s">
        <v>308</v>
      </c>
      <c r="M344" s="15" t="s">
        <v>308</v>
      </c>
      <c r="N344" s="15" t="s">
        <v>2655</v>
      </c>
      <c r="O344" s="14" t="s">
        <v>2229</v>
      </c>
      <c r="P344" s="17">
        <v>3903.88</v>
      </c>
      <c r="Q344" s="24" t="s">
        <v>1571</v>
      </c>
      <c r="R344" s="24" t="s">
        <v>1558</v>
      </c>
      <c r="S344" s="24" t="str">
        <f t="shared" si="19"/>
        <v>1900000345</v>
      </c>
      <c r="T344" s="24" t="str">
        <f t="shared" si="20"/>
        <v>JAN 2021</v>
      </c>
      <c r="U344" s="24" t="str">
        <f t="shared" si="21"/>
        <v>Misc. Outside Svcs</v>
      </c>
      <c r="V344" t="str">
        <f t="shared" si="22"/>
        <v>NATURAL ENERGY ENGINEERING SERVICES</v>
      </c>
    </row>
    <row r="345" spans="1:22" x14ac:dyDescent="0.2">
      <c r="A345" s="14" t="s">
        <v>124</v>
      </c>
      <c r="B345" s="15" t="s">
        <v>1553</v>
      </c>
      <c r="C345" s="15" t="s">
        <v>1480</v>
      </c>
      <c r="D345" s="15" t="s">
        <v>1547</v>
      </c>
      <c r="E345" s="15" t="s">
        <v>352</v>
      </c>
      <c r="F345" s="15" t="s">
        <v>353</v>
      </c>
      <c r="G345" s="15" t="s">
        <v>2656</v>
      </c>
      <c r="H345" s="15" t="s">
        <v>295</v>
      </c>
      <c r="I345" s="15" t="s">
        <v>312</v>
      </c>
      <c r="J345" s="15" t="s">
        <v>1184</v>
      </c>
      <c r="K345" s="15" t="s">
        <v>1185</v>
      </c>
      <c r="L345" s="15" t="s">
        <v>308</v>
      </c>
      <c r="M345" s="15" t="s">
        <v>308</v>
      </c>
      <c r="N345" s="15" t="s">
        <v>2657</v>
      </c>
      <c r="O345" s="14" t="s">
        <v>2219</v>
      </c>
      <c r="P345" s="17">
        <v>4360.95</v>
      </c>
      <c r="Q345" s="24" t="s">
        <v>1571</v>
      </c>
      <c r="R345" s="24" t="s">
        <v>1558</v>
      </c>
      <c r="S345" s="24" t="str">
        <f t="shared" si="19"/>
        <v>1900004521</v>
      </c>
      <c r="T345" s="24" t="str">
        <f t="shared" si="20"/>
        <v>SEP 2020</v>
      </c>
      <c r="U345" s="24" t="str">
        <f t="shared" si="21"/>
        <v>Misc. Outside Svcs</v>
      </c>
      <c r="V345" t="str">
        <f t="shared" si="22"/>
        <v>PANTECHS LABORATORIES INC</v>
      </c>
    </row>
    <row r="346" spans="1:22" x14ac:dyDescent="0.2">
      <c r="A346" s="14" t="s">
        <v>124</v>
      </c>
      <c r="B346" s="15" t="s">
        <v>1553</v>
      </c>
      <c r="C346" s="15" t="s">
        <v>1480</v>
      </c>
      <c r="D346" s="15" t="s">
        <v>1547</v>
      </c>
      <c r="E346" s="15" t="s">
        <v>352</v>
      </c>
      <c r="F346" s="15" t="s">
        <v>353</v>
      </c>
      <c r="G346" s="15" t="s">
        <v>2658</v>
      </c>
      <c r="H346" s="15" t="s">
        <v>295</v>
      </c>
      <c r="I346" s="15" t="s">
        <v>312</v>
      </c>
      <c r="J346" s="15" t="s">
        <v>1184</v>
      </c>
      <c r="K346" s="15" t="s">
        <v>1185</v>
      </c>
      <c r="L346" s="15" t="s">
        <v>308</v>
      </c>
      <c r="M346" s="15" t="s">
        <v>308</v>
      </c>
      <c r="N346" s="15" t="s">
        <v>2659</v>
      </c>
      <c r="O346" s="14" t="s">
        <v>2219</v>
      </c>
      <c r="P346" s="17">
        <v>3412.02</v>
      </c>
      <c r="Q346" s="24" t="s">
        <v>1571</v>
      </c>
      <c r="R346" s="24" t="s">
        <v>1558</v>
      </c>
      <c r="S346" s="24" t="str">
        <f t="shared" si="19"/>
        <v>1900004522</v>
      </c>
      <c r="T346" s="24" t="str">
        <f t="shared" si="20"/>
        <v>SEP 2020</v>
      </c>
      <c r="U346" s="24" t="str">
        <f t="shared" si="21"/>
        <v>Misc. Outside Svcs</v>
      </c>
      <c r="V346" t="str">
        <f t="shared" si="22"/>
        <v>PANTECHS LABORATORIES INC</v>
      </c>
    </row>
    <row r="347" spans="1:22" x14ac:dyDescent="0.2">
      <c r="A347" s="14" t="s">
        <v>124</v>
      </c>
      <c r="B347" s="15" t="s">
        <v>1553</v>
      </c>
      <c r="C347" s="15" t="s">
        <v>1480</v>
      </c>
      <c r="D347" s="15" t="s">
        <v>1547</v>
      </c>
      <c r="E347" s="15" t="s">
        <v>352</v>
      </c>
      <c r="F347" s="15" t="s">
        <v>353</v>
      </c>
      <c r="G347" s="15" t="s">
        <v>2660</v>
      </c>
      <c r="H347" s="15" t="s">
        <v>295</v>
      </c>
      <c r="I347" s="15" t="s">
        <v>312</v>
      </c>
      <c r="J347" s="15" t="s">
        <v>1184</v>
      </c>
      <c r="K347" s="15" t="s">
        <v>1185</v>
      </c>
      <c r="L347" s="15" t="s">
        <v>308</v>
      </c>
      <c r="M347" s="15" t="s">
        <v>308</v>
      </c>
      <c r="N347" s="15" t="s">
        <v>2661</v>
      </c>
      <c r="O347" s="14" t="s">
        <v>2219</v>
      </c>
      <c r="P347" s="17">
        <v>2100</v>
      </c>
      <c r="Q347" s="24" t="s">
        <v>1571</v>
      </c>
      <c r="R347" s="24" t="s">
        <v>1558</v>
      </c>
      <c r="S347" s="24" t="str">
        <f t="shared" si="19"/>
        <v>1900004523</v>
      </c>
      <c r="T347" s="24" t="str">
        <f t="shared" si="20"/>
        <v>SEP 2020</v>
      </c>
      <c r="U347" s="24" t="str">
        <f t="shared" si="21"/>
        <v>Misc. Outside Svcs</v>
      </c>
      <c r="V347" t="str">
        <f t="shared" si="22"/>
        <v>PANTECHS LABORATORIES INC</v>
      </c>
    </row>
    <row r="348" spans="1:22" x14ac:dyDescent="0.2">
      <c r="A348" s="14" t="s">
        <v>124</v>
      </c>
      <c r="B348" s="15" t="s">
        <v>1553</v>
      </c>
      <c r="C348" s="15" t="s">
        <v>1480</v>
      </c>
      <c r="D348" s="15" t="s">
        <v>1547</v>
      </c>
      <c r="E348" s="15" t="s">
        <v>332</v>
      </c>
      <c r="F348" s="15" t="s">
        <v>333</v>
      </c>
      <c r="G348" s="15" t="s">
        <v>2662</v>
      </c>
      <c r="H348" s="15" t="s">
        <v>295</v>
      </c>
      <c r="I348" s="15" t="s">
        <v>312</v>
      </c>
      <c r="J348" s="15" t="s">
        <v>1060</v>
      </c>
      <c r="K348" s="15" t="s">
        <v>1061</v>
      </c>
      <c r="L348" s="15" t="s">
        <v>308</v>
      </c>
      <c r="M348" s="15" t="s">
        <v>308</v>
      </c>
      <c r="N348" s="15" t="s">
        <v>2663</v>
      </c>
      <c r="O348" s="14" t="s">
        <v>2224</v>
      </c>
      <c r="P348" s="17">
        <v>497.55</v>
      </c>
      <c r="Q348" s="24" t="s">
        <v>1571</v>
      </c>
      <c r="R348" s="24" t="s">
        <v>1558</v>
      </c>
      <c r="S348" s="24" t="str">
        <f t="shared" si="19"/>
        <v>1900005019</v>
      </c>
      <c r="T348" s="24" t="str">
        <f t="shared" si="20"/>
        <v>OCT 2020</v>
      </c>
      <c r="U348" s="24" t="str">
        <f t="shared" si="21"/>
        <v>Misc. Outside Svcs</v>
      </c>
      <c r="V348" t="str">
        <f t="shared" si="22"/>
        <v>NEW VISTA OF THE BLUEGRASS INC</v>
      </c>
    </row>
    <row r="349" spans="1:22" x14ac:dyDescent="0.2">
      <c r="A349" s="14" t="s">
        <v>124</v>
      </c>
      <c r="B349" s="15" t="s">
        <v>1553</v>
      </c>
      <c r="C349" s="15" t="s">
        <v>1480</v>
      </c>
      <c r="D349" s="15" t="s">
        <v>1547</v>
      </c>
      <c r="E349" s="15" t="s">
        <v>2664</v>
      </c>
      <c r="F349" s="15" t="s">
        <v>2665</v>
      </c>
      <c r="G349" s="15" t="s">
        <v>2666</v>
      </c>
      <c r="H349" s="15" t="s">
        <v>295</v>
      </c>
      <c r="I349" s="15" t="s">
        <v>312</v>
      </c>
      <c r="J349" s="15" t="s">
        <v>1060</v>
      </c>
      <c r="K349" s="15" t="s">
        <v>1061</v>
      </c>
      <c r="L349" s="15" t="s">
        <v>308</v>
      </c>
      <c r="M349" s="15" t="s">
        <v>308</v>
      </c>
      <c r="N349" s="15" t="s">
        <v>2667</v>
      </c>
      <c r="O349" s="14" t="s">
        <v>2235</v>
      </c>
      <c r="P349" s="17">
        <v>55</v>
      </c>
      <c r="Q349" s="24" t="s">
        <v>1571</v>
      </c>
      <c r="R349" s="24" t="s">
        <v>1558</v>
      </c>
      <c r="S349" s="24" t="str">
        <f t="shared" si="19"/>
        <v>1900000754</v>
      </c>
      <c r="T349" s="24" t="str">
        <f t="shared" si="20"/>
        <v>FEB 2021</v>
      </c>
      <c r="U349" s="24" t="str">
        <f t="shared" si="21"/>
        <v>Misc. Outside Svcs</v>
      </c>
      <c r="V349" t="str">
        <f t="shared" si="22"/>
        <v>KENTUCKY MSO LLC</v>
      </c>
    </row>
    <row r="350" spans="1:22" x14ac:dyDescent="0.2">
      <c r="A350" s="14" t="s">
        <v>124</v>
      </c>
      <c r="B350" s="15" t="s">
        <v>1553</v>
      </c>
      <c r="C350" s="15" t="s">
        <v>1480</v>
      </c>
      <c r="D350" s="15" t="s">
        <v>1547</v>
      </c>
      <c r="E350" s="15" t="s">
        <v>2664</v>
      </c>
      <c r="F350" s="15" t="s">
        <v>2665</v>
      </c>
      <c r="G350" s="15" t="s">
        <v>2668</v>
      </c>
      <c r="H350" s="15" t="s">
        <v>295</v>
      </c>
      <c r="I350" s="15" t="s">
        <v>312</v>
      </c>
      <c r="J350" s="15" t="s">
        <v>1060</v>
      </c>
      <c r="K350" s="15" t="s">
        <v>1061</v>
      </c>
      <c r="L350" s="15" t="s">
        <v>308</v>
      </c>
      <c r="M350" s="15" t="s">
        <v>308</v>
      </c>
      <c r="N350" s="15" t="s">
        <v>2669</v>
      </c>
      <c r="O350" s="14" t="s">
        <v>2239</v>
      </c>
      <c r="P350" s="17">
        <v>55</v>
      </c>
      <c r="Q350" s="24" t="s">
        <v>1571</v>
      </c>
      <c r="R350" s="24" t="s">
        <v>1558</v>
      </c>
      <c r="S350" s="24" t="str">
        <f t="shared" si="19"/>
        <v>1900000998</v>
      </c>
      <c r="T350" s="24" t="str">
        <f t="shared" si="20"/>
        <v>MAR 2021</v>
      </c>
      <c r="U350" s="24" t="str">
        <f t="shared" si="21"/>
        <v>Misc. Outside Svcs</v>
      </c>
      <c r="V350" t="str">
        <f t="shared" si="22"/>
        <v>KENTUCKY MSO LLC</v>
      </c>
    </row>
    <row r="351" spans="1:22" x14ac:dyDescent="0.2">
      <c r="A351" s="14" t="s">
        <v>124</v>
      </c>
      <c r="B351" s="15" t="s">
        <v>1553</v>
      </c>
      <c r="C351" s="15" t="s">
        <v>1480</v>
      </c>
      <c r="D351" s="15" t="s">
        <v>1547</v>
      </c>
      <c r="E351" s="15" t="s">
        <v>972</v>
      </c>
      <c r="F351" s="15" t="s">
        <v>973</v>
      </c>
      <c r="G351" s="15" t="s">
        <v>2670</v>
      </c>
      <c r="H351" s="15" t="s">
        <v>295</v>
      </c>
      <c r="I351" s="15" t="s">
        <v>953</v>
      </c>
      <c r="J351" s="15" t="s">
        <v>1139</v>
      </c>
      <c r="K351" s="15" t="s">
        <v>1140</v>
      </c>
      <c r="L351" s="15" t="s">
        <v>308</v>
      </c>
      <c r="M351" s="15" t="s">
        <v>2671</v>
      </c>
      <c r="N351" s="15" t="s">
        <v>2672</v>
      </c>
      <c r="O351" s="14" t="s">
        <v>2229</v>
      </c>
      <c r="P351" s="17">
        <v>1.3899410000000001</v>
      </c>
      <c r="Q351" s="24" t="s">
        <v>1571</v>
      </c>
      <c r="R351" s="24" t="s">
        <v>1558</v>
      </c>
      <c r="S351" s="24" t="str">
        <f t="shared" si="19"/>
        <v>100007851</v>
      </c>
      <c r="T351" s="24" t="str">
        <f t="shared" si="20"/>
        <v>JAN 2021</v>
      </c>
      <c r="U351" s="24" t="str">
        <f t="shared" si="21"/>
        <v>Misc. Outside Svcs</v>
      </c>
      <c r="V351" t="str">
        <f t="shared" si="22"/>
        <v>PNG COMPANIES LLC</v>
      </c>
    </row>
    <row r="352" spans="1:22" x14ac:dyDescent="0.2">
      <c r="A352" s="14" t="s">
        <v>124</v>
      </c>
      <c r="B352" s="15" t="s">
        <v>1553</v>
      </c>
      <c r="C352" s="15" t="s">
        <v>1480</v>
      </c>
      <c r="D352" s="15" t="s">
        <v>1547</v>
      </c>
      <c r="E352" s="15" t="s">
        <v>972</v>
      </c>
      <c r="F352" s="15" t="s">
        <v>973</v>
      </c>
      <c r="G352" s="15" t="s">
        <v>2673</v>
      </c>
      <c r="H352" s="15" t="s">
        <v>295</v>
      </c>
      <c r="I352" s="15" t="s">
        <v>953</v>
      </c>
      <c r="J352" s="15" t="s">
        <v>1139</v>
      </c>
      <c r="K352" s="15" t="s">
        <v>1140</v>
      </c>
      <c r="L352" s="15" t="s">
        <v>308</v>
      </c>
      <c r="M352" s="15" t="s">
        <v>2674</v>
      </c>
      <c r="N352" s="15" t="s">
        <v>2675</v>
      </c>
      <c r="O352" s="14" t="s">
        <v>2235</v>
      </c>
      <c r="P352" s="17">
        <v>4.0959409999999998</v>
      </c>
      <c r="Q352" s="24" t="s">
        <v>1571</v>
      </c>
      <c r="R352" s="24" t="s">
        <v>1558</v>
      </c>
      <c r="S352" s="24" t="str">
        <f t="shared" si="19"/>
        <v>100016721</v>
      </c>
      <c r="T352" s="24" t="str">
        <f t="shared" si="20"/>
        <v>FEB 2021</v>
      </c>
      <c r="U352" s="24" t="str">
        <f t="shared" si="21"/>
        <v>Misc. Outside Svcs</v>
      </c>
      <c r="V352" t="str">
        <f t="shared" si="22"/>
        <v>PNG COMPANIES LLC</v>
      </c>
    </row>
    <row r="353" spans="1:22" x14ac:dyDescent="0.2">
      <c r="A353" s="14" t="s">
        <v>124</v>
      </c>
      <c r="B353" s="15" t="s">
        <v>1553</v>
      </c>
      <c r="C353" s="15" t="s">
        <v>1480</v>
      </c>
      <c r="D353" s="15" t="s">
        <v>1547</v>
      </c>
      <c r="E353" s="15" t="s">
        <v>972</v>
      </c>
      <c r="F353" s="15" t="s">
        <v>973</v>
      </c>
      <c r="G353" s="15" t="s">
        <v>2676</v>
      </c>
      <c r="H353" s="15" t="s">
        <v>295</v>
      </c>
      <c r="I353" s="15" t="s">
        <v>953</v>
      </c>
      <c r="J353" s="15" t="s">
        <v>1139</v>
      </c>
      <c r="K353" s="15" t="s">
        <v>1140</v>
      </c>
      <c r="L353" s="15" t="s">
        <v>308</v>
      </c>
      <c r="M353" s="15" t="s">
        <v>2677</v>
      </c>
      <c r="N353" s="15" t="s">
        <v>2678</v>
      </c>
      <c r="O353" s="14" t="s">
        <v>2219</v>
      </c>
      <c r="P353" s="17">
        <v>0.53312300000000001</v>
      </c>
      <c r="Q353" s="24" t="s">
        <v>1571</v>
      </c>
      <c r="R353" s="24" t="s">
        <v>1558</v>
      </c>
      <c r="S353" s="24" t="str">
        <f t="shared" si="19"/>
        <v>100083188</v>
      </c>
      <c r="T353" s="24" t="str">
        <f t="shared" si="20"/>
        <v>SEP 2020</v>
      </c>
      <c r="U353" s="24" t="str">
        <f t="shared" si="21"/>
        <v>Misc. Outside Svcs</v>
      </c>
      <c r="V353" t="str">
        <f t="shared" si="22"/>
        <v>PNG COMPANIES LLC</v>
      </c>
    </row>
    <row r="354" spans="1:22" x14ac:dyDescent="0.2">
      <c r="A354" s="14" t="s">
        <v>124</v>
      </c>
      <c r="B354" s="15" t="s">
        <v>1553</v>
      </c>
      <c r="C354" s="15" t="s">
        <v>1480</v>
      </c>
      <c r="D354" s="15" t="s">
        <v>1547</v>
      </c>
      <c r="E354" s="15" t="s">
        <v>972</v>
      </c>
      <c r="F354" s="15" t="s">
        <v>973</v>
      </c>
      <c r="G354" s="15" t="s">
        <v>2679</v>
      </c>
      <c r="H354" s="15" t="s">
        <v>295</v>
      </c>
      <c r="I354" s="15" t="s">
        <v>953</v>
      </c>
      <c r="J354" s="15" t="s">
        <v>1139</v>
      </c>
      <c r="K354" s="15" t="s">
        <v>1140</v>
      </c>
      <c r="L354" s="15" t="s">
        <v>308</v>
      </c>
      <c r="M354" s="15" t="s">
        <v>2680</v>
      </c>
      <c r="N354" s="15" t="s">
        <v>2681</v>
      </c>
      <c r="O354" s="14" t="s">
        <v>2224</v>
      </c>
      <c r="P354" s="17">
        <v>3.2390409999999998</v>
      </c>
      <c r="Q354" s="24" t="s">
        <v>1571</v>
      </c>
      <c r="R354" s="24" t="s">
        <v>1558</v>
      </c>
      <c r="S354" s="24" t="str">
        <f t="shared" si="19"/>
        <v>100092898</v>
      </c>
      <c r="T354" s="24" t="str">
        <f t="shared" si="20"/>
        <v>OCT 2020</v>
      </c>
      <c r="U354" s="24" t="str">
        <f t="shared" si="21"/>
        <v>Misc. Outside Svcs</v>
      </c>
      <c r="V354" t="str">
        <f t="shared" si="22"/>
        <v>PNG COMPANIES LLC</v>
      </c>
    </row>
    <row r="355" spans="1:22" x14ac:dyDescent="0.2">
      <c r="A355" s="14" t="s">
        <v>124</v>
      </c>
      <c r="B355" s="15" t="s">
        <v>1553</v>
      </c>
      <c r="C355" s="15" t="s">
        <v>1480</v>
      </c>
      <c r="D355" s="15" t="s">
        <v>1547</v>
      </c>
      <c r="E355" s="15" t="s">
        <v>972</v>
      </c>
      <c r="F355" s="15" t="s">
        <v>973</v>
      </c>
      <c r="G355" s="15" t="s">
        <v>2682</v>
      </c>
      <c r="H355" s="15" t="s">
        <v>295</v>
      </c>
      <c r="I355" s="15" t="s">
        <v>953</v>
      </c>
      <c r="J355" s="15" t="s">
        <v>1139</v>
      </c>
      <c r="K355" s="15" t="s">
        <v>1140</v>
      </c>
      <c r="L355" s="15" t="s">
        <v>308</v>
      </c>
      <c r="M355" s="15" t="s">
        <v>2683</v>
      </c>
      <c r="N355" s="15" t="s">
        <v>2684</v>
      </c>
      <c r="O355" s="14" t="s">
        <v>2221</v>
      </c>
      <c r="P355" s="17">
        <v>0.16400000000000001</v>
      </c>
      <c r="Q355" s="24" t="s">
        <v>1571</v>
      </c>
      <c r="R355" s="24" t="s">
        <v>1558</v>
      </c>
      <c r="S355" s="24" t="str">
        <f t="shared" si="19"/>
        <v>100102284</v>
      </c>
      <c r="T355" s="24" t="str">
        <f t="shared" si="20"/>
        <v>NOV 2020</v>
      </c>
      <c r="U355" s="24" t="str">
        <f t="shared" si="21"/>
        <v>Misc. Outside Svcs</v>
      </c>
      <c r="V355" t="str">
        <f t="shared" si="22"/>
        <v>PNG COMPANIES LLC</v>
      </c>
    </row>
    <row r="356" spans="1:22" x14ac:dyDescent="0.2">
      <c r="A356" s="14" t="s">
        <v>124</v>
      </c>
      <c r="B356" s="15" t="s">
        <v>1553</v>
      </c>
      <c r="C356" s="15" t="s">
        <v>1480</v>
      </c>
      <c r="D356" s="15" t="s">
        <v>1547</v>
      </c>
      <c r="E356" s="15" t="s">
        <v>972</v>
      </c>
      <c r="F356" s="15" t="s">
        <v>973</v>
      </c>
      <c r="G356" s="15" t="s">
        <v>2685</v>
      </c>
      <c r="H356" s="15" t="s">
        <v>295</v>
      </c>
      <c r="I356" s="15" t="s">
        <v>953</v>
      </c>
      <c r="J356" s="15" t="s">
        <v>1139</v>
      </c>
      <c r="K356" s="15" t="s">
        <v>1140</v>
      </c>
      <c r="L356" s="15" t="s">
        <v>308</v>
      </c>
      <c r="M356" s="15" t="s">
        <v>2686</v>
      </c>
      <c r="N356" s="15" t="s">
        <v>2687</v>
      </c>
      <c r="O356" s="14" t="s">
        <v>2252</v>
      </c>
      <c r="P356" s="17">
        <v>1.553982</v>
      </c>
      <c r="Q356" s="24" t="s">
        <v>1571</v>
      </c>
      <c r="R356" s="24" t="s">
        <v>1558</v>
      </c>
      <c r="S356" s="24" t="str">
        <f t="shared" si="19"/>
        <v>100113913</v>
      </c>
      <c r="T356" s="24" t="str">
        <f t="shared" si="20"/>
        <v>DEC 2020</v>
      </c>
      <c r="U356" s="24" t="str">
        <f t="shared" si="21"/>
        <v>Misc. Outside Svcs</v>
      </c>
      <c r="V356" t="str">
        <f t="shared" si="22"/>
        <v>PNG COMPANIES LLC</v>
      </c>
    </row>
    <row r="357" spans="1:22" x14ac:dyDescent="0.2">
      <c r="A357" s="14" t="s">
        <v>124</v>
      </c>
      <c r="B357" s="15" t="s">
        <v>1553</v>
      </c>
      <c r="C357" s="15" t="s">
        <v>1480</v>
      </c>
      <c r="D357" s="15" t="s">
        <v>1547</v>
      </c>
      <c r="E357" s="15" t="s">
        <v>308</v>
      </c>
      <c r="F357" s="15" t="s">
        <v>309</v>
      </c>
      <c r="G357" s="15" t="s">
        <v>2688</v>
      </c>
      <c r="H357" s="15" t="s">
        <v>2</v>
      </c>
      <c r="I357" s="15" t="s">
        <v>953</v>
      </c>
      <c r="J357" s="15" t="s">
        <v>1098</v>
      </c>
      <c r="K357" s="15" t="s">
        <v>1099</v>
      </c>
      <c r="L357" s="15" t="s">
        <v>308</v>
      </c>
      <c r="M357" s="15" t="s">
        <v>2689</v>
      </c>
      <c r="N357" s="15" t="s">
        <v>2690</v>
      </c>
      <c r="O357" s="14" t="s">
        <v>2229</v>
      </c>
      <c r="P357" s="17">
        <v>660</v>
      </c>
      <c r="Q357" s="24" t="s">
        <v>1571</v>
      </c>
      <c r="R357" s="24" t="s">
        <v>1558</v>
      </c>
      <c r="S357" s="24" t="str">
        <f t="shared" si="19"/>
        <v/>
      </c>
      <c r="T357" s="24" t="str">
        <f t="shared" si="20"/>
        <v/>
      </c>
      <c r="U357" s="24" t="str">
        <f t="shared" si="21"/>
        <v/>
      </c>
      <c r="V357" s="24" t="s">
        <v>1590</v>
      </c>
    </row>
    <row r="358" spans="1:22" x14ac:dyDescent="0.2">
      <c r="A358" s="14" t="s">
        <v>124</v>
      </c>
      <c r="B358" s="15" t="s">
        <v>1553</v>
      </c>
      <c r="C358" s="15" t="s">
        <v>1480</v>
      </c>
      <c r="D358" s="15" t="s">
        <v>1547</v>
      </c>
      <c r="E358" s="15" t="s">
        <v>308</v>
      </c>
      <c r="F358" s="15" t="s">
        <v>309</v>
      </c>
      <c r="G358" s="15" t="s">
        <v>2691</v>
      </c>
      <c r="H358" s="15" t="s">
        <v>2</v>
      </c>
      <c r="I358" s="15" t="s">
        <v>953</v>
      </c>
      <c r="J358" s="15" t="s">
        <v>1060</v>
      </c>
      <c r="K358" s="15" t="s">
        <v>1061</v>
      </c>
      <c r="L358" s="15" t="s">
        <v>308</v>
      </c>
      <c r="M358" s="15" t="s">
        <v>2689</v>
      </c>
      <c r="N358" s="15" t="s">
        <v>2692</v>
      </c>
      <c r="O358" s="14" t="s">
        <v>2229</v>
      </c>
      <c r="P358" s="17">
        <v>100</v>
      </c>
      <c r="Q358" s="24" t="s">
        <v>1571</v>
      </c>
      <c r="R358" s="24" t="s">
        <v>1558</v>
      </c>
      <c r="S358" s="24" t="str">
        <f t="shared" si="19"/>
        <v/>
      </c>
      <c r="T358" s="24" t="str">
        <f t="shared" si="20"/>
        <v/>
      </c>
      <c r="U358" s="24" t="str">
        <f t="shared" si="21"/>
        <v/>
      </c>
      <c r="V358" s="24" t="s">
        <v>1590</v>
      </c>
    </row>
    <row r="359" spans="1:22" x14ac:dyDescent="0.2">
      <c r="A359" s="14" t="s">
        <v>124</v>
      </c>
      <c r="B359" s="15" t="s">
        <v>1553</v>
      </c>
      <c r="C359" s="15" t="s">
        <v>1480</v>
      </c>
      <c r="D359" s="15" t="s">
        <v>1547</v>
      </c>
      <c r="E359" s="15" t="s">
        <v>308</v>
      </c>
      <c r="F359" s="15" t="s">
        <v>309</v>
      </c>
      <c r="G359" s="15" t="s">
        <v>2693</v>
      </c>
      <c r="H359" s="15" t="s">
        <v>295</v>
      </c>
      <c r="I359" s="15" t="s">
        <v>310</v>
      </c>
      <c r="J359" s="15" t="s">
        <v>1076</v>
      </c>
      <c r="K359" s="15" t="s">
        <v>1077</v>
      </c>
      <c r="L359" s="15" t="s">
        <v>308</v>
      </c>
      <c r="M359" s="15" t="s">
        <v>2694</v>
      </c>
      <c r="N359" s="15" t="s">
        <v>448</v>
      </c>
      <c r="O359" s="14" t="s">
        <v>2229</v>
      </c>
      <c r="P359" s="17">
        <v>1440.78</v>
      </c>
      <c r="Q359" s="24" t="s">
        <v>1571</v>
      </c>
      <c r="R359" s="24" t="s">
        <v>1558</v>
      </c>
      <c r="S359" s="24" t="str">
        <f t="shared" si="19"/>
        <v>100000705</v>
      </c>
      <c r="T359" s="24" t="str">
        <f t="shared" si="20"/>
        <v>JAN 2021</v>
      </c>
      <c r="U359" s="24" t="str">
        <f t="shared" si="21"/>
        <v>Misc. Outside Svcs</v>
      </c>
      <c r="V359" s="24" t="s">
        <v>2778</v>
      </c>
    </row>
    <row r="360" spans="1:22" x14ac:dyDescent="0.2">
      <c r="A360" s="14" t="s">
        <v>124</v>
      </c>
      <c r="B360" s="15" t="s">
        <v>1553</v>
      </c>
      <c r="C360" s="15" t="s">
        <v>1480</v>
      </c>
      <c r="D360" s="15" t="s">
        <v>1547</v>
      </c>
      <c r="E360" s="15" t="s">
        <v>308</v>
      </c>
      <c r="F360" s="15" t="s">
        <v>309</v>
      </c>
      <c r="G360" s="15" t="s">
        <v>2695</v>
      </c>
      <c r="H360" s="15" t="s">
        <v>2</v>
      </c>
      <c r="I360" s="15" t="s">
        <v>953</v>
      </c>
      <c r="J360" s="15" t="s">
        <v>1060</v>
      </c>
      <c r="K360" s="15" t="s">
        <v>1061</v>
      </c>
      <c r="L360" s="15" t="s">
        <v>308</v>
      </c>
      <c r="M360" s="15" t="s">
        <v>2696</v>
      </c>
      <c r="N360" s="15" t="s">
        <v>2697</v>
      </c>
      <c r="O360" s="14" t="s">
        <v>2229</v>
      </c>
      <c r="P360" s="17">
        <v>1240</v>
      </c>
      <c r="Q360" s="24" t="s">
        <v>1571</v>
      </c>
      <c r="R360" s="24" t="s">
        <v>1558</v>
      </c>
      <c r="S360" s="24" t="str">
        <f t="shared" si="19"/>
        <v/>
      </c>
      <c r="T360" s="24" t="str">
        <f t="shared" si="20"/>
        <v/>
      </c>
      <c r="U360" s="24" t="str">
        <f t="shared" si="21"/>
        <v/>
      </c>
      <c r="V360" s="24" t="s">
        <v>1590</v>
      </c>
    </row>
    <row r="361" spans="1:22" x14ac:dyDescent="0.2">
      <c r="A361" s="14" t="s">
        <v>124</v>
      </c>
      <c r="B361" s="15" t="s">
        <v>1553</v>
      </c>
      <c r="C361" s="15" t="s">
        <v>1480</v>
      </c>
      <c r="D361" s="15" t="s">
        <v>1547</v>
      </c>
      <c r="E361" s="15" t="s">
        <v>308</v>
      </c>
      <c r="F361" s="15" t="s">
        <v>309</v>
      </c>
      <c r="G361" s="15" t="s">
        <v>2698</v>
      </c>
      <c r="H361" s="15" t="s">
        <v>295</v>
      </c>
      <c r="I361" s="15" t="s">
        <v>310</v>
      </c>
      <c r="J361" s="15" t="s">
        <v>2699</v>
      </c>
      <c r="K361" s="15" t="s">
        <v>2700</v>
      </c>
      <c r="L361" s="15" t="s">
        <v>308</v>
      </c>
      <c r="M361" s="15" t="s">
        <v>2701</v>
      </c>
      <c r="N361" s="15" t="s">
        <v>2702</v>
      </c>
      <c r="O361" s="14" t="s">
        <v>2229</v>
      </c>
      <c r="P361" s="17">
        <v>420</v>
      </c>
      <c r="Q361" s="24" t="s">
        <v>1571</v>
      </c>
      <c r="R361" s="24" t="s">
        <v>1558</v>
      </c>
      <c r="S361" s="24" t="str">
        <f t="shared" si="19"/>
        <v>100000828</v>
      </c>
      <c r="T361" s="24" t="str">
        <f t="shared" si="20"/>
        <v>JAN 2021</v>
      </c>
      <c r="U361" s="24" t="str">
        <f t="shared" si="21"/>
        <v>Misc. Outside Svcs</v>
      </c>
      <c r="V361" s="24" t="s">
        <v>2779</v>
      </c>
    </row>
    <row r="362" spans="1:22" x14ac:dyDescent="0.2">
      <c r="A362" s="14" t="s">
        <v>124</v>
      </c>
      <c r="B362" s="15" t="s">
        <v>1553</v>
      </c>
      <c r="C362" s="15" t="s">
        <v>1480</v>
      </c>
      <c r="D362" s="15" t="s">
        <v>1547</v>
      </c>
      <c r="E362" s="15" t="s">
        <v>308</v>
      </c>
      <c r="F362" s="15" t="s">
        <v>309</v>
      </c>
      <c r="G362" s="15" t="s">
        <v>2703</v>
      </c>
      <c r="H362" s="15" t="s">
        <v>295</v>
      </c>
      <c r="I362" s="15" t="s">
        <v>310</v>
      </c>
      <c r="J362" s="15" t="s">
        <v>1076</v>
      </c>
      <c r="K362" s="15" t="s">
        <v>1077</v>
      </c>
      <c r="L362" s="15" t="s">
        <v>308</v>
      </c>
      <c r="M362" s="15" t="s">
        <v>2704</v>
      </c>
      <c r="N362" s="15" t="s">
        <v>448</v>
      </c>
      <c r="O362" s="14" t="s">
        <v>2235</v>
      </c>
      <c r="P362" s="17">
        <v>1440.78</v>
      </c>
      <c r="Q362" s="24" t="s">
        <v>1571</v>
      </c>
      <c r="R362" s="24" t="s">
        <v>1558</v>
      </c>
      <c r="S362" s="24" t="str">
        <f t="shared" si="19"/>
        <v>100001822</v>
      </c>
      <c r="T362" s="24" t="str">
        <f t="shared" si="20"/>
        <v>FEB 2021</v>
      </c>
      <c r="U362" s="24" t="str">
        <f t="shared" si="21"/>
        <v>Misc. Outside Svcs</v>
      </c>
      <c r="V362" s="24" t="s">
        <v>2778</v>
      </c>
    </row>
    <row r="363" spans="1:22" x14ac:dyDescent="0.2">
      <c r="A363" s="14" t="s">
        <v>124</v>
      </c>
      <c r="B363" s="15" t="s">
        <v>1553</v>
      </c>
      <c r="C363" s="15" t="s">
        <v>1480</v>
      </c>
      <c r="D363" s="15" t="s">
        <v>1547</v>
      </c>
      <c r="E363" s="15" t="s">
        <v>308</v>
      </c>
      <c r="F363" s="15" t="s">
        <v>309</v>
      </c>
      <c r="G363" s="15" t="s">
        <v>2705</v>
      </c>
      <c r="H363" s="15" t="s">
        <v>295</v>
      </c>
      <c r="I363" s="15" t="s">
        <v>310</v>
      </c>
      <c r="J363" s="15" t="s">
        <v>2699</v>
      </c>
      <c r="K363" s="15" t="s">
        <v>2700</v>
      </c>
      <c r="L363" s="15" t="s">
        <v>308</v>
      </c>
      <c r="M363" s="15" t="s">
        <v>2706</v>
      </c>
      <c r="N363" s="15" t="s">
        <v>2707</v>
      </c>
      <c r="O363" s="14" t="s">
        <v>2235</v>
      </c>
      <c r="P363" s="17">
        <v>2103.39</v>
      </c>
      <c r="Q363" s="24" t="s">
        <v>1571</v>
      </c>
      <c r="R363" s="24" t="s">
        <v>1558</v>
      </c>
      <c r="S363" s="24" t="str">
        <f t="shared" si="19"/>
        <v>100001879</v>
      </c>
      <c r="T363" s="24" t="str">
        <f t="shared" si="20"/>
        <v>FEB 2021</v>
      </c>
      <c r="U363" s="24" t="str">
        <f t="shared" si="21"/>
        <v>Misc. Outside Svcs</v>
      </c>
      <c r="V363" s="24" t="s">
        <v>2779</v>
      </c>
    </row>
    <row r="364" spans="1:22" x14ac:dyDescent="0.2">
      <c r="A364" s="14" t="s">
        <v>124</v>
      </c>
      <c r="B364" s="15" t="s">
        <v>1553</v>
      </c>
      <c r="C364" s="15" t="s">
        <v>1480</v>
      </c>
      <c r="D364" s="15" t="s">
        <v>1547</v>
      </c>
      <c r="E364" s="15" t="s">
        <v>308</v>
      </c>
      <c r="F364" s="15" t="s">
        <v>309</v>
      </c>
      <c r="G364" s="15" t="s">
        <v>2708</v>
      </c>
      <c r="H364" s="15" t="s">
        <v>295</v>
      </c>
      <c r="I364" s="15" t="s">
        <v>310</v>
      </c>
      <c r="J364" s="15" t="s">
        <v>1076</v>
      </c>
      <c r="K364" s="15" t="s">
        <v>1077</v>
      </c>
      <c r="L364" s="15" t="s">
        <v>308</v>
      </c>
      <c r="M364" s="15" t="s">
        <v>452</v>
      </c>
      <c r="N364" s="15" t="s">
        <v>448</v>
      </c>
      <c r="O364" s="14" t="s">
        <v>2239</v>
      </c>
      <c r="P364" s="17">
        <v>1440.78</v>
      </c>
      <c r="Q364" s="24" t="s">
        <v>1571</v>
      </c>
      <c r="R364" s="24" t="s">
        <v>1558</v>
      </c>
      <c r="S364" s="24" t="str">
        <f t="shared" si="19"/>
        <v>100003218</v>
      </c>
      <c r="T364" s="24" t="str">
        <f t="shared" si="20"/>
        <v>MAR 2021</v>
      </c>
      <c r="U364" s="24" t="str">
        <f t="shared" si="21"/>
        <v>Misc. Outside Svcs</v>
      </c>
      <c r="V364" s="24" t="s">
        <v>2778</v>
      </c>
    </row>
    <row r="365" spans="1:22" x14ac:dyDescent="0.2">
      <c r="A365" s="14" t="s">
        <v>124</v>
      </c>
      <c r="B365" s="15" t="s">
        <v>1553</v>
      </c>
      <c r="C365" s="15" t="s">
        <v>1480</v>
      </c>
      <c r="D365" s="15" t="s">
        <v>1547</v>
      </c>
      <c r="E365" s="15" t="s">
        <v>308</v>
      </c>
      <c r="F365" s="15" t="s">
        <v>309</v>
      </c>
      <c r="G365" s="15" t="s">
        <v>2709</v>
      </c>
      <c r="H365" s="15" t="s">
        <v>295</v>
      </c>
      <c r="I365" s="15" t="s">
        <v>310</v>
      </c>
      <c r="J365" s="15" t="s">
        <v>2699</v>
      </c>
      <c r="K365" s="15" t="s">
        <v>2700</v>
      </c>
      <c r="L365" s="15" t="s">
        <v>308</v>
      </c>
      <c r="M365" s="15" t="s">
        <v>2710</v>
      </c>
      <c r="N365" s="15" t="s">
        <v>2711</v>
      </c>
      <c r="O365" s="14" t="s">
        <v>2239</v>
      </c>
      <c r="P365" s="17">
        <v>4212.16</v>
      </c>
      <c r="Q365" s="24" t="s">
        <v>1571</v>
      </c>
      <c r="R365" s="24" t="s">
        <v>1558</v>
      </c>
      <c r="S365" s="24" t="str">
        <f t="shared" si="19"/>
        <v>100003452</v>
      </c>
      <c r="T365" s="24" t="str">
        <f t="shared" si="20"/>
        <v>MAR 2021</v>
      </c>
      <c r="U365" s="24" t="str">
        <f t="shared" si="21"/>
        <v>Misc. Outside Svcs</v>
      </c>
      <c r="V365" s="24" t="s">
        <v>2779</v>
      </c>
    </row>
    <row r="366" spans="1:22" x14ac:dyDescent="0.2">
      <c r="A366" s="14" t="s">
        <v>124</v>
      </c>
      <c r="B366" s="15" t="s">
        <v>1553</v>
      </c>
      <c r="C366" s="15" t="s">
        <v>1480</v>
      </c>
      <c r="D366" s="15" t="s">
        <v>1547</v>
      </c>
      <c r="E366" s="15" t="s">
        <v>308</v>
      </c>
      <c r="F366" s="15" t="s">
        <v>309</v>
      </c>
      <c r="G366" s="15" t="s">
        <v>2712</v>
      </c>
      <c r="H366" s="15" t="s">
        <v>295</v>
      </c>
      <c r="I366" s="15" t="s">
        <v>310</v>
      </c>
      <c r="J366" s="15" t="s">
        <v>1076</v>
      </c>
      <c r="K366" s="15" t="s">
        <v>1077</v>
      </c>
      <c r="L366" s="15" t="s">
        <v>308</v>
      </c>
      <c r="M366" s="15" t="s">
        <v>2713</v>
      </c>
      <c r="N366" s="15" t="s">
        <v>448</v>
      </c>
      <c r="O366" s="14" t="s">
        <v>2219</v>
      </c>
      <c r="P366" s="17">
        <v>905.77</v>
      </c>
      <c r="Q366" s="24" t="s">
        <v>1571</v>
      </c>
      <c r="R366" s="24" t="s">
        <v>1558</v>
      </c>
      <c r="S366" s="24" t="str">
        <f t="shared" si="19"/>
        <v>100007234</v>
      </c>
      <c r="T366" s="24" t="str">
        <f t="shared" si="20"/>
        <v>SEP 2020</v>
      </c>
      <c r="U366" s="24" t="str">
        <f t="shared" si="21"/>
        <v>Misc. Outside Svcs</v>
      </c>
      <c r="V366" s="24" t="s">
        <v>2778</v>
      </c>
    </row>
    <row r="367" spans="1:22" x14ac:dyDescent="0.2">
      <c r="A367" s="14" t="s">
        <v>124</v>
      </c>
      <c r="B367" s="15" t="s">
        <v>1553</v>
      </c>
      <c r="C367" s="15" t="s">
        <v>1480</v>
      </c>
      <c r="D367" s="15" t="s">
        <v>1547</v>
      </c>
      <c r="E367" s="15" t="s">
        <v>308</v>
      </c>
      <c r="F367" s="15" t="s">
        <v>309</v>
      </c>
      <c r="G367" s="15" t="s">
        <v>2714</v>
      </c>
      <c r="H367" s="15" t="s">
        <v>295</v>
      </c>
      <c r="I367" s="15" t="s">
        <v>310</v>
      </c>
      <c r="J367" s="15" t="s">
        <v>1076</v>
      </c>
      <c r="K367" s="15" t="s">
        <v>1077</v>
      </c>
      <c r="L367" s="15" t="s">
        <v>308</v>
      </c>
      <c r="M367" s="15" t="s">
        <v>2715</v>
      </c>
      <c r="N367" s="15" t="s">
        <v>448</v>
      </c>
      <c r="O367" s="14" t="s">
        <v>2224</v>
      </c>
      <c r="P367" s="17">
        <v>349.02</v>
      </c>
      <c r="Q367" s="24" t="s">
        <v>1571</v>
      </c>
      <c r="R367" s="24" t="s">
        <v>1558</v>
      </c>
      <c r="S367" s="24" t="str">
        <f t="shared" si="19"/>
        <v>100008025</v>
      </c>
      <c r="T367" s="24" t="str">
        <f t="shared" si="20"/>
        <v>OCT 2020</v>
      </c>
      <c r="U367" s="24" t="str">
        <f t="shared" si="21"/>
        <v>Misc. Outside Svcs</v>
      </c>
      <c r="V367" s="24" t="s">
        <v>2778</v>
      </c>
    </row>
    <row r="368" spans="1:22" x14ac:dyDescent="0.2">
      <c r="A368" s="14" t="s">
        <v>124</v>
      </c>
      <c r="B368" s="15" t="s">
        <v>1553</v>
      </c>
      <c r="C368" s="15" t="s">
        <v>1480</v>
      </c>
      <c r="D368" s="15" t="s">
        <v>1547</v>
      </c>
      <c r="E368" s="15" t="s">
        <v>308</v>
      </c>
      <c r="F368" s="15" t="s">
        <v>309</v>
      </c>
      <c r="G368" s="15" t="s">
        <v>2716</v>
      </c>
      <c r="H368" s="15" t="s">
        <v>295</v>
      </c>
      <c r="I368" s="15" t="s">
        <v>310</v>
      </c>
      <c r="J368" s="15" t="s">
        <v>1076</v>
      </c>
      <c r="K368" s="15" t="s">
        <v>1077</v>
      </c>
      <c r="L368" s="15" t="s">
        <v>308</v>
      </c>
      <c r="M368" s="15" t="s">
        <v>2715</v>
      </c>
      <c r="N368" s="15" t="s">
        <v>448</v>
      </c>
      <c r="O368" s="14" t="s">
        <v>2224</v>
      </c>
      <c r="P368" s="17">
        <v>483.08</v>
      </c>
      <c r="Q368" s="24" t="s">
        <v>1571</v>
      </c>
      <c r="R368" s="24" t="s">
        <v>1558</v>
      </c>
      <c r="S368" s="24" t="str">
        <f t="shared" si="19"/>
        <v>100008026</v>
      </c>
      <c r="T368" s="24" t="str">
        <f t="shared" si="20"/>
        <v>OCT 2020</v>
      </c>
      <c r="U368" s="24" t="str">
        <f t="shared" si="21"/>
        <v>Misc. Outside Svcs</v>
      </c>
      <c r="V368" s="24" t="s">
        <v>2778</v>
      </c>
    </row>
    <row r="369" spans="1:22" x14ac:dyDescent="0.2">
      <c r="A369" s="14" t="s">
        <v>124</v>
      </c>
      <c r="B369" s="15" t="s">
        <v>1553</v>
      </c>
      <c r="C369" s="15" t="s">
        <v>1480</v>
      </c>
      <c r="D369" s="15" t="s">
        <v>1547</v>
      </c>
      <c r="E369" s="15" t="s">
        <v>308</v>
      </c>
      <c r="F369" s="15" t="s">
        <v>309</v>
      </c>
      <c r="G369" s="15" t="s">
        <v>2717</v>
      </c>
      <c r="H369" s="15" t="s">
        <v>285</v>
      </c>
      <c r="I369" s="15" t="s">
        <v>953</v>
      </c>
      <c r="J369" s="15" t="s">
        <v>2718</v>
      </c>
      <c r="K369" s="15" t="s">
        <v>2719</v>
      </c>
      <c r="L369" s="15" t="s">
        <v>308</v>
      </c>
      <c r="M369" s="15" t="s">
        <v>2720</v>
      </c>
      <c r="N369" s="15" t="s">
        <v>2721</v>
      </c>
      <c r="O369" s="14" t="s">
        <v>2224</v>
      </c>
      <c r="P369" s="17">
        <v>150</v>
      </c>
      <c r="Q369" s="24" t="s">
        <v>1571</v>
      </c>
      <c r="R369" s="24" t="s">
        <v>1558</v>
      </c>
      <c r="S369" s="24" t="str">
        <f t="shared" si="19"/>
        <v/>
      </c>
      <c r="T369" s="24" t="str">
        <f t="shared" si="20"/>
        <v/>
      </c>
      <c r="U369" s="24" t="str">
        <f t="shared" si="21"/>
        <v/>
      </c>
      <c r="V369" s="24" t="s">
        <v>1590</v>
      </c>
    </row>
    <row r="370" spans="1:22" x14ac:dyDescent="0.2">
      <c r="A370" s="14" t="s">
        <v>124</v>
      </c>
      <c r="B370" s="15" t="s">
        <v>1553</v>
      </c>
      <c r="C370" s="15" t="s">
        <v>1480</v>
      </c>
      <c r="D370" s="15" t="s">
        <v>1547</v>
      </c>
      <c r="E370" s="15" t="s">
        <v>308</v>
      </c>
      <c r="F370" s="15" t="s">
        <v>309</v>
      </c>
      <c r="G370" s="15" t="s">
        <v>2722</v>
      </c>
      <c r="H370" s="15" t="s">
        <v>2</v>
      </c>
      <c r="I370" s="15" t="s">
        <v>953</v>
      </c>
      <c r="J370" s="15" t="s">
        <v>1060</v>
      </c>
      <c r="K370" s="15" t="s">
        <v>1061</v>
      </c>
      <c r="L370" s="15" t="s">
        <v>308</v>
      </c>
      <c r="M370" s="15" t="s">
        <v>2720</v>
      </c>
      <c r="N370" s="15" t="s">
        <v>2723</v>
      </c>
      <c r="O370" s="14" t="s">
        <v>2224</v>
      </c>
      <c r="P370" s="17">
        <v>1602</v>
      </c>
      <c r="Q370" s="24" t="s">
        <v>1571</v>
      </c>
      <c r="R370" s="24" t="s">
        <v>1558</v>
      </c>
      <c r="S370" s="24" t="str">
        <f t="shared" si="19"/>
        <v/>
      </c>
      <c r="T370" s="24" t="str">
        <f t="shared" si="20"/>
        <v/>
      </c>
      <c r="U370" s="24" t="str">
        <f t="shared" si="21"/>
        <v/>
      </c>
      <c r="V370" s="24" t="s">
        <v>1590</v>
      </c>
    </row>
    <row r="371" spans="1:22" x14ac:dyDescent="0.2">
      <c r="A371" s="14" t="s">
        <v>124</v>
      </c>
      <c r="B371" s="15" t="s">
        <v>1553</v>
      </c>
      <c r="C371" s="15" t="s">
        <v>1480</v>
      </c>
      <c r="D371" s="15" t="s">
        <v>1547</v>
      </c>
      <c r="E371" s="15" t="s">
        <v>308</v>
      </c>
      <c r="F371" s="15" t="s">
        <v>309</v>
      </c>
      <c r="G371" s="15" t="s">
        <v>2724</v>
      </c>
      <c r="H371" s="15" t="s">
        <v>285</v>
      </c>
      <c r="I371" s="15" t="s">
        <v>953</v>
      </c>
      <c r="J371" s="15" t="s">
        <v>2718</v>
      </c>
      <c r="K371" s="15" t="s">
        <v>2719</v>
      </c>
      <c r="L371" s="15" t="s">
        <v>308</v>
      </c>
      <c r="M371" s="15" t="s">
        <v>2720</v>
      </c>
      <c r="N371" s="15" t="s">
        <v>2725</v>
      </c>
      <c r="O371" s="14" t="s">
        <v>2224</v>
      </c>
      <c r="P371" s="17">
        <v>127.5</v>
      </c>
      <c r="Q371" s="24" t="s">
        <v>1571</v>
      </c>
      <c r="R371" s="24" t="s">
        <v>1558</v>
      </c>
      <c r="S371" s="24" t="str">
        <f t="shared" si="19"/>
        <v/>
      </c>
      <c r="T371" s="24" t="str">
        <f t="shared" si="20"/>
        <v/>
      </c>
      <c r="U371" s="24" t="str">
        <f t="shared" si="21"/>
        <v/>
      </c>
      <c r="V371" s="24" t="s">
        <v>1590</v>
      </c>
    </row>
    <row r="372" spans="1:22" x14ac:dyDescent="0.2">
      <c r="A372" s="14" t="s">
        <v>124</v>
      </c>
      <c r="B372" s="15" t="s">
        <v>1553</v>
      </c>
      <c r="C372" s="15" t="s">
        <v>1480</v>
      </c>
      <c r="D372" s="15" t="s">
        <v>1547</v>
      </c>
      <c r="E372" s="15" t="s">
        <v>308</v>
      </c>
      <c r="F372" s="15" t="s">
        <v>309</v>
      </c>
      <c r="G372" s="15" t="s">
        <v>2726</v>
      </c>
      <c r="H372" s="15" t="s">
        <v>295</v>
      </c>
      <c r="I372" s="15" t="s">
        <v>310</v>
      </c>
      <c r="J372" s="15" t="s">
        <v>1076</v>
      </c>
      <c r="K372" s="15" t="s">
        <v>1077</v>
      </c>
      <c r="L372" s="15" t="s">
        <v>308</v>
      </c>
      <c r="M372" s="15" t="s">
        <v>2715</v>
      </c>
      <c r="N372" s="15" t="s">
        <v>448</v>
      </c>
      <c r="O372" s="14" t="s">
        <v>2221</v>
      </c>
      <c r="P372" s="17">
        <v>371.37</v>
      </c>
      <c r="Q372" s="24" t="s">
        <v>1571</v>
      </c>
      <c r="R372" s="24" t="s">
        <v>1558</v>
      </c>
      <c r="S372" s="24" t="str">
        <f t="shared" si="19"/>
        <v>100008843</v>
      </c>
      <c r="T372" s="24" t="str">
        <f t="shared" si="20"/>
        <v>NOV 2020</v>
      </c>
      <c r="U372" s="24" t="str">
        <f t="shared" si="21"/>
        <v>Misc. Outside Svcs</v>
      </c>
      <c r="V372" s="24" t="s">
        <v>2778</v>
      </c>
    </row>
    <row r="373" spans="1:22" x14ac:dyDescent="0.2">
      <c r="A373" s="14" t="s">
        <v>124</v>
      </c>
      <c r="B373" s="15" t="s">
        <v>1553</v>
      </c>
      <c r="C373" s="15" t="s">
        <v>1480</v>
      </c>
      <c r="D373" s="15" t="s">
        <v>1547</v>
      </c>
      <c r="E373" s="15" t="s">
        <v>308</v>
      </c>
      <c r="F373" s="15" t="s">
        <v>309</v>
      </c>
      <c r="G373" s="15" t="s">
        <v>2727</v>
      </c>
      <c r="H373" s="15" t="s">
        <v>295</v>
      </c>
      <c r="I373" s="15" t="s">
        <v>310</v>
      </c>
      <c r="J373" s="15" t="s">
        <v>1076</v>
      </c>
      <c r="K373" s="15" t="s">
        <v>1077</v>
      </c>
      <c r="L373" s="15" t="s">
        <v>308</v>
      </c>
      <c r="M373" s="15" t="s">
        <v>2728</v>
      </c>
      <c r="N373" s="15" t="s">
        <v>448</v>
      </c>
      <c r="O373" s="14" t="s">
        <v>2221</v>
      </c>
      <c r="P373" s="17">
        <v>1440.78</v>
      </c>
      <c r="Q373" s="24" t="s">
        <v>1571</v>
      </c>
      <c r="R373" s="24" t="s">
        <v>1558</v>
      </c>
      <c r="S373" s="24" t="str">
        <f t="shared" si="19"/>
        <v>100008845</v>
      </c>
      <c r="T373" s="24" t="str">
        <f t="shared" si="20"/>
        <v>NOV 2020</v>
      </c>
      <c r="U373" s="24" t="str">
        <f t="shared" si="21"/>
        <v>Misc. Outside Svcs</v>
      </c>
      <c r="V373" s="24" t="s">
        <v>2778</v>
      </c>
    </row>
    <row r="374" spans="1:22" x14ac:dyDescent="0.2">
      <c r="A374" s="14" t="s">
        <v>124</v>
      </c>
      <c r="B374" s="15" t="s">
        <v>1553</v>
      </c>
      <c r="C374" s="15" t="s">
        <v>1480</v>
      </c>
      <c r="D374" s="15" t="s">
        <v>1547</v>
      </c>
      <c r="E374" s="15" t="s">
        <v>308</v>
      </c>
      <c r="F374" s="15" t="s">
        <v>309</v>
      </c>
      <c r="G374" s="15" t="s">
        <v>2729</v>
      </c>
      <c r="H374" s="15" t="s">
        <v>295</v>
      </c>
      <c r="I374" s="15" t="s">
        <v>953</v>
      </c>
      <c r="J374" s="15" t="s">
        <v>1136</v>
      </c>
      <c r="K374" s="15" t="s">
        <v>1137</v>
      </c>
      <c r="L374" s="15" t="s">
        <v>308</v>
      </c>
      <c r="M374" s="15" t="s">
        <v>2730</v>
      </c>
      <c r="N374" s="15" t="s">
        <v>2731</v>
      </c>
      <c r="O374" s="14" t="s">
        <v>2221</v>
      </c>
      <c r="P374" s="17">
        <v>491.52</v>
      </c>
      <c r="Q374" s="24" t="s">
        <v>1571</v>
      </c>
      <c r="R374" s="24" t="s">
        <v>1558</v>
      </c>
      <c r="S374" s="24" t="str">
        <f t="shared" si="19"/>
        <v/>
      </c>
      <c r="T374" s="24" t="str">
        <f t="shared" si="20"/>
        <v/>
      </c>
      <c r="U374" s="24" t="str">
        <f t="shared" si="21"/>
        <v/>
      </c>
      <c r="V374" s="24" t="s">
        <v>1590</v>
      </c>
    </row>
    <row r="375" spans="1:22" x14ac:dyDescent="0.2">
      <c r="A375" s="14" t="s">
        <v>124</v>
      </c>
      <c r="B375" s="15" t="s">
        <v>1553</v>
      </c>
      <c r="C375" s="15" t="s">
        <v>1480</v>
      </c>
      <c r="D375" s="15" t="s">
        <v>1547</v>
      </c>
      <c r="E375" s="15" t="s">
        <v>308</v>
      </c>
      <c r="F375" s="15" t="s">
        <v>309</v>
      </c>
      <c r="G375" s="15" t="s">
        <v>2732</v>
      </c>
      <c r="H375" s="15" t="s">
        <v>295</v>
      </c>
      <c r="I375" s="15" t="s">
        <v>310</v>
      </c>
      <c r="J375" s="15" t="s">
        <v>1082</v>
      </c>
      <c r="K375" s="15" t="s">
        <v>1083</v>
      </c>
      <c r="L375" s="15" t="s">
        <v>308</v>
      </c>
      <c r="M375" s="15" t="s">
        <v>2733</v>
      </c>
      <c r="N375" s="15" t="s">
        <v>2734</v>
      </c>
      <c r="O375" s="14" t="s">
        <v>2221</v>
      </c>
      <c r="P375" s="17">
        <v>47.69</v>
      </c>
      <c r="Q375" s="24" t="s">
        <v>1571</v>
      </c>
      <c r="R375" s="24" t="s">
        <v>1558</v>
      </c>
      <c r="S375" s="24" t="str">
        <f t="shared" si="19"/>
        <v/>
      </c>
      <c r="T375" s="24" t="str">
        <f t="shared" si="20"/>
        <v/>
      </c>
      <c r="U375" s="24" t="str">
        <f t="shared" si="21"/>
        <v/>
      </c>
      <c r="V375" s="24" t="s">
        <v>1590</v>
      </c>
    </row>
    <row r="376" spans="1:22" x14ac:dyDescent="0.2">
      <c r="A376" s="14" t="s">
        <v>124</v>
      </c>
      <c r="B376" s="15" t="s">
        <v>1553</v>
      </c>
      <c r="C376" s="15" t="s">
        <v>1480</v>
      </c>
      <c r="D376" s="15" t="s">
        <v>1547</v>
      </c>
      <c r="E376" s="15" t="s">
        <v>308</v>
      </c>
      <c r="F376" s="15" t="s">
        <v>309</v>
      </c>
      <c r="G376" s="15" t="s">
        <v>2735</v>
      </c>
      <c r="H376" s="15" t="s">
        <v>295</v>
      </c>
      <c r="I376" s="15" t="s">
        <v>307</v>
      </c>
      <c r="J376" s="15" t="s">
        <v>1082</v>
      </c>
      <c r="K376" s="15" t="s">
        <v>1083</v>
      </c>
      <c r="L376" s="15" t="s">
        <v>308</v>
      </c>
      <c r="M376" s="15" t="s">
        <v>2733</v>
      </c>
      <c r="N376" s="15" t="s">
        <v>2734</v>
      </c>
      <c r="O376" s="14" t="s">
        <v>2221</v>
      </c>
      <c r="P376" s="17">
        <v>-47.69</v>
      </c>
      <c r="Q376" s="24" t="s">
        <v>1571</v>
      </c>
      <c r="R376" s="24" t="s">
        <v>1558</v>
      </c>
      <c r="S376" s="24" t="str">
        <f t="shared" si="19"/>
        <v/>
      </c>
      <c r="T376" s="24" t="str">
        <f t="shared" si="20"/>
        <v/>
      </c>
      <c r="U376" s="24" t="str">
        <f t="shared" si="21"/>
        <v/>
      </c>
      <c r="V376" s="24" t="s">
        <v>1590</v>
      </c>
    </row>
    <row r="377" spans="1:22" x14ac:dyDescent="0.2">
      <c r="A377" s="14" t="s">
        <v>124</v>
      </c>
      <c r="B377" s="15" t="s">
        <v>1553</v>
      </c>
      <c r="C377" s="15" t="s">
        <v>1480</v>
      </c>
      <c r="D377" s="15" t="s">
        <v>1547</v>
      </c>
      <c r="E377" s="15" t="s">
        <v>308</v>
      </c>
      <c r="F377" s="15" t="s">
        <v>309</v>
      </c>
      <c r="G377" s="15" t="s">
        <v>2736</v>
      </c>
      <c r="H377" s="15" t="s">
        <v>295</v>
      </c>
      <c r="I377" s="15" t="s">
        <v>310</v>
      </c>
      <c r="J377" s="15" t="s">
        <v>1082</v>
      </c>
      <c r="K377" s="15" t="s">
        <v>1083</v>
      </c>
      <c r="L377" s="15" t="s">
        <v>308</v>
      </c>
      <c r="M377" s="15" t="s">
        <v>2733</v>
      </c>
      <c r="N377" s="15" t="s">
        <v>2734</v>
      </c>
      <c r="O377" s="14" t="s">
        <v>2221</v>
      </c>
      <c r="P377" s="17">
        <v>149</v>
      </c>
      <c r="Q377" s="24" t="s">
        <v>1571</v>
      </c>
      <c r="R377" s="24" t="s">
        <v>1558</v>
      </c>
      <c r="S377" s="24" t="str">
        <f t="shared" si="19"/>
        <v/>
      </c>
      <c r="T377" s="24" t="str">
        <f t="shared" si="20"/>
        <v/>
      </c>
      <c r="U377" s="24" t="str">
        <f t="shared" si="21"/>
        <v/>
      </c>
      <c r="V377" s="24" t="s">
        <v>1590</v>
      </c>
    </row>
    <row r="378" spans="1:22" x14ac:dyDescent="0.2">
      <c r="A378" s="14" t="s">
        <v>124</v>
      </c>
      <c r="B378" s="15" t="s">
        <v>1553</v>
      </c>
      <c r="C378" s="15" t="s">
        <v>1480</v>
      </c>
      <c r="D378" s="15" t="s">
        <v>1547</v>
      </c>
      <c r="E378" s="15" t="s">
        <v>308</v>
      </c>
      <c r="F378" s="15" t="s">
        <v>309</v>
      </c>
      <c r="G378" s="15" t="s">
        <v>2737</v>
      </c>
      <c r="H378" s="15" t="s">
        <v>295</v>
      </c>
      <c r="I378" s="15" t="s">
        <v>310</v>
      </c>
      <c r="J378" s="15" t="s">
        <v>1076</v>
      </c>
      <c r="K378" s="15" t="s">
        <v>1077</v>
      </c>
      <c r="L378" s="15" t="s">
        <v>308</v>
      </c>
      <c r="M378" s="15" t="s">
        <v>2738</v>
      </c>
      <c r="N378" s="15" t="s">
        <v>448</v>
      </c>
      <c r="O378" s="14" t="s">
        <v>2252</v>
      </c>
      <c r="P378" s="17">
        <v>1440.78</v>
      </c>
      <c r="Q378" s="24" t="s">
        <v>1571</v>
      </c>
      <c r="R378" s="24" t="s">
        <v>1558</v>
      </c>
      <c r="S378" s="24" t="str">
        <f t="shared" si="19"/>
        <v>100009911</v>
      </c>
      <c r="T378" s="24" t="str">
        <f t="shared" si="20"/>
        <v>DEC 2020</v>
      </c>
      <c r="U378" s="24" t="str">
        <f t="shared" si="21"/>
        <v>Misc. Outside Svcs</v>
      </c>
      <c r="V378" s="24" t="s">
        <v>2778</v>
      </c>
    </row>
    <row r="379" spans="1:22" x14ac:dyDescent="0.2">
      <c r="A379" s="14" t="s">
        <v>124</v>
      </c>
      <c r="B379" s="15" t="s">
        <v>1553</v>
      </c>
      <c r="C379" s="15" t="s">
        <v>1480</v>
      </c>
      <c r="D379" s="15" t="s">
        <v>1547</v>
      </c>
      <c r="E379" s="15" t="s">
        <v>308</v>
      </c>
      <c r="F379" s="15" t="s">
        <v>309</v>
      </c>
      <c r="G379" s="15" t="s">
        <v>2739</v>
      </c>
      <c r="H379" s="15" t="s">
        <v>285</v>
      </c>
      <c r="I379" s="15" t="s">
        <v>953</v>
      </c>
      <c r="J379" s="15" t="s">
        <v>1060</v>
      </c>
      <c r="K379" s="15" t="s">
        <v>1061</v>
      </c>
      <c r="L379" s="15" t="s">
        <v>308</v>
      </c>
      <c r="M379" s="15" t="s">
        <v>2533</v>
      </c>
      <c r="N379" s="15" t="s">
        <v>2740</v>
      </c>
      <c r="O379" s="14" t="s">
        <v>2252</v>
      </c>
      <c r="P379" s="17">
        <v>700</v>
      </c>
      <c r="Q379" s="24" t="s">
        <v>1571</v>
      </c>
      <c r="R379" s="24" t="s">
        <v>1558</v>
      </c>
      <c r="S379" s="24" t="str">
        <f t="shared" si="19"/>
        <v/>
      </c>
      <c r="T379" s="24" t="str">
        <f t="shared" si="20"/>
        <v/>
      </c>
      <c r="U379" s="24" t="str">
        <f t="shared" si="21"/>
        <v/>
      </c>
      <c r="V379" s="24" t="s">
        <v>1590</v>
      </c>
    </row>
    <row r="380" spans="1:22" x14ac:dyDescent="0.2">
      <c r="A380" s="14" t="s">
        <v>124</v>
      </c>
      <c r="B380" s="15" t="s">
        <v>1553</v>
      </c>
      <c r="C380" s="15" t="s">
        <v>1521</v>
      </c>
      <c r="D380" s="15" t="s">
        <v>1548</v>
      </c>
      <c r="E380" s="15" t="s">
        <v>308</v>
      </c>
      <c r="F380" s="15" t="s">
        <v>309</v>
      </c>
      <c r="G380" s="15" t="s">
        <v>2741</v>
      </c>
      <c r="H380" s="15" t="s">
        <v>13</v>
      </c>
      <c r="I380" s="15" t="s">
        <v>310</v>
      </c>
      <c r="J380" s="15" t="s">
        <v>1110</v>
      </c>
      <c r="K380" s="15" t="s">
        <v>1111</v>
      </c>
      <c r="L380" s="15" t="s">
        <v>308</v>
      </c>
      <c r="M380" s="15" t="s">
        <v>1112</v>
      </c>
      <c r="N380" s="15" t="s">
        <v>1113</v>
      </c>
      <c r="O380" s="14" t="s">
        <v>2229</v>
      </c>
      <c r="P380" s="17">
        <v>77.459999999999994</v>
      </c>
      <c r="Q380" s="24" t="s">
        <v>1571</v>
      </c>
      <c r="R380" s="24" t="s">
        <v>1558</v>
      </c>
      <c r="S380" s="24" t="str">
        <f t="shared" si="19"/>
        <v>100001123</v>
      </c>
      <c r="T380" s="24" t="str">
        <f t="shared" si="20"/>
        <v>JAN 2021</v>
      </c>
      <c r="U380" s="24" t="str">
        <f t="shared" si="21"/>
        <v>MiscOutsideSvcs 2200</v>
      </c>
      <c r="V380" t="s">
        <v>973</v>
      </c>
    </row>
    <row r="381" spans="1:22" x14ac:dyDescent="0.2">
      <c r="A381" s="14" t="s">
        <v>124</v>
      </c>
      <c r="B381" s="15" t="s">
        <v>1553</v>
      </c>
      <c r="C381" s="15" t="s">
        <v>1521</v>
      </c>
      <c r="D381" s="15" t="s">
        <v>1548</v>
      </c>
      <c r="E381" s="15" t="s">
        <v>308</v>
      </c>
      <c r="F381" s="15" t="s">
        <v>309</v>
      </c>
      <c r="G381" s="15" t="s">
        <v>2742</v>
      </c>
      <c r="H381" s="15" t="s">
        <v>13</v>
      </c>
      <c r="I381" s="15" t="s">
        <v>310</v>
      </c>
      <c r="J381" s="15" t="s">
        <v>1110</v>
      </c>
      <c r="K381" s="15" t="s">
        <v>1111</v>
      </c>
      <c r="L381" s="15" t="s">
        <v>308</v>
      </c>
      <c r="M381" s="15" t="s">
        <v>1112</v>
      </c>
      <c r="N381" s="15" t="s">
        <v>1113</v>
      </c>
      <c r="O381" s="14" t="s">
        <v>2235</v>
      </c>
      <c r="P381" s="17">
        <v>142.66999999999999</v>
      </c>
      <c r="Q381" s="24" t="s">
        <v>1571</v>
      </c>
      <c r="R381" s="24" t="s">
        <v>1558</v>
      </c>
      <c r="S381" s="24" t="str">
        <f t="shared" si="19"/>
        <v>100002012</v>
      </c>
      <c r="T381" s="24" t="str">
        <f t="shared" si="20"/>
        <v>FEB 2021</v>
      </c>
      <c r="U381" s="24" t="str">
        <f t="shared" si="21"/>
        <v>MiscOutsideSvcs 2200</v>
      </c>
      <c r="V381" t="s">
        <v>973</v>
      </c>
    </row>
    <row r="382" spans="1:22" x14ac:dyDescent="0.2">
      <c r="A382" s="14" t="s">
        <v>124</v>
      </c>
      <c r="B382" s="15" t="s">
        <v>1553</v>
      </c>
      <c r="C382" s="15" t="s">
        <v>1521</v>
      </c>
      <c r="D382" s="15" t="s">
        <v>1548</v>
      </c>
      <c r="E382" s="15" t="s">
        <v>308</v>
      </c>
      <c r="F382" s="15" t="s">
        <v>309</v>
      </c>
      <c r="G382" s="15" t="s">
        <v>2743</v>
      </c>
      <c r="H382" s="15" t="s">
        <v>13</v>
      </c>
      <c r="I382" s="15" t="s">
        <v>310</v>
      </c>
      <c r="J382" s="15" t="s">
        <v>1110</v>
      </c>
      <c r="K382" s="15" t="s">
        <v>1111</v>
      </c>
      <c r="L382" s="15" t="s">
        <v>308</v>
      </c>
      <c r="M382" s="15" t="s">
        <v>1112</v>
      </c>
      <c r="N382" s="15" t="s">
        <v>1113</v>
      </c>
      <c r="O382" s="14" t="s">
        <v>2235</v>
      </c>
      <c r="P382" s="17">
        <v>142.66999999999999</v>
      </c>
      <c r="Q382" s="24" t="s">
        <v>1571</v>
      </c>
      <c r="R382" s="24" t="s">
        <v>1558</v>
      </c>
      <c r="S382" s="24" t="str">
        <f t="shared" si="19"/>
        <v>100002013</v>
      </c>
      <c r="T382" s="24" t="str">
        <f t="shared" si="20"/>
        <v>FEB 2021</v>
      </c>
      <c r="U382" s="24" t="str">
        <f t="shared" si="21"/>
        <v>MiscOutsideSvcs 2200</v>
      </c>
      <c r="V382" t="s">
        <v>973</v>
      </c>
    </row>
    <row r="383" spans="1:22" x14ac:dyDescent="0.2">
      <c r="A383" s="14" t="s">
        <v>124</v>
      </c>
      <c r="B383" s="15" t="s">
        <v>1553</v>
      </c>
      <c r="C383" s="15" t="s">
        <v>1521</v>
      </c>
      <c r="D383" s="15" t="s">
        <v>1548</v>
      </c>
      <c r="E383" s="15" t="s">
        <v>308</v>
      </c>
      <c r="F383" s="15" t="s">
        <v>309</v>
      </c>
      <c r="G383" s="15" t="s">
        <v>2744</v>
      </c>
      <c r="H383" s="15" t="s">
        <v>13</v>
      </c>
      <c r="I383" s="15" t="s">
        <v>307</v>
      </c>
      <c r="J383" s="15" t="s">
        <v>1110</v>
      </c>
      <c r="K383" s="15" t="s">
        <v>1111</v>
      </c>
      <c r="L383" s="15" t="s">
        <v>308</v>
      </c>
      <c r="M383" s="15" t="s">
        <v>1112</v>
      </c>
      <c r="N383" s="15" t="s">
        <v>1113</v>
      </c>
      <c r="O383" s="14" t="s">
        <v>2235</v>
      </c>
      <c r="P383" s="17">
        <v>-142.66999999999999</v>
      </c>
      <c r="Q383" s="24" t="s">
        <v>1571</v>
      </c>
      <c r="R383" s="24" t="s">
        <v>1558</v>
      </c>
      <c r="S383" s="24" t="str">
        <f t="shared" si="19"/>
        <v>100002053</v>
      </c>
      <c r="T383" s="24" t="str">
        <f t="shared" si="20"/>
        <v>FEB 2021</v>
      </c>
      <c r="U383" s="24" t="str">
        <f t="shared" si="21"/>
        <v>MiscOutsideSvcs 2200</v>
      </c>
      <c r="V383" t="s">
        <v>973</v>
      </c>
    </row>
    <row r="384" spans="1:22" x14ac:dyDescent="0.2">
      <c r="A384" s="14" t="s">
        <v>124</v>
      </c>
      <c r="B384" s="15" t="s">
        <v>1553</v>
      </c>
      <c r="C384" s="15" t="s">
        <v>1521</v>
      </c>
      <c r="D384" s="15" t="s">
        <v>1548</v>
      </c>
      <c r="E384" s="15" t="s">
        <v>308</v>
      </c>
      <c r="F384" s="15" t="s">
        <v>309</v>
      </c>
      <c r="G384" s="15" t="s">
        <v>2745</v>
      </c>
      <c r="H384" s="15" t="s">
        <v>39</v>
      </c>
      <c r="I384" s="15" t="s">
        <v>310</v>
      </c>
      <c r="J384" s="15" t="s">
        <v>1110</v>
      </c>
      <c r="K384" s="15" t="s">
        <v>1111</v>
      </c>
      <c r="L384" s="15" t="s">
        <v>308</v>
      </c>
      <c r="M384" s="15" t="s">
        <v>1112</v>
      </c>
      <c r="N384" s="15" t="s">
        <v>1113</v>
      </c>
      <c r="O384" s="14" t="s">
        <v>2239</v>
      </c>
      <c r="P384" s="17">
        <v>104.36</v>
      </c>
      <c r="Q384" s="24" t="s">
        <v>1571</v>
      </c>
      <c r="R384" s="24" t="s">
        <v>1558</v>
      </c>
      <c r="S384" s="24" t="str">
        <f t="shared" si="19"/>
        <v>100003478</v>
      </c>
      <c r="T384" s="24" t="str">
        <f t="shared" si="20"/>
        <v>MAR 2021</v>
      </c>
      <c r="U384" s="24" t="str">
        <f t="shared" si="21"/>
        <v>MiscOutsideSvcs 2200</v>
      </c>
      <c r="V384" t="s">
        <v>973</v>
      </c>
    </row>
    <row r="385" spans="1:22" x14ac:dyDescent="0.2">
      <c r="A385" s="14" t="s">
        <v>124</v>
      </c>
      <c r="B385" s="15" t="s">
        <v>1553</v>
      </c>
      <c r="C385" s="15" t="s">
        <v>1521</v>
      </c>
      <c r="D385" s="15" t="s">
        <v>1548</v>
      </c>
      <c r="E385" s="15" t="s">
        <v>308</v>
      </c>
      <c r="F385" s="15" t="s">
        <v>309</v>
      </c>
      <c r="G385" s="15" t="s">
        <v>2745</v>
      </c>
      <c r="H385" s="15" t="s">
        <v>2746</v>
      </c>
      <c r="I385" s="15" t="s">
        <v>310</v>
      </c>
      <c r="J385" s="15" t="s">
        <v>1114</v>
      </c>
      <c r="K385" s="15" t="s">
        <v>1115</v>
      </c>
      <c r="L385" s="15" t="s">
        <v>308</v>
      </c>
      <c r="M385" s="15" t="s">
        <v>1112</v>
      </c>
      <c r="N385" s="15" t="s">
        <v>1113</v>
      </c>
      <c r="O385" s="14" t="s">
        <v>2239</v>
      </c>
      <c r="P385" s="17">
        <v>1310.45</v>
      </c>
      <c r="Q385" s="24" t="s">
        <v>1571</v>
      </c>
      <c r="R385" s="24" t="s">
        <v>1558</v>
      </c>
      <c r="S385" s="24" t="str">
        <f t="shared" si="19"/>
        <v>100003478</v>
      </c>
      <c r="T385" s="24" t="str">
        <f t="shared" si="20"/>
        <v>MAR 2021</v>
      </c>
      <c r="U385" s="24" t="str">
        <f t="shared" si="21"/>
        <v>MiscOutsideSvcs 2200</v>
      </c>
      <c r="V385" t="s">
        <v>973</v>
      </c>
    </row>
    <row r="386" spans="1:22" x14ac:dyDescent="0.2">
      <c r="A386" s="14" t="s">
        <v>124</v>
      </c>
      <c r="B386" s="15" t="s">
        <v>1553</v>
      </c>
      <c r="C386" s="15" t="s">
        <v>1521</v>
      </c>
      <c r="D386" s="15" t="s">
        <v>1548</v>
      </c>
      <c r="E386" s="15" t="s">
        <v>308</v>
      </c>
      <c r="F386" s="15" t="s">
        <v>309</v>
      </c>
      <c r="G386" s="15" t="s">
        <v>2747</v>
      </c>
      <c r="H386" s="15" t="s">
        <v>2748</v>
      </c>
      <c r="I386" s="15" t="s">
        <v>310</v>
      </c>
      <c r="J386" s="15" t="s">
        <v>1110</v>
      </c>
      <c r="K386" s="15" t="s">
        <v>1111</v>
      </c>
      <c r="L386" s="15" t="s">
        <v>308</v>
      </c>
      <c r="M386" s="15" t="s">
        <v>1112</v>
      </c>
      <c r="N386" s="15" t="s">
        <v>1113</v>
      </c>
      <c r="O386" s="14" t="s">
        <v>2219</v>
      </c>
      <c r="P386" s="17">
        <v>269.05</v>
      </c>
      <c r="Q386" s="24" t="s">
        <v>1571</v>
      </c>
      <c r="R386" s="24" t="s">
        <v>1558</v>
      </c>
      <c r="S386" s="24" t="str">
        <f t="shared" si="19"/>
        <v>100007684</v>
      </c>
      <c r="T386" s="24" t="str">
        <f t="shared" si="20"/>
        <v>SEP 2020</v>
      </c>
      <c r="U386" s="24" t="str">
        <f t="shared" si="21"/>
        <v>MiscOutsideSvcs 2200</v>
      </c>
      <c r="V386" t="s">
        <v>973</v>
      </c>
    </row>
    <row r="387" spans="1:22" x14ac:dyDescent="0.2">
      <c r="A387" s="14" t="s">
        <v>124</v>
      </c>
      <c r="B387" s="15" t="s">
        <v>1553</v>
      </c>
      <c r="C387" s="15" t="s">
        <v>1521</v>
      </c>
      <c r="D387" s="15" t="s">
        <v>1548</v>
      </c>
      <c r="E387" s="15" t="s">
        <v>308</v>
      </c>
      <c r="F387" s="15" t="s">
        <v>309</v>
      </c>
      <c r="G387" s="15" t="s">
        <v>2747</v>
      </c>
      <c r="H387" s="15" t="s">
        <v>2749</v>
      </c>
      <c r="I387" s="15" t="s">
        <v>310</v>
      </c>
      <c r="J387" s="15" t="s">
        <v>1114</v>
      </c>
      <c r="K387" s="15" t="s">
        <v>1115</v>
      </c>
      <c r="L387" s="15" t="s">
        <v>308</v>
      </c>
      <c r="M387" s="15" t="s">
        <v>1112</v>
      </c>
      <c r="N387" s="15" t="s">
        <v>1113</v>
      </c>
      <c r="O387" s="14" t="s">
        <v>2219</v>
      </c>
      <c r="P387" s="17">
        <v>152.61000000000001</v>
      </c>
      <c r="Q387" s="24" t="s">
        <v>1571</v>
      </c>
      <c r="R387" s="24" t="s">
        <v>1558</v>
      </c>
      <c r="S387" s="24" t="str">
        <f t="shared" si="19"/>
        <v>100007684</v>
      </c>
      <c r="T387" s="24" t="str">
        <f t="shared" si="20"/>
        <v>SEP 2020</v>
      </c>
      <c r="U387" s="24" t="str">
        <f t="shared" si="21"/>
        <v>MiscOutsideSvcs 2200</v>
      </c>
      <c r="V387" t="s">
        <v>973</v>
      </c>
    </row>
    <row r="388" spans="1:22" x14ac:dyDescent="0.2">
      <c r="A388" s="14" t="s">
        <v>124</v>
      </c>
      <c r="B388" s="15" t="s">
        <v>1553</v>
      </c>
      <c r="C388" s="15" t="s">
        <v>1521</v>
      </c>
      <c r="D388" s="15" t="s">
        <v>1548</v>
      </c>
      <c r="E388" s="15" t="s">
        <v>308</v>
      </c>
      <c r="F388" s="15" t="s">
        <v>309</v>
      </c>
      <c r="G388" s="15" t="s">
        <v>2750</v>
      </c>
      <c r="H388" s="15" t="s">
        <v>39</v>
      </c>
      <c r="I388" s="15" t="s">
        <v>310</v>
      </c>
      <c r="J388" s="15" t="s">
        <v>1110</v>
      </c>
      <c r="K388" s="15" t="s">
        <v>1111</v>
      </c>
      <c r="L388" s="15" t="s">
        <v>308</v>
      </c>
      <c r="M388" s="15" t="s">
        <v>1112</v>
      </c>
      <c r="N388" s="15" t="s">
        <v>1113</v>
      </c>
      <c r="O388" s="14" t="s">
        <v>2224</v>
      </c>
      <c r="P388" s="17">
        <v>188.41</v>
      </c>
      <c r="Q388" s="24" t="s">
        <v>1571</v>
      </c>
      <c r="R388" s="24" t="s">
        <v>1558</v>
      </c>
      <c r="S388" s="24" t="str">
        <f t="shared" si="19"/>
        <v>100008541</v>
      </c>
      <c r="T388" s="24" t="str">
        <f t="shared" si="20"/>
        <v>OCT 2020</v>
      </c>
      <c r="U388" s="24" t="str">
        <f t="shared" si="21"/>
        <v>MiscOutsideSvcs 2200</v>
      </c>
      <c r="V388" t="s">
        <v>973</v>
      </c>
    </row>
    <row r="389" spans="1:22" x14ac:dyDescent="0.2">
      <c r="A389" s="14" t="s">
        <v>124</v>
      </c>
      <c r="B389" s="15" t="s">
        <v>1553</v>
      </c>
      <c r="C389" s="15" t="s">
        <v>1521</v>
      </c>
      <c r="D389" s="15" t="s">
        <v>1548</v>
      </c>
      <c r="E389" s="15" t="s">
        <v>308</v>
      </c>
      <c r="F389" s="15" t="s">
        <v>309</v>
      </c>
      <c r="G389" s="15" t="s">
        <v>2750</v>
      </c>
      <c r="H389" s="15" t="s">
        <v>2751</v>
      </c>
      <c r="I389" s="15" t="s">
        <v>310</v>
      </c>
      <c r="J389" s="15" t="s">
        <v>1114</v>
      </c>
      <c r="K389" s="15" t="s">
        <v>1115</v>
      </c>
      <c r="L389" s="15" t="s">
        <v>308</v>
      </c>
      <c r="M389" s="15" t="s">
        <v>1112</v>
      </c>
      <c r="N389" s="15" t="s">
        <v>1113</v>
      </c>
      <c r="O389" s="14" t="s">
        <v>2224</v>
      </c>
      <c r="P389" s="17">
        <v>21.26</v>
      </c>
      <c r="Q389" s="24" t="s">
        <v>1571</v>
      </c>
      <c r="R389" s="24" t="s">
        <v>1558</v>
      </c>
      <c r="S389" s="24" t="str">
        <f t="shared" si="19"/>
        <v>100008541</v>
      </c>
      <c r="T389" s="24" t="str">
        <f t="shared" si="20"/>
        <v>OCT 2020</v>
      </c>
      <c r="U389" s="24" t="str">
        <f t="shared" si="21"/>
        <v>MiscOutsideSvcs 2200</v>
      </c>
      <c r="V389" t="s">
        <v>973</v>
      </c>
    </row>
    <row r="390" spans="1:22" x14ac:dyDescent="0.2">
      <c r="A390" s="14" t="s">
        <v>124</v>
      </c>
      <c r="B390" s="15" t="s">
        <v>1553</v>
      </c>
      <c r="C390" s="15" t="s">
        <v>1521</v>
      </c>
      <c r="D390" s="15" t="s">
        <v>1548</v>
      </c>
      <c r="E390" s="15" t="s">
        <v>308</v>
      </c>
      <c r="F390" s="15" t="s">
        <v>309</v>
      </c>
      <c r="G390" s="15" t="s">
        <v>2752</v>
      </c>
      <c r="H390" s="15" t="s">
        <v>13</v>
      </c>
      <c r="I390" s="15" t="s">
        <v>310</v>
      </c>
      <c r="J390" s="15" t="s">
        <v>1110</v>
      </c>
      <c r="K390" s="15" t="s">
        <v>1111</v>
      </c>
      <c r="L390" s="15" t="s">
        <v>308</v>
      </c>
      <c r="M390" s="15" t="s">
        <v>1112</v>
      </c>
      <c r="N390" s="15" t="s">
        <v>1113</v>
      </c>
      <c r="O390" s="14" t="s">
        <v>2221</v>
      </c>
      <c r="P390" s="17">
        <v>167.31</v>
      </c>
      <c r="Q390" s="24" t="s">
        <v>1571</v>
      </c>
      <c r="R390" s="24" t="s">
        <v>1558</v>
      </c>
      <c r="S390" s="24" t="str">
        <f t="shared" si="19"/>
        <v>100009419</v>
      </c>
      <c r="T390" s="24" t="str">
        <f t="shared" si="20"/>
        <v>NOV 2020</v>
      </c>
      <c r="U390" s="24" t="str">
        <f t="shared" si="21"/>
        <v>MiscOutsideSvcs 2200</v>
      </c>
      <c r="V390" t="s">
        <v>973</v>
      </c>
    </row>
    <row r="391" spans="1:22" x14ac:dyDescent="0.2">
      <c r="A391" s="14" t="s">
        <v>124</v>
      </c>
      <c r="B391" s="15" t="s">
        <v>1553</v>
      </c>
      <c r="C391" s="15" t="s">
        <v>1521</v>
      </c>
      <c r="D391" s="15" t="s">
        <v>1548</v>
      </c>
      <c r="E391" s="15" t="s">
        <v>308</v>
      </c>
      <c r="F391" s="15" t="s">
        <v>309</v>
      </c>
      <c r="G391" s="15" t="s">
        <v>2752</v>
      </c>
      <c r="H391" s="15" t="s">
        <v>424</v>
      </c>
      <c r="I391" s="15" t="s">
        <v>310</v>
      </c>
      <c r="J391" s="15" t="s">
        <v>1117</v>
      </c>
      <c r="K391" s="15" t="s">
        <v>1118</v>
      </c>
      <c r="L391" s="15" t="s">
        <v>308</v>
      </c>
      <c r="M391" s="15" t="s">
        <v>1112</v>
      </c>
      <c r="N391" s="15" t="s">
        <v>1113</v>
      </c>
      <c r="O391" s="14" t="s">
        <v>2221</v>
      </c>
      <c r="P391" s="17">
        <v>40.700000000000003</v>
      </c>
      <c r="Q391" s="24" t="s">
        <v>1571</v>
      </c>
      <c r="R391" s="24" t="s">
        <v>1558</v>
      </c>
      <c r="S391" s="24" t="str">
        <f t="shared" si="19"/>
        <v>100009419</v>
      </c>
      <c r="T391" s="24" t="str">
        <f t="shared" si="20"/>
        <v>NOV 2020</v>
      </c>
      <c r="U391" s="24" t="str">
        <f t="shared" si="21"/>
        <v>MiscOutsideSvcs 2200</v>
      </c>
      <c r="V391" t="s">
        <v>973</v>
      </c>
    </row>
    <row r="392" spans="1:22" x14ac:dyDescent="0.2">
      <c r="A392" s="14" t="s">
        <v>124</v>
      </c>
      <c r="B392" s="15" t="s">
        <v>1553</v>
      </c>
      <c r="C392" s="15" t="s">
        <v>1521</v>
      </c>
      <c r="D392" s="15" t="s">
        <v>1548</v>
      </c>
      <c r="E392" s="15" t="s">
        <v>308</v>
      </c>
      <c r="F392" s="15" t="s">
        <v>309</v>
      </c>
      <c r="G392" s="15" t="s">
        <v>2752</v>
      </c>
      <c r="H392" s="15" t="s">
        <v>2751</v>
      </c>
      <c r="I392" s="15" t="s">
        <v>310</v>
      </c>
      <c r="J392" s="15" t="s">
        <v>1114</v>
      </c>
      <c r="K392" s="15" t="s">
        <v>1115</v>
      </c>
      <c r="L392" s="15" t="s">
        <v>308</v>
      </c>
      <c r="M392" s="15" t="s">
        <v>1112</v>
      </c>
      <c r="N392" s="15" t="s">
        <v>1113</v>
      </c>
      <c r="O392" s="14" t="s">
        <v>2221</v>
      </c>
      <c r="P392" s="17">
        <v>17.55</v>
      </c>
      <c r="Q392" s="24" t="s">
        <v>1571</v>
      </c>
      <c r="R392" s="24" t="s">
        <v>1558</v>
      </c>
      <c r="S392" s="24" t="str">
        <f t="shared" si="19"/>
        <v>100009419</v>
      </c>
      <c r="T392" s="24" t="str">
        <f t="shared" si="20"/>
        <v>NOV 2020</v>
      </c>
      <c r="U392" s="24" t="str">
        <f t="shared" si="21"/>
        <v>MiscOutsideSvcs 2200</v>
      </c>
      <c r="V392" t="s">
        <v>973</v>
      </c>
    </row>
    <row r="393" spans="1:22" x14ac:dyDescent="0.2">
      <c r="A393" s="14" t="s">
        <v>124</v>
      </c>
      <c r="B393" s="15" t="s">
        <v>1553</v>
      </c>
      <c r="C393" s="15" t="s">
        <v>1521</v>
      </c>
      <c r="D393" s="15" t="s">
        <v>1548</v>
      </c>
      <c r="E393" s="15" t="s">
        <v>308</v>
      </c>
      <c r="F393" s="15" t="s">
        <v>309</v>
      </c>
      <c r="G393" s="15" t="s">
        <v>2753</v>
      </c>
      <c r="H393" s="15" t="s">
        <v>39</v>
      </c>
      <c r="I393" s="15" t="s">
        <v>310</v>
      </c>
      <c r="J393" s="15" t="s">
        <v>1110</v>
      </c>
      <c r="K393" s="15" t="s">
        <v>1111</v>
      </c>
      <c r="L393" s="15" t="s">
        <v>308</v>
      </c>
      <c r="M393" s="15" t="s">
        <v>1112</v>
      </c>
      <c r="N393" s="15" t="s">
        <v>1113</v>
      </c>
      <c r="O393" s="14" t="s">
        <v>2252</v>
      </c>
      <c r="P393" s="17">
        <v>115.53</v>
      </c>
      <c r="Q393" s="24" t="s">
        <v>1571</v>
      </c>
      <c r="R393" s="24" t="s">
        <v>1558</v>
      </c>
      <c r="S393" s="24" t="str">
        <f t="shared" si="19"/>
        <v>100010323</v>
      </c>
      <c r="T393" s="24" t="str">
        <f t="shared" si="20"/>
        <v>DEC 2020</v>
      </c>
      <c r="U393" s="24" t="str">
        <f t="shared" si="21"/>
        <v>MiscOutsideSvcs 2200</v>
      </c>
      <c r="V393" t="s">
        <v>973</v>
      </c>
    </row>
    <row r="394" spans="1:22" x14ac:dyDescent="0.2">
      <c r="A394" s="14" t="s">
        <v>124</v>
      </c>
      <c r="B394" s="15" t="s">
        <v>1553</v>
      </c>
      <c r="C394" s="15" t="s">
        <v>1525</v>
      </c>
      <c r="D394" s="15" t="s">
        <v>1549</v>
      </c>
      <c r="E394" s="15" t="s">
        <v>308</v>
      </c>
      <c r="F394" s="15" t="s">
        <v>309</v>
      </c>
      <c r="G394" s="15" t="s">
        <v>2754</v>
      </c>
      <c r="H394" s="15" t="s">
        <v>295</v>
      </c>
      <c r="I394" s="15" t="s">
        <v>310</v>
      </c>
      <c r="J394" s="15" t="s">
        <v>1527</v>
      </c>
      <c r="K394" s="15" t="s">
        <v>1528</v>
      </c>
      <c r="L394" s="15" t="s">
        <v>308</v>
      </c>
      <c r="M394" s="15" t="s">
        <v>1529</v>
      </c>
      <c r="N394" s="15" t="s">
        <v>1530</v>
      </c>
      <c r="O394" s="14" t="s">
        <v>2229</v>
      </c>
      <c r="P394" s="17">
        <v>7335.56</v>
      </c>
      <c r="Q394" s="24" t="s">
        <v>1571</v>
      </c>
      <c r="R394" s="24" t="s">
        <v>1558</v>
      </c>
      <c r="S394" s="24" t="str">
        <f t="shared" ref="S394:S457" si="23">IF($V394="Various Vendors &lt; $1,000","",$G394)</f>
        <v>100001189</v>
      </c>
      <c r="T394" s="24" t="str">
        <f t="shared" ref="T394:T457" si="24">IF($V394="Various Vendors &lt; $1,000","",$O394)</f>
        <v>JAN 2021</v>
      </c>
      <c r="U394" s="24" t="str">
        <f t="shared" ref="U394:U457" si="25">IF($V394="Various Vendors &lt; $1,000","",$D394)</f>
        <v>Svcs-Ess Svs-2200</v>
      </c>
      <c r="V394" t="s">
        <v>2776</v>
      </c>
    </row>
    <row r="395" spans="1:22" x14ac:dyDescent="0.2">
      <c r="A395" s="14" t="s">
        <v>124</v>
      </c>
      <c r="B395" s="15" t="s">
        <v>1553</v>
      </c>
      <c r="C395" s="15" t="s">
        <v>1525</v>
      </c>
      <c r="D395" s="15" t="s">
        <v>1549</v>
      </c>
      <c r="E395" s="15" t="s">
        <v>308</v>
      </c>
      <c r="F395" s="15" t="s">
        <v>309</v>
      </c>
      <c r="G395" s="15" t="s">
        <v>2754</v>
      </c>
      <c r="H395" s="15" t="s">
        <v>285</v>
      </c>
      <c r="I395" s="15" t="s">
        <v>310</v>
      </c>
      <c r="J395" s="15" t="s">
        <v>1527</v>
      </c>
      <c r="K395" s="15" t="s">
        <v>1528</v>
      </c>
      <c r="L395" s="15" t="s">
        <v>308</v>
      </c>
      <c r="M395" s="15" t="s">
        <v>1529</v>
      </c>
      <c r="N395" s="15" t="s">
        <v>1530</v>
      </c>
      <c r="O395" s="14" t="s">
        <v>2229</v>
      </c>
      <c r="P395" s="17">
        <v>2018.27</v>
      </c>
      <c r="Q395" s="24" t="s">
        <v>1571</v>
      </c>
      <c r="R395" s="24" t="s">
        <v>1558</v>
      </c>
      <c r="S395" s="24" t="str">
        <f t="shared" si="23"/>
        <v>100001189</v>
      </c>
      <c r="T395" s="24" t="str">
        <f t="shared" si="24"/>
        <v>JAN 2021</v>
      </c>
      <c r="U395" s="24" t="str">
        <f t="shared" si="25"/>
        <v>Svcs-Ess Svs-2200</v>
      </c>
      <c r="V395" t="s">
        <v>2776</v>
      </c>
    </row>
    <row r="396" spans="1:22" x14ac:dyDescent="0.2">
      <c r="A396" s="14" t="s">
        <v>124</v>
      </c>
      <c r="B396" s="15" t="s">
        <v>1553</v>
      </c>
      <c r="C396" s="15" t="s">
        <v>1525</v>
      </c>
      <c r="D396" s="15" t="s">
        <v>1549</v>
      </c>
      <c r="E396" s="15" t="s">
        <v>308</v>
      </c>
      <c r="F396" s="15" t="s">
        <v>309</v>
      </c>
      <c r="G396" s="15" t="s">
        <v>2754</v>
      </c>
      <c r="H396" s="15" t="s">
        <v>6</v>
      </c>
      <c r="I396" s="15" t="s">
        <v>310</v>
      </c>
      <c r="J396" s="15" t="s">
        <v>1527</v>
      </c>
      <c r="K396" s="15" t="s">
        <v>1528</v>
      </c>
      <c r="L396" s="15" t="s">
        <v>308</v>
      </c>
      <c r="M396" s="15" t="s">
        <v>1529</v>
      </c>
      <c r="N396" s="15" t="s">
        <v>1530</v>
      </c>
      <c r="O396" s="14" t="s">
        <v>2229</v>
      </c>
      <c r="P396" s="17">
        <v>869.81</v>
      </c>
      <c r="Q396" s="24" t="s">
        <v>1571</v>
      </c>
      <c r="R396" s="24" t="s">
        <v>1558</v>
      </c>
      <c r="S396" s="24" t="str">
        <f t="shared" si="23"/>
        <v>100001189</v>
      </c>
      <c r="T396" s="24" t="str">
        <f t="shared" si="24"/>
        <v>JAN 2021</v>
      </c>
      <c r="U396" s="24" t="str">
        <f t="shared" si="25"/>
        <v>Svcs-Ess Svs-2200</v>
      </c>
      <c r="V396" t="s">
        <v>2776</v>
      </c>
    </row>
    <row r="397" spans="1:22" x14ac:dyDescent="0.2">
      <c r="A397" s="14" t="s">
        <v>124</v>
      </c>
      <c r="B397" s="15" t="s">
        <v>1553</v>
      </c>
      <c r="C397" s="15" t="s">
        <v>1525</v>
      </c>
      <c r="D397" s="15" t="s">
        <v>1549</v>
      </c>
      <c r="E397" s="15" t="s">
        <v>308</v>
      </c>
      <c r="F397" s="15" t="s">
        <v>309</v>
      </c>
      <c r="G397" s="15" t="s">
        <v>2754</v>
      </c>
      <c r="H397" s="15" t="s">
        <v>19</v>
      </c>
      <c r="I397" s="15" t="s">
        <v>310</v>
      </c>
      <c r="J397" s="15" t="s">
        <v>1527</v>
      </c>
      <c r="K397" s="15" t="s">
        <v>1528</v>
      </c>
      <c r="L397" s="15" t="s">
        <v>308</v>
      </c>
      <c r="M397" s="15" t="s">
        <v>1529</v>
      </c>
      <c r="N397" s="15" t="s">
        <v>1530</v>
      </c>
      <c r="O397" s="14" t="s">
        <v>2229</v>
      </c>
      <c r="P397" s="17">
        <v>7303.35</v>
      </c>
      <c r="Q397" s="24" t="s">
        <v>1571</v>
      </c>
      <c r="R397" s="24" t="s">
        <v>1558</v>
      </c>
      <c r="S397" s="24" t="str">
        <f t="shared" si="23"/>
        <v>100001189</v>
      </c>
      <c r="T397" s="24" t="str">
        <f t="shared" si="24"/>
        <v>JAN 2021</v>
      </c>
      <c r="U397" s="24" t="str">
        <f t="shared" si="25"/>
        <v>Svcs-Ess Svs-2200</v>
      </c>
      <c r="V397" t="s">
        <v>2776</v>
      </c>
    </row>
    <row r="398" spans="1:22" x14ac:dyDescent="0.2">
      <c r="A398" s="14" t="s">
        <v>124</v>
      </c>
      <c r="B398" s="15" t="s">
        <v>1553</v>
      </c>
      <c r="C398" s="15" t="s">
        <v>1525</v>
      </c>
      <c r="D398" s="15" t="s">
        <v>1549</v>
      </c>
      <c r="E398" s="15" t="s">
        <v>308</v>
      </c>
      <c r="F398" s="15" t="s">
        <v>309</v>
      </c>
      <c r="G398" s="15" t="s">
        <v>2754</v>
      </c>
      <c r="H398" s="15" t="s">
        <v>39</v>
      </c>
      <c r="I398" s="15" t="s">
        <v>310</v>
      </c>
      <c r="J398" s="15" t="s">
        <v>1527</v>
      </c>
      <c r="K398" s="15" t="s">
        <v>1528</v>
      </c>
      <c r="L398" s="15" t="s">
        <v>308</v>
      </c>
      <c r="M398" s="15" t="s">
        <v>1529</v>
      </c>
      <c r="N398" s="15" t="s">
        <v>1530</v>
      </c>
      <c r="O398" s="14" t="s">
        <v>2229</v>
      </c>
      <c r="P398" s="17">
        <v>1363.59</v>
      </c>
      <c r="Q398" s="24" t="s">
        <v>1571</v>
      </c>
      <c r="R398" s="24" t="s">
        <v>1558</v>
      </c>
      <c r="S398" s="24" t="str">
        <f t="shared" si="23"/>
        <v>100001189</v>
      </c>
      <c r="T398" s="24" t="str">
        <f t="shared" si="24"/>
        <v>JAN 2021</v>
      </c>
      <c r="U398" s="24" t="str">
        <f t="shared" si="25"/>
        <v>Svcs-Ess Svs-2200</v>
      </c>
      <c r="V398" t="s">
        <v>2776</v>
      </c>
    </row>
    <row r="399" spans="1:22" x14ac:dyDescent="0.2">
      <c r="A399" s="14" t="s">
        <v>124</v>
      </c>
      <c r="B399" s="15" t="s">
        <v>1553</v>
      </c>
      <c r="C399" s="15" t="s">
        <v>1525</v>
      </c>
      <c r="D399" s="15" t="s">
        <v>1549</v>
      </c>
      <c r="E399" s="15" t="s">
        <v>308</v>
      </c>
      <c r="F399" s="15" t="s">
        <v>309</v>
      </c>
      <c r="G399" s="15" t="s">
        <v>2754</v>
      </c>
      <c r="H399" s="15" t="s">
        <v>43</v>
      </c>
      <c r="I399" s="15" t="s">
        <v>310</v>
      </c>
      <c r="J399" s="15" t="s">
        <v>1527</v>
      </c>
      <c r="K399" s="15" t="s">
        <v>1528</v>
      </c>
      <c r="L399" s="15" t="s">
        <v>308</v>
      </c>
      <c r="M399" s="15" t="s">
        <v>1529</v>
      </c>
      <c r="N399" s="15" t="s">
        <v>1530</v>
      </c>
      <c r="O399" s="14" t="s">
        <v>2229</v>
      </c>
      <c r="P399" s="17">
        <v>5041.95</v>
      </c>
      <c r="Q399" s="24" t="s">
        <v>1571</v>
      </c>
      <c r="R399" s="24" t="s">
        <v>1558</v>
      </c>
      <c r="S399" s="24" t="str">
        <f t="shared" si="23"/>
        <v>100001189</v>
      </c>
      <c r="T399" s="24" t="str">
        <f t="shared" si="24"/>
        <v>JAN 2021</v>
      </c>
      <c r="U399" s="24" t="str">
        <f t="shared" si="25"/>
        <v>Svcs-Ess Svs-2200</v>
      </c>
      <c r="V399" t="s">
        <v>2776</v>
      </c>
    </row>
    <row r="400" spans="1:22" x14ac:dyDescent="0.2">
      <c r="A400" s="14" t="s">
        <v>124</v>
      </c>
      <c r="B400" s="15" t="s">
        <v>1553</v>
      </c>
      <c r="C400" s="15" t="s">
        <v>1525</v>
      </c>
      <c r="D400" s="15" t="s">
        <v>1549</v>
      </c>
      <c r="E400" s="15" t="s">
        <v>308</v>
      </c>
      <c r="F400" s="15" t="s">
        <v>309</v>
      </c>
      <c r="G400" s="15" t="s">
        <v>2754</v>
      </c>
      <c r="H400" s="15" t="s">
        <v>314</v>
      </c>
      <c r="I400" s="15" t="s">
        <v>310</v>
      </c>
      <c r="J400" s="15" t="s">
        <v>1527</v>
      </c>
      <c r="K400" s="15" t="s">
        <v>1528</v>
      </c>
      <c r="L400" s="15" t="s">
        <v>308</v>
      </c>
      <c r="M400" s="15" t="s">
        <v>1529</v>
      </c>
      <c r="N400" s="15" t="s">
        <v>1530</v>
      </c>
      <c r="O400" s="14" t="s">
        <v>2229</v>
      </c>
      <c r="P400" s="17">
        <v>3799.46</v>
      </c>
      <c r="Q400" s="24" t="s">
        <v>1571</v>
      </c>
      <c r="R400" s="24" t="s">
        <v>1558</v>
      </c>
      <c r="S400" s="24" t="str">
        <f t="shared" si="23"/>
        <v>100001189</v>
      </c>
      <c r="T400" s="24" t="str">
        <f t="shared" si="24"/>
        <v>JAN 2021</v>
      </c>
      <c r="U400" s="24" t="str">
        <f t="shared" si="25"/>
        <v>Svcs-Ess Svs-2200</v>
      </c>
      <c r="V400" t="s">
        <v>2776</v>
      </c>
    </row>
    <row r="401" spans="1:22" x14ac:dyDescent="0.2">
      <c r="A401" s="14" t="s">
        <v>124</v>
      </c>
      <c r="B401" s="15" t="s">
        <v>1553</v>
      </c>
      <c r="C401" s="15" t="s">
        <v>1525</v>
      </c>
      <c r="D401" s="15" t="s">
        <v>1549</v>
      </c>
      <c r="E401" s="15" t="s">
        <v>308</v>
      </c>
      <c r="F401" s="15" t="s">
        <v>309</v>
      </c>
      <c r="G401" s="15" t="s">
        <v>2754</v>
      </c>
      <c r="H401" s="15" t="s">
        <v>316</v>
      </c>
      <c r="I401" s="15" t="s">
        <v>310</v>
      </c>
      <c r="J401" s="15" t="s">
        <v>1527</v>
      </c>
      <c r="K401" s="15" t="s">
        <v>1528</v>
      </c>
      <c r="L401" s="15" t="s">
        <v>308</v>
      </c>
      <c r="M401" s="15" t="s">
        <v>1529</v>
      </c>
      <c r="N401" s="15" t="s">
        <v>1530</v>
      </c>
      <c r="O401" s="14" t="s">
        <v>2229</v>
      </c>
      <c r="P401" s="17">
        <v>407.93</v>
      </c>
      <c r="Q401" s="24" t="s">
        <v>1571</v>
      </c>
      <c r="R401" s="24" t="s">
        <v>1558</v>
      </c>
      <c r="S401" s="24" t="str">
        <f t="shared" si="23"/>
        <v>100001189</v>
      </c>
      <c r="T401" s="24" t="str">
        <f t="shared" si="24"/>
        <v>JAN 2021</v>
      </c>
      <c r="U401" s="24" t="str">
        <f t="shared" si="25"/>
        <v>Svcs-Ess Svs-2200</v>
      </c>
      <c r="V401" t="s">
        <v>2776</v>
      </c>
    </row>
    <row r="402" spans="1:22" x14ac:dyDescent="0.2">
      <c r="A402" s="14" t="s">
        <v>124</v>
      </c>
      <c r="B402" s="15" t="s">
        <v>1553</v>
      </c>
      <c r="C402" s="15" t="s">
        <v>1525</v>
      </c>
      <c r="D402" s="15" t="s">
        <v>1549</v>
      </c>
      <c r="E402" s="15" t="s">
        <v>308</v>
      </c>
      <c r="F402" s="15" t="s">
        <v>309</v>
      </c>
      <c r="G402" s="15" t="s">
        <v>2754</v>
      </c>
      <c r="H402" s="15" t="s">
        <v>318</v>
      </c>
      <c r="I402" s="15" t="s">
        <v>310</v>
      </c>
      <c r="J402" s="15" t="s">
        <v>1527</v>
      </c>
      <c r="K402" s="15" t="s">
        <v>1528</v>
      </c>
      <c r="L402" s="15" t="s">
        <v>308</v>
      </c>
      <c r="M402" s="15" t="s">
        <v>1529</v>
      </c>
      <c r="N402" s="15" t="s">
        <v>1530</v>
      </c>
      <c r="O402" s="14" t="s">
        <v>2229</v>
      </c>
      <c r="P402" s="17">
        <v>1682.6</v>
      </c>
      <c r="Q402" s="24" t="s">
        <v>1571</v>
      </c>
      <c r="R402" s="24" t="s">
        <v>1558</v>
      </c>
      <c r="S402" s="24" t="str">
        <f t="shared" si="23"/>
        <v>100001189</v>
      </c>
      <c r="T402" s="24" t="str">
        <f t="shared" si="24"/>
        <v>JAN 2021</v>
      </c>
      <c r="U402" s="24" t="str">
        <f t="shared" si="25"/>
        <v>Svcs-Ess Svs-2200</v>
      </c>
      <c r="V402" t="s">
        <v>2776</v>
      </c>
    </row>
    <row r="403" spans="1:22" x14ac:dyDescent="0.2">
      <c r="A403" s="14" t="s">
        <v>124</v>
      </c>
      <c r="B403" s="15" t="s">
        <v>1553</v>
      </c>
      <c r="C403" s="15" t="s">
        <v>1525</v>
      </c>
      <c r="D403" s="15" t="s">
        <v>1549</v>
      </c>
      <c r="E403" s="15" t="s">
        <v>308</v>
      </c>
      <c r="F403" s="15" t="s">
        <v>309</v>
      </c>
      <c r="G403" s="15" t="s">
        <v>2754</v>
      </c>
      <c r="H403" s="15" t="s">
        <v>320</v>
      </c>
      <c r="I403" s="15" t="s">
        <v>310</v>
      </c>
      <c r="J403" s="15" t="s">
        <v>1527</v>
      </c>
      <c r="K403" s="15" t="s">
        <v>1528</v>
      </c>
      <c r="L403" s="15" t="s">
        <v>308</v>
      </c>
      <c r="M403" s="15" t="s">
        <v>1529</v>
      </c>
      <c r="N403" s="15" t="s">
        <v>1530</v>
      </c>
      <c r="O403" s="14" t="s">
        <v>2229</v>
      </c>
      <c r="P403" s="17">
        <v>737.63</v>
      </c>
      <c r="Q403" s="24" t="s">
        <v>1571</v>
      </c>
      <c r="R403" s="24" t="s">
        <v>1558</v>
      </c>
      <c r="S403" s="24" t="str">
        <f t="shared" si="23"/>
        <v>100001189</v>
      </c>
      <c r="T403" s="24" t="str">
        <f t="shared" si="24"/>
        <v>JAN 2021</v>
      </c>
      <c r="U403" s="24" t="str">
        <f t="shared" si="25"/>
        <v>Svcs-Ess Svs-2200</v>
      </c>
      <c r="V403" t="s">
        <v>2776</v>
      </c>
    </row>
    <row r="404" spans="1:22" x14ac:dyDescent="0.2">
      <c r="A404" s="14" t="s">
        <v>124</v>
      </c>
      <c r="B404" s="15" t="s">
        <v>1553</v>
      </c>
      <c r="C404" s="15" t="s">
        <v>1525</v>
      </c>
      <c r="D404" s="15" t="s">
        <v>1549</v>
      </c>
      <c r="E404" s="15" t="s">
        <v>308</v>
      </c>
      <c r="F404" s="15" t="s">
        <v>309</v>
      </c>
      <c r="G404" s="15" t="s">
        <v>2754</v>
      </c>
      <c r="H404" s="15" t="s">
        <v>321</v>
      </c>
      <c r="I404" s="15" t="s">
        <v>310</v>
      </c>
      <c r="J404" s="15" t="s">
        <v>1527</v>
      </c>
      <c r="K404" s="15" t="s">
        <v>1528</v>
      </c>
      <c r="L404" s="15" t="s">
        <v>308</v>
      </c>
      <c r="M404" s="15" t="s">
        <v>1529</v>
      </c>
      <c r="N404" s="15" t="s">
        <v>1530</v>
      </c>
      <c r="O404" s="14" t="s">
        <v>2229</v>
      </c>
      <c r="P404" s="17">
        <v>2275.2199999999998</v>
      </c>
      <c r="Q404" s="24" t="s">
        <v>1571</v>
      </c>
      <c r="R404" s="24" t="s">
        <v>1558</v>
      </c>
      <c r="S404" s="24" t="str">
        <f t="shared" si="23"/>
        <v>100001189</v>
      </c>
      <c r="T404" s="24" t="str">
        <f t="shared" si="24"/>
        <v>JAN 2021</v>
      </c>
      <c r="U404" s="24" t="str">
        <f t="shared" si="25"/>
        <v>Svcs-Ess Svs-2200</v>
      </c>
      <c r="V404" t="s">
        <v>2776</v>
      </c>
    </row>
    <row r="405" spans="1:22" x14ac:dyDescent="0.2">
      <c r="A405" s="14" t="s">
        <v>124</v>
      </c>
      <c r="B405" s="15" t="s">
        <v>1553</v>
      </c>
      <c r="C405" s="15" t="s">
        <v>1525</v>
      </c>
      <c r="D405" s="15" t="s">
        <v>1549</v>
      </c>
      <c r="E405" s="15" t="s">
        <v>308</v>
      </c>
      <c r="F405" s="15" t="s">
        <v>309</v>
      </c>
      <c r="G405" s="15" t="s">
        <v>2754</v>
      </c>
      <c r="H405" s="15" t="s">
        <v>322</v>
      </c>
      <c r="I405" s="15" t="s">
        <v>310</v>
      </c>
      <c r="J405" s="15" t="s">
        <v>1527</v>
      </c>
      <c r="K405" s="15" t="s">
        <v>1528</v>
      </c>
      <c r="L405" s="15" t="s">
        <v>308</v>
      </c>
      <c r="M405" s="15" t="s">
        <v>1529</v>
      </c>
      <c r="N405" s="15" t="s">
        <v>1530</v>
      </c>
      <c r="O405" s="14" t="s">
        <v>2229</v>
      </c>
      <c r="P405" s="17">
        <v>16887.37</v>
      </c>
      <c r="Q405" s="24" t="s">
        <v>1571</v>
      </c>
      <c r="R405" s="24" t="s">
        <v>1558</v>
      </c>
      <c r="S405" s="24" t="str">
        <f t="shared" si="23"/>
        <v>100001189</v>
      </c>
      <c r="T405" s="24" t="str">
        <f t="shared" si="24"/>
        <v>JAN 2021</v>
      </c>
      <c r="U405" s="24" t="str">
        <f t="shared" si="25"/>
        <v>Svcs-Ess Svs-2200</v>
      </c>
      <c r="V405" t="s">
        <v>2776</v>
      </c>
    </row>
    <row r="406" spans="1:22" x14ac:dyDescent="0.2">
      <c r="A406" s="14" t="s">
        <v>124</v>
      </c>
      <c r="B406" s="15" t="s">
        <v>1553</v>
      </c>
      <c r="C406" s="15" t="s">
        <v>1525</v>
      </c>
      <c r="D406" s="15" t="s">
        <v>1549</v>
      </c>
      <c r="E406" s="15" t="s">
        <v>308</v>
      </c>
      <c r="F406" s="15" t="s">
        <v>309</v>
      </c>
      <c r="G406" s="15" t="s">
        <v>2755</v>
      </c>
      <c r="H406" s="15" t="s">
        <v>295</v>
      </c>
      <c r="I406" s="15" t="s">
        <v>310</v>
      </c>
      <c r="J406" s="15" t="s">
        <v>1527</v>
      </c>
      <c r="K406" s="15" t="s">
        <v>1528</v>
      </c>
      <c r="L406" s="15" t="s">
        <v>308</v>
      </c>
      <c r="M406" s="15" t="s">
        <v>1529</v>
      </c>
      <c r="N406" s="15" t="s">
        <v>1530</v>
      </c>
      <c r="O406" s="14" t="s">
        <v>2235</v>
      </c>
      <c r="P406" s="17">
        <v>5465.89</v>
      </c>
      <c r="Q406" s="24" t="s">
        <v>1571</v>
      </c>
      <c r="R406" s="24" t="s">
        <v>1558</v>
      </c>
      <c r="S406" s="24" t="str">
        <f t="shared" si="23"/>
        <v>100002071</v>
      </c>
      <c r="T406" s="24" t="str">
        <f t="shared" si="24"/>
        <v>FEB 2021</v>
      </c>
      <c r="U406" s="24" t="str">
        <f t="shared" si="25"/>
        <v>Svcs-Ess Svs-2200</v>
      </c>
      <c r="V406" t="s">
        <v>2776</v>
      </c>
    </row>
    <row r="407" spans="1:22" x14ac:dyDescent="0.2">
      <c r="A407" s="14" t="s">
        <v>124</v>
      </c>
      <c r="B407" s="15" t="s">
        <v>1553</v>
      </c>
      <c r="C407" s="15" t="s">
        <v>1525</v>
      </c>
      <c r="D407" s="15" t="s">
        <v>1549</v>
      </c>
      <c r="E407" s="15" t="s">
        <v>308</v>
      </c>
      <c r="F407" s="15" t="s">
        <v>309</v>
      </c>
      <c r="G407" s="15" t="s">
        <v>2755</v>
      </c>
      <c r="H407" s="15" t="s">
        <v>285</v>
      </c>
      <c r="I407" s="15" t="s">
        <v>310</v>
      </c>
      <c r="J407" s="15" t="s">
        <v>1527</v>
      </c>
      <c r="K407" s="15" t="s">
        <v>1528</v>
      </c>
      <c r="L407" s="15" t="s">
        <v>308</v>
      </c>
      <c r="M407" s="15" t="s">
        <v>1529</v>
      </c>
      <c r="N407" s="15" t="s">
        <v>1530</v>
      </c>
      <c r="O407" s="14" t="s">
        <v>2235</v>
      </c>
      <c r="P407" s="17">
        <v>1579.72</v>
      </c>
      <c r="Q407" s="24" t="s">
        <v>1571</v>
      </c>
      <c r="R407" s="24" t="s">
        <v>1558</v>
      </c>
      <c r="S407" s="24" t="str">
        <f t="shared" si="23"/>
        <v>100002071</v>
      </c>
      <c r="T407" s="24" t="str">
        <f t="shared" si="24"/>
        <v>FEB 2021</v>
      </c>
      <c r="U407" s="24" t="str">
        <f t="shared" si="25"/>
        <v>Svcs-Ess Svs-2200</v>
      </c>
      <c r="V407" t="s">
        <v>2776</v>
      </c>
    </row>
    <row r="408" spans="1:22" x14ac:dyDescent="0.2">
      <c r="A408" s="14" t="s">
        <v>124</v>
      </c>
      <c r="B408" s="15" t="s">
        <v>1553</v>
      </c>
      <c r="C408" s="15" t="s">
        <v>1525</v>
      </c>
      <c r="D408" s="15" t="s">
        <v>1549</v>
      </c>
      <c r="E408" s="15" t="s">
        <v>308</v>
      </c>
      <c r="F408" s="15" t="s">
        <v>309</v>
      </c>
      <c r="G408" s="15" t="s">
        <v>2755</v>
      </c>
      <c r="H408" s="15" t="s">
        <v>6</v>
      </c>
      <c r="I408" s="15" t="s">
        <v>310</v>
      </c>
      <c r="J408" s="15" t="s">
        <v>1527</v>
      </c>
      <c r="K408" s="15" t="s">
        <v>1528</v>
      </c>
      <c r="L408" s="15" t="s">
        <v>308</v>
      </c>
      <c r="M408" s="15" t="s">
        <v>1529</v>
      </c>
      <c r="N408" s="15" t="s">
        <v>1530</v>
      </c>
      <c r="O408" s="14" t="s">
        <v>2235</v>
      </c>
      <c r="P408" s="17">
        <v>741.28</v>
      </c>
      <c r="Q408" s="24" t="s">
        <v>1571</v>
      </c>
      <c r="R408" s="24" t="s">
        <v>1558</v>
      </c>
      <c r="S408" s="24" t="str">
        <f t="shared" si="23"/>
        <v>100002071</v>
      </c>
      <c r="T408" s="24" t="str">
        <f t="shared" si="24"/>
        <v>FEB 2021</v>
      </c>
      <c r="U408" s="24" t="str">
        <f t="shared" si="25"/>
        <v>Svcs-Ess Svs-2200</v>
      </c>
      <c r="V408" t="s">
        <v>2776</v>
      </c>
    </row>
    <row r="409" spans="1:22" x14ac:dyDescent="0.2">
      <c r="A409" s="14" t="s">
        <v>124</v>
      </c>
      <c r="B409" s="15" t="s">
        <v>1553</v>
      </c>
      <c r="C409" s="15" t="s">
        <v>1525</v>
      </c>
      <c r="D409" s="15" t="s">
        <v>1549</v>
      </c>
      <c r="E409" s="15" t="s">
        <v>308</v>
      </c>
      <c r="F409" s="15" t="s">
        <v>309</v>
      </c>
      <c r="G409" s="15" t="s">
        <v>2755</v>
      </c>
      <c r="H409" s="15" t="s">
        <v>19</v>
      </c>
      <c r="I409" s="15" t="s">
        <v>310</v>
      </c>
      <c r="J409" s="15" t="s">
        <v>1527</v>
      </c>
      <c r="K409" s="15" t="s">
        <v>1528</v>
      </c>
      <c r="L409" s="15" t="s">
        <v>308</v>
      </c>
      <c r="M409" s="15" t="s">
        <v>1529</v>
      </c>
      <c r="N409" s="15" t="s">
        <v>1530</v>
      </c>
      <c r="O409" s="14" t="s">
        <v>2235</v>
      </c>
      <c r="P409" s="17">
        <v>6179.93</v>
      </c>
      <c r="Q409" s="24" t="s">
        <v>1571</v>
      </c>
      <c r="R409" s="24" t="s">
        <v>1558</v>
      </c>
      <c r="S409" s="24" t="str">
        <f t="shared" si="23"/>
        <v>100002071</v>
      </c>
      <c r="T409" s="24" t="str">
        <f t="shared" si="24"/>
        <v>FEB 2021</v>
      </c>
      <c r="U409" s="24" t="str">
        <f t="shared" si="25"/>
        <v>Svcs-Ess Svs-2200</v>
      </c>
      <c r="V409" t="s">
        <v>2776</v>
      </c>
    </row>
    <row r="410" spans="1:22" x14ac:dyDescent="0.2">
      <c r="A410" s="14" t="s">
        <v>124</v>
      </c>
      <c r="B410" s="15" t="s">
        <v>1553</v>
      </c>
      <c r="C410" s="15" t="s">
        <v>1525</v>
      </c>
      <c r="D410" s="15" t="s">
        <v>1549</v>
      </c>
      <c r="E410" s="15" t="s">
        <v>308</v>
      </c>
      <c r="F410" s="15" t="s">
        <v>309</v>
      </c>
      <c r="G410" s="15" t="s">
        <v>2755</v>
      </c>
      <c r="H410" s="15" t="s">
        <v>39</v>
      </c>
      <c r="I410" s="15" t="s">
        <v>310</v>
      </c>
      <c r="J410" s="15" t="s">
        <v>1527</v>
      </c>
      <c r="K410" s="15" t="s">
        <v>1528</v>
      </c>
      <c r="L410" s="15" t="s">
        <v>308</v>
      </c>
      <c r="M410" s="15" t="s">
        <v>1529</v>
      </c>
      <c r="N410" s="15" t="s">
        <v>1530</v>
      </c>
      <c r="O410" s="14" t="s">
        <v>2235</v>
      </c>
      <c r="P410" s="17">
        <v>1006.88</v>
      </c>
      <c r="Q410" s="24" t="s">
        <v>1571</v>
      </c>
      <c r="R410" s="24" t="s">
        <v>1558</v>
      </c>
      <c r="S410" s="24" t="str">
        <f t="shared" si="23"/>
        <v>100002071</v>
      </c>
      <c r="T410" s="24" t="str">
        <f t="shared" si="24"/>
        <v>FEB 2021</v>
      </c>
      <c r="U410" s="24" t="str">
        <f t="shared" si="25"/>
        <v>Svcs-Ess Svs-2200</v>
      </c>
      <c r="V410" t="s">
        <v>2776</v>
      </c>
    </row>
    <row r="411" spans="1:22" x14ac:dyDescent="0.2">
      <c r="A411" s="14" t="s">
        <v>124</v>
      </c>
      <c r="B411" s="15" t="s">
        <v>1553</v>
      </c>
      <c r="C411" s="15" t="s">
        <v>1525</v>
      </c>
      <c r="D411" s="15" t="s">
        <v>1549</v>
      </c>
      <c r="E411" s="15" t="s">
        <v>308</v>
      </c>
      <c r="F411" s="15" t="s">
        <v>309</v>
      </c>
      <c r="G411" s="15" t="s">
        <v>2755</v>
      </c>
      <c r="H411" s="15" t="s">
        <v>43</v>
      </c>
      <c r="I411" s="15" t="s">
        <v>310</v>
      </c>
      <c r="J411" s="15" t="s">
        <v>1527</v>
      </c>
      <c r="K411" s="15" t="s">
        <v>1528</v>
      </c>
      <c r="L411" s="15" t="s">
        <v>308</v>
      </c>
      <c r="M411" s="15" t="s">
        <v>1529</v>
      </c>
      <c r="N411" s="15" t="s">
        <v>1530</v>
      </c>
      <c r="O411" s="14" t="s">
        <v>2235</v>
      </c>
      <c r="P411" s="17">
        <v>4233.49</v>
      </c>
      <c r="Q411" s="24" t="s">
        <v>1571</v>
      </c>
      <c r="R411" s="24" t="s">
        <v>1558</v>
      </c>
      <c r="S411" s="24" t="str">
        <f t="shared" si="23"/>
        <v>100002071</v>
      </c>
      <c r="T411" s="24" t="str">
        <f t="shared" si="24"/>
        <v>FEB 2021</v>
      </c>
      <c r="U411" s="24" t="str">
        <f t="shared" si="25"/>
        <v>Svcs-Ess Svs-2200</v>
      </c>
      <c r="V411" t="s">
        <v>2776</v>
      </c>
    </row>
    <row r="412" spans="1:22" x14ac:dyDescent="0.2">
      <c r="A412" s="14" t="s">
        <v>124</v>
      </c>
      <c r="B412" s="15" t="s">
        <v>1553</v>
      </c>
      <c r="C412" s="15" t="s">
        <v>1525</v>
      </c>
      <c r="D412" s="15" t="s">
        <v>1549</v>
      </c>
      <c r="E412" s="15" t="s">
        <v>308</v>
      </c>
      <c r="F412" s="15" t="s">
        <v>309</v>
      </c>
      <c r="G412" s="15" t="s">
        <v>2755</v>
      </c>
      <c r="H412" s="15" t="s">
        <v>314</v>
      </c>
      <c r="I412" s="15" t="s">
        <v>310</v>
      </c>
      <c r="J412" s="15" t="s">
        <v>1527</v>
      </c>
      <c r="K412" s="15" t="s">
        <v>1528</v>
      </c>
      <c r="L412" s="15" t="s">
        <v>308</v>
      </c>
      <c r="M412" s="15" t="s">
        <v>1529</v>
      </c>
      <c r="N412" s="15" t="s">
        <v>1530</v>
      </c>
      <c r="O412" s="14" t="s">
        <v>2235</v>
      </c>
      <c r="P412" s="17">
        <v>2973.99</v>
      </c>
      <c r="Q412" s="24" t="s">
        <v>1571</v>
      </c>
      <c r="R412" s="24" t="s">
        <v>1558</v>
      </c>
      <c r="S412" s="24" t="str">
        <f t="shared" si="23"/>
        <v>100002071</v>
      </c>
      <c r="T412" s="24" t="str">
        <f t="shared" si="24"/>
        <v>FEB 2021</v>
      </c>
      <c r="U412" s="24" t="str">
        <f t="shared" si="25"/>
        <v>Svcs-Ess Svs-2200</v>
      </c>
      <c r="V412" t="s">
        <v>2776</v>
      </c>
    </row>
    <row r="413" spans="1:22" x14ac:dyDescent="0.2">
      <c r="A413" s="14" t="s">
        <v>124</v>
      </c>
      <c r="B413" s="15" t="s">
        <v>1553</v>
      </c>
      <c r="C413" s="15" t="s">
        <v>1525</v>
      </c>
      <c r="D413" s="15" t="s">
        <v>1549</v>
      </c>
      <c r="E413" s="15" t="s">
        <v>308</v>
      </c>
      <c r="F413" s="15" t="s">
        <v>309</v>
      </c>
      <c r="G413" s="15" t="s">
        <v>2755</v>
      </c>
      <c r="H413" s="15" t="s">
        <v>316</v>
      </c>
      <c r="I413" s="15" t="s">
        <v>310</v>
      </c>
      <c r="J413" s="15" t="s">
        <v>1527</v>
      </c>
      <c r="K413" s="15" t="s">
        <v>1528</v>
      </c>
      <c r="L413" s="15" t="s">
        <v>308</v>
      </c>
      <c r="M413" s="15" t="s">
        <v>1529</v>
      </c>
      <c r="N413" s="15" t="s">
        <v>1530</v>
      </c>
      <c r="O413" s="14" t="s">
        <v>2235</v>
      </c>
      <c r="P413" s="17">
        <v>285.51</v>
      </c>
      <c r="Q413" s="24" t="s">
        <v>1571</v>
      </c>
      <c r="R413" s="24" t="s">
        <v>1558</v>
      </c>
      <c r="S413" s="24" t="str">
        <f t="shared" si="23"/>
        <v>100002071</v>
      </c>
      <c r="T413" s="24" t="str">
        <f t="shared" si="24"/>
        <v>FEB 2021</v>
      </c>
      <c r="U413" s="24" t="str">
        <f t="shared" si="25"/>
        <v>Svcs-Ess Svs-2200</v>
      </c>
      <c r="V413" t="s">
        <v>2776</v>
      </c>
    </row>
    <row r="414" spans="1:22" x14ac:dyDescent="0.2">
      <c r="A414" s="14" t="s">
        <v>124</v>
      </c>
      <c r="B414" s="15" t="s">
        <v>1553</v>
      </c>
      <c r="C414" s="15" t="s">
        <v>1525</v>
      </c>
      <c r="D414" s="15" t="s">
        <v>1549</v>
      </c>
      <c r="E414" s="15" t="s">
        <v>308</v>
      </c>
      <c r="F414" s="15" t="s">
        <v>309</v>
      </c>
      <c r="G414" s="15" t="s">
        <v>2755</v>
      </c>
      <c r="H414" s="15" t="s">
        <v>318</v>
      </c>
      <c r="I414" s="15" t="s">
        <v>310</v>
      </c>
      <c r="J414" s="15" t="s">
        <v>1527</v>
      </c>
      <c r="K414" s="15" t="s">
        <v>1528</v>
      </c>
      <c r="L414" s="15" t="s">
        <v>308</v>
      </c>
      <c r="M414" s="15" t="s">
        <v>1529</v>
      </c>
      <c r="N414" s="15" t="s">
        <v>1530</v>
      </c>
      <c r="O414" s="14" t="s">
        <v>2235</v>
      </c>
      <c r="P414" s="17">
        <v>2344.7199999999998</v>
      </c>
      <c r="Q414" s="24" t="s">
        <v>1571</v>
      </c>
      <c r="R414" s="24" t="s">
        <v>1558</v>
      </c>
      <c r="S414" s="24" t="str">
        <f t="shared" si="23"/>
        <v>100002071</v>
      </c>
      <c r="T414" s="24" t="str">
        <f t="shared" si="24"/>
        <v>FEB 2021</v>
      </c>
      <c r="U414" s="24" t="str">
        <f t="shared" si="25"/>
        <v>Svcs-Ess Svs-2200</v>
      </c>
      <c r="V414" t="s">
        <v>2776</v>
      </c>
    </row>
    <row r="415" spans="1:22" x14ac:dyDescent="0.2">
      <c r="A415" s="14" t="s">
        <v>124</v>
      </c>
      <c r="B415" s="15" t="s">
        <v>1553</v>
      </c>
      <c r="C415" s="15" t="s">
        <v>1525</v>
      </c>
      <c r="D415" s="15" t="s">
        <v>1549</v>
      </c>
      <c r="E415" s="15" t="s">
        <v>308</v>
      </c>
      <c r="F415" s="15" t="s">
        <v>309</v>
      </c>
      <c r="G415" s="15" t="s">
        <v>2755</v>
      </c>
      <c r="H415" s="15" t="s">
        <v>320</v>
      </c>
      <c r="I415" s="15" t="s">
        <v>310</v>
      </c>
      <c r="J415" s="15" t="s">
        <v>1527</v>
      </c>
      <c r="K415" s="15" t="s">
        <v>1528</v>
      </c>
      <c r="L415" s="15" t="s">
        <v>308</v>
      </c>
      <c r="M415" s="15" t="s">
        <v>1529</v>
      </c>
      <c r="N415" s="15" t="s">
        <v>1530</v>
      </c>
      <c r="O415" s="14" t="s">
        <v>2235</v>
      </c>
      <c r="P415" s="17">
        <v>564.45000000000005</v>
      </c>
      <c r="Q415" s="24" t="s">
        <v>1571</v>
      </c>
      <c r="R415" s="24" t="s">
        <v>1558</v>
      </c>
      <c r="S415" s="24" t="str">
        <f t="shared" si="23"/>
        <v>100002071</v>
      </c>
      <c r="T415" s="24" t="str">
        <f t="shared" si="24"/>
        <v>FEB 2021</v>
      </c>
      <c r="U415" s="24" t="str">
        <f t="shared" si="25"/>
        <v>Svcs-Ess Svs-2200</v>
      </c>
      <c r="V415" t="s">
        <v>2776</v>
      </c>
    </row>
    <row r="416" spans="1:22" x14ac:dyDescent="0.2">
      <c r="A416" s="14" t="s">
        <v>124</v>
      </c>
      <c r="B416" s="15" t="s">
        <v>1553</v>
      </c>
      <c r="C416" s="15" t="s">
        <v>1525</v>
      </c>
      <c r="D416" s="15" t="s">
        <v>1549</v>
      </c>
      <c r="E416" s="15" t="s">
        <v>308</v>
      </c>
      <c r="F416" s="15" t="s">
        <v>309</v>
      </c>
      <c r="G416" s="15" t="s">
        <v>2755</v>
      </c>
      <c r="H416" s="15" t="s">
        <v>321</v>
      </c>
      <c r="I416" s="15" t="s">
        <v>310</v>
      </c>
      <c r="J416" s="15" t="s">
        <v>1527</v>
      </c>
      <c r="K416" s="15" t="s">
        <v>1528</v>
      </c>
      <c r="L416" s="15" t="s">
        <v>308</v>
      </c>
      <c r="M416" s="15" t="s">
        <v>1529</v>
      </c>
      <c r="N416" s="15" t="s">
        <v>1530</v>
      </c>
      <c r="O416" s="14" t="s">
        <v>2235</v>
      </c>
      <c r="P416" s="17">
        <v>1857.21</v>
      </c>
      <c r="Q416" s="24" t="s">
        <v>1571</v>
      </c>
      <c r="R416" s="24" t="s">
        <v>1558</v>
      </c>
      <c r="S416" s="24" t="str">
        <f t="shared" si="23"/>
        <v>100002071</v>
      </c>
      <c r="T416" s="24" t="str">
        <f t="shared" si="24"/>
        <v>FEB 2021</v>
      </c>
      <c r="U416" s="24" t="str">
        <f t="shared" si="25"/>
        <v>Svcs-Ess Svs-2200</v>
      </c>
      <c r="V416" t="s">
        <v>2776</v>
      </c>
    </row>
    <row r="417" spans="1:22" x14ac:dyDescent="0.2">
      <c r="A417" s="14" t="s">
        <v>124</v>
      </c>
      <c r="B417" s="15" t="s">
        <v>1553</v>
      </c>
      <c r="C417" s="15" t="s">
        <v>1525</v>
      </c>
      <c r="D417" s="15" t="s">
        <v>1549</v>
      </c>
      <c r="E417" s="15" t="s">
        <v>308</v>
      </c>
      <c r="F417" s="15" t="s">
        <v>309</v>
      </c>
      <c r="G417" s="15" t="s">
        <v>2755</v>
      </c>
      <c r="H417" s="15" t="s">
        <v>322</v>
      </c>
      <c r="I417" s="15" t="s">
        <v>310</v>
      </c>
      <c r="J417" s="15" t="s">
        <v>1527</v>
      </c>
      <c r="K417" s="15" t="s">
        <v>1528</v>
      </c>
      <c r="L417" s="15" t="s">
        <v>308</v>
      </c>
      <c r="M417" s="15" t="s">
        <v>1529</v>
      </c>
      <c r="N417" s="15" t="s">
        <v>1530</v>
      </c>
      <c r="O417" s="14" t="s">
        <v>2235</v>
      </c>
      <c r="P417" s="17">
        <v>15360.61</v>
      </c>
      <c r="Q417" s="24" t="s">
        <v>1571</v>
      </c>
      <c r="R417" s="24" t="s">
        <v>1558</v>
      </c>
      <c r="S417" s="24" t="str">
        <f t="shared" si="23"/>
        <v>100002071</v>
      </c>
      <c r="T417" s="24" t="str">
        <f t="shared" si="24"/>
        <v>FEB 2021</v>
      </c>
      <c r="U417" s="24" t="str">
        <f t="shared" si="25"/>
        <v>Svcs-Ess Svs-2200</v>
      </c>
      <c r="V417" t="s">
        <v>2776</v>
      </c>
    </row>
    <row r="418" spans="1:22" x14ac:dyDescent="0.2">
      <c r="A418" s="14" t="s">
        <v>124</v>
      </c>
      <c r="B418" s="15" t="s">
        <v>1553</v>
      </c>
      <c r="C418" s="15" t="s">
        <v>1525</v>
      </c>
      <c r="D418" s="15" t="s">
        <v>1549</v>
      </c>
      <c r="E418" s="15" t="s">
        <v>308</v>
      </c>
      <c r="F418" s="15" t="s">
        <v>309</v>
      </c>
      <c r="G418" s="15" t="s">
        <v>2756</v>
      </c>
      <c r="H418" s="15" t="s">
        <v>295</v>
      </c>
      <c r="I418" s="15" t="s">
        <v>310</v>
      </c>
      <c r="J418" s="15" t="s">
        <v>1527</v>
      </c>
      <c r="K418" s="15" t="s">
        <v>1528</v>
      </c>
      <c r="L418" s="15" t="s">
        <v>308</v>
      </c>
      <c r="M418" s="15" t="s">
        <v>1529</v>
      </c>
      <c r="N418" s="15" t="s">
        <v>1530</v>
      </c>
      <c r="O418" s="14" t="s">
        <v>2239</v>
      </c>
      <c r="P418" s="17">
        <v>5083.8500000000004</v>
      </c>
      <c r="Q418" s="24" t="s">
        <v>1571</v>
      </c>
      <c r="R418" s="24" t="s">
        <v>1558</v>
      </c>
      <c r="S418" s="24" t="str">
        <f t="shared" si="23"/>
        <v>100003537</v>
      </c>
      <c r="T418" s="24" t="str">
        <f t="shared" si="24"/>
        <v>MAR 2021</v>
      </c>
      <c r="U418" s="24" t="str">
        <f t="shared" si="25"/>
        <v>Svcs-Ess Svs-2200</v>
      </c>
      <c r="V418" t="s">
        <v>2776</v>
      </c>
    </row>
    <row r="419" spans="1:22" x14ac:dyDescent="0.2">
      <c r="A419" s="14" t="s">
        <v>124</v>
      </c>
      <c r="B419" s="15" t="s">
        <v>1553</v>
      </c>
      <c r="C419" s="15" t="s">
        <v>1525</v>
      </c>
      <c r="D419" s="15" t="s">
        <v>1549</v>
      </c>
      <c r="E419" s="15" t="s">
        <v>308</v>
      </c>
      <c r="F419" s="15" t="s">
        <v>309</v>
      </c>
      <c r="G419" s="15" t="s">
        <v>2756</v>
      </c>
      <c r="H419" s="15" t="s">
        <v>285</v>
      </c>
      <c r="I419" s="15" t="s">
        <v>310</v>
      </c>
      <c r="J419" s="15" t="s">
        <v>1527</v>
      </c>
      <c r="K419" s="15" t="s">
        <v>1528</v>
      </c>
      <c r="L419" s="15" t="s">
        <v>308</v>
      </c>
      <c r="M419" s="15" t="s">
        <v>1529</v>
      </c>
      <c r="N419" s="15" t="s">
        <v>1530</v>
      </c>
      <c r="O419" s="14" t="s">
        <v>2239</v>
      </c>
      <c r="P419" s="17">
        <v>1699.72</v>
      </c>
      <c r="Q419" s="24" t="s">
        <v>1571</v>
      </c>
      <c r="R419" s="24" t="s">
        <v>1558</v>
      </c>
      <c r="S419" s="24" t="str">
        <f t="shared" si="23"/>
        <v>100003537</v>
      </c>
      <c r="T419" s="24" t="str">
        <f t="shared" si="24"/>
        <v>MAR 2021</v>
      </c>
      <c r="U419" s="24" t="str">
        <f t="shared" si="25"/>
        <v>Svcs-Ess Svs-2200</v>
      </c>
      <c r="V419" t="s">
        <v>2776</v>
      </c>
    </row>
    <row r="420" spans="1:22" x14ac:dyDescent="0.2">
      <c r="A420" s="14" t="s">
        <v>124</v>
      </c>
      <c r="B420" s="15" t="s">
        <v>1553</v>
      </c>
      <c r="C420" s="15" t="s">
        <v>1525</v>
      </c>
      <c r="D420" s="15" t="s">
        <v>1549</v>
      </c>
      <c r="E420" s="15" t="s">
        <v>308</v>
      </c>
      <c r="F420" s="15" t="s">
        <v>309</v>
      </c>
      <c r="G420" s="15" t="s">
        <v>2756</v>
      </c>
      <c r="H420" s="15" t="s">
        <v>6</v>
      </c>
      <c r="I420" s="15" t="s">
        <v>310</v>
      </c>
      <c r="J420" s="15" t="s">
        <v>1527</v>
      </c>
      <c r="K420" s="15" t="s">
        <v>1528</v>
      </c>
      <c r="L420" s="15" t="s">
        <v>308</v>
      </c>
      <c r="M420" s="15" t="s">
        <v>1529</v>
      </c>
      <c r="N420" s="15" t="s">
        <v>1530</v>
      </c>
      <c r="O420" s="14" t="s">
        <v>2239</v>
      </c>
      <c r="P420" s="17">
        <v>1007.55</v>
      </c>
      <c r="Q420" s="24" t="s">
        <v>1571</v>
      </c>
      <c r="R420" s="24" t="s">
        <v>1558</v>
      </c>
      <c r="S420" s="24" t="str">
        <f t="shared" si="23"/>
        <v>100003537</v>
      </c>
      <c r="T420" s="24" t="str">
        <f t="shared" si="24"/>
        <v>MAR 2021</v>
      </c>
      <c r="U420" s="24" t="str">
        <f t="shared" si="25"/>
        <v>Svcs-Ess Svs-2200</v>
      </c>
      <c r="V420" t="s">
        <v>2776</v>
      </c>
    </row>
    <row r="421" spans="1:22" x14ac:dyDescent="0.2">
      <c r="A421" s="14" t="s">
        <v>124</v>
      </c>
      <c r="B421" s="15" t="s">
        <v>1553</v>
      </c>
      <c r="C421" s="15" t="s">
        <v>1525</v>
      </c>
      <c r="D421" s="15" t="s">
        <v>1549</v>
      </c>
      <c r="E421" s="15" t="s">
        <v>308</v>
      </c>
      <c r="F421" s="15" t="s">
        <v>309</v>
      </c>
      <c r="G421" s="15" t="s">
        <v>2756</v>
      </c>
      <c r="H421" s="15" t="s">
        <v>19</v>
      </c>
      <c r="I421" s="15" t="s">
        <v>310</v>
      </c>
      <c r="J421" s="15" t="s">
        <v>1527</v>
      </c>
      <c r="K421" s="15" t="s">
        <v>1528</v>
      </c>
      <c r="L421" s="15" t="s">
        <v>308</v>
      </c>
      <c r="M421" s="15" t="s">
        <v>1529</v>
      </c>
      <c r="N421" s="15" t="s">
        <v>1530</v>
      </c>
      <c r="O421" s="14" t="s">
        <v>2239</v>
      </c>
      <c r="P421" s="17">
        <v>5476.78</v>
      </c>
      <c r="Q421" s="24" t="s">
        <v>1571</v>
      </c>
      <c r="R421" s="24" t="s">
        <v>1558</v>
      </c>
      <c r="S421" s="24" t="str">
        <f t="shared" si="23"/>
        <v>100003537</v>
      </c>
      <c r="T421" s="24" t="str">
        <f t="shared" si="24"/>
        <v>MAR 2021</v>
      </c>
      <c r="U421" s="24" t="str">
        <f t="shared" si="25"/>
        <v>Svcs-Ess Svs-2200</v>
      </c>
      <c r="V421" t="s">
        <v>2776</v>
      </c>
    </row>
    <row r="422" spans="1:22" x14ac:dyDescent="0.2">
      <c r="A422" s="14" t="s">
        <v>124</v>
      </c>
      <c r="B422" s="15" t="s">
        <v>1553</v>
      </c>
      <c r="C422" s="15" t="s">
        <v>1525</v>
      </c>
      <c r="D422" s="15" t="s">
        <v>1549</v>
      </c>
      <c r="E422" s="15" t="s">
        <v>308</v>
      </c>
      <c r="F422" s="15" t="s">
        <v>309</v>
      </c>
      <c r="G422" s="15" t="s">
        <v>2756</v>
      </c>
      <c r="H422" s="15" t="s">
        <v>39</v>
      </c>
      <c r="I422" s="15" t="s">
        <v>310</v>
      </c>
      <c r="J422" s="15" t="s">
        <v>1527</v>
      </c>
      <c r="K422" s="15" t="s">
        <v>1528</v>
      </c>
      <c r="L422" s="15" t="s">
        <v>308</v>
      </c>
      <c r="M422" s="15" t="s">
        <v>1529</v>
      </c>
      <c r="N422" s="15" t="s">
        <v>1530</v>
      </c>
      <c r="O422" s="14" t="s">
        <v>2239</v>
      </c>
      <c r="P422" s="17">
        <v>1011.22</v>
      </c>
      <c r="Q422" s="24" t="s">
        <v>1571</v>
      </c>
      <c r="R422" s="24" t="s">
        <v>1558</v>
      </c>
      <c r="S422" s="24" t="str">
        <f t="shared" si="23"/>
        <v>100003537</v>
      </c>
      <c r="T422" s="24" t="str">
        <f t="shared" si="24"/>
        <v>MAR 2021</v>
      </c>
      <c r="U422" s="24" t="str">
        <f t="shared" si="25"/>
        <v>Svcs-Ess Svs-2200</v>
      </c>
      <c r="V422" t="s">
        <v>2776</v>
      </c>
    </row>
    <row r="423" spans="1:22" x14ac:dyDescent="0.2">
      <c r="A423" s="14" t="s">
        <v>124</v>
      </c>
      <c r="B423" s="15" t="s">
        <v>1553</v>
      </c>
      <c r="C423" s="15" t="s">
        <v>1525</v>
      </c>
      <c r="D423" s="15" t="s">
        <v>1549</v>
      </c>
      <c r="E423" s="15" t="s">
        <v>308</v>
      </c>
      <c r="F423" s="15" t="s">
        <v>309</v>
      </c>
      <c r="G423" s="15" t="s">
        <v>2756</v>
      </c>
      <c r="H423" s="15" t="s">
        <v>43</v>
      </c>
      <c r="I423" s="15" t="s">
        <v>310</v>
      </c>
      <c r="J423" s="15" t="s">
        <v>1527</v>
      </c>
      <c r="K423" s="15" t="s">
        <v>1528</v>
      </c>
      <c r="L423" s="15" t="s">
        <v>308</v>
      </c>
      <c r="M423" s="15" t="s">
        <v>1529</v>
      </c>
      <c r="N423" s="15" t="s">
        <v>1530</v>
      </c>
      <c r="O423" s="14" t="s">
        <v>2239</v>
      </c>
      <c r="P423" s="17">
        <v>4470.95</v>
      </c>
      <c r="Q423" s="24" t="s">
        <v>1571</v>
      </c>
      <c r="R423" s="24" t="s">
        <v>1558</v>
      </c>
      <c r="S423" s="24" t="str">
        <f t="shared" si="23"/>
        <v>100003537</v>
      </c>
      <c r="T423" s="24" t="str">
        <f t="shared" si="24"/>
        <v>MAR 2021</v>
      </c>
      <c r="U423" s="24" t="str">
        <f t="shared" si="25"/>
        <v>Svcs-Ess Svs-2200</v>
      </c>
      <c r="V423" t="s">
        <v>2776</v>
      </c>
    </row>
    <row r="424" spans="1:22" x14ac:dyDescent="0.2">
      <c r="A424" s="14" t="s">
        <v>124</v>
      </c>
      <c r="B424" s="15" t="s">
        <v>1553</v>
      </c>
      <c r="C424" s="15" t="s">
        <v>1525</v>
      </c>
      <c r="D424" s="15" t="s">
        <v>1549</v>
      </c>
      <c r="E424" s="15" t="s">
        <v>308</v>
      </c>
      <c r="F424" s="15" t="s">
        <v>309</v>
      </c>
      <c r="G424" s="15" t="s">
        <v>2756</v>
      </c>
      <c r="H424" s="15" t="s">
        <v>314</v>
      </c>
      <c r="I424" s="15" t="s">
        <v>310</v>
      </c>
      <c r="J424" s="15" t="s">
        <v>1527</v>
      </c>
      <c r="K424" s="15" t="s">
        <v>1528</v>
      </c>
      <c r="L424" s="15" t="s">
        <v>308</v>
      </c>
      <c r="M424" s="15" t="s">
        <v>1529</v>
      </c>
      <c r="N424" s="15" t="s">
        <v>1530</v>
      </c>
      <c r="O424" s="14" t="s">
        <v>2239</v>
      </c>
      <c r="P424" s="17">
        <v>3401.42</v>
      </c>
      <c r="Q424" s="24" t="s">
        <v>1571</v>
      </c>
      <c r="R424" s="24" t="s">
        <v>1558</v>
      </c>
      <c r="S424" s="24" t="str">
        <f t="shared" si="23"/>
        <v>100003537</v>
      </c>
      <c r="T424" s="24" t="str">
        <f t="shared" si="24"/>
        <v>MAR 2021</v>
      </c>
      <c r="U424" s="24" t="str">
        <f t="shared" si="25"/>
        <v>Svcs-Ess Svs-2200</v>
      </c>
      <c r="V424" t="s">
        <v>2776</v>
      </c>
    </row>
    <row r="425" spans="1:22" x14ac:dyDescent="0.2">
      <c r="A425" s="14" t="s">
        <v>124</v>
      </c>
      <c r="B425" s="15" t="s">
        <v>1553</v>
      </c>
      <c r="C425" s="15" t="s">
        <v>1525</v>
      </c>
      <c r="D425" s="15" t="s">
        <v>1549</v>
      </c>
      <c r="E425" s="15" t="s">
        <v>308</v>
      </c>
      <c r="F425" s="15" t="s">
        <v>309</v>
      </c>
      <c r="G425" s="15" t="s">
        <v>2756</v>
      </c>
      <c r="H425" s="15" t="s">
        <v>316</v>
      </c>
      <c r="I425" s="15" t="s">
        <v>310</v>
      </c>
      <c r="J425" s="15" t="s">
        <v>1527</v>
      </c>
      <c r="K425" s="15" t="s">
        <v>1528</v>
      </c>
      <c r="L425" s="15" t="s">
        <v>308</v>
      </c>
      <c r="M425" s="15" t="s">
        <v>1529</v>
      </c>
      <c r="N425" s="15" t="s">
        <v>1530</v>
      </c>
      <c r="O425" s="14" t="s">
        <v>2239</v>
      </c>
      <c r="P425" s="17">
        <v>285.51</v>
      </c>
      <c r="Q425" s="24" t="s">
        <v>1571</v>
      </c>
      <c r="R425" s="24" t="s">
        <v>1558</v>
      </c>
      <c r="S425" s="24" t="str">
        <f t="shared" si="23"/>
        <v>100003537</v>
      </c>
      <c r="T425" s="24" t="str">
        <f t="shared" si="24"/>
        <v>MAR 2021</v>
      </c>
      <c r="U425" s="24" t="str">
        <f t="shared" si="25"/>
        <v>Svcs-Ess Svs-2200</v>
      </c>
      <c r="V425" t="s">
        <v>2776</v>
      </c>
    </row>
    <row r="426" spans="1:22" x14ac:dyDescent="0.2">
      <c r="A426" s="14" t="s">
        <v>124</v>
      </c>
      <c r="B426" s="15" t="s">
        <v>1553</v>
      </c>
      <c r="C426" s="15" t="s">
        <v>1525</v>
      </c>
      <c r="D426" s="15" t="s">
        <v>1549</v>
      </c>
      <c r="E426" s="15" t="s">
        <v>308</v>
      </c>
      <c r="F426" s="15" t="s">
        <v>309</v>
      </c>
      <c r="G426" s="15" t="s">
        <v>2756</v>
      </c>
      <c r="H426" s="15" t="s">
        <v>318</v>
      </c>
      <c r="I426" s="15" t="s">
        <v>310</v>
      </c>
      <c r="J426" s="15" t="s">
        <v>1527</v>
      </c>
      <c r="K426" s="15" t="s">
        <v>1528</v>
      </c>
      <c r="L426" s="15" t="s">
        <v>308</v>
      </c>
      <c r="M426" s="15" t="s">
        <v>1529</v>
      </c>
      <c r="N426" s="15" t="s">
        <v>1530</v>
      </c>
      <c r="O426" s="14" t="s">
        <v>2239</v>
      </c>
      <c r="P426" s="17">
        <v>1955.03</v>
      </c>
      <c r="Q426" s="24" t="s">
        <v>1571</v>
      </c>
      <c r="R426" s="24" t="s">
        <v>1558</v>
      </c>
      <c r="S426" s="24" t="str">
        <f t="shared" si="23"/>
        <v>100003537</v>
      </c>
      <c r="T426" s="24" t="str">
        <f t="shared" si="24"/>
        <v>MAR 2021</v>
      </c>
      <c r="U426" s="24" t="str">
        <f t="shared" si="25"/>
        <v>Svcs-Ess Svs-2200</v>
      </c>
      <c r="V426" t="s">
        <v>2776</v>
      </c>
    </row>
    <row r="427" spans="1:22" x14ac:dyDescent="0.2">
      <c r="A427" s="14" t="s">
        <v>124</v>
      </c>
      <c r="B427" s="15" t="s">
        <v>1553</v>
      </c>
      <c r="C427" s="15" t="s">
        <v>1525</v>
      </c>
      <c r="D427" s="15" t="s">
        <v>1549</v>
      </c>
      <c r="E427" s="15" t="s">
        <v>308</v>
      </c>
      <c r="F427" s="15" t="s">
        <v>309</v>
      </c>
      <c r="G427" s="15" t="s">
        <v>2756</v>
      </c>
      <c r="H427" s="15" t="s">
        <v>320</v>
      </c>
      <c r="I427" s="15" t="s">
        <v>310</v>
      </c>
      <c r="J427" s="15" t="s">
        <v>1527</v>
      </c>
      <c r="K427" s="15" t="s">
        <v>1528</v>
      </c>
      <c r="L427" s="15" t="s">
        <v>308</v>
      </c>
      <c r="M427" s="15" t="s">
        <v>1529</v>
      </c>
      <c r="N427" s="15" t="s">
        <v>1530</v>
      </c>
      <c r="O427" s="14" t="s">
        <v>2239</v>
      </c>
      <c r="P427" s="17">
        <v>553.5</v>
      </c>
      <c r="Q427" s="24" t="s">
        <v>1571</v>
      </c>
      <c r="R427" s="24" t="s">
        <v>1558</v>
      </c>
      <c r="S427" s="24" t="str">
        <f t="shared" si="23"/>
        <v>100003537</v>
      </c>
      <c r="T427" s="24" t="str">
        <f t="shared" si="24"/>
        <v>MAR 2021</v>
      </c>
      <c r="U427" s="24" t="str">
        <f t="shared" si="25"/>
        <v>Svcs-Ess Svs-2200</v>
      </c>
      <c r="V427" t="s">
        <v>2776</v>
      </c>
    </row>
    <row r="428" spans="1:22" x14ac:dyDescent="0.2">
      <c r="A428" s="14" t="s">
        <v>124</v>
      </c>
      <c r="B428" s="15" t="s">
        <v>1553</v>
      </c>
      <c r="C428" s="15" t="s">
        <v>1525</v>
      </c>
      <c r="D428" s="15" t="s">
        <v>1549</v>
      </c>
      <c r="E428" s="15" t="s">
        <v>308</v>
      </c>
      <c r="F428" s="15" t="s">
        <v>309</v>
      </c>
      <c r="G428" s="15" t="s">
        <v>2756</v>
      </c>
      <c r="H428" s="15" t="s">
        <v>321</v>
      </c>
      <c r="I428" s="15" t="s">
        <v>310</v>
      </c>
      <c r="J428" s="15" t="s">
        <v>1527</v>
      </c>
      <c r="K428" s="15" t="s">
        <v>1528</v>
      </c>
      <c r="L428" s="15" t="s">
        <v>308</v>
      </c>
      <c r="M428" s="15" t="s">
        <v>1529</v>
      </c>
      <c r="N428" s="15" t="s">
        <v>1530</v>
      </c>
      <c r="O428" s="14" t="s">
        <v>2239</v>
      </c>
      <c r="P428" s="17">
        <v>1625.01</v>
      </c>
      <c r="Q428" s="24" t="s">
        <v>1571</v>
      </c>
      <c r="R428" s="24" t="s">
        <v>1558</v>
      </c>
      <c r="S428" s="24" t="str">
        <f t="shared" si="23"/>
        <v>100003537</v>
      </c>
      <c r="T428" s="24" t="str">
        <f t="shared" si="24"/>
        <v>MAR 2021</v>
      </c>
      <c r="U428" s="24" t="str">
        <f t="shared" si="25"/>
        <v>Svcs-Ess Svs-2200</v>
      </c>
      <c r="V428" t="s">
        <v>2776</v>
      </c>
    </row>
    <row r="429" spans="1:22" x14ac:dyDescent="0.2">
      <c r="A429" s="14" t="s">
        <v>124</v>
      </c>
      <c r="B429" s="15" t="s">
        <v>1553</v>
      </c>
      <c r="C429" s="15" t="s">
        <v>1525</v>
      </c>
      <c r="D429" s="15" t="s">
        <v>1549</v>
      </c>
      <c r="E429" s="15" t="s">
        <v>308</v>
      </c>
      <c r="F429" s="15" t="s">
        <v>309</v>
      </c>
      <c r="G429" s="15" t="s">
        <v>2756</v>
      </c>
      <c r="H429" s="15" t="s">
        <v>322</v>
      </c>
      <c r="I429" s="15" t="s">
        <v>310</v>
      </c>
      <c r="J429" s="15" t="s">
        <v>1527</v>
      </c>
      <c r="K429" s="15" t="s">
        <v>1528</v>
      </c>
      <c r="L429" s="15" t="s">
        <v>308</v>
      </c>
      <c r="M429" s="15" t="s">
        <v>1529</v>
      </c>
      <c r="N429" s="15" t="s">
        <v>1530</v>
      </c>
      <c r="O429" s="14" t="s">
        <v>2239</v>
      </c>
      <c r="P429" s="17">
        <v>11894.87</v>
      </c>
      <c r="Q429" s="24" t="s">
        <v>1571</v>
      </c>
      <c r="R429" s="24" t="s">
        <v>1558</v>
      </c>
      <c r="S429" s="24" t="str">
        <f t="shared" si="23"/>
        <v>100003537</v>
      </c>
      <c r="T429" s="24" t="str">
        <f t="shared" si="24"/>
        <v>MAR 2021</v>
      </c>
      <c r="U429" s="24" t="str">
        <f t="shared" si="25"/>
        <v>Svcs-Ess Svs-2200</v>
      </c>
      <c r="V429" t="s">
        <v>2776</v>
      </c>
    </row>
    <row r="430" spans="1:22" x14ac:dyDescent="0.2">
      <c r="A430" s="14" t="s">
        <v>124</v>
      </c>
      <c r="B430" s="15" t="s">
        <v>1553</v>
      </c>
      <c r="C430" s="15" t="s">
        <v>1525</v>
      </c>
      <c r="D430" s="15" t="s">
        <v>1549</v>
      </c>
      <c r="E430" s="15" t="s">
        <v>308</v>
      </c>
      <c r="F430" s="15" t="s">
        <v>309</v>
      </c>
      <c r="G430" s="15" t="s">
        <v>2757</v>
      </c>
      <c r="H430" s="15" t="s">
        <v>295</v>
      </c>
      <c r="I430" s="15" t="s">
        <v>310</v>
      </c>
      <c r="J430" s="15" t="s">
        <v>1527</v>
      </c>
      <c r="K430" s="15" t="s">
        <v>1528</v>
      </c>
      <c r="L430" s="15" t="s">
        <v>308</v>
      </c>
      <c r="M430" s="15" t="s">
        <v>1529</v>
      </c>
      <c r="N430" s="15" t="s">
        <v>1530</v>
      </c>
      <c r="O430" s="14" t="s">
        <v>2219</v>
      </c>
      <c r="P430" s="17">
        <v>593.12</v>
      </c>
      <c r="Q430" s="24" t="s">
        <v>1571</v>
      </c>
      <c r="R430" s="24" t="s">
        <v>1558</v>
      </c>
      <c r="S430" s="24" t="str">
        <f t="shared" si="23"/>
        <v>100007717</v>
      </c>
      <c r="T430" s="24" t="str">
        <f t="shared" si="24"/>
        <v>SEP 2020</v>
      </c>
      <c r="U430" s="24" t="str">
        <f t="shared" si="25"/>
        <v>Svcs-Ess Svs-2200</v>
      </c>
      <c r="V430" t="s">
        <v>2776</v>
      </c>
    </row>
    <row r="431" spans="1:22" x14ac:dyDescent="0.2">
      <c r="A431" s="14" t="s">
        <v>124</v>
      </c>
      <c r="B431" s="15" t="s">
        <v>1553</v>
      </c>
      <c r="C431" s="15" t="s">
        <v>1525</v>
      </c>
      <c r="D431" s="15" t="s">
        <v>1549</v>
      </c>
      <c r="E431" s="15" t="s">
        <v>308</v>
      </c>
      <c r="F431" s="15" t="s">
        <v>309</v>
      </c>
      <c r="G431" s="15" t="s">
        <v>2757</v>
      </c>
      <c r="H431" s="15" t="s">
        <v>2</v>
      </c>
      <c r="I431" s="15" t="s">
        <v>310</v>
      </c>
      <c r="J431" s="15" t="s">
        <v>1527</v>
      </c>
      <c r="K431" s="15" t="s">
        <v>1528</v>
      </c>
      <c r="L431" s="15" t="s">
        <v>308</v>
      </c>
      <c r="M431" s="15" t="s">
        <v>1529</v>
      </c>
      <c r="N431" s="15" t="s">
        <v>1530</v>
      </c>
      <c r="O431" s="14" t="s">
        <v>2219</v>
      </c>
      <c r="P431" s="17">
        <v>725.67</v>
      </c>
      <c r="Q431" s="24" t="s">
        <v>1571</v>
      </c>
      <c r="R431" s="24" t="s">
        <v>1558</v>
      </c>
      <c r="S431" s="24" t="str">
        <f t="shared" si="23"/>
        <v>100007717</v>
      </c>
      <c r="T431" s="24" t="str">
        <f t="shared" si="24"/>
        <v>SEP 2020</v>
      </c>
      <c r="U431" s="24" t="str">
        <f t="shared" si="25"/>
        <v>Svcs-Ess Svs-2200</v>
      </c>
      <c r="V431" t="s">
        <v>2776</v>
      </c>
    </row>
    <row r="432" spans="1:22" x14ac:dyDescent="0.2">
      <c r="A432" s="14" t="s">
        <v>124</v>
      </c>
      <c r="B432" s="15" t="s">
        <v>1553</v>
      </c>
      <c r="C432" s="15" t="s">
        <v>1525</v>
      </c>
      <c r="D432" s="15" t="s">
        <v>1549</v>
      </c>
      <c r="E432" s="15" t="s">
        <v>308</v>
      </c>
      <c r="F432" s="15" t="s">
        <v>309</v>
      </c>
      <c r="G432" s="15" t="s">
        <v>2757</v>
      </c>
      <c r="H432" s="15" t="s">
        <v>285</v>
      </c>
      <c r="I432" s="15" t="s">
        <v>310</v>
      </c>
      <c r="J432" s="15" t="s">
        <v>1527</v>
      </c>
      <c r="K432" s="15" t="s">
        <v>1528</v>
      </c>
      <c r="L432" s="15" t="s">
        <v>308</v>
      </c>
      <c r="M432" s="15" t="s">
        <v>1529</v>
      </c>
      <c r="N432" s="15" t="s">
        <v>1530</v>
      </c>
      <c r="O432" s="14" t="s">
        <v>2219</v>
      </c>
      <c r="P432" s="17">
        <v>834.07</v>
      </c>
      <c r="Q432" s="24" t="s">
        <v>1571</v>
      </c>
      <c r="R432" s="24" t="s">
        <v>1558</v>
      </c>
      <c r="S432" s="24" t="str">
        <f t="shared" si="23"/>
        <v>100007717</v>
      </c>
      <c r="T432" s="24" t="str">
        <f t="shared" si="24"/>
        <v>SEP 2020</v>
      </c>
      <c r="U432" s="24" t="str">
        <f t="shared" si="25"/>
        <v>Svcs-Ess Svs-2200</v>
      </c>
      <c r="V432" t="s">
        <v>2776</v>
      </c>
    </row>
    <row r="433" spans="1:22" x14ac:dyDescent="0.2">
      <c r="A433" s="14" t="s">
        <v>124</v>
      </c>
      <c r="B433" s="15" t="s">
        <v>1553</v>
      </c>
      <c r="C433" s="15" t="s">
        <v>1525</v>
      </c>
      <c r="D433" s="15" t="s">
        <v>1549</v>
      </c>
      <c r="E433" s="15" t="s">
        <v>308</v>
      </c>
      <c r="F433" s="15" t="s">
        <v>309</v>
      </c>
      <c r="G433" s="15" t="s">
        <v>2757</v>
      </c>
      <c r="H433" s="15" t="s">
        <v>4</v>
      </c>
      <c r="I433" s="15" t="s">
        <v>310</v>
      </c>
      <c r="J433" s="15" t="s">
        <v>1527</v>
      </c>
      <c r="K433" s="15" t="s">
        <v>1528</v>
      </c>
      <c r="L433" s="15" t="s">
        <v>308</v>
      </c>
      <c r="M433" s="15" t="s">
        <v>1529</v>
      </c>
      <c r="N433" s="15" t="s">
        <v>1530</v>
      </c>
      <c r="O433" s="14" t="s">
        <v>2219</v>
      </c>
      <c r="P433" s="17">
        <v>213</v>
      </c>
      <c r="Q433" s="24" t="s">
        <v>1571</v>
      </c>
      <c r="R433" s="24" t="s">
        <v>1558</v>
      </c>
      <c r="S433" s="24" t="str">
        <f t="shared" si="23"/>
        <v>100007717</v>
      </c>
      <c r="T433" s="24" t="str">
        <f t="shared" si="24"/>
        <v>SEP 2020</v>
      </c>
      <c r="U433" s="24" t="str">
        <f t="shared" si="25"/>
        <v>Svcs-Ess Svs-2200</v>
      </c>
      <c r="V433" t="s">
        <v>2776</v>
      </c>
    </row>
    <row r="434" spans="1:22" x14ac:dyDescent="0.2">
      <c r="A434" s="14" t="s">
        <v>124</v>
      </c>
      <c r="B434" s="15" t="s">
        <v>1553</v>
      </c>
      <c r="C434" s="15" t="s">
        <v>1525</v>
      </c>
      <c r="D434" s="15" t="s">
        <v>1549</v>
      </c>
      <c r="E434" s="15" t="s">
        <v>308</v>
      </c>
      <c r="F434" s="15" t="s">
        <v>309</v>
      </c>
      <c r="G434" s="15" t="s">
        <v>2758</v>
      </c>
      <c r="H434" s="15" t="s">
        <v>295</v>
      </c>
      <c r="I434" s="15" t="s">
        <v>310</v>
      </c>
      <c r="J434" s="15" t="s">
        <v>1527</v>
      </c>
      <c r="K434" s="15" t="s">
        <v>1528</v>
      </c>
      <c r="L434" s="15" t="s">
        <v>308</v>
      </c>
      <c r="M434" s="15" t="s">
        <v>1529</v>
      </c>
      <c r="N434" s="15" t="s">
        <v>1530</v>
      </c>
      <c r="O434" s="14" t="s">
        <v>2224</v>
      </c>
      <c r="P434" s="17">
        <v>5375.67</v>
      </c>
      <c r="Q434" s="24" t="s">
        <v>1571</v>
      </c>
      <c r="R434" s="24" t="s">
        <v>1558</v>
      </c>
      <c r="S434" s="24" t="str">
        <f t="shared" si="23"/>
        <v>100008581</v>
      </c>
      <c r="T434" s="24" t="str">
        <f t="shared" si="24"/>
        <v>OCT 2020</v>
      </c>
      <c r="U434" s="24" t="str">
        <f t="shared" si="25"/>
        <v>Svcs-Ess Svs-2200</v>
      </c>
      <c r="V434" t="s">
        <v>2776</v>
      </c>
    </row>
    <row r="435" spans="1:22" x14ac:dyDescent="0.2">
      <c r="A435" s="14" t="s">
        <v>124</v>
      </c>
      <c r="B435" s="15" t="s">
        <v>1553</v>
      </c>
      <c r="C435" s="15" t="s">
        <v>1525</v>
      </c>
      <c r="D435" s="15" t="s">
        <v>1549</v>
      </c>
      <c r="E435" s="15" t="s">
        <v>308</v>
      </c>
      <c r="F435" s="15" t="s">
        <v>309</v>
      </c>
      <c r="G435" s="15" t="s">
        <v>2758</v>
      </c>
      <c r="H435" s="15" t="s">
        <v>285</v>
      </c>
      <c r="I435" s="15" t="s">
        <v>310</v>
      </c>
      <c r="J435" s="15" t="s">
        <v>1527</v>
      </c>
      <c r="K435" s="15" t="s">
        <v>1528</v>
      </c>
      <c r="L435" s="15" t="s">
        <v>308</v>
      </c>
      <c r="M435" s="15" t="s">
        <v>1529</v>
      </c>
      <c r="N435" s="15" t="s">
        <v>1530</v>
      </c>
      <c r="O435" s="14" t="s">
        <v>2224</v>
      </c>
      <c r="P435" s="17">
        <v>1276.21</v>
      </c>
      <c r="Q435" s="24" t="s">
        <v>1571</v>
      </c>
      <c r="R435" s="24" t="s">
        <v>1558</v>
      </c>
      <c r="S435" s="24" t="str">
        <f t="shared" si="23"/>
        <v>100008581</v>
      </c>
      <c r="T435" s="24" t="str">
        <f t="shared" si="24"/>
        <v>OCT 2020</v>
      </c>
      <c r="U435" s="24" t="str">
        <f t="shared" si="25"/>
        <v>Svcs-Ess Svs-2200</v>
      </c>
      <c r="V435" t="s">
        <v>2776</v>
      </c>
    </row>
    <row r="436" spans="1:22" x14ac:dyDescent="0.2">
      <c r="A436" s="14" t="s">
        <v>124</v>
      </c>
      <c r="B436" s="15" t="s">
        <v>1553</v>
      </c>
      <c r="C436" s="15" t="s">
        <v>1525</v>
      </c>
      <c r="D436" s="15" t="s">
        <v>1549</v>
      </c>
      <c r="E436" s="15" t="s">
        <v>308</v>
      </c>
      <c r="F436" s="15" t="s">
        <v>309</v>
      </c>
      <c r="G436" s="15" t="s">
        <v>2758</v>
      </c>
      <c r="H436" s="15" t="s">
        <v>6</v>
      </c>
      <c r="I436" s="15" t="s">
        <v>310</v>
      </c>
      <c r="J436" s="15" t="s">
        <v>1527</v>
      </c>
      <c r="K436" s="15" t="s">
        <v>1528</v>
      </c>
      <c r="L436" s="15" t="s">
        <v>308</v>
      </c>
      <c r="M436" s="15" t="s">
        <v>1529</v>
      </c>
      <c r="N436" s="15" t="s">
        <v>1530</v>
      </c>
      <c r="O436" s="14" t="s">
        <v>2224</v>
      </c>
      <c r="P436" s="17">
        <v>909.37</v>
      </c>
      <c r="Q436" s="24" t="s">
        <v>1571</v>
      </c>
      <c r="R436" s="24" t="s">
        <v>1558</v>
      </c>
      <c r="S436" s="24" t="str">
        <f t="shared" si="23"/>
        <v>100008581</v>
      </c>
      <c r="T436" s="24" t="str">
        <f t="shared" si="24"/>
        <v>OCT 2020</v>
      </c>
      <c r="U436" s="24" t="str">
        <f t="shared" si="25"/>
        <v>Svcs-Ess Svs-2200</v>
      </c>
      <c r="V436" t="s">
        <v>2776</v>
      </c>
    </row>
    <row r="437" spans="1:22" x14ac:dyDescent="0.2">
      <c r="A437" s="14" t="s">
        <v>124</v>
      </c>
      <c r="B437" s="15" t="s">
        <v>1553</v>
      </c>
      <c r="C437" s="15" t="s">
        <v>1525</v>
      </c>
      <c r="D437" s="15" t="s">
        <v>1549</v>
      </c>
      <c r="E437" s="15" t="s">
        <v>308</v>
      </c>
      <c r="F437" s="15" t="s">
        <v>309</v>
      </c>
      <c r="G437" s="15" t="s">
        <v>2758</v>
      </c>
      <c r="H437" s="15" t="s">
        <v>19</v>
      </c>
      <c r="I437" s="15" t="s">
        <v>310</v>
      </c>
      <c r="J437" s="15" t="s">
        <v>1527</v>
      </c>
      <c r="K437" s="15" t="s">
        <v>1528</v>
      </c>
      <c r="L437" s="15" t="s">
        <v>308</v>
      </c>
      <c r="M437" s="15" t="s">
        <v>1529</v>
      </c>
      <c r="N437" s="15" t="s">
        <v>1530</v>
      </c>
      <c r="O437" s="14" t="s">
        <v>2224</v>
      </c>
      <c r="P437" s="17">
        <v>5728.64</v>
      </c>
      <c r="Q437" s="24" t="s">
        <v>1571</v>
      </c>
      <c r="R437" s="24" t="s">
        <v>1558</v>
      </c>
      <c r="S437" s="24" t="str">
        <f t="shared" si="23"/>
        <v>100008581</v>
      </c>
      <c r="T437" s="24" t="str">
        <f t="shared" si="24"/>
        <v>OCT 2020</v>
      </c>
      <c r="U437" s="24" t="str">
        <f t="shared" si="25"/>
        <v>Svcs-Ess Svs-2200</v>
      </c>
      <c r="V437" t="s">
        <v>2776</v>
      </c>
    </row>
    <row r="438" spans="1:22" x14ac:dyDescent="0.2">
      <c r="A438" s="14" t="s">
        <v>124</v>
      </c>
      <c r="B438" s="15" t="s">
        <v>1553</v>
      </c>
      <c r="C438" s="15" t="s">
        <v>1525</v>
      </c>
      <c r="D438" s="15" t="s">
        <v>1549</v>
      </c>
      <c r="E438" s="15" t="s">
        <v>308</v>
      </c>
      <c r="F438" s="15" t="s">
        <v>309</v>
      </c>
      <c r="G438" s="15" t="s">
        <v>2758</v>
      </c>
      <c r="H438" s="15" t="s">
        <v>39</v>
      </c>
      <c r="I438" s="15" t="s">
        <v>310</v>
      </c>
      <c r="J438" s="15" t="s">
        <v>1527</v>
      </c>
      <c r="K438" s="15" t="s">
        <v>1528</v>
      </c>
      <c r="L438" s="15" t="s">
        <v>308</v>
      </c>
      <c r="M438" s="15" t="s">
        <v>1529</v>
      </c>
      <c r="N438" s="15" t="s">
        <v>1530</v>
      </c>
      <c r="O438" s="14" t="s">
        <v>2224</v>
      </c>
      <c r="P438" s="17">
        <v>910</v>
      </c>
      <c r="Q438" s="24" t="s">
        <v>1571</v>
      </c>
      <c r="R438" s="24" t="s">
        <v>1558</v>
      </c>
      <c r="S438" s="24" t="str">
        <f t="shared" si="23"/>
        <v>100008581</v>
      </c>
      <c r="T438" s="24" t="str">
        <f t="shared" si="24"/>
        <v>OCT 2020</v>
      </c>
      <c r="U438" s="24" t="str">
        <f t="shared" si="25"/>
        <v>Svcs-Ess Svs-2200</v>
      </c>
      <c r="V438" t="s">
        <v>2776</v>
      </c>
    </row>
    <row r="439" spans="1:22" x14ac:dyDescent="0.2">
      <c r="A439" s="14" t="s">
        <v>124</v>
      </c>
      <c r="B439" s="15" t="s">
        <v>1553</v>
      </c>
      <c r="C439" s="15" t="s">
        <v>1525</v>
      </c>
      <c r="D439" s="15" t="s">
        <v>1549</v>
      </c>
      <c r="E439" s="15" t="s">
        <v>308</v>
      </c>
      <c r="F439" s="15" t="s">
        <v>309</v>
      </c>
      <c r="G439" s="15" t="s">
        <v>2758</v>
      </c>
      <c r="H439" s="15" t="s">
        <v>43</v>
      </c>
      <c r="I439" s="15" t="s">
        <v>310</v>
      </c>
      <c r="J439" s="15" t="s">
        <v>1527</v>
      </c>
      <c r="K439" s="15" t="s">
        <v>1528</v>
      </c>
      <c r="L439" s="15" t="s">
        <v>308</v>
      </c>
      <c r="M439" s="15" t="s">
        <v>1529</v>
      </c>
      <c r="N439" s="15" t="s">
        <v>1530</v>
      </c>
      <c r="O439" s="14" t="s">
        <v>2224</v>
      </c>
      <c r="P439" s="17">
        <v>5341.94</v>
      </c>
      <c r="Q439" s="24" t="s">
        <v>1571</v>
      </c>
      <c r="R439" s="24" t="s">
        <v>1558</v>
      </c>
      <c r="S439" s="24" t="str">
        <f t="shared" si="23"/>
        <v>100008581</v>
      </c>
      <c r="T439" s="24" t="str">
        <f t="shared" si="24"/>
        <v>OCT 2020</v>
      </c>
      <c r="U439" s="24" t="str">
        <f t="shared" si="25"/>
        <v>Svcs-Ess Svs-2200</v>
      </c>
      <c r="V439" t="s">
        <v>2776</v>
      </c>
    </row>
    <row r="440" spans="1:22" x14ac:dyDescent="0.2">
      <c r="A440" s="14" t="s">
        <v>124</v>
      </c>
      <c r="B440" s="15" t="s">
        <v>1553</v>
      </c>
      <c r="C440" s="15" t="s">
        <v>1525</v>
      </c>
      <c r="D440" s="15" t="s">
        <v>1549</v>
      </c>
      <c r="E440" s="15" t="s">
        <v>308</v>
      </c>
      <c r="F440" s="15" t="s">
        <v>309</v>
      </c>
      <c r="G440" s="15" t="s">
        <v>2758</v>
      </c>
      <c r="H440" s="15" t="s">
        <v>314</v>
      </c>
      <c r="I440" s="15" t="s">
        <v>310</v>
      </c>
      <c r="J440" s="15" t="s">
        <v>1527</v>
      </c>
      <c r="K440" s="15" t="s">
        <v>1528</v>
      </c>
      <c r="L440" s="15" t="s">
        <v>308</v>
      </c>
      <c r="M440" s="15" t="s">
        <v>1529</v>
      </c>
      <c r="N440" s="15" t="s">
        <v>1530</v>
      </c>
      <c r="O440" s="14" t="s">
        <v>2224</v>
      </c>
      <c r="P440" s="17">
        <v>1888.11</v>
      </c>
      <c r="Q440" s="24" t="s">
        <v>1571</v>
      </c>
      <c r="R440" s="24" t="s">
        <v>1558</v>
      </c>
      <c r="S440" s="24" t="str">
        <f t="shared" si="23"/>
        <v>100008581</v>
      </c>
      <c r="T440" s="24" t="str">
        <f t="shared" si="24"/>
        <v>OCT 2020</v>
      </c>
      <c r="U440" s="24" t="str">
        <f t="shared" si="25"/>
        <v>Svcs-Ess Svs-2200</v>
      </c>
      <c r="V440" t="s">
        <v>2776</v>
      </c>
    </row>
    <row r="441" spans="1:22" x14ac:dyDescent="0.2">
      <c r="A441" s="14" t="s">
        <v>124</v>
      </c>
      <c r="B441" s="15" t="s">
        <v>1553</v>
      </c>
      <c r="C441" s="15" t="s">
        <v>1525</v>
      </c>
      <c r="D441" s="15" t="s">
        <v>1549</v>
      </c>
      <c r="E441" s="15" t="s">
        <v>308</v>
      </c>
      <c r="F441" s="15" t="s">
        <v>309</v>
      </c>
      <c r="G441" s="15" t="s">
        <v>2758</v>
      </c>
      <c r="H441" s="15" t="s">
        <v>316</v>
      </c>
      <c r="I441" s="15" t="s">
        <v>310</v>
      </c>
      <c r="J441" s="15" t="s">
        <v>1527</v>
      </c>
      <c r="K441" s="15" t="s">
        <v>1528</v>
      </c>
      <c r="L441" s="15" t="s">
        <v>308</v>
      </c>
      <c r="M441" s="15" t="s">
        <v>1529</v>
      </c>
      <c r="N441" s="15" t="s">
        <v>1530</v>
      </c>
      <c r="O441" s="14" t="s">
        <v>2224</v>
      </c>
      <c r="P441" s="17">
        <v>249.02</v>
      </c>
      <c r="Q441" s="24" t="s">
        <v>1571</v>
      </c>
      <c r="R441" s="24" t="s">
        <v>1558</v>
      </c>
      <c r="S441" s="24" t="str">
        <f t="shared" si="23"/>
        <v>100008581</v>
      </c>
      <c r="T441" s="24" t="str">
        <f t="shared" si="24"/>
        <v>OCT 2020</v>
      </c>
      <c r="U441" s="24" t="str">
        <f t="shared" si="25"/>
        <v>Svcs-Ess Svs-2200</v>
      </c>
      <c r="V441" t="s">
        <v>2776</v>
      </c>
    </row>
    <row r="442" spans="1:22" x14ac:dyDescent="0.2">
      <c r="A442" s="14" t="s">
        <v>124</v>
      </c>
      <c r="B442" s="15" t="s">
        <v>1553</v>
      </c>
      <c r="C442" s="15" t="s">
        <v>1525</v>
      </c>
      <c r="D442" s="15" t="s">
        <v>1549</v>
      </c>
      <c r="E442" s="15" t="s">
        <v>308</v>
      </c>
      <c r="F442" s="15" t="s">
        <v>309</v>
      </c>
      <c r="G442" s="15" t="s">
        <v>2758</v>
      </c>
      <c r="H442" s="15" t="s">
        <v>318</v>
      </c>
      <c r="I442" s="15" t="s">
        <v>310</v>
      </c>
      <c r="J442" s="15" t="s">
        <v>1527</v>
      </c>
      <c r="K442" s="15" t="s">
        <v>1528</v>
      </c>
      <c r="L442" s="15" t="s">
        <v>308</v>
      </c>
      <c r="M442" s="15" t="s">
        <v>1529</v>
      </c>
      <c r="N442" s="15" t="s">
        <v>1530</v>
      </c>
      <c r="O442" s="14" t="s">
        <v>2224</v>
      </c>
      <c r="P442" s="17">
        <v>1046.6400000000001</v>
      </c>
      <c r="Q442" s="24" t="s">
        <v>1571</v>
      </c>
      <c r="R442" s="24" t="s">
        <v>1558</v>
      </c>
      <c r="S442" s="24" t="str">
        <f t="shared" si="23"/>
        <v>100008581</v>
      </c>
      <c r="T442" s="24" t="str">
        <f t="shared" si="24"/>
        <v>OCT 2020</v>
      </c>
      <c r="U442" s="24" t="str">
        <f t="shared" si="25"/>
        <v>Svcs-Ess Svs-2200</v>
      </c>
      <c r="V442" t="s">
        <v>2776</v>
      </c>
    </row>
    <row r="443" spans="1:22" x14ac:dyDescent="0.2">
      <c r="A443" s="14" t="s">
        <v>124</v>
      </c>
      <c r="B443" s="15" t="s">
        <v>1553</v>
      </c>
      <c r="C443" s="15" t="s">
        <v>1525</v>
      </c>
      <c r="D443" s="15" t="s">
        <v>1549</v>
      </c>
      <c r="E443" s="15" t="s">
        <v>308</v>
      </c>
      <c r="F443" s="15" t="s">
        <v>309</v>
      </c>
      <c r="G443" s="15" t="s">
        <v>2758</v>
      </c>
      <c r="H443" s="15" t="s">
        <v>320</v>
      </c>
      <c r="I443" s="15" t="s">
        <v>310</v>
      </c>
      <c r="J443" s="15" t="s">
        <v>1527</v>
      </c>
      <c r="K443" s="15" t="s">
        <v>1528</v>
      </c>
      <c r="L443" s="15" t="s">
        <v>308</v>
      </c>
      <c r="M443" s="15" t="s">
        <v>1529</v>
      </c>
      <c r="N443" s="15" t="s">
        <v>1530</v>
      </c>
      <c r="O443" s="14" t="s">
        <v>2224</v>
      </c>
      <c r="P443" s="17">
        <v>543.99</v>
      </c>
      <c r="Q443" s="24" t="s">
        <v>1571</v>
      </c>
      <c r="R443" s="24" t="s">
        <v>1558</v>
      </c>
      <c r="S443" s="24" t="str">
        <f t="shared" si="23"/>
        <v>100008581</v>
      </c>
      <c r="T443" s="24" t="str">
        <f t="shared" si="24"/>
        <v>OCT 2020</v>
      </c>
      <c r="U443" s="24" t="str">
        <f t="shared" si="25"/>
        <v>Svcs-Ess Svs-2200</v>
      </c>
      <c r="V443" t="s">
        <v>2776</v>
      </c>
    </row>
    <row r="444" spans="1:22" x14ac:dyDescent="0.2">
      <c r="A444" s="14" t="s">
        <v>124</v>
      </c>
      <c r="B444" s="15" t="s">
        <v>1553</v>
      </c>
      <c r="C444" s="15" t="s">
        <v>1525</v>
      </c>
      <c r="D444" s="15" t="s">
        <v>1549</v>
      </c>
      <c r="E444" s="15" t="s">
        <v>308</v>
      </c>
      <c r="F444" s="15" t="s">
        <v>309</v>
      </c>
      <c r="G444" s="15" t="s">
        <v>2758</v>
      </c>
      <c r="H444" s="15" t="s">
        <v>321</v>
      </c>
      <c r="I444" s="15" t="s">
        <v>310</v>
      </c>
      <c r="J444" s="15" t="s">
        <v>1527</v>
      </c>
      <c r="K444" s="15" t="s">
        <v>1528</v>
      </c>
      <c r="L444" s="15" t="s">
        <v>308</v>
      </c>
      <c r="M444" s="15" t="s">
        <v>1529</v>
      </c>
      <c r="N444" s="15" t="s">
        <v>1530</v>
      </c>
      <c r="O444" s="14" t="s">
        <v>2224</v>
      </c>
      <c r="P444" s="17">
        <v>1615.89</v>
      </c>
      <c r="Q444" s="24" t="s">
        <v>1571</v>
      </c>
      <c r="R444" s="24" t="s">
        <v>1558</v>
      </c>
      <c r="S444" s="24" t="str">
        <f t="shared" si="23"/>
        <v>100008581</v>
      </c>
      <c r="T444" s="24" t="str">
        <f t="shared" si="24"/>
        <v>OCT 2020</v>
      </c>
      <c r="U444" s="24" t="str">
        <f t="shared" si="25"/>
        <v>Svcs-Ess Svs-2200</v>
      </c>
      <c r="V444" t="s">
        <v>2776</v>
      </c>
    </row>
    <row r="445" spans="1:22" x14ac:dyDescent="0.2">
      <c r="A445" s="14" t="s">
        <v>124</v>
      </c>
      <c r="B445" s="15" t="s">
        <v>1553</v>
      </c>
      <c r="C445" s="15" t="s">
        <v>1525</v>
      </c>
      <c r="D445" s="15" t="s">
        <v>1549</v>
      </c>
      <c r="E445" s="15" t="s">
        <v>308</v>
      </c>
      <c r="F445" s="15" t="s">
        <v>309</v>
      </c>
      <c r="G445" s="15" t="s">
        <v>2758</v>
      </c>
      <c r="H445" s="15" t="s">
        <v>322</v>
      </c>
      <c r="I445" s="15" t="s">
        <v>310</v>
      </c>
      <c r="J445" s="15" t="s">
        <v>1527</v>
      </c>
      <c r="K445" s="15" t="s">
        <v>1528</v>
      </c>
      <c r="L445" s="15" t="s">
        <v>308</v>
      </c>
      <c r="M445" s="15" t="s">
        <v>1529</v>
      </c>
      <c r="N445" s="15" t="s">
        <v>1530</v>
      </c>
      <c r="O445" s="14" t="s">
        <v>2224</v>
      </c>
      <c r="P445" s="17">
        <v>14233.66</v>
      </c>
      <c r="Q445" s="24" t="s">
        <v>1571</v>
      </c>
      <c r="R445" s="24" t="s">
        <v>1558</v>
      </c>
      <c r="S445" s="24" t="str">
        <f t="shared" si="23"/>
        <v>100008581</v>
      </c>
      <c r="T445" s="24" t="str">
        <f t="shared" si="24"/>
        <v>OCT 2020</v>
      </c>
      <c r="U445" s="24" t="str">
        <f t="shared" si="25"/>
        <v>Svcs-Ess Svs-2200</v>
      </c>
      <c r="V445" t="s">
        <v>2776</v>
      </c>
    </row>
    <row r="446" spans="1:22" x14ac:dyDescent="0.2">
      <c r="A446" s="14" t="s">
        <v>124</v>
      </c>
      <c r="B446" s="15" t="s">
        <v>1553</v>
      </c>
      <c r="C446" s="15" t="s">
        <v>1525</v>
      </c>
      <c r="D446" s="15" t="s">
        <v>1549</v>
      </c>
      <c r="E446" s="15" t="s">
        <v>308</v>
      </c>
      <c r="F446" s="15" t="s">
        <v>309</v>
      </c>
      <c r="G446" s="15" t="s">
        <v>2759</v>
      </c>
      <c r="H446" s="15" t="s">
        <v>295</v>
      </c>
      <c r="I446" s="15" t="s">
        <v>310</v>
      </c>
      <c r="J446" s="15" t="s">
        <v>1527</v>
      </c>
      <c r="K446" s="15" t="s">
        <v>1528</v>
      </c>
      <c r="L446" s="15" t="s">
        <v>308</v>
      </c>
      <c r="M446" s="15" t="s">
        <v>1529</v>
      </c>
      <c r="N446" s="15" t="s">
        <v>1530</v>
      </c>
      <c r="O446" s="14" t="s">
        <v>2221</v>
      </c>
      <c r="P446" s="17">
        <v>4929.28</v>
      </c>
      <c r="Q446" s="24" t="s">
        <v>1571</v>
      </c>
      <c r="R446" s="24" t="s">
        <v>1558</v>
      </c>
      <c r="S446" s="24" t="str">
        <f t="shared" si="23"/>
        <v>100009443</v>
      </c>
      <c r="T446" s="24" t="str">
        <f t="shared" si="24"/>
        <v>NOV 2020</v>
      </c>
      <c r="U446" s="24" t="str">
        <f t="shared" si="25"/>
        <v>Svcs-Ess Svs-2200</v>
      </c>
      <c r="V446" t="s">
        <v>2776</v>
      </c>
    </row>
    <row r="447" spans="1:22" x14ac:dyDescent="0.2">
      <c r="A447" s="14" t="s">
        <v>124</v>
      </c>
      <c r="B447" s="15" t="s">
        <v>1553</v>
      </c>
      <c r="C447" s="15" t="s">
        <v>1525</v>
      </c>
      <c r="D447" s="15" t="s">
        <v>1549</v>
      </c>
      <c r="E447" s="15" t="s">
        <v>308</v>
      </c>
      <c r="F447" s="15" t="s">
        <v>309</v>
      </c>
      <c r="G447" s="15" t="s">
        <v>2759</v>
      </c>
      <c r="H447" s="15" t="s">
        <v>285</v>
      </c>
      <c r="I447" s="15" t="s">
        <v>310</v>
      </c>
      <c r="J447" s="15" t="s">
        <v>1527</v>
      </c>
      <c r="K447" s="15" t="s">
        <v>1528</v>
      </c>
      <c r="L447" s="15" t="s">
        <v>308</v>
      </c>
      <c r="M447" s="15" t="s">
        <v>1529</v>
      </c>
      <c r="N447" s="15" t="s">
        <v>1530</v>
      </c>
      <c r="O447" s="14" t="s">
        <v>2221</v>
      </c>
      <c r="P447" s="17">
        <v>1303.4000000000001</v>
      </c>
      <c r="Q447" s="24" t="s">
        <v>1571</v>
      </c>
      <c r="R447" s="24" t="s">
        <v>1558</v>
      </c>
      <c r="S447" s="24" t="str">
        <f t="shared" si="23"/>
        <v>100009443</v>
      </c>
      <c r="T447" s="24" t="str">
        <f t="shared" si="24"/>
        <v>NOV 2020</v>
      </c>
      <c r="U447" s="24" t="str">
        <f t="shared" si="25"/>
        <v>Svcs-Ess Svs-2200</v>
      </c>
      <c r="V447" t="s">
        <v>2776</v>
      </c>
    </row>
    <row r="448" spans="1:22" x14ac:dyDescent="0.2">
      <c r="A448" s="14" t="s">
        <v>124</v>
      </c>
      <c r="B448" s="15" t="s">
        <v>1553</v>
      </c>
      <c r="C448" s="15" t="s">
        <v>1525</v>
      </c>
      <c r="D448" s="15" t="s">
        <v>1549</v>
      </c>
      <c r="E448" s="15" t="s">
        <v>308</v>
      </c>
      <c r="F448" s="15" t="s">
        <v>309</v>
      </c>
      <c r="G448" s="15" t="s">
        <v>2759</v>
      </c>
      <c r="H448" s="15" t="s">
        <v>6</v>
      </c>
      <c r="I448" s="15" t="s">
        <v>310</v>
      </c>
      <c r="J448" s="15" t="s">
        <v>1527</v>
      </c>
      <c r="K448" s="15" t="s">
        <v>1528</v>
      </c>
      <c r="L448" s="15" t="s">
        <v>308</v>
      </c>
      <c r="M448" s="15" t="s">
        <v>1529</v>
      </c>
      <c r="N448" s="15" t="s">
        <v>1530</v>
      </c>
      <c r="O448" s="14" t="s">
        <v>2221</v>
      </c>
      <c r="P448" s="17">
        <v>848.26</v>
      </c>
      <c r="Q448" s="24" t="s">
        <v>1571</v>
      </c>
      <c r="R448" s="24" t="s">
        <v>1558</v>
      </c>
      <c r="S448" s="24" t="str">
        <f t="shared" si="23"/>
        <v>100009443</v>
      </c>
      <c r="T448" s="24" t="str">
        <f t="shared" si="24"/>
        <v>NOV 2020</v>
      </c>
      <c r="U448" s="24" t="str">
        <f t="shared" si="25"/>
        <v>Svcs-Ess Svs-2200</v>
      </c>
      <c r="V448" t="s">
        <v>2776</v>
      </c>
    </row>
    <row r="449" spans="1:22" x14ac:dyDescent="0.2">
      <c r="A449" s="14" t="s">
        <v>124</v>
      </c>
      <c r="B449" s="15" t="s">
        <v>1553</v>
      </c>
      <c r="C449" s="15" t="s">
        <v>1525</v>
      </c>
      <c r="D449" s="15" t="s">
        <v>1549</v>
      </c>
      <c r="E449" s="15" t="s">
        <v>308</v>
      </c>
      <c r="F449" s="15" t="s">
        <v>309</v>
      </c>
      <c r="G449" s="15" t="s">
        <v>2759</v>
      </c>
      <c r="H449" s="15" t="s">
        <v>19</v>
      </c>
      <c r="I449" s="15" t="s">
        <v>310</v>
      </c>
      <c r="J449" s="15" t="s">
        <v>1527</v>
      </c>
      <c r="K449" s="15" t="s">
        <v>1528</v>
      </c>
      <c r="L449" s="15" t="s">
        <v>308</v>
      </c>
      <c r="M449" s="15" t="s">
        <v>1529</v>
      </c>
      <c r="N449" s="15" t="s">
        <v>1530</v>
      </c>
      <c r="O449" s="14" t="s">
        <v>2221</v>
      </c>
      <c r="P449" s="17">
        <v>5863.53</v>
      </c>
      <c r="Q449" s="24" t="s">
        <v>1571</v>
      </c>
      <c r="R449" s="24" t="s">
        <v>1558</v>
      </c>
      <c r="S449" s="24" t="str">
        <f t="shared" si="23"/>
        <v>100009443</v>
      </c>
      <c r="T449" s="24" t="str">
        <f t="shared" si="24"/>
        <v>NOV 2020</v>
      </c>
      <c r="U449" s="24" t="str">
        <f t="shared" si="25"/>
        <v>Svcs-Ess Svs-2200</v>
      </c>
      <c r="V449" t="s">
        <v>2776</v>
      </c>
    </row>
    <row r="450" spans="1:22" x14ac:dyDescent="0.2">
      <c r="A450" s="14" t="s">
        <v>124</v>
      </c>
      <c r="B450" s="15" t="s">
        <v>1553</v>
      </c>
      <c r="C450" s="15" t="s">
        <v>1525</v>
      </c>
      <c r="D450" s="15" t="s">
        <v>1549</v>
      </c>
      <c r="E450" s="15" t="s">
        <v>308</v>
      </c>
      <c r="F450" s="15" t="s">
        <v>309</v>
      </c>
      <c r="G450" s="15" t="s">
        <v>2759</v>
      </c>
      <c r="H450" s="15" t="s">
        <v>39</v>
      </c>
      <c r="I450" s="15" t="s">
        <v>310</v>
      </c>
      <c r="J450" s="15" t="s">
        <v>1527</v>
      </c>
      <c r="K450" s="15" t="s">
        <v>1528</v>
      </c>
      <c r="L450" s="15" t="s">
        <v>308</v>
      </c>
      <c r="M450" s="15" t="s">
        <v>1529</v>
      </c>
      <c r="N450" s="15" t="s">
        <v>1530</v>
      </c>
      <c r="O450" s="14" t="s">
        <v>2221</v>
      </c>
      <c r="P450" s="17">
        <v>902.79</v>
      </c>
      <c r="Q450" s="24" t="s">
        <v>1571</v>
      </c>
      <c r="R450" s="24" t="s">
        <v>1558</v>
      </c>
      <c r="S450" s="24" t="str">
        <f t="shared" si="23"/>
        <v>100009443</v>
      </c>
      <c r="T450" s="24" t="str">
        <f t="shared" si="24"/>
        <v>NOV 2020</v>
      </c>
      <c r="U450" s="24" t="str">
        <f t="shared" si="25"/>
        <v>Svcs-Ess Svs-2200</v>
      </c>
      <c r="V450" t="s">
        <v>2776</v>
      </c>
    </row>
    <row r="451" spans="1:22" x14ac:dyDescent="0.2">
      <c r="A451" s="14" t="s">
        <v>124</v>
      </c>
      <c r="B451" s="15" t="s">
        <v>1553</v>
      </c>
      <c r="C451" s="15" t="s">
        <v>1525</v>
      </c>
      <c r="D451" s="15" t="s">
        <v>1549</v>
      </c>
      <c r="E451" s="15" t="s">
        <v>308</v>
      </c>
      <c r="F451" s="15" t="s">
        <v>309</v>
      </c>
      <c r="G451" s="15" t="s">
        <v>2759</v>
      </c>
      <c r="H451" s="15" t="s">
        <v>43</v>
      </c>
      <c r="I451" s="15" t="s">
        <v>310</v>
      </c>
      <c r="J451" s="15" t="s">
        <v>1527</v>
      </c>
      <c r="K451" s="15" t="s">
        <v>1528</v>
      </c>
      <c r="L451" s="15" t="s">
        <v>308</v>
      </c>
      <c r="M451" s="15" t="s">
        <v>1529</v>
      </c>
      <c r="N451" s="15" t="s">
        <v>1530</v>
      </c>
      <c r="O451" s="14" t="s">
        <v>2221</v>
      </c>
      <c r="P451" s="17">
        <v>5477.65</v>
      </c>
      <c r="Q451" s="24" t="s">
        <v>1571</v>
      </c>
      <c r="R451" s="24" t="s">
        <v>1558</v>
      </c>
      <c r="S451" s="24" t="str">
        <f t="shared" si="23"/>
        <v>100009443</v>
      </c>
      <c r="T451" s="24" t="str">
        <f t="shared" si="24"/>
        <v>NOV 2020</v>
      </c>
      <c r="U451" s="24" t="str">
        <f t="shared" si="25"/>
        <v>Svcs-Ess Svs-2200</v>
      </c>
      <c r="V451" t="s">
        <v>2776</v>
      </c>
    </row>
    <row r="452" spans="1:22" x14ac:dyDescent="0.2">
      <c r="A452" s="14" t="s">
        <v>124</v>
      </c>
      <c r="B452" s="15" t="s">
        <v>1553</v>
      </c>
      <c r="C452" s="15" t="s">
        <v>1525</v>
      </c>
      <c r="D452" s="15" t="s">
        <v>1549</v>
      </c>
      <c r="E452" s="15" t="s">
        <v>308</v>
      </c>
      <c r="F452" s="15" t="s">
        <v>309</v>
      </c>
      <c r="G452" s="15" t="s">
        <v>2759</v>
      </c>
      <c r="H452" s="15" t="s">
        <v>314</v>
      </c>
      <c r="I452" s="15" t="s">
        <v>310</v>
      </c>
      <c r="J452" s="15" t="s">
        <v>1527</v>
      </c>
      <c r="K452" s="15" t="s">
        <v>1528</v>
      </c>
      <c r="L452" s="15" t="s">
        <v>308</v>
      </c>
      <c r="M452" s="15" t="s">
        <v>1529</v>
      </c>
      <c r="N452" s="15" t="s">
        <v>1530</v>
      </c>
      <c r="O452" s="14" t="s">
        <v>2221</v>
      </c>
      <c r="P452" s="17">
        <v>3327.08</v>
      </c>
      <c r="Q452" s="24" t="s">
        <v>1571</v>
      </c>
      <c r="R452" s="24" t="s">
        <v>1558</v>
      </c>
      <c r="S452" s="24" t="str">
        <f t="shared" si="23"/>
        <v>100009443</v>
      </c>
      <c r="T452" s="24" t="str">
        <f t="shared" si="24"/>
        <v>NOV 2020</v>
      </c>
      <c r="U452" s="24" t="str">
        <f t="shared" si="25"/>
        <v>Svcs-Ess Svs-2200</v>
      </c>
      <c r="V452" t="s">
        <v>2776</v>
      </c>
    </row>
    <row r="453" spans="1:22" x14ac:dyDescent="0.2">
      <c r="A453" s="14" t="s">
        <v>124</v>
      </c>
      <c r="B453" s="15" t="s">
        <v>1553</v>
      </c>
      <c r="C453" s="15" t="s">
        <v>1525</v>
      </c>
      <c r="D453" s="15" t="s">
        <v>1549</v>
      </c>
      <c r="E453" s="15" t="s">
        <v>308</v>
      </c>
      <c r="F453" s="15" t="s">
        <v>309</v>
      </c>
      <c r="G453" s="15" t="s">
        <v>2759</v>
      </c>
      <c r="H453" s="15" t="s">
        <v>316</v>
      </c>
      <c r="I453" s="15" t="s">
        <v>310</v>
      </c>
      <c r="J453" s="15" t="s">
        <v>1527</v>
      </c>
      <c r="K453" s="15" t="s">
        <v>1528</v>
      </c>
      <c r="L453" s="15" t="s">
        <v>308</v>
      </c>
      <c r="M453" s="15" t="s">
        <v>1529</v>
      </c>
      <c r="N453" s="15" t="s">
        <v>1530</v>
      </c>
      <c r="O453" s="14" t="s">
        <v>2221</v>
      </c>
      <c r="P453" s="17">
        <v>249.02</v>
      </c>
      <c r="Q453" s="24" t="s">
        <v>1571</v>
      </c>
      <c r="R453" s="24" t="s">
        <v>1558</v>
      </c>
      <c r="S453" s="24" t="str">
        <f t="shared" si="23"/>
        <v>100009443</v>
      </c>
      <c r="T453" s="24" t="str">
        <f t="shared" si="24"/>
        <v>NOV 2020</v>
      </c>
      <c r="U453" s="24" t="str">
        <f t="shared" si="25"/>
        <v>Svcs-Ess Svs-2200</v>
      </c>
      <c r="V453" t="s">
        <v>2776</v>
      </c>
    </row>
    <row r="454" spans="1:22" x14ac:dyDescent="0.2">
      <c r="A454" s="14" t="s">
        <v>124</v>
      </c>
      <c r="B454" s="15" t="s">
        <v>1553</v>
      </c>
      <c r="C454" s="15" t="s">
        <v>1525</v>
      </c>
      <c r="D454" s="15" t="s">
        <v>1549</v>
      </c>
      <c r="E454" s="15" t="s">
        <v>308</v>
      </c>
      <c r="F454" s="15" t="s">
        <v>309</v>
      </c>
      <c r="G454" s="15" t="s">
        <v>2759</v>
      </c>
      <c r="H454" s="15" t="s">
        <v>318</v>
      </c>
      <c r="I454" s="15" t="s">
        <v>310</v>
      </c>
      <c r="J454" s="15" t="s">
        <v>1527</v>
      </c>
      <c r="K454" s="15" t="s">
        <v>1528</v>
      </c>
      <c r="L454" s="15" t="s">
        <v>308</v>
      </c>
      <c r="M454" s="15" t="s">
        <v>1529</v>
      </c>
      <c r="N454" s="15" t="s">
        <v>1530</v>
      </c>
      <c r="O454" s="14" t="s">
        <v>2221</v>
      </c>
      <c r="P454" s="17">
        <v>963.13</v>
      </c>
      <c r="Q454" s="24" t="s">
        <v>1571</v>
      </c>
      <c r="R454" s="24" t="s">
        <v>1558</v>
      </c>
      <c r="S454" s="24" t="str">
        <f t="shared" si="23"/>
        <v>100009443</v>
      </c>
      <c r="T454" s="24" t="str">
        <f t="shared" si="24"/>
        <v>NOV 2020</v>
      </c>
      <c r="U454" s="24" t="str">
        <f t="shared" si="25"/>
        <v>Svcs-Ess Svs-2200</v>
      </c>
      <c r="V454" t="s">
        <v>2776</v>
      </c>
    </row>
    <row r="455" spans="1:22" x14ac:dyDescent="0.2">
      <c r="A455" s="14" t="s">
        <v>124</v>
      </c>
      <c r="B455" s="15" t="s">
        <v>1553</v>
      </c>
      <c r="C455" s="15" t="s">
        <v>1525</v>
      </c>
      <c r="D455" s="15" t="s">
        <v>1549</v>
      </c>
      <c r="E455" s="15" t="s">
        <v>308</v>
      </c>
      <c r="F455" s="15" t="s">
        <v>309</v>
      </c>
      <c r="G455" s="15" t="s">
        <v>2759</v>
      </c>
      <c r="H455" s="15" t="s">
        <v>320</v>
      </c>
      <c r="I455" s="15" t="s">
        <v>310</v>
      </c>
      <c r="J455" s="15" t="s">
        <v>1527</v>
      </c>
      <c r="K455" s="15" t="s">
        <v>1528</v>
      </c>
      <c r="L455" s="15" t="s">
        <v>308</v>
      </c>
      <c r="M455" s="15" t="s">
        <v>1529</v>
      </c>
      <c r="N455" s="15" t="s">
        <v>1530</v>
      </c>
      <c r="O455" s="14" t="s">
        <v>2221</v>
      </c>
      <c r="P455" s="17">
        <v>538.55999999999995</v>
      </c>
      <c r="Q455" s="24" t="s">
        <v>1571</v>
      </c>
      <c r="R455" s="24" t="s">
        <v>1558</v>
      </c>
      <c r="S455" s="24" t="str">
        <f t="shared" si="23"/>
        <v>100009443</v>
      </c>
      <c r="T455" s="24" t="str">
        <f t="shared" si="24"/>
        <v>NOV 2020</v>
      </c>
      <c r="U455" s="24" t="str">
        <f t="shared" si="25"/>
        <v>Svcs-Ess Svs-2200</v>
      </c>
      <c r="V455" t="s">
        <v>2776</v>
      </c>
    </row>
    <row r="456" spans="1:22" x14ac:dyDescent="0.2">
      <c r="A456" s="14" t="s">
        <v>124</v>
      </c>
      <c r="B456" s="15" t="s">
        <v>1553</v>
      </c>
      <c r="C456" s="15" t="s">
        <v>1525</v>
      </c>
      <c r="D456" s="15" t="s">
        <v>1549</v>
      </c>
      <c r="E456" s="15" t="s">
        <v>308</v>
      </c>
      <c r="F456" s="15" t="s">
        <v>309</v>
      </c>
      <c r="G456" s="15" t="s">
        <v>2759</v>
      </c>
      <c r="H456" s="15" t="s">
        <v>321</v>
      </c>
      <c r="I456" s="15" t="s">
        <v>310</v>
      </c>
      <c r="J456" s="15" t="s">
        <v>1527</v>
      </c>
      <c r="K456" s="15" t="s">
        <v>1528</v>
      </c>
      <c r="L456" s="15" t="s">
        <v>308</v>
      </c>
      <c r="M456" s="15" t="s">
        <v>1529</v>
      </c>
      <c r="N456" s="15" t="s">
        <v>1530</v>
      </c>
      <c r="O456" s="14" t="s">
        <v>2221</v>
      </c>
      <c r="P456" s="17">
        <v>1649.34</v>
      </c>
      <c r="Q456" s="24" t="s">
        <v>1571</v>
      </c>
      <c r="R456" s="24" t="s">
        <v>1558</v>
      </c>
      <c r="S456" s="24" t="str">
        <f t="shared" si="23"/>
        <v>100009443</v>
      </c>
      <c r="T456" s="24" t="str">
        <f t="shared" si="24"/>
        <v>NOV 2020</v>
      </c>
      <c r="U456" s="24" t="str">
        <f t="shared" si="25"/>
        <v>Svcs-Ess Svs-2200</v>
      </c>
      <c r="V456" t="s">
        <v>2776</v>
      </c>
    </row>
    <row r="457" spans="1:22" x14ac:dyDescent="0.2">
      <c r="A457" s="14" t="s">
        <v>124</v>
      </c>
      <c r="B457" s="15" t="s">
        <v>1553</v>
      </c>
      <c r="C457" s="15" t="s">
        <v>1525</v>
      </c>
      <c r="D457" s="15" t="s">
        <v>1549</v>
      </c>
      <c r="E457" s="15" t="s">
        <v>308</v>
      </c>
      <c r="F457" s="15" t="s">
        <v>309</v>
      </c>
      <c r="G457" s="15" t="s">
        <v>2759</v>
      </c>
      <c r="H457" s="15" t="s">
        <v>323</v>
      </c>
      <c r="I457" s="15" t="s">
        <v>310</v>
      </c>
      <c r="J457" s="15" t="s">
        <v>1527</v>
      </c>
      <c r="K457" s="15" t="s">
        <v>1528</v>
      </c>
      <c r="L457" s="15" t="s">
        <v>308</v>
      </c>
      <c r="M457" s="15" t="s">
        <v>1529</v>
      </c>
      <c r="N457" s="15" t="s">
        <v>1530</v>
      </c>
      <c r="O457" s="14" t="s">
        <v>2221</v>
      </c>
      <c r="P457" s="17">
        <v>14298.58</v>
      </c>
      <c r="Q457" s="24" t="s">
        <v>1571</v>
      </c>
      <c r="R457" s="24" t="s">
        <v>1558</v>
      </c>
      <c r="S457" s="24" t="str">
        <f t="shared" si="23"/>
        <v>100009443</v>
      </c>
      <c r="T457" s="24" t="str">
        <f t="shared" si="24"/>
        <v>NOV 2020</v>
      </c>
      <c r="U457" s="24" t="str">
        <f t="shared" si="25"/>
        <v>Svcs-Ess Svs-2200</v>
      </c>
      <c r="V457" t="s">
        <v>2776</v>
      </c>
    </row>
    <row r="458" spans="1:22" x14ac:dyDescent="0.2">
      <c r="A458" s="14" t="s">
        <v>124</v>
      </c>
      <c r="B458" s="15" t="s">
        <v>1553</v>
      </c>
      <c r="C458" s="15" t="s">
        <v>1525</v>
      </c>
      <c r="D458" s="15" t="s">
        <v>1549</v>
      </c>
      <c r="E458" s="15" t="s">
        <v>308</v>
      </c>
      <c r="F458" s="15" t="s">
        <v>309</v>
      </c>
      <c r="G458" s="15" t="s">
        <v>2760</v>
      </c>
      <c r="H458" s="15" t="s">
        <v>295</v>
      </c>
      <c r="I458" s="15" t="s">
        <v>310</v>
      </c>
      <c r="J458" s="15" t="s">
        <v>1527</v>
      </c>
      <c r="K458" s="15" t="s">
        <v>1528</v>
      </c>
      <c r="L458" s="15" t="s">
        <v>308</v>
      </c>
      <c r="M458" s="15" t="s">
        <v>1529</v>
      </c>
      <c r="N458" s="15" t="s">
        <v>1530</v>
      </c>
      <c r="O458" s="14" t="s">
        <v>2252</v>
      </c>
      <c r="P458" s="17">
        <v>5915.87</v>
      </c>
      <c r="Q458" s="24" t="s">
        <v>1571</v>
      </c>
      <c r="R458" s="24" t="s">
        <v>1558</v>
      </c>
      <c r="S458" s="24" t="str">
        <f t="shared" ref="S458:S521" si="26">IF($V458="Various Vendors &lt; $1,000","",$G458)</f>
        <v>100010328</v>
      </c>
      <c r="T458" s="24" t="str">
        <f t="shared" ref="T458:T521" si="27">IF($V458="Various Vendors &lt; $1,000","",$O458)</f>
        <v>DEC 2020</v>
      </c>
      <c r="U458" s="24" t="str">
        <f t="shared" ref="U458:U521" si="28">IF($V458="Various Vendors &lt; $1,000","",$D458)</f>
        <v>Svcs-Ess Svs-2200</v>
      </c>
      <c r="V458" t="s">
        <v>2776</v>
      </c>
    </row>
    <row r="459" spans="1:22" x14ac:dyDescent="0.2">
      <c r="A459" s="14" t="s">
        <v>124</v>
      </c>
      <c r="B459" s="15" t="s">
        <v>1553</v>
      </c>
      <c r="C459" s="15" t="s">
        <v>1525</v>
      </c>
      <c r="D459" s="15" t="s">
        <v>1549</v>
      </c>
      <c r="E459" s="15" t="s">
        <v>308</v>
      </c>
      <c r="F459" s="15" t="s">
        <v>309</v>
      </c>
      <c r="G459" s="15" t="s">
        <v>2760</v>
      </c>
      <c r="H459" s="15" t="s">
        <v>285</v>
      </c>
      <c r="I459" s="15" t="s">
        <v>310</v>
      </c>
      <c r="J459" s="15" t="s">
        <v>1527</v>
      </c>
      <c r="K459" s="15" t="s">
        <v>1528</v>
      </c>
      <c r="L459" s="15" t="s">
        <v>308</v>
      </c>
      <c r="M459" s="15" t="s">
        <v>1529</v>
      </c>
      <c r="N459" s="15" t="s">
        <v>1530</v>
      </c>
      <c r="O459" s="14" t="s">
        <v>2252</v>
      </c>
      <c r="P459" s="17">
        <v>1974.27</v>
      </c>
      <c r="Q459" s="24" t="s">
        <v>1571</v>
      </c>
      <c r="R459" s="24" t="s">
        <v>1558</v>
      </c>
      <c r="S459" s="24" t="str">
        <f t="shared" si="26"/>
        <v>100010328</v>
      </c>
      <c r="T459" s="24" t="str">
        <f t="shared" si="27"/>
        <v>DEC 2020</v>
      </c>
      <c r="U459" s="24" t="str">
        <f t="shared" si="28"/>
        <v>Svcs-Ess Svs-2200</v>
      </c>
      <c r="V459" t="s">
        <v>2776</v>
      </c>
    </row>
    <row r="460" spans="1:22" x14ac:dyDescent="0.2">
      <c r="A460" s="14" t="s">
        <v>124</v>
      </c>
      <c r="B460" s="15" t="s">
        <v>1553</v>
      </c>
      <c r="C460" s="15" t="s">
        <v>1525</v>
      </c>
      <c r="D460" s="15" t="s">
        <v>1549</v>
      </c>
      <c r="E460" s="15" t="s">
        <v>308</v>
      </c>
      <c r="F460" s="15" t="s">
        <v>309</v>
      </c>
      <c r="G460" s="15" t="s">
        <v>2760</v>
      </c>
      <c r="H460" s="15" t="s">
        <v>6</v>
      </c>
      <c r="I460" s="15" t="s">
        <v>310</v>
      </c>
      <c r="J460" s="15" t="s">
        <v>1527</v>
      </c>
      <c r="K460" s="15" t="s">
        <v>1528</v>
      </c>
      <c r="L460" s="15" t="s">
        <v>308</v>
      </c>
      <c r="M460" s="15" t="s">
        <v>1529</v>
      </c>
      <c r="N460" s="15" t="s">
        <v>1530</v>
      </c>
      <c r="O460" s="14" t="s">
        <v>2252</v>
      </c>
      <c r="P460" s="17">
        <v>1311.94</v>
      </c>
      <c r="Q460" s="24" t="s">
        <v>1571</v>
      </c>
      <c r="R460" s="24" t="s">
        <v>1558</v>
      </c>
      <c r="S460" s="24" t="str">
        <f t="shared" si="26"/>
        <v>100010328</v>
      </c>
      <c r="T460" s="24" t="str">
        <f t="shared" si="27"/>
        <v>DEC 2020</v>
      </c>
      <c r="U460" s="24" t="str">
        <f t="shared" si="28"/>
        <v>Svcs-Ess Svs-2200</v>
      </c>
      <c r="V460" t="s">
        <v>2776</v>
      </c>
    </row>
    <row r="461" spans="1:22" x14ac:dyDescent="0.2">
      <c r="A461" s="14" t="s">
        <v>124</v>
      </c>
      <c r="B461" s="15" t="s">
        <v>1553</v>
      </c>
      <c r="C461" s="15" t="s">
        <v>1525</v>
      </c>
      <c r="D461" s="15" t="s">
        <v>1549</v>
      </c>
      <c r="E461" s="15" t="s">
        <v>308</v>
      </c>
      <c r="F461" s="15" t="s">
        <v>309</v>
      </c>
      <c r="G461" s="15" t="s">
        <v>2760</v>
      </c>
      <c r="H461" s="15" t="s">
        <v>19</v>
      </c>
      <c r="I461" s="15" t="s">
        <v>310</v>
      </c>
      <c r="J461" s="15" t="s">
        <v>1527</v>
      </c>
      <c r="K461" s="15" t="s">
        <v>1528</v>
      </c>
      <c r="L461" s="15" t="s">
        <v>308</v>
      </c>
      <c r="M461" s="15" t="s">
        <v>1529</v>
      </c>
      <c r="N461" s="15" t="s">
        <v>1530</v>
      </c>
      <c r="O461" s="14" t="s">
        <v>2252</v>
      </c>
      <c r="P461" s="17">
        <v>10367.77</v>
      </c>
      <c r="Q461" s="24" t="s">
        <v>1571</v>
      </c>
      <c r="R461" s="24" t="s">
        <v>1558</v>
      </c>
      <c r="S461" s="24" t="str">
        <f t="shared" si="26"/>
        <v>100010328</v>
      </c>
      <c r="T461" s="24" t="str">
        <f t="shared" si="27"/>
        <v>DEC 2020</v>
      </c>
      <c r="U461" s="24" t="str">
        <f t="shared" si="28"/>
        <v>Svcs-Ess Svs-2200</v>
      </c>
      <c r="V461" t="s">
        <v>2776</v>
      </c>
    </row>
    <row r="462" spans="1:22" x14ac:dyDescent="0.2">
      <c r="A462" s="14" t="s">
        <v>124</v>
      </c>
      <c r="B462" s="15" t="s">
        <v>1553</v>
      </c>
      <c r="C462" s="15" t="s">
        <v>1525</v>
      </c>
      <c r="D462" s="15" t="s">
        <v>1549</v>
      </c>
      <c r="E462" s="15" t="s">
        <v>308</v>
      </c>
      <c r="F462" s="15" t="s">
        <v>309</v>
      </c>
      <c r="G462" s="15" t="s">
        <v>2760</v>
      </c>
      <c r="H462" s="15" t="s">
        <v>39</v>
      </c>
      <c r="I462" s="15" t="s">
        <v>310</v>
      </c>
      <c r="J462" s="15" t="s">
        <v>1527</v>
      </c>
      <c r="K462" s="15" t="s">
        <v>1528</v>
      </c>
      <c r="L462" s="15" t="s">
        <v>308</v>
      </c>
      <c r="M462" s="15" t="s">
        <v>1529</v>
      </c>
      <c r="N462" s="15" t="s">
        <v>1530</v>
      </c>
      <c r="O462" s="14" t="s">
        <v>2252</v>
      </c>
      <c r="P462" s="17">
        <v>1338.56</v>
      </c>
      <c r="Q462" s="24" t="s">
        <v>1571</v>
      </c>
      <c r="R462" s="24" t="s">
        <v>1558</v>
      </c>
      <c r="S462" s="24" t="str">
        <f t="shared" si="26"/>
        <v>100010328</v>
      </c>
      <c r="T462" s="24" t="str">
        <f t="shared" si="27"/>
        <v>DEC 2020</v>
      </c>
      <c r="U462" s="24" t="str">
        <f t="shared" si="28"/>
        <v>Svcs-Ess Svs-2200</v>
      </c>
      <c r="V462" t="s">
        <v>2776</v>
      </c>
    </row>
    <row r="463" spans="1:22" x14ac:dyDescent="0.2">
      <c r="A463" s="14" t="s">
        <v>124</v>
      </c>
      <c r="B463" s="15" t="s">
        <v>1553</v>
      </c>
      <c r="C463" s="15" t="s">
        <v>1525</v>
      </c>
      <c r="D463" s="15" t="s">
        <v>1549</v>
      </c>
      <c r="E463" s="15" t="s">
        <v>308</v>
      </c>
      <c r="F463" s="15" t="s">
        <v>309</v>
      </c>
      <c r="G463" s="15" t="s">
        <v>2760</v>
      </c>
      <c r="H463" s="15" t="s">
        <v>43</v>
      </c>
      <c r="I463" s="15" t="s">
        <v>310</v>
      </c>
      <c r="J463" s="15" t="s">
        <v>1527</v>
      </c>
      <c r="K463" s="15" t="s">
        <v>1528</v>
      </c>
      <c r="L463" s="15" t="s">
        <v>308</v>
      </c>
      <c r="M463" s="15" t="s">
        <v>1529</v>
      </c>
      <c r="N463" s="15" t="s">
        <v>1530</v>
      </c>
      <c r="O463" s="14" t="s">
        <v>2252</v>
      </c>
      <c r="P463" s="17">
        <v>7339.37</v>
      </c>
      <c r="Q463" s="24" t="s">
        <v>1571</v>
      </c>
      <c r="R463" s="24" t="s">
        <v>1558</v>
      </c>
      <c r="S463" s="24" t="str">
        <f t="shared" si="26"/>
        <v>100010328</v>
      </c>
      <c r="T463" s="24" t="str">
        <f t="shared" si="27"/>
        <v>DEC 2020</v>
      </c>
      <c r="U463" s="24" t="str">
        <f t="shared" si="28"/>
        <v>Svcs-Ess Svs-2200</v>
      </c>
      <c r="V463" t="s">
        <v>2776</v>
      </c>
    </row>
    <row r="464" spans="1:22" x14ac:dyDescent="0.2">
      <c r="A464" s="14" t="s">
        <v>124</v>
      </c>
      <c r="B464" s="15" t="s">
        <v>1553</v>
      </c>
      <c r="C464" s="15" t="s">
        <v>1525</v>
      </c>
      <c r="D464" s="15" t="s">
        <v>1549</v>
      </c>
      <c r="E464" s="15" t="s">
        <v>308</v>
      </c>
      <c r="F464" s="15" t="s">
        <v>309</v>
      </c>
      <c r="G464" s="15" t="s">
        <v>2760</v>
      </c>
      <c r="H464" s="15" t="s">
        <v>314</v>
      </c>
      <c r="I464" s="15" t="s">
        <v>310</v>
      </c>
      <c r="J464" s="15" t="s">
        <v>1527</v>
      </c>
      <c r="K464" s="15" t="s">
        <v>1528</v>
      </c>
      <c r="L464" s="15" t="s">
        <v>308</v>
      </c>
      <c r="M464" s="15" t="s">
        <v>1529</v>
      </c>
      <c r="N464" s="15" t="s">
        <v>1530</v>
      </c>
      <c r="O464" s="14" t="s">
        <v>2252</v>
      </c>
      <c r="P464" s="17">
        <v>4193.9799999999996</v>
      </c>
      <c r="Q464" s="24" t="s">
        <v>1571</v>
      </c>
      <c r="R464" s="24" t="s">
        <v>1558</v>
      </c>
      <c r="S464" s="24" t="str">
        <f t="shared" si="26"/>
        <v>100010328</v>
      </c>
      <c r="T464" s="24" t="str">
        <f t="shared" si="27"/>
        <v>DEC 2020</v>
      </c>
      <c r="U464" s="24" t="str">
        <f t="shared" si="28"/>
        <v>Svcs-Ess Svs-2200</v>
      </c>
      <c r="V464" t="s">
        <v>2776</v>
      </c>
    </row>
    <row r="465" spans="1:22" x14ac:dyDescent="0.2">
      <c r="A465" s="14" t="s">
        <v>124</v>
      </c>
      <c r="B465" s="15" t="s">
        <v>1553</v>
      </c>
      <c r="C465" s="15" t="s">
        <v>1525</v>
      </c>
      <c r="D465" s="15" t="s">
        <v>1549</v>
      </c>
      <c r="E465" s="15" t="s">
        <v>308</v>
      </c>
      <c r="F465" s="15" t="s">
        <v>309</v>
      </c>
      <c r="G465" s="15" t="s">
        <v>2760</v>
      </c>
      <c r="H465" s="15" t="s">
        <v>316</v>
      </c>
      <c r="I465" s="15" t="s">
        <v>310</v>
      </c>
      <c r="J465" s="15" t="s">
        <v>1527</v>
      </c>
      <c r="K465" s="15" t="s">
        <v>1528</v>
      </c>
      <c r="L465" s="15" t="s">
        <v>308</v>
      </c>
      <c r="M465" s="15" t="s">
        <v>1529</v>
      </c>
      <c r="N465" s="15" t="s">
        <v>1530</v>
      </c>
      <c r="O465" s="14" t="s">
        <v>2252</v>
      </c>
      <c r="P465" s="17">
        <v>286.29000000000002</v>
      </c>
      <c r="Q465" s="24" t="s">
        <v>1571</v>
      </c>
      <c r="R465" s="24" t="s">
        <v>1558</v>
      </c>
      <c r="S465" s="24" t="str">
        <f t="shared" si="26"/>
        <v>100010328</v>
      </c>
      <c r="T465" s="24" t="str">
        <f t="shared" si="27"/>
        <v>DEC 2020</v>
      </c>
      <c r="U465" s="24" t="str">
        <f t="shared" si="28"/>
        <v>Svcs-Ess Svs-2200</v>
      </c>
      <c r="V465" t="s">
        <v>2776</v>
      </c>
    </row>
    <row r="466" spans="1:22" x14ac:dyDescent="0.2">
      <c r="A466" s="14" t="s">
        <v>124</v>
      </c>
      <c r="B466" s="15" t="s">
        <v>1553</v>
      </c>
      <c r="C466" s="15" t="s">
        <v>1525</v>
      </c>
      <c r="D466" s="15" t="s">
        <v>1549</v>
      </c>
      <c r="E466" s="15" t="s">
        <v>308</v>
      </c>
      <c r="F466" s="15" t="s">
        <v>309</v>
      </c>
      <c r="G466" s="15" t="s">
        <v>2760</v>
      </c>
      <c r="H466" s="15" t="s">
        <v>318</v>
      </c>
      <c r="I466" s="15" t="s">
        <v>310</v>
      </c>
      <c r="J466" s="15" t="s">
        <v>1527</v>
      </c>
      <c r="K466" s="15" t="s">
        <v>1528</v>
      </c>
      <c r="L466" s="15" t="s">
        <v>308</v>
      </c>
      <c r="M466" s="15" t="s">
        <v>1529</v>
      </c>
      <c r="N466" s="15" t="s">
        <v>1530</v>
      </c>
      <c r="O466" s="14" t="s">
        <v>2252</v>
      </c>
      <c r="P466" s="17">
        <v>1588.23</v>
      </c>
      <c r="Q466" s="24" t="s">
        <v>1571</v>
      </c>
      <c r="R466" s="24" t="s">
        <v>1558</v>
      </c>
      <c r="S466" s="24" t="str">
        <f t="shared" si="26"/>
        <v>100010328</v>
      </c>
      <c r="T466" s="24" t="str">
        <f t="shared" si="27"/>
        <v>DEC 2020</v>
      </c>
      <c r="U466" s="24" t="str">
        <f t="shared" si="28"/>
        <v>Svcs-Ess Svs-2200</v>
      </c>
      <c r="V466" t="s">
        <v>2776</v>
      </c>
    </row>
    <row r="467" spans="1:22" x14ac:dyDescent="0.2">
      <c r="A467" s="14" t="s">
        <v>124</v>
      </c>
      <c r="B467" s="15" t="s">
        <v>1553</v>
      </c>
      <c r="C467" s="15" t="s">
        <v>1525</v>
      </c>
      <c r="D467" s="15" t="s">
        <v>1549</v>
      </c>
      <c r="E467" s="15" t="s">
        <v>308</v>
      </c>
      <c r="F467" s="15" t="s">
        <v>309</v>
      </c>
      <c r="G467" s="15" t="s">
        <v>2760</v>
      </c>
      <c r="H467" s="15" t="s">
        <v>320</v>
      </c>
      <c r="I467" s="15" t="s">
        <v>310</v>
      </c>
      <c r="J467" s="15" t="s">
        <v>1527</v>
      </c>
      <c r="K467" s="15" t="s">
        <v>1528</v>
      </c>
      <c r="L467" s="15" t="s">
        <v>308</v>
      </c>
      <c r="M467" s="15" t="s">
        <v>1529</v>
      </c>
      <c r="N467" s="15" t="s">
        <v>1530</v>
      </c>
      <c r="O467" s="14" t="s">
        <v>2252</v>
      </c>
      <c r="P467" s="17">
        <v>324.56</v>
      </c>
      <c r="Q467" s="24" t="s">
        <v>1571</v>
      </c>
      <c r="R467" s="24" t="s">
        <v>1558</v>
      </c>
      <c r="S467" s="24" t="str">
        <f t="shared" si="26"/>
        <v>100010328</v>
      </c>
      <c r="T467" s="24" t="str">
        <f t="shared" si="27"/>
        <v>DEC 2020</v>
      </c>
      <c r="U467" s="24" t="str">
        <f t="shared" si="28"/>
        <v>Svcs-Ess Svs-2200</v>
      </c>
      <c r="V467" t="s">
        <v>2776</v>
      </c>
    </row>
    <row r="468" spans="1:22" x14ac:dyDescent="0.2">
      <c r="A468" s="14" t="s">
        <v>124</v>
      </c>
      <c r="B468" s="15" t="s">
        <v>1553</v>
      </c>
      <c r="C468" s="15" t="s">
        <v>1525</v>
      </c>
      <c r="D468" s="15" t="s">
        <v>1549</v>
      </c>
      <c r="E468" s="15" t="s">
        <v>308</v>
      </c>
      <c r="F468" s="15" t="s">
        <v>309</v>
      </c>
      <c r="G468" s="15" t="s">
        <v>2760</v>
      </c>
      <c r="H468" s="15" t="s">
        <v>321</v>
      </c>
      <c r="I468" s="15" t="s">
        <v>310</v>
      </c>
      <c r="J468" s="15" t="s">
        <v>1527</v>
      </c>
      <c r="K468" s="15" t="s">
        <v>1528</v>
      </c>
      <c r="L468" s="15" t="s">
        <v>308</v>
      </c>
      <c r="M468" s="15" t="s">
        <v>1529</v>
      </c>
      <c r="N468" s="15" t="s">
        <v>1530</v>
      </c>
      <c r="O468" s="14" t="s">
        <v>2252</v>
      </c>
      <c r="P468" s="17">
        <v>1080.74</v>
      </c>
      <c r="Q468" s="24" t="s">
        <v>1571</v>
      </c>
      <c r="R468" s="24" t="s">
        <v>1558</v>
      </c>
      <c r="S468" s="24" t="str">
        <f t="shared" si="26"/>
        <v>100010328</v>
      </c>
      <c r="T468" s="24" t="str">
        <f t="shared" si="27"/>
        <v>DEC 2020</v>
      </c>
      <c r="U468" s="24" t="str">
        <f t="shared" si="28"/>
        <v>Svcs-Ess Svs-2200</v>
      </c>
      <c r="V468" t="s">
        <v>2776</v>
      </c>
    </row>
    <row r="469" spans="1:22" x14ac:dyDescent="0.2">
      <c r="A469" s="14" t="s">
        <v>124</v>
      </c>
      <c r="B469" s="15" t="s">
        <v>1553</v>
      </c>
      <c r="C469" s="15" t="s">
        <v>1525</v>
      </c>
      <c r="D469" s="15" t="s">
        <v>1549</v>
      </c>
      <c r="E469" s="15" t="s">
        <v>308</v>
      </c>
      <c r="F469" s="15" t="s">
        <v>309</v>
      </c>
      <c r="G469" s="15" t="s">
        <v>2760</v>
      </c>
      <c r="H469" s="15" t="s">
        <v>323</v>
      </c>
      <c r="I469" s="15" t="s">
        <v>310</v>
      </c>
      <c r="J469" s="15" t="s">
        <v>1527</v>
      </c>
      <c r="K469" s="15" t="s">
        <v>1528</v>
      </c>
      <c r="L469" s="15" t="s">
        <v>308</v>
      </c>
      <c r="M469" s="15" t="s">
        <v>1529</v>
      </c>
      <c r="N469" s="15" t="s">
        <v>1530</v>
      </c>
      <c r="O469" s="14" t="s">
        <v>2252</v>
      </c>
      <c r="P469" s="17">
        <v>17282.509999999998</v>
      </c>
      <c r="Q469" s="24" t="s">
        <v>1571</v>
      </c>
      <c r="R469" s="24" t="s">
        <v>1558</v>
      </c>
      <c r="S469" s="24" t="str">
        <f t="shared" si="26"/>
        <v>100010328</v>
      </c>
      <c r="T469" s="24" t="str">
        <f t="shared" si="27"/>
        <v>DEC 2020</v>
      </c>
      <c r="U469" s="24" t="str">
        <f t="shared" si="28"/>
        <v>Svcs-Ess Svs-2200</v>
      </c>
      <c r="V469" t="s">
        <v>2776</v>
      </c>
    </row>
    <row r="470" spans="1:22" x14ac:dyDescent="0.2">
      <c r="A470" s="14" t="s">
        <v>124</v>
      </c>
      <c r="B470" s="15" t="s">
        <v>1553</v>
      </c>
      <c r="C470" s="15" t="s">
        <v>1525</v>
      </c>
      <c r="D470" s="15" t="s">
        <v>1549</v>
      </c>
      <c r="E470" s="15" t="s">
        <v>308</v>
      </c>
      <c r="F470" s="15" t="s">
        <v>309</v>
      </c>
      <c r="G470" s="15" t="s">
        <v>2761</v>
      </c>
      <c r="H470" s="15" t="s">
        <v>295</v>
      </c>
      <c r="I470" s="15" t="s">
        <v>310</v>
      </c>
      <c r="J470" s="15" t="s">
        <v>1527</v>
      </c>
      <c r="K470" s="15" t="s">
        <v>1528</v>
      </c>
      <c r="L470" s="15" t="s">
        <v>308</v>
      </c>
      <c r="M470" s="15" t="s">
        <v>2762</v>
      </c>
      <c r="N470" s="15" t="s">
        <v>2763</v>
      </c>
      <c r="O470" s="14" t="s">
        <v>2252</v>
      </c>
      <c r="P470" s="17">
        <v>25179.56</v>
      </c>
      <c r="Q470" s="24" t="s">
        <v>1571</v>
      </c>
      <c r="R470" s="24" t="s">
        <v>1558</v>
      </c>
      <c r="S470" s="24" t="str">
        <f t="shared" si="26"/>
        <v>100010329</v>
      </c>
      <c r="T470" s="24" t="str">
        <f t="shared" si="27"/>
        <v>DEC 2020</v>
      </c>
      <c r="U470" s="24" t="str">
        <f t="shared" si="28"/>
        <v>Svcs-Ess Svs-2200</v>
      </c>
      <c r="V470" t="s">
        <v>2776</v>
      </c>
    </row>
    <row r="471" spans="1:22" x14ac:dyDescent="0.2">
      <c r="A471" s="14" t="s">
        <v>124</v>
      </c>
      <c r="B471" s="15" t="s">
        <v>1553</v>
      </c>
      <c r="C471" s="15" t="s">
        <v>1525</v>
      </c>
      <c r="D471" s="15" t="s">
        <v>1549</v>
      </c>
      <c r="E471" s="15" t="s">
        <v>308</v>
      </c>
      <c r="F471" s="15" t="s">
        <v>309</v>
      </c>
      <c r="G471" s="15" t="s">
        <v>2761</v>
      </c>
      <c r="H471" s="15" t="s">
        <v>285</v>
      </c>
      <c r="I471" s="15" t="s">
        <v>310</v>
      </c>
      <c r="J471" s="15" t="s">
        <v>1527</v>
      </c>
      <c r="K471" s="15" t="s">
        <v>1528</v>
      </c>
      <c r="L471" s="15" t="s">
        <v>308</v>
      </c>
      <c r="M471" s="15" t="s">
        <v>2762</v>
      </c>
      <c r="N471" s="15" t="s">
        <v>2763</v>
      </c>
      <c r="O471" s="14" t="s">
        <v>2252</v>
      </c>
      <c r="P471" s="17">
        <v>8985.11</v>
      </c>
      <c r="Q471" s="24" t="s">
        <v>1571</v>
      </c>
      <c r="R471" s="24" t="s">
        <v>1558</v>
      </c>
      <c r="S471" s="24" t="str">
        <f t="shared" si="26"/>
        <v>100010329</v>
      </c>
      <c r="T471" s="24" t="str">
        <f t="shared" si="27"/>
        <v>DEC 2020</v>
      </c>
      <c r="U471" s="24" t="str">
        <f t="shared" si="28"/>
        <v>Svcs-Ess Svs-2200</v>
      </c>
      <c r="V471" t="s">
        <v>2776</v>
      </c>
    </row>
    <row r="472" spans="1:22" x14ac:dyDescent="0.2">
      <c r="A472" s="14" t="s">
        <v>124</v>
      </c>
      <c r="B472" s="15" t="s">
        <v>1553</v>
      </c>
      <c r="C472" s="15" t="s">
        <v>1525</v>
      </c>
      <c r="D472" s="15" t="s">
        <v>1549</v>
      </c>
      <c r="E472" s="15" t="s">
        <v>308</v>
      </c>
      <c r="F472" s="15" t="s">
        <v>309</v>
      </c>
      <c r="G472" s="15" t="s">
        <v>2761</v>
      </c>
      <c r="H472" s="15" t="s">
        <v>6</v>
      </c>
      <c r="I472" s="15" t="s">
        <v>310</v>
      </c>
      <c r="J472" s="15" t="s">
        <v>1527</v>
      </c>
      <c r="K472" s="15" t="s">
        <v>1528</v>
      </c>
      <c r="L472" s="15" t="s">
        <v>308</v>
      </c>
      <c r="M472" s="15" t="s">
        <v>2762</v>
      </c>
      <c r="N472" s="15" t="s">
        <v>2763</v>
      </c>
      <c r="O472" s="14" t="s">
        <v>2252</v>
      </c>
      <c r="P472" s="17">
        <v>1161.47</v>
      </c>
      <c r="Q472" s="24" t="s">
        <v>1571</v>
      </c>
      <c r="R472" s="24" t="s">
        <v>1558</v>
      </c>
      <c r="S472" s="24" t="str">
        <f t="shared" si="26"/>
        <v>100010329</v>
      </c>
      <c r="T472" s="24" t="str">
        <f t="shared" si="27"/>
        <v>DEC 2020</v>
      </c>
      <c r="U472" s="24" t="str">
        <f t="shared" si="28"/>
        <v>Svcs-Ess Svs-2200</v>
      </c>
      <c r="V472" t="s">
        <v>2776</v>
      </c>
    </row>
    <row r="473" spans="1:22" x14ac:dyDescent="0.2">
      <c r="A473" s="14" t="s">
        <v>124</v>
      </c>
      <c r="B473" s="15" t="s">
        <v>1553</v>
      </c>
      <c r="C473" s="15" t="s">
        <v>1525</v>
      </c>
      <c r="D473" s="15" t="s">
        <v>1549</v>
      </c>
      <c r="E473" s="15" t="s">
        <v>308</v>
      </c>
      <c r="F473" s="15" t="s">
        <v>309</v>
      </c>
      <c r="G473" s="15" t="s">
        <v>2761</v>
      </c>
      <c r="H473" s="15" t="s">
        <v>19</v>
      </c>
      <c r="I473" s="15" t="s">
        <v>310</v>
      </c>
      <c r="J473" s="15" t="s">
        <v>1527</v>
      </c>
      <c r="K473" s="15" t="s">
        <v>1528</v>
      </c>
      <c r="L473" s="15" t="s">
        <v>308</v>
      </c>
      <c r="M473" s="15" t="s">
        <v>2762</v>
      </c>
      <c r="N473" s="15" t="s">
        <v>2763</v>
      </c>
      <c r="O473" s="14" t="s">
        <v>2252</v>
      </c>
      <c r="P473" s="17">
        <v>84683.97</v>
      </c>
      <c r="Q473" s="24" t="s">
        <v>1571</v>
      </c>
      <c r="R473" s="24" t="s">
        <v>1558</v>
      </c>
      <c r="S473" s="24" t="str">
        <f t="shared" si="26"/>
        <v>100010329</v>
      </c>
      <c r="T473" s="24" t="str">
        <f t="shared" si="27"/>
        <v>DEC 2020</v>
      </c>
      <c r="U473" s="24" t="str">
        <f t="shared" si="28"/>
        <v>Svcs-Ess Svs-2200</v>
      </c>
      <c r="V473" t="s">
        <v>2776</v>
      </c>
    </row>
    <row r="474" spans="1:22" x14ac:dyDescent="0.2">
      <c r="A474" s="14" t="s">
        <v>124</v>
      </c>
      <c r="B474" s="15" t="s">
        <v>1553</v>
      </c>
      <c r="C474" s="15" t="s">
        <v>1525</v>
      </c>
      <c r="D474" s="15" t="s">
        <v>1549</v>
      </c>
      <c r="E474" s="15" t="s">
        <v>308</v>
      </c>
      <c r="F474" s="15" t="s">
        <v>309</v>
      </c>
      <c r="G474" s="15" t="s">
        <v>2761</v>
      </c>
      <c r="H474" s="15" t="s">
        <v>39</v>
      </c>
      <c r="I474" s="15" t="s">
        <v>310</v>
      </c>
      <c r="J474" s="15" t="s">
        <v>1527</v>
      </c>
      <c r="K474" s="15" t="s">
        <v>1528</v>
      </c>
      <c r="L474" s="15" t="s">
        <v>308</v>
      </c>
      <c r="M474" s="15" t="s">
        <v>2762</v>
      </c>
      <c r="N474" s="15" t="s">
        <v>2763</v>
      </c>
      <c r="O474" s="14" t="s">
        <v>2252</v>
      </c>
      <c r="P474" s="17">
        <v>10169.219999999999</v>
      </c>
      <c r="Q474" s="24" t="s">
        <v>1571</v>
      </c>
      <c r="R474" s="24" t="s">
        <v>1558</v>
      </c>
      <c r="S474" s="24" t="str">
        <f t="shared" si="26"/>
        <v>100010329</v>
      </c>
      <c r="T474" s="24" t="str">
        <f t="shared" si="27"/>
        <v>DEC 2020</v>
      </c>
      <c r="U474" s="24" t="str">
        <f t="shared" si="28"/>
        <v>Svcs-Ess Svs-2200</v>
      </c>
      <c r="V474" t="s">
        <v>2776</v>
      </c>
    </row>
    <row r="475" spans="1:22" x14ac:dyDescent="0.2">
      <c r="A475" s="14" t="s">
        <v>124</v>
      </c>
      <c r="B475" s="15" t="s">
        <v>1553</v>
      </c>
      <c r="C475" s="15" t="s">
        <v>1525</v>
      </c>
      <c r="D475" s="15" t="s">
        <v>1549</v>
      </c>
      <c r="E475" s="15" t="s">
        <v>308</v>
      </c>
      <c r="F475" s="15" t="s">
        <v>309</v>
      </c>
      <c r="G475" s="15" t="s">
        <v>2761</v>
      </c>
      <c r="H475" s="15" t="s">
        <v>43</v>
      </c>
      <c r="I475" s="15" t="s">
        <v>310</v>
      </c>
      <c r="J475" s="15" t="s">
        <v>1527</v>
      </c>
      <c r="K475" s="15" t="s">
        <v>1528</v>
      </c>
      <c r="L475" s="15" t="s">
        <v>308</v>
      </c>
      <c r="M475" s="15" t="s">
        <v>2762</v>
      </c>
      <c r="N475" s="15" t="s">
        <v>2763</v>
      </c>
      <c r="O475" s="14" t="s">
        <v>2252</v>
      </c>
      <c r="P475" s="17">
        <v>30978.06</v>
      </c>
      <c r="Q475" s="24" t="s">
        <v>1571</v>
      </c>
      <c r="R475" s="24" t="s">
        <v>1558</v>
      </c>
      <c r="S475" s="24" t="str">
        <f t="shared" si="26"/>
        <v>100010329</v>
      </c>
      <c r="T475" s="24" t="str">
        <f t="shared" si="27"/>
        <v>DEC 2020</v>
      </c>
      <c r="U475" s="24" t="str">
        <f t="shared" si="28"/>
        <v>Svcs-Ess Svs-2200</v>
      </c>
      <c r="V475" t="s">
        <v>2776</v>
      </c>
    </row>
    <row r="476" spans="1:22" x14ac:dyDescent="0.2">
      <c r="A476" s="14" t="s">
        <v>124</v>
      </c>
      <c r="B476" s="15" t="s">
        <v>1553</v>
      </c>
      <c r="C476" s="15" t="s">
        <v>1525</v>
      </c>
      <c r="D476" s="15" t="s">
        <v>1549</v>
      </c>
      <c r="E476" s="15" t="s">
        <v>308</v>
      </c>
      <c r="F476" s="15" t="s">
        <v>309</v>
      </c>
      <c r="G476" s="15" t="s">
        <v>2761</v>
      </c>
      <c r="H476" s="15" t="s">
        <v>314</v>
      </c>
      <c r="I476" s="15" t="s">
        <v>310</v>
      </c>
      <c r="J476" s="15" t="s">
        <v>1527</v>
      </c>
      <c r="K476" s="15" t="s">
        <v>1528</v>
      </c>
      <c r="L476" s="15" t="s">
        <v>308</v>
      </c>
      <c r="M476" s="15" t="s">
        <v>2762</v>
      </c>
      <c r="N476" s="15" t="s">
        <v>2763</v>
      </c>
      <c r="O476" s="14" t="s">
        <v>2252</v>
      </c>
      <c r="P476" s="17">
        <v>6942.47</v>
      </c>
      <c r="Q476" s="24" t="s">
        <v>1571</v>
      </c>
      <c r="R476" s="24" t="s">
        <v>1558</v>
      </c>
      <c r="S476" s="24" t="str">
        <f t="shared" si="26"/>
        <v>100010329</v>
      </c>
      <c r="T476" s="24" t="str">
        <f t="shared" si="27"/>
        <v>DEC 2020</v>
      </c>
      <c r="U476" s="24" t="str">
        <f t="shared" si="28"/>
        <v>Svcs-Ess Svs-2200</v>
      </c>
      <c r="V476" t="s">
        <v>2776</v>
      </c>
    </row>
    <row r="477" spans="1:22" x14ac:dyDescent="0.2">
      <c r="A477" s="14" t="s">
        <v>124</v>
      </c>
      <c r="B477" s="15" t="s">
        <v>1553</v>
      </c>
      <c r="C477" s="15" t="s">
        <v>1525</v>
      </c>
      <c r="D477" s="15" t="s">
        <v>1549</v>
      </c>
      <c r="E477" s="15" t="s">
        <v>308</v>
      </c>
      <c r="F477" s="15" t="s">
        <v>309</v>
      </c>
      <c r="G477" s="15" t="s">
        <v>2761</v>
      </c>
      <c r="H477" s="15" t="s">
        <v>316</v>
      </c>
      <c r="I477" s="15" t="s">
        <v>310</v>
      </c>
      <c r="J477" s="15" t="s">
        <v>1527</v>
      </c>
      <c r="K477" s="15" t="s">
        <v>1528</v>
      </c>
      <c r="L477" s="15" t="s">
        <v>308</v>
      </c>
      <c r="M477" s="15" t="s">
        <v>2762</v>
      </c>
      <c r="N477" s="15" t="s">
        <v>2763</v>
      </c>
      <c r="O477" s="14" t="s">
        <v>2252</v>
      </c>
      <c r="P477" s="17">
        <v>17338.84</v>
      </c>
      <c r="Q477" s="24" t="s">
        <v>1571</v>
      </c>
      <c r="R477" s="24" t="s">
        <v>1558</v>
      </c>
      <c r="S477" s="24" t="str">
        <f t="shared" si="26"/>
        <v>100010329</v>
      </c>
      <c r="T477" s="24" t="str">
        <f t="shared" si="27"/>
        <v>DEC 2020</v>
      </c>
      <c r="U477" s="24" t="str">
        <f t="shared" si="28"/>
        <v>Svcs-Ess Svs-2200</v>
      </c>
      <c r="V477" t="s">
        <v>2776</v>
      </c>
    </row>
    <row r="478" spans="1:22" x14ac:dyDescent="0.2">
      <c r="A478" s="14" t="s">
        <v>124</v>
      </c>
      <c r="B478" s="15" t="s">
        <v>1553</v>
      </c>
      <c r="C478" s="15" t="s">
        <v>1525</v>
      </c>
      <c r="D478" s="15" t="s">
        <v>1549</v>
      </c>
      <c r="E478" s="15" t="s">
        <v>308</v>
      </c>
      <c r="F478" s="15" t="s">
        <v>309</v>
      </c>
      <c r="G478" s="15" t="s">
        <v>2761</v>
      </c>
      <c r="H478" s="15" t="s">
        <v>318</v>
      </c>
      <c r="I478" s="15" t="s">
        <v>310</v>
      </c>
      <c r="J478" s="15" t="s">
        <v>1527</v>
      </c>
      <c r="K478" s="15" t="s">
        <v>1528</v>
      </c>
      <c r="L478" s="15" t="s">
        <v>308</v>
      </c>
      <c r="M478" s="15" t="s">
        <v>2762</v>
      </c>
      <c r="N478" s="15" t="s">
        <v>2763</v>
      </c>
      <c r="O478" s="14" t="s">
        <v>2252</v>
      </c>
      <c r="P478" s="17">
        <v>4921.38</v>
      </c>
      <c r="Q478" s="24" t="s">
        <v>1571</v>
      </c>
      <c r="R478" s="24" t="s">
        <v>1558</v>
      </c>
      <c r="S478" s="24" t="str">
        <f t="shared" si="26"/>
        <v>100010329</v>
      </c>
      <c r="T478" s="24" t="str">
        <f t="shared" si="27"/>
        <v>DEC 2020</v>
      </c>
      <c r="U478" s="24" t="str">
        <f t="shared" si="28"/>
        <v>Svcs-Ess Svs-2200</v>
      </c>
      <c r="V478" t="s">
        <v>2776</v>
      </c>
    </row>
    <row r="479" spans="1:22" x14ac:dyDescent="0.2">
      <c r="A479" s="14" t="s">
        <v>124</v>
      </c>
      <c r="B479" s="15" t="s">
        <v>1553</v>
      </c>
      <c r="C479" s="15" t="s">
        <v>1525</v>
      </c>
      <c r="D479" s="15" t="s">
        <v>1549</v>
      </c>
      <c r="E479" s="15" t="s">
        <v>308</v>
      </c>
      <c r="F479" s="15" t="s">
        <v>309</v>
      </c>
      <c r="G479" s="15" t="s">
        <v>2761</v>
      </c>
      <c r="H479" s="15" t="s">
        <v>320</v>
      </c>
      <c r="I479" s="15" t="s">
        <v>310</v>
      </c>
      <c r="J479" s="15" t="s">
        <v>1527</v>
      </c>
      <c r="K479" s="15" t="s">
        <v>1528</v>
      </c>
      <c r="L479" s="15" t="s">
        <v>308</v>
      </c>
      <c r="M479" s="15" t="s">
        <v>2762</v>
      </c>
      <c r="N479" s="15" t="s">
        <v>2763</v>
      </c>
      <c r="O479" s="14" t="s">
        <v>2252</v>
      </c>
      <c r="P479" s="17">
        <v>34507.19</v>
      </c>
      <c r="Q479" s="24" t="s">
        <v>1571</v>
      </c>
      <c r="R479" s="24" t="s">
        <v>1558</v>
      </c>
      <c r="S479" s="24" t="str">
        <f t="shared" si="26"/>
        <v>100010329</v>
      </c>
      <c r="T479" s="24" t="str">
        <f t="shared" si="27"/>
        <v>DEC 2020</v>
      </c>
      <c r="U479" s="24" t="str">
        <f t="shared" si="28"/>
        <v>Svcs-Ess Svs-2200</v>
      </c>
      <c r="V479" t="s">
        <v>2776</v>
      </c>
    </row>
    <row r="480" spans="1:22" x14ac:dyDescent="0.2">
      <c r="A480" s="14" t="s">
        <v>124</v>
      </c>
      <c r="B480" s="15" t="s">
        <v>1553</v>
      </c>
      <c r="C480" s="15" t="s">
        <v>1525</v>
      </c>
      <c r="D480" s="15" t="s">
        <v>1549</v>
      </c>
      <c r="E480" s="15" t="s">
        <v>308</v>
      </c>
      <c r="F480" s="15" t="s">
        <v>309</v>
      </c>
      <c r="G480" s="15" t="s">
        <v>2761</v>
      </c>
      <c r="H480" s="15" t="s">
        <v>322</v>
      </c>
      <c r="I480" s="15" t="s">
        <v>310</v>
      </c>
      <c r="J480" s="15" t="s">
        <v>1527</v>
      </c>
      <c r="K480" s="15" t="s">
        <v>1528</v>
      </c>
      <c r="L480" s="15" t="s">
        <v>308</v>
      </c>
      <c r="M480" s="15" t="s">
        <v>2762</v>
      </c>
      <c r="N480" s="15" t="s">
        <v>2763</v>
      </c>
      <c r="O480" s="14" t="s">
        <v>2252</v>
      </c>
      <c r="P480" s="17">
        <v>5527.82</v>
      </c>
      <c r="Q480" s="24" t="s">
        <v>1571</v>
      </c>
      <c r="R480" s="24" t="s">
        <v>1558</v>
      </c>
      <c r="S480" s="24" t="str">
        <f t="shared" si="26"/>
        <v>100010329</v>
      </c>
      <c r="T480" s="24" t="str">
        <f t="shared" si="27"/>
        <v>DEC 2020</v>
      </c>
      <c r="U480" s="24" t="str">
        <f t="shared" si="28"/>
        <v>Svcs-Ess Svs-2200</v>
      </c>
      <c r="V480" t="s">
        <v>2776</v>
      </c>
    </row>
    <row r="481" spans="1:22" x14ac:dyDescent="0.2">
      <c r="A481" s="14" t="s">
        <v>124</v>
      </c>
      <c r="B481" s="15" t="s">
        <v>1553</v>
      </c>
      <c r="C481" s="15" t="s">
        <v>1525</v>
      </c>
      <c r="D481" s="15" t="s">
        <v>1549</v>
      </c>
      <c r="E481" s="15" t="s">
        <v>308</v>
      </c>
      <c r="F481" s="15" t="s">
        <v>309</v>
      </c>
      <c r="G481" s="15" t="s">
        <v>2761</v>
      </c>
      <c r="H481" s="15" t="s">
        <v>2511</v>
      </c>
      <c r="I481" s="15" t="s">
        <v>310</v>
      </c>
      <c r="J481" s="15" t="s">
        <v>1527</v>
      </c>
      <c r="K481" s="15" t="s">
        <v>1528</v>
      </c>
      <c r="L481" s="15" t="s">
        <v>308</v>
      </c>
      <c r="M481" s="15" t="s">
        <v>2762</v>
      </c>
      <c r="N481" s="15" t="s">
        <v>2763</v>
      </c>
      <c r="O481" s="14" t="s">
        <v>2252</v>
      </c>
      <c r="P481" s="17">
        <v>12601.27</v>
      </c>
      <c r="Q481" s="24" t="s">
        <v>1571</v>
      </c>
      <c r="R481" s="24" t="s">
        <v>1558</v>
      </c>
      <c r="S481" s="24" t="str">
        <f t="shared" si="26"/>
        <v>100010329</v>
      </c>
      <c r="T481" s="24" t="str">
        <f t="shared" si="27"/>
        <v>DEC 2020</v>
      </c>
      <c r="U481" s="24" t="str">
        <f t="shared" si="28"/>
        <v>Svcs-Ess Svs-2200</v>
      </c>
      <c r="V481" t="s">
        <v>2776</v>
      </c>
    </row>
    <row r="482" spans="1:22" x14ac:dyDescent="0.2">
      <c r="A482" s="14" t="s">
        <v>124</v>
      </c>
      <c r="B482" s="15" t="s">
        <v>1553</v>
      </c>
      <c r="C482" s="15" t="s">
        <v>1525</v>
      </c>
      <c r="D482" s="15" t="s">
        <v>1549</v>
      </c>
      <c r="E482" s="15" t="s">
        <v>308</v>
      </c>
      <c r="F482" s="15" t="s">
        <v>309</v>
      </c>
      <c r="G482" s="15" t="s">
        <v>2761</v>
      </c>
      <c r="H482" s="15" t="s">
        <v>2513</v>
      </c>
      <c r="I482" s="15" t="s">
        <v>310</v>
      </c>
      <c r="J482" s="15" t="s">
        <v>1527</v>
      </c>
      <c r="K482" s="15" t="s">
        <v>1528</v>
      </c>
      <c r="L482" s="15" t="s">
        <v>308</v>
      </c>
      <c r="M482" s="15" t="s">
        <v>2762</v>
      </c>
      <c r="N482" s="15" t="s">
        <v>2763</v>
      </c>
      <c r="O482" s="14" t="s">
        <v>2252</v>
      </c>
      <c r="P482" s="17">
        <v>3100.23</v>
      </c>
      <c r="Q482" s="24" t="s">
        <v>1571</v>
      </c>
      <c r="R482" s="24" t="s">
        <v>1558</v>
      </c>
      <c r="S482" s="24" t="str">
        <f t="shared" si="26"/>
        <v>100010329</v>
      </c>
      <c r="T482" s="24" t="str">
        <f t="shared" si="27"/>
        <v>DEC 2020</v>
      </c>
      <c r="U482" s="24" t="str">
        <f t="shared" si="28"/>
        <v>Svcs-Ess Svs-2200</v>
      </c>
      <c r="V482" t="s">
        <v>2776</v>
      </c>
    </row>
    <row r="483" spans="1:22" x14ac:dyDescent="0.2">
      <c r="A483" s="14" t="s">
        <v>124</v>
      </c>
      <c r="B483" s="15" t="s">
        <v>1553</v>
      </c>
      <c r="C483" s="15" t="s">
        <v>1525</v>
      </c>
      <c r="D483" s="15" t="s">
        <v>1549</v>
      </c>
      <c r="E483" s="15" t="s">
        <v>308</v>
      </c>
      <c r="F483" s="15" t="s">
        <v>309</v>
      </c>
      <c r="G483" s="15" t="s">
        <v>2761</v>
      </c>
      <c r="H483" s="15" t="s">
        <v>2514</v>
      </c>
      <c r="I483" s="15" t="s">
        <v>310</v>
      </c>
      <c r="J483" s="15" t="s">
        <v>1527</v>
      </c>
      <c r="K483" s="15" t="s">
        <v>1528</v>
      </c>
      <c r="L483" s="15" t="s">
        <v>308</v>
      </c>
      <c r="M483" s="15" t="s">
        <v>2762</v>
      </c>
      <c r="N483" s="15" t="s">
        <v>2763</v>
      </c>
      <c r="O483" s="14" t="s">
        <v>2252</v>
      </c>
      <c r="P483" s="17">
        <v>4020.54</v>
      </c>
      <c r="Q483" s="24" t="s">
        <v>1571</v>
      </c>
      <c r="R483" s="24" t="s">
        <v>1558</v>
      </c>
      <c r="S483" s="24" t="str">
        <f t="shared" si="26"/>
        <v>100010329</v>
      </c>
      <c r="T483" s="24" t="str">
        <f t="shared" si="27"/>
        <v>DEC 2020</v>
      </c>
      <c r="U483" s="24" t="str">
        <f t="shared" si="28"/>
        <v>Svcs-Ess Svs-2200</v>
      </c>
      <c r="V483" t="s">
        <v>2776</v>
      </c>
    </row>
    <row r="484" spans="1:22" x14ac:dyDescent="0.2">
      <c r="A484" s="14" t="s">
        <v>124</v>
      </c>
      <c r="B484" s="15" t="s">
        <v>1553</v>
      </c>
      <c r="C484" s="15" t="s">
        <v>1535</v>
      </c>
      <c r="D484" s="15" t="s">
        <v>1550</v>
      </c>
      <c r="E484" s="15" t="s">
        <v>308</v>
      </c>
      <c r="F484" s="15" t="s">
        <v>309</v>
      </c>
      <c r="G484" s="15" t="s">
        <v>2754</v>
      </c>
      <c r="H484" s="15" t="s">
        <v>2</v>
      </c>
      <c r="I484" s="15" t="s">
        <v>310</v>
      </c>
      <c r="J484" s="15" t="s">
        <v>1527</v>
      </c>
      <c r="K484" s="15" t="s">
        <v>1528</v>
      </c>
      <c r="L484" s="15" t="s">
        <v>308</v>
      </c>
      <c r="M484" s="15" t="s">
        <v>1529</v>
      </c>
      <c r="N484" s="15" t="s">
        <v>1530</v>
      </c>
      <c r="O484" s="14" t="s">
        <v>2229</v>
      </c>
      <c r="P484" s="17">
        <v>825.96</v>
      </c>
      <c r="Q484" s="24" t="s">
        <v>1571</v>
      </c>
      <c r="R484" s="24" t="s">
        <v>1558</v>
      </c>
      <c r="S484" s="24" t="str">
        <f t="shared" si="26"/>
        <v>100001189</v>
      </c>
      <c r="T484" s="24" t="str">
        <f t="shared" si="27"/>
        <v>JAN 2021</v>
      </c>
      <c r="U484" s="24" t="str">
        <f t="shared" si="28"/>
        <v>Svcs-Ess Sun-2200</v>
      </c>
      <c r="V484" t="s">
        <v>2776</v>
      </c>
    </row>
    <row r="485" spans="1:22" x14ac:dyDescent="0.2">
      <c r="A485" s="14" t="s">
        <v>124</v>
      </c>
      <c r="B485" s="15" t="s">
        <v>1553</v>
      </c>
      <c r="C485" s="15" t="s">
        <v>1535</v>
      </c>
      <c r="D485" s="15" t="s">
        <v>1550</v>
      </c>
      <c r="E485" s="15" t="s">
        <v>308</v>
      </c>
      <c r="F485" s="15" t="s">
        <v>309</v>
      </c>
      <c r="G485" s="15" t="s">
        <v>2754</v>
      </c>
      <c r="H485" s="15" t="s">
        <v>4</v>
      </c>
      <c r="I485" s="15" t="s">
        <v>310</v>
      </c>
      <c r="J485" s="15" t="s">
        <v>1527</v>
      </c>
      <c r="K485" s="15" t="s">
        <v>1528</v>
      </c>
      <c r="L485" s="15" t="s">
        <v>308</v>
      </c>
      <c r="M485" s="15" t="s">
        <v>1529</v>
      </c>
      <c r="N485" s="15" t="s">
        <v>1530</v>
      </c>
      <c r="O485" s="14" t="s">
        <v>2229</v>
      </c>
      <c r="P485" s="17">
        <v>3.77</v>
      </c>
      <c r="Q485" s="24" t="s">
        <v>1571</v>
      </c>
      <c r="R485" s="24" t="s">
        <v>1558</v>
      </c>
      <c r="S485" s="24" t="str">
        <f t="shared" si="26"/>
        <v>100001189</v>
      </c>
      <c r="T485" s="24" t="str">
        <f t="shared" si="27"/>
        <v>JAN 2021</v>
      </c>
      <c r="U485" s="24" t="str">
        <f t="shared" si="28"/>
        <v>Svcs-Ess Sun-2200</v>
      </c>
      <c r="V485" t="s">
        <v>2776</v>
      </c>
    </row>
    <row r="486" spans="1:22" x14ac:dyDescent="0.2">
      <c r="A486" s="14" t="s">
        <v>124</v>
      </c>
      <c r="B486" s="15" t="s">
        <v>1553</v>
      </c>
      <c r="C486" s="15" t="s">
        <v>1535</v>
      </c>
      <c r="D486" s="15" t="s">
        <v>1550</v>
      </c>
      <c r="E486" s="15" t="s">
        <v>308</v>
      </c>
      <c r="F486" s="15" t="s">
        <v>309</v>
      </c>
      <c r="G486" s="15" t="s">
        <v>2754</v>
      </c>
      <c r="H486" s="15" t="s">
        <v>8</v>
      </c>
      <c r="I486" s="15" t="s">
        <v>310</v>
      </c>
      <c r="J486" s="15" t="s">
        <v>1527</v>
      </c>
      <c r="K486" s="15" t="s">
        <v>1528</v>
      </c>
      <c r="L486" s="15" t="s">
        <v>308</v>
      </c>
      <c r="M486" s="15" t="s">
        <v>1529</v>
      </c>
      <c r="N486" s="15" t="s">
        <v>1530</v>
      </c>
      <c r="O486" s="14" t="s">
        <v>2229</v>
      </c>
      <c r="P486" s="17">
        <v>2.4900000000000002</v>
      </c>
      <c r="Q486" s="24" t="s">
        <v>1571</v>
      </c>
      <c r="R486" s="24" t="s">
        <v>1558</v>
      </c>
      <c r="S486" s="24" t="str">
        <f t="shared" si="26"/>
        <v>100001189</v>
      </c>
      <c r="T486" s="24" t="str">
        <f t="shared" si="27"/>
        <v>JAN 2021</v>
      </c>
      <c r="U486" s="24" t="str">
        <f t="shared" si="28"/>
        <v>Svcs-Ess Sun-2200</v>
      </c>
      <c r="V486" t="s">
        <v>2776</v>
      </c>
    </row>
    <row r="487" spans="1:22" x14ac:dyDescent="0.2">
      <c r="A487" s="14" t="s">
        <v>124</v>
      </c>
      <c r="B487" s="15" t="s">
        <v>1553</v>
      </c>
      <c r="C487" s="15" t="s">
        <v>1535</v>
      </c>
      <c r="D487" s="15" t="s">
        <v>1550</v>
      </c>
      <c r="E487" s="15" t="s">
        <v>308</v>
      </c>
      <c r="F487" s="15" t="s">
        <v>309</v>
      </c>
      <c r="G487" s="15" t="s">
        <v>2754</v>
      </c>
      <c r="H487" s="15" t="s">
        <v>13</v>
      </c>
      <c r="I487" s="15" t="s">
        <v>310</v>
      </c>
      <c r="J487" s="15" t="s">
        <v>1527</v>
      </c>
      <c r="K487" s="15" t="s">
        <v>1528</v>
      </c>
      <c r="L487" s="15" t="s">
        <v>308</v>
      </c>
      <c r="M487" s="15" t="s">
        <v>1529</v>
      </c>
      <c r="N487" s="15" t="s">
        <v>1530</v>
      </c>
      <c r="O487" s="14" t="s">
        <v>2229</v>
      </c>
      <c r="P487" s="17">
        <v>5867.93</v>
      </c>
      <c r="Q487" s="24" t="s">
        <v>1571</v>
      </c>
      <c r="R487" s="24" t="s">
        <v>1558</v>
      </c>
      <c r="S487" s="24" t="str">
        <f t="shared" si="26"/>
        <v>100001189</v>
      </c>
      <c r="T487" s="24" t="str">
        <f t="shared" si="27"/>
        <v>JAN 2021</v>
      </c>
      <c r="U487" s="24" t="str">
        <f t="shared" si="28"/>
        <v>Svcs-Ess Sun-2200</v>
      </c>
      <c r="V487" t="s">
        <v>2776</v>
      </c>
    </row>
    <row r="488" spans="1:22" x14ac:dyDescent="0.2">
      <c r="A488" s="14" t="s">
        <v>124</v>
      </c>
      <c r="B488" s="15" t="s">
        <v>1553</v>
      </c>
      <c r="C488" s="15" t="s">
        <v>1535</v>
      </c>
      <c r="D488" s="15" t="s">
        <v>1550</v>
      </c>
      <c r="E488" s="15" t="s">
        <v>308</v>
      </c>
      <c r="F488" s="15" t="s">
        <v>309</v>
      </c>
      <c r="G488" s="15" t="s">
        <v>2754</v>
      </c>
      <c r="H488" s="15" t="s">
        <v>49</v>
      </c>
      <c r="I488" s="15" t="s">
        <v>310</v>
      </c>
      <c r="J488" s="15" t="s">
        <v>1527</v>
      </c>
      <c r="K488" s="15" t="s">
        <v>1528</v>
      </c>
      <c r="L488" s="15" t="s">
        <v>308</v>
      </c>
      <c r="M488" s="15" t="s">
        <v>1529</v>
      </c>
      <c r="N488" s="15" t="s">
        <v>1530</v>
      </c>
      <c r="O488" s="14" t="s">
        <v>2229</v>
      </c>
      <c r="P488" s="17">
        <v>4.1500000000000004</v>
      </c>
      <c r="Q488" s="24" t="s">
        <v>1571</v>
      </c>
      <c r="R488" s="24" t="s">
        <v>1558</v>
      </c>
      <c r="S488" s="24" t="str">
        <f t="shared" si="26"/>
        <v>100001189</v>
      </c>
      <c r="T488" s="24" t="str">
        <f t="shared" si="27"/>
        <v>JAN 2021</v>
      </c>
      <c r="U488" s="24" t="str">
        <f t="shared" si="28"/>
        <v>Svcs-Ess Sun-2200</v>
      </c>
      <c r="V488" t="s">
        <v>2776</v>
      </c>
    </row>
    <row r="489" spans="1:22" x14ac:dyDescent="0.2">
      <c r="A489" s="14" t="s">
        <v>124</v>
      </c>
      <c r="B489" s="15" t="s">
        <v>1553</v>
      </c>
      <c r="C489" s="15" t="s">
        <v>1535</v>
      </c>
      <c r="D489" s="15" t="s">
        <v>1550</v>
      </c>
      <c r="E489" s="15" t="s">
        <v>308</v>
      </c>
      <c r="F489" s="15" t="s">
        <v>309</v>
      </c>
      <c r="G489" s="15" t="s">
        <v>2754</v>
      </c>
      <c r="H489" s="15" t="s">
        <v>2764</v>
      </c>
      <c r="I489" s="15" t="s">
        <v>310</v>
      </c>
      <c r="J489" s="15" t="s">
        <v>1527</v>
      </c>
      <c r="K489" s="15" t="s">
        <v>1528</v>
      </c>
      <c r="L489" s="15" t="s">
        <v>308</v>
      </c>
      <c r="M489" s="15" t="s">
        <v>1529</v>
      </c>
      <c r="N489" s="15" t="s">
        <v>1530</v>
      </c>
      <c r="O489" s="14" t="s">
        <v>2229</v>
      </c>
      <c r="P489" s="17">
        <v>682.79</v>
      </c>
      <c r="Q489" s="24" t="s">
        <v>1571</v>
      </c>
      <c r="R489" s="24" t="s">
        <v>1558</v>
      </c>
      <c r="S489" s="24" t="str">
        <f t="shared" si="26"/>
        <v>100001189</v>
      </c>
      <c r="T489" s="24" t="str">
        <f t="shared" si="27"/>
        <v>JAN 2021</v>
      </c>
      <c r="U489" s="24" t="str">
        <f t="shared" si="28"/>
        <v>Svcs-Ess Sun-2200</v>
      </c>
      <c r="V489" t="s">
        <v>2776</v>
      </c>
    </row>
    <row r="490" spans="1:22" x14ac:dyDescent="0.2">
      <c r="A490" s="14" t="s">
        <v>124</v>
      </c>
      <c r="B490" s="15" t="s">
        <v>1553</v>
      </c>
      <c r="C490" s="15" t="s">
        <v>1535</v>
      </c>
      <c r="D490" s="15" t="s">
        <v>1550</v>
      </c>
      <c r="E490" s="15" t="s">
        <v>308</v>
      </c>
      <c r="F490" s="15" t="s">
        <v>309</v>
      </c>
      <c r="G490" s="15" t="s">
        <v>2754</v>
      </c>
      <c r="H490" s="15" t="s">
        <v>315</v>
      </c>
      <c r="I490" s="15" t="s">
        <v>310</v>
      </c>
      <c r="J490" s="15" t="s">
        <v>1527</v>
      </c>
      <c r="K490" s="15" t="s">
        <v>1528</v>
      </c>
      <c r="L490" s="15" t="s">
        <v>308</v>
      </c>
      <c r="M490" s="15" t="s">
        <v>1529</v>
      </c>
      <c r="N490" s="15" t="s">
        <v>1530</v>
      </c>
      <c r="O490" s="14" t="s">
        <v>2229</v>
      </c>
      <c r="P490" s="17">
        <v>446.27</v>
      </c>
      <c r="Q490" s="24" t="s">
        <v>1571</v>
      </c>
      <c r="R490" s="24" t="s">
        <v>1558</v>
      </c>
      <c r="S490" s="24" t="str">
        <f t="shared" si="26"/>
        <v>100001189</v>
      </c>
      <c r="T490" s="24" t="str">
        <f t="shared" si="27"/>
        <v>JAN 2021</v>
      </c>
      <c r="U490" s="24" t="str">
        <f t="shared" si="28"/>
        <v>Svcs-Ess Sun-2200</v>
      </c>
      <c r="V490" t="s">
        <v>2776</v>
      </c>
    </row>
    <row r="491" spans="1:22" x14ac:dyDescent="0.2">
      <c r="A491" s="14" t="s">
        <v>124</v>
      </c>
      <c r="B491" s="15" t="s">
        <v>1553</v>
      </c>
      <c r="C491" s="15" t="s">
        <v>1535</v>
      </c>
      <c r="D491" s="15" t="s">
        <v>1550</v>
      </c>
      <c r="E491" s="15" t="s">
        <v>308</v>
      </c>
      <c r="F491" s="15" t="s">
        <v>309</v>
      </c>
      <c r="G491" s="15" t="s">
        <v>2754</v>
      </c>
      <c r="H491" s="15" t="s">
        <v>317</v>
      </c>
      <c r="I491" s="15" t="s">
        <v>310</v>
      </c>
      <c r="J491" s="15" t="s">
        <v>1527</v>
      </c>
      <c r="K491" s="15" t="s">
        <v>1528</v>
      </c>
      <c r="L491" s="15" t="s">
        <v>308</v>
      </c>
      <c r="M491" s="15" t="s">
        <v>1529</v>
      </c>
      <c r="N491" s="15" t="s">
        <v>1530</v>
      </c>
      <c r="O491" s="14" t="s">
        <v>2229</v>
      </c>
      <c r="P491" s="17">
        <v>75.459999999999994</v>
      </c>
      <c r="Q491" s="24" t="s">
        <v>1571</v>
      </c>
      <c r="R491" s="24" t="s">
        <v>1558</v>
      </c>
      <c r="S491" s="24" t="str">
        <f t="shared" si="26"/>
        <v>100001189</v>
      </c>
      <c r="T491" s="24" t="str">
        <f t="shared" si="27"/>
        <v>JAN 2021</v>
      </c>
      <c r="U491" s="24" t="str">
        <f t="shared" si="28"/>
        <v>Svcs-Ess Sun-2200</v>
      </c>
      <c r="V491" t="s">
        <v>2776</v>
      </c>
    </row>
    <row r="492" spans="1:22" x14ac:dyDescent="0.2">
      <c r="A492" s="14" t="s">
        <v>124</v>
      </c>
      <c r="B492" s="15" t="s">
        <v>1553</v>
      </c>
      <c r="C492" s="15" t="s">
        <v>1535</v>
      </c>
      <c r="D492" s="15" t="s">
        <v>1550</v>
      </c>
      <c r="E492" s="15" t="s">
        <v>308</v>
      </c>
      <c r="F492" s="15" t="s">
        <v>309</v>
      </c>
      <c r="G492" s="15" t="s">
        <v>2754</v>
      </c>
      <c r="H492" s="15" t="s">
        <v>319</v>
      </c>
      <c r="I492" s="15" t="s">
        <v>310</v>
      </c>
      <c r="J492" s="15" t="s">
        <v>1527</v>
      </c>
      <c r="K492" s="15" t="s">
        <v>1528</v>
      </c>
      <c r="L492" s="15" t="s">
        <v>308</v>
      </c>
      <c r="M492" s="15" t="s">
        <v>1529</v>
      </c>
      <c r="N492" s="15" t="s">
        <v>1530</v>
      </c>
      <c r="O492" s="14" t="s">
        <v>2229</v>
      </c>
      <c r="P492" s="17">
        <v>48.17</v>
      </c>
      <c r="Q492" s="24" t="s">
        <v>1571</v>
      </c>
      <c r="R492" s="24" t="s">
        <v>1558</v>
      </c>
      <c r="S492" s="24" t="str">
        <f t="shared" si="26"/>
        <v>100001189</v>
      </c>
      <c r="T492" s="24" t="str">
        <f t="shared" si="27"/>
        <v>JAN 2021</v>
      </c>
      <c r="U492" s="24" t="str">
        <f t="shared" si="28"/>
        <v>Svcs-Ess Sun-2200</v>
      </c>
      <c r="V492" t="s">
        <v>2776</v>
      </c>
    </row>
    <row r="493" spans="1:22" x14ac:dyDescent="0.2">
      <c r="A493" s="14" t="s">
        <v>124</v>
      </c>
      <c r="B493" s="15" t="s">
        <v>1553</v>
      </c>
      <c r="C493" s="15" t="s">
        <v>1535</v>
      </c>
      <c r="D493" s="15" t="s">
        <v>1550</v>
      </c>
      <c r="E493" s="15" t="s">
        <v>308</v>
      </c>
      <c r="F493" s="15" t="s">
        <v>309</v>
      </c>
      <c r="G493" s="15" t="s">
        <v>2754</v>
      </c>
      <c r="H493" s="15" t="s">
        <v>323</v>
      </c>
      <c r="I493" s="15" t="s">
        <v>310</v>
      </c>
      <c r="J493" s="15" t="s">
        <v>1527</v>
      </c>
      <c r="K493" s="15" t="s">
        <v>1528</v>
      </c>
      <c r="L493" s="15" t="s">
        <v>308</v>
      </c>
      <c r="M493" s="15" t="s">
        <v>1529</v>
      </c>
      <c r="N493" s="15" t="s">
        <v>1530</v>
      </c>
      <c r="O493" s="14" t="s">
        <v>2229</v>
      </c>
      <c r="P493" s="17">
        <v>306.69</v>
      </c>
      <c r="Q493" s="24" t="s">
        <v>1571</v>
      </c>
      <c r="R493" s="24" t="s">
        <v>1558</v>
      </c>
      <c r="S493" s="24" t="str">
        <f t="shared" si="26"/>
        <v>100001189</v>
      </c>
      <c r="T493" s="24" t="str">
        <f t="shared" si="27"/>
        <v>JAN 2021</v>
      </c>
      <c r="U493" s="24" t="str">
        <f t="shared" si="28"/>
        <v>Svcs-Ess Sun-2200</v>
      </c>
      <c r="V493" t="s">
        <v>2776</v>
      </c>
    </row>
    <row r="494" spans="1:22" x14ac:dyDescent="0.2">
      <c r="A494" s="14" t="s">
        <v>124</v>
      </c>
      <c r="B494" s="15" t="s">
        <v>1553</v>
      </c>
      <c r="C494" s="15" t="s">
        <v>1535</v>
      </c>
      <c r="D494" s="15" t="s">
        <v>1550</v>
      </c>
      <c r="E494" s="15" t="s">
        <v>308</v>
      </c>
      <c r="F494" s="15" t="s">
        <v>309</v>
      </c>
      <c r="G494" s="15" t="s">
        <v>2755</v>
      </c>
      <c r="H494" s="15" t="s">
        <v>2</v>
      </c>
      <c r="I494" s="15" t="s">
        <v>310</v>
      </c>
      <c r="J494" s="15" t="s">
        <v>1527</v>
      </c>
      <c r="K494" s="15" t="s">
        <v>1528</v>
      </c>
      <c r="L494" s="15" t="s">
        <v>308</v>
      </c>
      <c r="M494" s="15" t="s">
        <v>1529</v>
      </c>
      <c r="N494" s="15" t="s">
        <v>1530</v>
      </c>
      <c r="O494" s="14" t="s">
        <v>2235</v>
      </c>
      <c r="P494" s="17">
        <v>505.96</v>
      </c>
      <c r="Q494" s="24" t="s">
        <v>1571</v>
      </c>
      <c r="R494" s="24" t="s">
        <v>1558</v>
      </c>
      <c r="S494" s="24" t="str">
        <f t="shared" si="26"/>
        <v>100002071</v>
      </c>
      <c r="T494" s="24" t="str">
        <f t="shared" si="27"/>
        <v>FEB 2021</v>
      </c>
      <c r="U494" s="24" t="str">
        <f t="shared" si="28"/>
        <v>Svcs-Ess Sun-2200</v>
      </c>
      <c r="V494" t="s">
        <v>2776</v>
      </c>
    </row>
    <row r="495" spans="1:22" x14ac:dyDescent="0.2">
      <c r="A495" s="14" t="s">
        <v>124</v>
      </c>
      <c r="B495" s="15" t="s">
        <v>1553</v>
      </c>
      <c r="C495" s="15" t="s">
        <v>1535</v>
      </c>
      <c r="D495" s="15" t="s">
        <v>1550</v>
      </c>
      <c r="E495" s="15" t="s">
        <v>308</v>
      </c>
      <c r="F495" s="15" t="s">
        <v>309</v>
      </c>
      <c r="G495" s="15" t="s">
        <v>2755</v>
      </c>
      <c r="H495" s="15" t="s">
        <v>4</v>
      </c>
      <c r="I495" s="15" t="s">
        <v>310</v>
      </c>
      <c r="J495" s="15" t="s">
        <v>1527</v>
      </c>
      <c r="K495" s="15" t="s">
        <v>1528</v>
      </c>
      <c r="L495" s="15" t="s">
        <v>308</v>
      </c>
      <c r="M495" s="15" t="s">
        <v>1529</v>
      </c>
      <c r="N495" s="15" t="s">
        <v>1530</v>
      </c>
      <c r="O495" s="14" t="s">
        <v>2235</v>
      </c>
      <c r="P495" s="17">
        <v>529.45000000000005</v>
      </c>
      <c r="Q495" s="24" t="s">
        <v>1571</v>
      </c>
      <c r="R495" s="24" t="s">
        <v>1558</v>
      </c>
      <c r="S495" s="24" t="str">
        <f t="shared" si="26"/>
        <v>100002071</v>
      </c>
      <c r="T495" s="24" t="str">
        <f t="shared" si="27"/>
        <v>FEB 2021</v>
      </c>
      <c r="U495" s="24" t="str">
        <f t="shared" si="28"/>
        <v>Svcs-Ess Sun-2200</v>
      </c>
      <c r="V495" t="s">
        <v>2776</v>
      </c>
    </row>
    <row r="496" spans="1:22" x14ac:dyDescent="0.2">
      <c r="A496" s="14" t="s">
        <v>124</v>
      </c>
      <c r="B496" s="15" t="s">
        <v>1553</v>
      </c>
      <c r="C496" s="15" t="s">
        <v>1535</v>
      </c>
      <c r="D496" s="15" t="s">
        <v>1550</v>
      </c>
      <c r="E496" s="15" t="s">
        <v>308</v>
      </c>
      <c r="F496" s="15" t="s">
        <v>309</v>
      </c>
      <c r="G496" s="15" t="s">
        <v>2755</v>
      </c>
      <c r="H496" s="15" t="s">
        <v>8</v>
      </c>
      <c r="I496" s="15" t="s">
        <v>310</v>
      </c>
      <c r="J496" s="15" t="s">
        <v>1527</v>
      </c>
      <c r="K496" s="15" t="s">
        <v>1528</v>
      </c>
      <c r="L496" s="15" t="s">
        <v>308</v>
      </c>
      <c r="M496" s="15" t="s">
        <v>1529</v>
      </c>
      <c r="N496" s="15" t="s">
        <v>1530</v>
      </c>
      <c r="O496" s="14" t="s">
        <v>2235</v>
      </c>
      <c r="P496" s="17">
        <v>2.4900000000000002</v>
      </c>
      <c r="Q496" s="24" t="s">
        <v>1571</v>
      </c>
      <c r="R496" s="24" t="s">
        <v>1558</v>
      </c>
      <c r="S496" s="24" t="str">
        <f t="shared" si="26"/>
        <v>100002071</v>
      </c>
      <c r="T496" s="24" t="str">
        <f t="shared" si="27"/>
        <v>FEB 2021</v>
      </c>
      <c r="U496" s="24" t="str">
        <f t="shared" si="28"/>
        <v>Svcs-Ess Sun-2200</v>
      </c>
      <c r="V496" t="s">
        <v>2776</v>
      </c>
    </row>
    <row r="497" spans="1:22" x14ac:dyDescent="0.2">
      <c r="A497" s="14" t="s">
        <v>124</v>
      </c>
      <c r="B497" s="15" t="s">
        <v>1553</v>
      </c>
      <c r="C497" s="15" t="s">
        <v>1535</v>
      </c>
      <c r="D497" s="15" t="s">
        <v>1550</v>
      </c>
      <c r="E497" s="15" t="s">
        <v>308</v>
      </c>
      <c r="F497" s="15" t="s">
        <v>309</v>
      </c>
      <c r="G497" s="15" t="s">
        <v>2755</v>
      </c>
      <c r="H497" s="15" t="s">
        <v>13</v>
      </c>
      <c r="I497" s="15" t="s">
        <v>310</v>
      </c>
      <c r="J497" s="15" t="s">
        <v>1527</v>
      </c>
      <c r="K497" s="15" t="s">
        <v>1528</v>
      </c>
      <c r="L497" s="15" t="s">
        <v>308</v>
      </c>
      <c r="M497" s="15" t="s">
        <v>1529</v>
      </c>
      <c r="N497" s="15" t="s">
        <v>1530</v>
      </c>
      <c r="O497" s="14" t="s">
        <v>2235</v>
      </c>
      <c r="P497" s="17">
        <v>1215.6500000000001</v>
      </c>
      <c r="Q497" s="24" t="s">
        <v>1571</v>
      </c>
      <c r="R497" s="24" t="s">
        <v>1558</v>
      </c>
      <c r="S497" s="24" t="str">
        <f t="shared" si="26"/>
        <v>100002071</v>
      </c>
      <c r="T497" s="24" t="str">
        <f t="shared" si="27"/>
        <v>FEB 2021</v>
      </c>
      <c r="U497" s="24" t="str">
        <f t="shared" si="28"/>
        <v>Svcs-Ess Sun-2200</v>
      </c>
      <c r="V497" t="s">
        <v>2776</v>
      </c>
    </row>
    <row r="498" spans="1:22" x14ac:dyDescent="0.2">
      <c r="A498" s="14" t="s">
        <v>124</v>
      </c>
      <c r="B498" s="15" t="s">
        <v>1553</v>
      </c>
      <c r="C498" s="15" t="s">
        <v>1535</v>
      </c>
      <c r="D498" s="15" t="s">
        <v>1550</v>
      </c>
      <c r="E498" s="15" t="s">
        <v>308</v>
      </c>
      <c r="F498" s="15" t="s">
        <v>309</v>
      </c>
      <c r="G498" s="15" t="s">
        <v>2755</v>
      </c>
      <c r="H498" s="15" t="s">
        <v>49</v>
      </c>
      <c r="I498" s="15" t="s">
        <v>310</v>
      </c>
      <c r="J498" s="15" t="s">
        <v>1527</v>
      </c>
      <c r="K498" s="15" t="s">
        <v>1528</v>
      </c>
      <c r="L498" s="15" t="s">
        <v>308</v>
      </c>
      <c r="M498" s="15" t="s">
        <v>1529</v>
      </c>
      <c r="N498" s="15" t="s">
        <v>1530</v>
      </c>
      <c r="O498" s="14" t="s">
        <v>2235</v>
      </c>
      <c r="P498" s="17">
        <v>19.18</v>
      </c>
      <c r="Q498" s="24" t="s">
        <v>1571</v>
      </c>
      <c r="R498" s="24" t="s">
        <v>1558</v>
      </c>
      <c r="S498" s="24" t="str">
        <f t="shared" si="26"/>
        <v>100002071</v>
      </c>
      <c r="T498" s="24" t="str">
        <f t="shared" si="27"/>
        <v>FEB 2021</v>
      </c>
      <c r="U498" s="24" t="str">
        <f t="shared" si="28"/>
        <v>Svcs-Ess Sun-2200</v>
      </c>
      <c r="V498" t="s">
        <v>2776</v>
      </c>
    </row>
    <row r="499" spans="1:22" x14ac:dyDescent="0.2">
      <c r="A499" s="14" t="s">
        <v>124</v>
      </c>
      <c r="B499" s="15" t="s">
        <v>1553</v>
      </c>
      <c r="C499" s="15" t="s">
        <v>1535</v>
      </c>
      <c r="D499" s="15" t="s">
        <v>1550</v>
      </c>
      <c r="E499" s="15" t="s">
        <v>308</v>
      </c>
      <c r="F499" s="15" t="s">
        <v>309</v>
      </c>
      <c r="G499" s="15" t="s">
        <v>2755</v>
      </c>
      <c r="H499" s="15" t="s">
        <v>2764</v>
      </c>
      <c r="I499" s="15" t="s">
        <v>310</v>
      </c>
      <c r="J499" s="15" t="s">
        <v>1527</v>
      </c>
      <c r="K499" s="15" t="s">
        <v>1528</v>
      </c>
      <c r="L499" s="15" t="s">
        <v>308</v>
      </c>
      <c r="M499" s="15" t="s">
        <v>1529</v>
      </c>
      <c r="N499" s="15" t="s">
        <v>1530</v>
      </c>
      <c r="O499" s="14" t="s">
        <v>2235</v>
      </c>
      <c r="P499" s="17">
        <v>348.89</v>
      </c>
      <c r="Q499" s="24" t="s">
        <v>1571</v>
      </c>
      <c r="R499" s="24" t="s">
        <v>1558</v>
      </c>
      <c r="S499" s="24" t="str">
        <f t="shared" si="26"/>
        <v>100002071</v>
      </c>
      <c r="T499" s="24" t="str">
        <f t="shared" si="27"/>
        <v>FEB 2021</v>
      </c>
      <c r="U499" s="24" t="str">
        <f t="shared" si="28"/>
        <v>Svcs-Ess Sun-2200</v>
      </c>
      <c r="V499" t="s">
        <v>2776</v>
      </c>
    </row>
    <row r="500" spans="1:22" x14ac:dyDescent="0.2">
      <c r="A500" s="14" t="s">
        <v>124</v>
      </c>
      <c r="B500" s="15" t="s">
        <v>1553</v>
      </c>
      <c r="C500" s="15" t="s">
        <v>1535</v>
      </c>
      <c r="D500" s="15" t="s">
        <v>1550</v>
      </c>
      <c r="E500" s="15" t="s">
        <v>308</v>
      </c>
      <c r="F500" s="15" t="s">
        <v>309</v>
      </c>
      <c r="G500" s="15" t="s">
        <v>2755</v>
      </c>
      <c r="H500" s="15" t="s">
        <v>315</v>
      </c>
      <c r="I500" s="15" t="s">
        <v>310</v>
      </c>
      <c r="J500" s="15" t="s">
        <v>1527</v>
      </c>
      <c r="K500" s="15" t="s">
        <v>1528</v>
      </c>
      <c r="L500" s="15" t="s">
        <v>308</v>
      </c>
      <c r="M500" s="15" t="s">
        <v>1529</v>
      </c>
      <c r="N500" s="15" t="s">
        <v>1530</v>
      </c>
      <c r="O500" s="14" t="s">
        <v>2235</v>
      </c>
      <c r="P500" s="17">
        <v>3114.97</v>
      </c>
      <c r="Q500" s="24" t="s">
        <v>1571</v>
      </c>
      <c r="R500" s="24" t="s">
        <v>1558</v>
      </c>
      <c r="S500" s="24" t="str">
        <f t="shared" si="26"/>
        <v>100002071</v>
      </c>
      <c r="T500" s="24" t="str">
        <f t="shared" si="27"/>
        <v>FEB 2021</v>
      </c>
      <c r="U500" s="24" t="str">
        <f t="shared" si="28"/>
        <v>Svcs-Ess Sun-2200</v>
      </c>
      <c r="V500" t="s">
        <v>2776</v>
      </c>
    </row>
    <row r="501" spans="1:22" x14ac:dyDescent="0.2">
      <c r="A501" s="14" t="s">
        <v>124</v>
      </c>
      <c r="B501" s="15" t="s">
        <v>1553</v>
      </c>
      <c r="C501" s="15" t="s">
        <v>1535</v>
      </c>
      <c r="D501" s="15" t="s">
        <v>1550</v>
      </c>
      <c r="E501" s="15" t="s">
        <v>308</v>
      </c>
      <c r="F501" s="15" t="s">
        <v>309</v>
      </c>
      <c r="G501" s="15" t="s">
        <v>2755</v>
      </c>
      <c r="H501" s="15" t="s">
        <v>317</v>
      </c>
      <c r="I501" s="15" t="s">
        <v>310</v>
      </c>
      <c r="J501" s="15" t="s">
        <v>1527</v>
      </c>
      <c r="K501" s="15" t="s">
        <v>1528</v>
      </c>
      <c r="L501" s="15" t="s">
        <v>308</v>
      </c>
      <c r="M501" s="15" t="s">
        <v>1529</v>
      </c>
      <c r="N501" s="15" t="s">
        <v>1530</v>
      </c>
      <c r="O501" s="14" t="s">
        <v>2235</v>
      </c>
      <c r="P501" s="17">
        <v>899.49</v>
      </c>
      <c r="Q501" s="24" t="s">
        <v>1571</v>
      </c>
      <c r="R501" s="24" t="s">
        <v>1558</v>
      </c>
      <c r="S501" s="24" t="str">
        <f t="shared" si="26"/>
        <v>100002071</v>
      </c>
      <c r="T501" s="24" t="str">
        <f t="shared" si="27"/>
        <v>FEB 2021</v>
      </c>
      <c r="U501" s="24" t="str">
        <f t="shared" si="28"/>
        <v>Svcs-Ess Sun-2200</v>
      </c>
      <c r="V501" t="s">
        <v>2776</v>
      </c>
    </row>
    <row r="502" spans="1:22" x14ac:dyDescent="0.2">
      <c r="A502" s="14" t="s">
        <v>124</v>
      </c>
      <c r="B502" s="15" t="s">
        <v>1553</v>
      </c>
      <c r="C502" s="15" t="s">
        <v>1535</v>
      </c>
      <c r="D502" s="15" t="s">
        <v>1550</v>
      </c>
      <c r="E502" s="15" t="s">
        <v>308</v>
      </c>
      <c r="F502" s="15" t="s">
        <v>309</v>
      </c>
      <c r="G502" s="15" t="s">
        <v>2755</v>
      </c>
      <c r="H502" s="15" t="s">
        <v>319</v>
      </c>
      <c r="I502" s="15" t="s">
        <v>310</v>
      </c>
      <c r="J502" s="15" t="s">
        <v>1527</v>
      </c>
      <c r="K502" s="15" t="s">
        <v>1528</v>
      </c>
      <c r="L502" s="15" t="s">
        <v>308</v>
      </c>
      <c r="M502" s="15" t="s">
        <v>1529</v>
      </c>
      <c r="N502" s="15" t="s">
        <v>1530</v>
      </c>
      <c r="O502" s="14" t="s">
        <v>2235</v>
      </c>
      <c r="P502" s="17">
        <v>18.95</v>
      </c>
      <c r="Q502" s="24" t="s">
        <v>1571</v>
      </c>
      <c r="R502" s="24" t="s">
        <v>1558</v>
      </c>
      <c r="S502" s="24" t="str">
        <f t="shared" si="26"/>
        <v>100002071</v>
      </c>
      <c r="T502" s="24" t="str">
        <f t="shared" si="27"/>
        <v>FEB 2021</v>
      </c>
      <c r="U502" s="24" t="str">
        <f t="shared" si="28"/>
        <v>Svcs-Ess Sun-2200</v>
      </c>
      <c r="V502" t="s">
        <v>2776</v>
      </c>
    </row>
    <row r="503" spans="1:22" x14ac:dyDescent="0.2">
      <c r="A503" s="14" t="s">
        <v>124</v>
      </c>
      <c r="B503" s="15" t="s">
        <v>1553</v>
      </c>
      <c r="C503" s="15" t="s">
        <v>1535</v>
      </c>
      <c r="D503" s="15" t="s">
        <v>1550</v>
      </c>
      <c r="E503" s="15" t="s">
        <v>308</v>
      </c>
      <c r="F503" s="15" t="s">
        <v>309</v>
      </c>
      <c r="G503" s="15" t="s">
        <v>2755</v>
      </c>
      <c r="H503" s="15" t="s">
        <v>323</v>
      </c>
      <c r="I503" s="15" t="s">
        <v>310</v>
      </c>
      <c r="J503" s="15" t="s">
        <v>1527</v>
      </c>
      <c r="K503" s="15" t="s">
        <v>1528</v>
      </c>
      <c r="L503" s="15" t="s">
        <v>308</v>
      </c>
      <c r="M503" s="15" t="s">
        <v>1529</v>
      </c>
      <c r="N503" s="15" t="s">
        <v>1530</v>
      </c>
      <c r="O503" s="14" t="s">
        <v>2235</v>
      </c>
      <c r="P503" s="17">
        <v>74.540000000000006</v>
      </c>
      <c r="Q503" s="24" t="s">
        <v>1571</v>
      </c>
      <c r="R503" s="24" t="s">
        <v>1558</v>
      </c>
      <c r="S503" s="24" t="str">
        <f t="shared" si="26"/>
        <v>100002071</v>
      </c>
      <c r="T503" s="24" t="str">
        <f t="shared" si="27"/>
        <v>FEB 2021</v>
      </c>
      <c r="U503" s="24" t="str">
        <f t="shared" si="28"/>
        <v>Svcs-Ess Sun-2200</v>
      </c>
      <c r="V503" t="s">
        <v>2776</v>
      </c>
    </row>
    <row r="504" spans="1:22" x14ac:dyDescent="0.2">
      <c r="A504" s="14" t="s">
        <v>124</v>
      </c>
      <c r="B504" s="15" t="s">
        <v>1553</v>
      </c>
      <c r="C504" s="15" t="s">
        <v>1535</v>
      </c>
      <c r="D504" s="15" t="s">
        <v>1550</v>
      </c>
      <c r="E504" s="15" t="s">
        <v>308</v>
      </c>
      <c r="F504" s="15" t="s">
        <v>309</v>
      </c>
      <c r="G504" s="15" t="s">
        <v>2756</v>
      </c>
      <c r="H504" s="15" t="s">
        <v>2</v>
      </c>
      <c r="I504" s="15" t="s">
        <v>310</v>
      </c>
      <c r="J504" s="15" t="s">
        <v>1527</v>
      </c>
      <c r="K504" s="15" t="s">
        <v>1528</v>
      </c>
      <c r="L504" s="15" t="s">
        <v>308</v>
      </c>
      <c r="M504" s="15" t="s">
        <v>1529</v>
      </c>
      <c r="N504" s="15" t="s">
        <v>1530</v>
      </c>
      <c r="O504" s="14" t="s">
        <v>2239</v>
      </c>
      <c r="P504" s="17">
        <v>809.89</v>
      </c>
      <c r="Q504" s="24" t="s">
        <v>1571</v>
      </c>
      <c r="R504" s="24" t="s">
        <v>1558</v>
      </c>
      <c r="S504" s="24" t="str">
        <f t="shared" si="26"/>
        <v>100003537</v>
      </c>
      <c r="T504" s="24" t="str">
        <f t="shared" si="27"/>
        <v>MAR 2021</v>
      </c>
      <c r="U504" s="24" t="str">
        <f t="shared" si="28"/>
        <v>Svcs-Ess Sun-2200</v>
      </c>
      <c r="V504" t="s">
        <v>2776</v>
      </c>
    </row>
    <row r="505" spans="1:22" x14ac:dyDescent="0.2">
      <c r="A505" s="14" t="s">
        <v>124</v>
      </c>
      <c r="B505" s="15" t="s">
        <v>1553</v>
      </c>
      <c r="C505" s="15" t="s">
        <v>1535</v>
      </c>
      <c r="D505" s="15" t="s">
        <v>1550</v>
      </c>
      <c r="E505" s="15" t="s">
        <v>308</v>
      </c>
      <c r="F505" s="15" t="s">
        <v>309</v>
      </c>
      <c r="G505" s="15" t="s">
        <v>2756</v>
      </c>
      <c r="H505" s="15" t="s">
        <v>4</v>
      </c>
      <c r="I505" s="15" t="s">
        <v>310</v>
      </c>
      <c r="J505" s="15" t="s">
        <v>1527</v>
      </c>
      <c r="K505" s="15" t="s">
        <v>1528</v>
      </c>
      <c r="L505" s="15" t="s">
        <v>308</v>
      </c>
      <c r="M505" s="15" t="s">
        <v>1529</v>
      </c>
      <c r="N505" s="15" t="s">
        <v>1530</v>
      </c>
      <c r="O505" s="14" t="s">
        <v>2239</v>
      </c>
      <c r="P505" s="17">
        <v>1214.5999999999999</v>
      </c>
      <c r="Q505" s="24" t="s">
        <v>1571</v>
      </c>
      <c r="R505" s="24" t="s">
        <v>1558</v>
      </c>
      <c r="S505" s="24" t="str">
        <f t="shared" si="26"/>
        <v>100003537</v>
      </c>
      <c r="T505" s="24" t="str">
        <f t="shared" si="27"/>
        <v>MAR 2021</v>
      </c>
      <c r="U505" s="24" t="str">
        <f t="shared" si="28"/>
        <v>Svcs-Ess Sun-2200</v>
      </c>
      <c r="V505" t="s">
        <v>2776</v>
      </c>
    </row>
    <row r="506" spans="1:22" x14ac:dyDescent="0.2">
      <c r="A506" s="14" t="s">
        <v>124</v>
      </c>
      <c r="B506" s="15" t="s">
        <v>1553</v>
      </c>
      <c r="C506" s="15" t="s">
        <v>1535</v>
      </c>
      <c r="D506" s="15" t="s">
        <v>1550</v>
      </c>
      <c r="E506" s="15" t="s">
        <v>308</v>
      </c>
      <c r="F506" s="15" t="s">
        <v>309</v>
      </c>
      <c r="G506" s="15" t="s">
        <v>2756</v>
      </c>
      <c r="H506" s="15" t="s">
        <v>8</v>
      </c>
      <c r="I506" s="15" t="s">
        <v>310</v>
      </c>
      <c r="J506" s="15" t="s">
        <v>1527</v>
      </c>
      <c r="K506" s="15" t="s">
        <v>1528</v>
      </c>
      <c r="L506" s="15" t="s">
        <v>308</v>
      </c>
      <c r="M506" s="15" t="s">
        <v>1529</v>
      </c>
      <c r="N506" s="15" t="s">
        <v>1530</v>
      </c>
      <c r="O506" s="14" t="s">
        <v>2239</v>
      </c>
      <c r="P506" s="17">
        <v>23.01</v>
      </c>
      <c r="Q506" s="24" t="s">
        <v>1571</v>
      </c>
      <c r="R506" s="24" t="s">
        <v>1558</v>
      </c>
      <c r="S506" s="24" t="str">
        <f t="shared" si="26"/>
        <v>100003537</v>
      </c>
      <c r="T506" s="24" t="str">
        <f t="shared" si="27"/>
        <v>MAR 2021</v>
      </c>
      <c r="U506" s="24" t="str">
        <f t="shared" si="28"/>
        <v>Svcs-Ess Sun-2200</v>
      </c>
      <c r="V506" t="s">
        <v>2776</v>
      </c>
    </row>
    <row r="507" spans="1:22" x14ac:dyDescent="0.2">
      <c r="A507" s="14" t="s">
        <v>124</v>
      </c>
      <c r="B507" s="15" t="s">
        <v>1553</v>
      </c>
      <c r="C507" s="15" t="s">
        <v>1535</v>
      </c>
      <c r="D507" s="15" t="s">
        <v>1550</v>
      </c>
      <c r="E507" s="15" t="s">
        <v>308</v>
      </c>
      <c r="F507" s="15" t="s">
        <v>309</v>
      </c>
      <c r="G507" s="15" t="s">
        <v>2756</v>
      </c>
      <c r="H507" s="15" t="s">
        <v>13</v>
      </c>
      <c r="I507" s="15" t="s">
        <v>310</v>
      </c>
      <c r="J507" s="15" t="s">
        <v>1527</v>
      </c>
      <c r="K507" s="15" t="s">
        <v>1528</v>
      </c>
      <c r="L507" s="15" t="s">
        <v>308</v>
      </c>
      <c r="M507" s="15" t="s">
        <v>1529</v>
      </c>
      <c r="N507" s="15" t="s">
        <v>1530</v>
      </c>
      <c r="O507" s="14" t="s">
        <v>2239</v>
      </c>
      <c r="P507" s="17">
        <v>15221.38</v>
      </c>
      <c r="Q507" s="24" t="s">
        <v>1571</v>
      </c>
      <c r="R507" s="24" t="s">
        <v>1558</v>
      </c>
      <c r="S507" s="24" t="str">
        <f t="shared" si="26"/>
        <v>100003537</v>
      </c>
      <c r="T507" s="24" t="str">
        <f t="shared" si="27"/>
        <v>MAR 2021</v>
      </c>
      <c r="U507" s="24" t="str">
        <f t="shared" si="28"/>
        <v>Svcs-Ess Sun-2200</v>
      </c>
      <c r="V507" t="s">
        <v>2776</v>
      </c>
    </row>
    <row r="508" spans="1:22" x14ac:dyDescent="0.2">
      <c r="A508" s="14" t="s">
        <v>124</v>
      </c>
      <c r="B508" s="15" t="s">
        <v>1553</v>
      </c>
      <c r="C508" s="15" t="s">
        <v>1535</v>
      </c>
      <c r="D508" s="15" t="s">
        <v>1550</v>
      </c>
      <c r="E508" s="15" t="s">
        <v>308</v>
      </c>
      <c r="F508" s="15" t="s">
        <v>309</v>
      </c>
      <c r="G508" s="15" t="s">
        <v>2756</v>
      </c>
      <c r="H508" s="15" t="s">
        <v>49</v>
      </c>
      <c r="I508" s="15" t="s">
        <v>310</v>
      </c>
      <c r="J508" s="15" t="s">
        <v>1527</v>
      </c>
      <c r="K508" s="15" t="s">
        <v>1528</v>
      </c>
      <c r="L508" s="15" t="s">
        <v>308</v>
      </c>
      <c r="M508" s="15" t="s">
        <v>1529</v>
      </c>
      <c r="N508" s="15" t="s">
        <v>1530</v>
      </c>
      <c r="O508" s="14" t="s">
        <v>2239</v>
      </c>
      <c r="P508" s="17">
        <v>31.79</v>
      </c>
      <c r="Q508" s="24" t="s">
        <v>1571</v>
      </c>
      <c r="R508" s="24" t="s">
        <v>1558</v>
      </c>
      <c r="S508" s="24" t="str">
        <f t="shared" si="26"/>
        <v>100003537</v>
      </c>
      <c r="T508" s="24" t="str">
        <f t="shared" si="27"/>
        <v>MAR 2021</v>
      </c>
      <c r="U508" s="24" t="str">
        <f t="shared" si="28"/>
        <v>Svcs-Ess Sun-2200</v>
      </c>
      <c r="V508" t="s">
        <v>2776</v>
      </c>
    </row>
    <row r="509" spans="1:22" x14ac:dyDescent="0.2">
      <c r="A509" s="14" t="s">
        <v>124</v>
      </c>
      <c r="B509" s="15" t="s">
        <v>1553</v>
      </c>
      <c r="C509" s="15" t="s">
        <v>1535</v>
      </c>
      <c r="D509" s="15" t="s">
        <v>1550</v>
      </c>
      <c r="E509" s="15" t="s">
        <v>308</v>
      </c>
      <c r="F509" s="15" t="s">
        <v>309</v>
      </c>
      <c r="G509" s="15" t="s">
        <v>2756</v>
      </c>
      <c r="H509" s="15" t="s">
        <v>2764</v>
      </c>
      <c r="I509" s="15" t="s">
        <v>310</v>
      </c>
      <c r="J509" s="15" t="s">
        <v>1527</v>
      </c>
      <c r="K509" s="15" t="s">
        <v>1528</v>
      </c>
      <c r="L509" s="15" t="s">
        <v>308</v>
      </c>
      <c r="M509" s="15" t="s">
        <v>1529</v>
      </c>
      <c r="N509" s="15" t="s">
        <v>1530</v>
      </c>
      <c r="O509" s="14" t="s">
        <v>2239</v>
      </c>
      <c r="P509" s="17">
        <v>414.03</v>
      </c>
      <c r="Q509" s="24" t="s">
        <v>1571</v>
      </c>
      <c r="R509" s="24" t="s">
        <v>1558</v>
      </c>
      <c r="S509" s="24" t="str">
        <f t="shared" si="26"/>
        <v>100003537</v>
      </c>
      <c r="T509" s="24" t="str">
        <f t="shared" si="27"/>
        <v>MAR 2021</v>
      </c>
      <c r="U509" s="24" t="str">
        <f t="shared" si="28"/>
        <v>Svcs-Ess Sun-2200</v>
      </c>
      <c r="V509" t="s">
        <v>2776</v>
      </c>
    </row>
    <row r="510" spans="1:22" x14ac:dyDescent="0.2">
      <c r="A510" s="14" t="s">
        <v>124</v>
      </c>
      <c r="B510" s="15" t="s">
        <v>1553</v>
      </c>
      <c r="C510" s="15" t="s">
        <v>1535</v>
      </c>
      <c r="D510" s="15" t="s">
        <v>1550</v>
      </c>
      <c r="E510" s="15" t="s">
        <v>308</v>
      </c>
      <c r="F510" s="15" t="s">
        <v>309</v>
      </c>
      <c r="G510" s="15" t="s">
        <v>2756</v>
      </c>
      <c r="H510" s="15" t="s">
        <v>315</v>
      </c>
      <c r="I510" s="15" t="s">
        <v>310</v>
      </c>
      <c r="J510" s="15" t="s">
        <v>1527</v>
      </c>
      <c r="K510" s="15" t="s">
        <v>1528</v>
      </c>
      <c r="L510" s="15" t="s">
        <v>308</v>
      </c>
      <c r="M510" s="15" t="s">
        <v>1529</v>
      </c>
      <c r="N510" s="15" t="s">
        <v>1530</v>
      </c>
      <c r="O510" s="14" t="s">
        <v>2239</v>
      </c>
      <c r="P510" s="17">
        <v>1798.81</v>
      </c>
      <c r="Q510" s="24" t="s">
        <v>1571</v>
      </c>
      <c r="R510" s="24" t="s">
        <v>1558</v>
      </c>
      <c r="S510" s="24" t="str">
        <f t="shared" si="26"/>
        <v>100003537</v>
      </c>
      <c r="T510" s="24" t="str">
        <f t="shared" si="27"/>
        <v>MAR 2021</v>
      </c>
      <c r="U510" s="24" t="str">
        <f t="shared" si="28"/>
        <v>Svcs-Ess Sun-2200</v>
      </c>
      <c r="V510" t="s">
        <v>2776</v>
      </c>
    </row>
    <row r="511" spans="1:22" x14ac:dyDescent="0.2">
      <c r="A511" s="14" t="s">
        <v>124</v>
      </c>
      <c r="B511" s="15" t="s">
        <v>1553</v>
      </c>
      <c r="C511" s="15" t="s">
        <v>1535</v>
      </c>
      <c r="D511" s="15" t="s">
        <v>1550</v>
      </c>
      <c r="E511" s="15" t="s">
        <v>308</v>
      </c>
      <c r="F511" s="15" t="s">
        <v>309</v>
      </c>
      <c r="G511" s="15" t="s">
        <v>2756</v>
      </c>
      <c r="H511" s="15" t="s">
        <v>317</v>
      </c>
      <c r="I511" s="15" t="s">
        <v>310</v>
      </c>
      <c r="J511" s="15" t="s">
        <v>1527</v>
      </c>
      <c r="K511" s="15" t="s">
        <v>1528</v>
      </c>
      <c r="L511" s="15" t="s">
        <v>308</v>
      </c>
      <c r="M511" s="15" t="s">
        <v>1529</v>
      </c>
      <c r="N511" s="15" t="s">
        <v>1530</v>
      </c>
      <c r="O511" s="14" t="s">
        <v>2239</v>
      </c>
      <c r="P511" s="17">
        <v>803.65</v>
      </c>
      <c r="Q511" s="24" t="s">
        <v>1571</v>
      </c>
      <c r="R511" s="24" t="s">
        <v>1558</v>
      </c>
      <c r="S511" s="24" t="str">
        <f t="shared" si="26"/>
        <v>100003537</v>
      </c>
      <c r="T511" s="24" t="str">
        <f t="shared" si="27"/>
        <v>MAR 2021</v>
      </c>
      <c r="U511" s="24" t="str">
        <f t="shared" si="28"/>
        <v>Svcs-Ess Sun-2200</v>
      </c>
      <c r="V511" t="s">
        <v>2776</v>
      </c>
    </row>
    <row r="512" spans="1:22" x14ac:dyDescent="0.2">
      <c r="A512" s="14" t="s">
        <v>124</v>
      </c>
      <c r="B512" s="15" t="s">
        <v>1553</v>
      </c>
      <c r="C512" s="15" t="s">
        <v>1535</v>
      </c>
      <c r="D512" s="15" t="s">
        <v>1550</v>
      </c>
      <c r="E512" s="15" t="s">
        <v>308</v>
      </c>
      <c r="F512" s="15" t="s">
        <v>309</v>
      </c>
      <c r="G512" s="15" t="s">
        <v>2756</v>
      </c>
      <c r="H512" s="15" t="s">
        <v>319</v>
      </c>
      <c r="I512" s="15" t="s">
        <v>310</v>
      </c>
      <c r="J512" s="15" t="s">
        <v>1527</v>
      </c>
      <c r="K512" s="15" t="s">
        <v>1528</v>
      </c>
      <c r="L512" s="15" t="s">
        <v>308</v>
      </c>
      <c r="M512" s="15" t="s">
        <v>1529</v>
      </c>
      <c r="N512" s="15" t="s">
        <v>1530</v>
      </c>
      <c r="O512" s="14" t="s">
        <v>2239</v>
      </c>
      <c r="P512" s="17">
        <v>11.67</v>
      </c>
      <c r="Q512" s="24" t="s">
        <v>1571</v>
      </c>
      <c r="R512" s="24" t="s">
        <v>1558</v>
      </c>
      <c r="S512" s="24" t="str">
        <f t="shared" si="26"/>
        <v>100003537</v>
      </c>
      <c r="T512" s="24" t="str">
        <f t="shared" si="27"/>
        <v>MAR 2021</v>
      </c>
      <c r="U512" s="24" t="str">
        <f t="shared" si="28"/>
        <v>Svcs-Ess Sun-2200</v>
      </c>
      <c r="V512" t="s">
        <v>2776</v>
      </c>
    </row>
    <row r="513" spans="1:22" x14ac:dyDescent="0.2">
      <c r="A513" s="14" t="s">
        <v>124</v>
      </c>
      <c r="B513" s="15" t="s">
        <v>1553</v>
      </c>
      <c r="C513" s="15" t="s">
        <v>1535</v>
      </c>
      <c r="D513" s="15" t="s">
        <v>1550</v>
      </c>
      <c r="E513" s="15" t="s">
        <v>308</v>
      </c>
      <c r="F513" s="15" t="s">
        <v>309</v>
      </c>
      <c r="G513" s="15" t="s">
        <v>2756</v>
      </c>
      <c r="H513" s="15" t="s">
        <v>323</v>
      </c>
      <c r="I513" s="15" t="s">
        <v>310</v>
      </c>
      <c r="J513" s="15" t="s">
        <v>1527</v>
      </c>
      <c r="K513" s="15" t="s">
        <v>1528</v>
      </c>
      <c r="L513" s="15" t="s">
        <v>308</v>
      </c>
      <c r="M513" s="15" t="s">
        <v>1529</v>
      </c>
      <c r="N513" s="15" t="s">
        <v>1530</v>
      </c>
      <c r="O513" s="14" t="s">
        <v>2239</v>
      </c>
      <c r="P513" s="17">
        <v>365.05</v>
      </c>
      <c r="Q513" s="24" t="s">
        <v>1571</v>
      </c>
      <c r="R513" s="24" t="s">
        <v>1558</v>
      </c>
      <c r="S513" s="24" t="str">
        <f t="shared" si="26"/>
        <v>100003537</v>
      </c>
      <c r="T513" s="24" t="str">
        <f t="shared" si="27"/>
        <v>MAR 2021</v>
      </c>
      <c r="U513" s="24" t="str">
        <f t="shared" si="28"/>
        <v>Svcs-Ess Sun-2200</v>
      </c>
      <c r="V513" t="s">
        <v>2776</v>
      </c>
    </row>
    <row r="514" spans="1:22" x14ac:dyDescent="0.2">
      <c r="A514" s="14" t="s">
        <v>124</v>
      </c>
      <c r="B514" s="15" t="s">
        <v>1553</v>
      </c>
      <c r="C514" s="15" t="s">
        <v>1535</v>
      </c>
      <c r="D514" s="15" t="s">
        <v>1550</v>
      </c>
      <c r="E514" s="15" t="s">
        <v>308</v>
      </c>
      <c r="F514" s="15" t="s">
        <v>309</v>
      </c>
      <c r="G514" s="15" t="s">
        <v>2757</v>
      </c>
      <c r="H514" s="15" t="s">
        <v>6</v>
      </c>
      <c r="I514" s="15" t="s">
        <v>310</v>
      </c>
      <c r="J514" s="15" t="s">
        <v>1527</v>
      </c>
      <c r="K514" s="15" t="s">
        <v>1528</v>
      </c>
      <c r="L514" s="15" t="s">
        <v>308</v>
      </c>
      <c r="M514" s="15" t="s">
        <v>1529</v>
      </c>
      <c r="N514" s="15" t="s">
        <v>1530</v>
      </c>
      <c r="O514" s="14" t="s">
        <v>2219</v>
      </c>
      <c r="P514" s="17">
        <v>133.09</v>
      </c>
      <c r="Q514" s="24" t="s">
        <v>1571</v>
      </c>
      <c r="R514" s="24" t="s">
        <v>1558</v>
      </c>
      <c r="S514" s="24" t="str">
        <f t="shared" si="26"/>
        <v>100007717</v>
      </c>
      <c r="T514" s="24" t="str">
        <f t="shared" si="27"/>
        <v>SEP 2020</v>
      </c>
      <c r="U514" s="24" t="str">
        <f t="shared" si="28"/>
        <v>Svcs-Ess Sun-2200</v>
      </c>
      <c r="V514" t="s">
        <v>2776</v>
      </c>
    </row>
    <row r="515" spans="1:22" x14ac:dyDescent="0.2">
      <c r="A515" s="14" t="s">
        <v>124</v>
      </c>
      <c r="B515" s="15" t="s">
        <v>1553</v>
      </c>
      <c r="C515" s="15" t="s">
        <v>1535</v>
      </c>
      <c r="D515" s="15" t="s">
        <v>1550</v>
      </c>
      <c r="E515" s="15" t="s">
        <v>308</v>
      </c>
      <c r="F515" s="15" t="s">
        <v>309</v>
      </c>
      <c r="G515" s="15" t="s">
        <v>2757</v>
      </c>
      <c r="H515" s="15" t="s">
        <v>8</v>
      </c>
      <c r="I515" s="15" t="s">
        <v>310</v>
      </c>
      <c r="J515" s="15" t="s">
        <v>1527</v>
      </c>
      <c r="K515" s="15" t="s">
        <v>1528</v>
      </c>
      <c r="L515" s="15" t="s">
        <v>308</v>
      </c>
      <c r="M515" s="15" t="s">
        <v>1529</v>
      </c>
      <c r="N515" s="15" t="s">
        <v>1530</v>
      </c>
      <c r="O515" s="14" t="s">
        <v>2219</v>
      </c>
      <c r="P515" s="17">
        <v>1080.0999999999999</v>
      </c>
      <c r="Q515" s="24" t="s">
        <v>1571</v>
      </c>
      <c r="R515" s="24" t="s">
        <v>1558</v>
      </c>
      <c r="S515" s="24" t="str">
        <f t="shared" si="26"/>
        <v>100007717</v>
      </c>
      <c r="T515" s="24" t="str">
        <f t="shared" si="27"/>
        <v>SEP 2020</v>
      </c>
      <c r="U515" s="24" t="str">
        <f t="shared" si="28"/>
        <v>Svcs-Ess Sun-2200</v>
      </c>
      <c r="V515" t="s">
        <v>2776</v>
      </c>
    </row>
    <row r="516" spans="1:22" x14ac:dyDescent="0.2">
      <c r="A516" s="14" t="s">
        <v>124</v>
      </c>
      <c r="B516" s="15" t="s">
        <v>1553</v>
      </c>
      <c r="C516" s="15" t="s">
        <v>1535</v>
      </c>
      <c r="D516" s="15" t="s">
        <v>1550</v>
      </c>
      <c r="E516" s="15" t="s">
        <v>308</v>
      </c>
      <c r="F516" s="15" t="s">
        <v>309</v>
      </c>
      <c r="G516" s="15" t="s">
        <v>2757</v>
      </c>
      <c r="H516" s="15" t="s">
        <v>19</v>
      </c>
      <c r="I516" s="15" t="s">
        <v>310</v>
      </c>
      <c r="J516" s="15" t="s">
        <v>1527</v>
      </c>
      <c r="K516" s="15" t="s">
        <v>1528</v>
      </c>
      <c r="L516" s="15" t="s">
        <v>308</v>
      </c>
      <c r="M516" s="15" t="s">
        <v>1529</v>
      </c>
      <c r="N516" s="15" t="s">
        <v>1530</v>
      </c>
      <c r="O516" s="14" t="s">
        <v>2219</v>
      </c>
      <c r="P516" s="17">
        <v>7.07</v>
      </c>
      <c r="Q516" s="24" t="s">
        <v>1571</v>
      </c>
      <c r="R516" s="24" t="s">
        <v>1558</v>
      </c>
      <c r="S516" s="24" t="str">
        <f t="shared" si="26"/>
        <v>100007717</v>
      </c>
      <c r="T516" s="24" t="str">
        <f t="shared" si="27"/>
        <v>SEP 2020</v>
      </c>
      <c r="U516" s="24" t="str">
        <f t="shared" si="28"/>
        <v>Svcs-Ess Sun-2200</v>
      </c>
      <c r="V516" t="s">
        <v>2776</v>
      </c>
    </row>
    <row r="517" spans="1:22" x14ac:dyDescent="0.2">
      <c r="A517" s="14" t="s">
        <v>124</v>
      </c>
      <c r="B517" s="15" t="s">
        <v>1553</v>
      </c>
      <c r="C517" s="15" t="s">
        <v>1535</v>
      </c>
      <c r="D517" s="15" t="s">
        <v>1550</v>
      </c>
      <c r="E517" s="15" t="s">
        <v>308</v>
      </c>
      <c r="F517" s="15" t="s">
        <v>309</v>
      </c>
      <c r="G517" s="15" t="s">
        <v>2757</v>
      </c>
      <c r="H517" s="15" t="s">
        <v>13</v>
      </c>
      <c r="I517" s="15" t="s">
        <v>310</v>
      </c>
      <c r="J517" s="15" t="s">
        <v>1527</v>
      </c>
      <c r="K517" s="15" t="s">
        <v>1528</v>
      </c>
      <c r="L517" s="15" t="s">
        <v>308</v>
      </c>
      <c r="M517" s="15" t="s">
        <v>1529</v>
      </c>
      <c r="N517" s="15" t="s">
        <v>1530</v>
      </c>
      <c r="O517" s="14" t="s">
        <v>2219</v>
      </c>
      <c r="P517" s="17">
        <v>1.03</v>
      </c>
      <c r="Q517" s="24" t="s">
        <v>1571</v>
      </c>
      <c r="R517" s="24" t="s">
        <v>1558</v>
      </c>
      <c r="S517" s="24" t="str">
        <f t="shared" si="26"/>
        <v>100007717</v>
      </c>
      <c r="T517" s="24" t="str">
        <f t="shared" si="27"/>
        <v>SEP 2020</v>
      </c>
      <c r="U517" s="24" t="str">
        <f t="shared" si="28"/>
        <v>Svcs-Ess Sun-2200</v>
      </c>
      <c r="V517" t="s">
        <v>2776</v>
      </c>
    </row>
    <row r="518" spans="1:22" x14ac:dyDescent="0.2">
      <c r="A518" s="14" t="s">
        <v>124</v>
      </c>
      <c r="B518" s="15" t="s">
        <v>1553</v>
      </c>
      <c r="C518" s="15" t="s">
        <v>1535</v>
      </c>
      <c r="D518" s="15" t="s">
        <v>1550</v>
      </c>
      <c r="E518" s="15" t="s">
        <v>308</v>
      </c>
      <c r="F518" s="15" t="s">
        <v>309</v>
      </c>
      <c r="G518" s="15" t="s">
        <v>2758</v>
      </c>
      <c r="H518" s="15" t="s">
        <v>2</v>
      </c>
      <c r="I518" s="15" t="s">
        <v>310</v>
      </c>
      <c r="J518" s="15" t="s">
        <v>1527</v>
      </c>
      <c r="K518" s="15" t="s">
        <v>1528</v>
      </c>
      <c r="L518" s="15" t="s">
        <v>308</v>
      </c>
      <c r="M518" s="15" t="s">
        <v>1529</v>
      </c>
      <c r="N518" s="15" t="s">
        <v>1530</v>
      </c>
      <c r="O518" s="14" t="s">
        <v>2224</v>
      </c>
      <c r="P518" s="17">
        <v>401.64</v>
      </c>
      <c r="Q518" s="24" t="s">
        <v>1571</v>
      </c>
      <c r="R518" s="24" t="s">
        <v>1558</v>
      </c>
      <c r="S518" s="24" t="str">
        <f t="shared" si="26"/>
        <v>100008581</v>
      </c>
      <c r="T518" s="24" t="str">
        <f t="shared" si="27"/>
        <v>OCT 2020</v>
      </c>
      <c r="U518" s="24" t="str">
        <f t="shared" si="28"/>
        <v>Svcs-Ess Sun-2200</v>
      </c>
      <c r="V518" t="s">
        <v>2776</v>
      </c>
    </row>
    <row r="519" spans="1:22" x14ac:dyDescent="0.2">
      <c r="A519" s="14" t="s">
        <v>124</v>
      </c>
      <c r="B519" s="15" t="s">
        <v>1553</v>
      </c>
      <c r="C519" s="15" t="s">
        <v>1535</v>
      </c>
      <c r="D519" s="15" t="s">
        <v>1550</v>
      </c>
      <c r="E519" s="15" t="s">
        <v>308</v>
      </c>
      <c r="F519" s="15" t="s">
        <v>309</v>
      </c>
      <c r="G519" s="15" t="s">
        <v>2758</v>
      </c>
      <c r="H519" s="15" t="s">
        <v>4</v>
      </c>
      <c r="I519" s="15" t="s">
        <v>310</v>
      </c>
      <c r="J519" s="15" t="s">
        <v>1527</v>
      </c>
      <c r="K519" s="15" t="s">
        <v>1528</v>
      </c>
      <c r="L519" s="15" t="s">
        <v>308</v>
      </c>
      <c r="M519" s="15" t="s">
        <v>1529</v>
      </c>
      <c r="N519" s="15" t="s">
        <v>1530</v>
      </c>
      <c r="O519" s="14" t="s">
        <v>2224</v>
      </c>
      <c r="P519" s="17">
        <v>1413.84</v>
      </c>
      <c r="Q519" s="24" t="s">
        <v>1571</v>
      </c>
      <c r="R519" s="24" t="s">
        <v>1558</v>
      </c>
      <c r="S519" s="24" t="str">
        <f t="shared" si="26"/>
        <v>100008581</v>
      </c>
      <c r="T519" s="24" t="str">
        <f t="shared" si="27"/>
        <v>OCT 2020</v>
      </c>
      <c r="U519" s="24" t="str">
        <f t="shared" si="28"/>
        <v>Svcs-Ess Sun-2200</v>
      </c>
      <c r="V519" t="s">
        <v>2776</v>
      </c>
    </row>
    <row r="520" spans="1:22" x14ac:dyDescent="0.2">
      <c r="A520" s="14" t="s">
        <v>124</v>
      </c>
      <c r="B520" s="15" t="s">
        <v>1553</v>
      </c>
      <c r="C520" s="15" t="s">
        <v>1535</v>
      </c>
      <c r="D520" s="15" t="s">
        <v>1550</v>
      </c>
      <c r="E520" s="15" t="s">
        <v>308</v>
      </c>
      <c r="F520" s="15" t="s">
        <v>309</v>
      </c>
      <c r="G520" s="15" t="s">
        <v>2758</v>
      </c>
      <c r="H520" s="15" t="s">
        <v>8</v>
      </c>
      <c r="I520" s="15" t="s">
        <v>310</v>
      </c>
      <c r="J520" s="15" t="s">
        <v>1527</v>
      </c>
      <c r="K520" s="15" t="s">
        <v>1528</v>
      </c>
      <c r="L520" s="15" t="s">
        <v>308</v>
      </c>
      <c r="M520" s="15" t="s">
        <v>1529</v>
      </c>
      <c r="N520" s="15" t="s">
        <v>1530</v>
      </c>
      <c r="O520" s="14" t="s">
        <v>2224</v>
      </c>
      <c r="P520" s="17">
        <v>13.5</v>
      </c>
      <c r="Q520" s="24" t="s">
        <v>1571</v>
      </c>
      <c r="R520" s="24" t="s">
        <v>1558</v>
      </c>
      <c r="S520" s="24" t="str">
        <f t="shared" si="26"/>
        <v>100008581</v>
      </c>
      <c r="T520" s="24" t="str">
        <f t="shared" si="27"/>
        <v>OCT 2020</v>
      </c>
      <c r="U520" s="24" t="str">
        <f t="shared" si="28"/>
        <v>Svcs-Ess Sun-2200</v>
      </c>
      <c r="V520" t="s">
        <v>2776</v>
      </c>
    </row>
    <row r="521" spans="1:22" x14ac:dyDescent="0.2">
      <c r="A521" s="14" t="s">
        <v>124</v>
      </c>
      <c r="B521" s="15" t="s">
        <v>1553</v>
      </c>
      <c r="C521" s="15" t="s">
        <v>1535</v>
      </c>
      <c r="D521" s="15" t="s">
        <v>1550</v>
      </c>
      <c r="E521" s="15" t="s">
        <v>308</v>
      </c>
      <c r="F521" s="15" t="s">
        <v>309</v>
      </c>
      <c r="G521" s="15" t="s">
        <v>2758</v>
      </c>
      <c r="H521" s="15" t="s">
        <v>13</v>
      </c>
      <c r="I521" s="15" t="s">
        <v>310</v>
      </c>
      <c r="J521" s="15" t="s">
        <v>1527</v>
      </c>
      <c r="K521" s="15" t="s">
        <v>1528</v>
      </c>
      <c r="L521" s="15" t="s">
        <v>308</v>
      </c>
      <c r="M521" s="15" t="s">
        <v>1529</v>
      </c>
      <c r="N521" s="15" t="s">
        <v>1530</v>
      </c>
      <c r="O521" s="14" t="s">
        <v>2224</v>
      </c>
      <c r="P521" s="17">
        <v>6068.43</v>
      </c>
      <c r="Q521" s="24" t="s">
        <v>1571</v>
      </c>
      <c r="R521" s="24" t="s">
        <v>1558</v>
      </c>
      <c r="S521" s="24" t="str">
        <f t="shared" si="26"/>
        <v>100008581</v>
      </c>
      <c r="T521" s="24" t="str">
        <f t="shared" si="27"/>
        <v>OCT 2020</v>
      </c>
      <c r="U521" s="24" t="str">
        <f t="shared" si="28"/>
        <v>Svcs-Ess Sun-2200</v>
      </c>
      <c r="V521" t="s">
        <v>2776</v>
      </c>
    </row>
    <row r="522" spans="1:22" x14ac:dyDescent="0.2">
      <c r="A522" s="14" t="s">
        <v>124</v>
      </c>
      <c r="B522" s="15" t="s">
        <v>1553</v>
      </c>
      <c r="C522" s="15" t="s">
        <v>1535</v>
      </c>
      <c r="D522" s="15" t="s">
        <v>1550</v>
      </c>
      <c r="E522" s="15" t="s">
        <v>308</v>
      </c>
      <c r="F522" s="15" t="s">
        <v>309</v>
      </c>
      <c r="G522" s="15" t="s">
        <v>2758</v>
      </c>
      <c r="H522" s="15" t="s">
        <v>49</v>
      </c>
      <c r="I522" s="15" t="s">
        <v>310</v>
      </c>
      <c r="J522" s="15" t="s">
        <v>1527</v>
      </c>
      <c r="K522" s="15" t="s">
        <v>1528</v>
      </c>
      <c r="L522" s="15" t="s">
        <v>308</v>
      </c>
      <c r="M522" s="15" t="s">
        <v>1529</v>
      </c>
      <c r="N522" s="15" t="s">
        <v>1530</v>
      </c>
      <c r="O522" s="14" t="s">
        <v>2224</v>
      </c>
      <c r="P522" s="17">
        <v>9.1</v>
      </c>
      <c r="Q522" s="24" t="s">
        <v>1571</v>
      </c>
      <c r="R522" s="24" t="s">
        <v>1558</v>
      </c>
      <c r="S522" s="24" t="str">
        <f t="shared" ref="S522:S576" si="29">IF($V522="Various Vendors &lt; $1,000","",$G522)</f>
        <v>100008581</v>
      </c>
      <c r="T522" s="24" t="str">
        <f t="shared" ref="T522:T576" si="30">IF($V522="Various Vendors &lt; $1,000","",$O522)</f>
        <v>OCT 2020</v>
      </c>
      <c r="U522" s="24" t="str">
        <f t="shared" ref="U522:U576" si="31">IF($V522="Various Vendors &lt; $1,000","",$D522)</f>
        <v>Svcs-Ess Sun-2200</v>
      </c>
      <c r="V522" t="s">
        <v>2776</v>
      </c>
    </row>
    <row r="523" spans="1:22" x14ac:dyDescent="0.2">
      <c r="A523" s="14" t="s">
        <v>124</v>
      </c>
      <c r="B523" s="15" t="s">
        <v>1553</v>
      </c>
      <c r="C523" s="15" t="s">
        <v>1535</v>
      </c>
      <c r="D523" s="15" t="s">
        <v>1550</v>
      </c>
      <c r="E523" s="15" t="s">
        <v>308</v>
      </c>
      <c r="F523" s="15" t="s">
        <v>309</v>
      </c>
      <c r="G523" s="15" t="s">
        <v>2758</v>
      </c>
      <c r="H523" s="15" t="s">
        <v>2764</v>
      </c>
      <c r="I523" s="15" t="s">
        <v>310</v>
      </c>
      <c r="J523" s="15" t="s">
        <v>1527</v>
      </c>
      <c r="K523" s="15" t="s">
        <v>1528</v>
      </c>
      <c r="L523" s="15" t="s">
        <v>308</v>
      </c>
      <c r="M523" s="15" t="s">
        <v>1529</v>
      </c>
      <c r="N523" s="15" t="s">
        <v>1530</v>
      </c>
      <c r="O523" s="14" t="s">
        <v>2224</v>
      </c>
      <c r="P523" s="17">
        <v>1485.58</v>
      </c>
      <c r="Q523" s="24" t="s">
        <v>1571</v>
      </c>
      <c r="R523" s="24" t="s">
        <v>1558</v>
      </c>
      <c r="S523" s="24" t="str">
        <f t="shared" si="29"/>
        <v>100008581</v>
      </c>
      <c r="T523" s="24" t="str">
        <f t="shared" si="30"/>
        <v>OCT 2020</v>
      </c>
      <c r="U523" s="24" t="str">
        <f t="shared" si="31"/>
        <v>Svcs-Ess Sun-2200</v>
      </c>
      <c r="V523" t="s">
        <v>2776</v>
      </c>
    </row>
    <row r="524" spans="1:22" x14ac:dyDescent="0.2">
      <c r="A524" s="14" t="s">
        <v>124</v>
      </c>
      <c r="B524" s="15" t="s">
        <v>1553</v>
      </c>
      <c r="C524" s="15" t="s">
        <v>1535</v>
      </c>
      <c r="D524" s="15" t="s">
        <v>1550</v>
      </c>
      <c r="E524" s="15" t="s">
        <v>308</v>
      </c>
      <c r="F524" s="15" t="s">
        <v>309</v>
      </c>
      <c r="G524" s="15" t="s">
        <v>2758</v>
      </c>
      <c r="H524" s="15" t="s">
        <v>315</v>
      </c>
      <c r="I524" s="15" t="s">
        <v>310</v>
      </c>
      <c r="J524" s="15" t="s">
        <v>1527</v>
      </c>
      <c r="K524" s="15" t="s">
        <v>1528</v>
      </c>
      <c r="L524" s="15" t="s">
        <v>308</v>
      </c>
      <c r="M524" s="15" t="s">
        <v>1529</v>
      </c>
      <c r="N524" s="15" t="s">
        <v>1530</v>
      </c>
      <c r="O524" s="14" t="s">
        <v>2224</v>
      </c>
      <c r="P524" s="17">
        <v>135.85</v>
      </c>
      <c r="Q524" s="24" t="s">
        <v>1571</v>
      </c>
      <c r="R524" s="24" t="s">
        <v>1558</v>
      </c>
      <c r="S524" s="24" t="str">
        <f t="shared" si="29"/>
        <v>100008581</v>
      </c>
      <c r="T524" s="24" t="str">
        <f t="shared" si="30"/>
        <v>OCT 2020</v>
      </c>
      <c r="U524" s="24" t="str">
        <f t="shared" si="31"/>
        <v>Svcs-Ess Sun-2200</v>
      </c>
      <c r="V524" t="s">
        <v>2776</v>
      </c>
    </row>
    <row r="525" spans="1:22" x14ac:dyDescent="0.2">
      <c r="A525" s="14" t="s">
        <v>124</v>
      </c>
      <c r="B525" s="15" t="s">
        <v>1553</v>
      </c>
      <c r="C525" s="15" t="s">
        <v>1535</v>
      </c>
      <c r="D525" s="15" t="s">
        <v>1550</v>
      </c>
      <c r="E525" s="15" t="s">
        <v>308</v>
      </c>
      <c r="F525" s="15" t="s">
        <v>309</v>
      </c>
      <c r="G525" s="15" t="s">
        <v>2758</v>
      </c>
      <c r="H525" s="15" t="s">
        <v>317</v>
      </c>
      <c r="I525" s="15" t="s">
        <v>310</v>
      </c>
      <c r="J525" s="15" t="s">
        <v>1527</v>
      </c>
      <c r="K525" s="15" t="s">
        <v>1528</v>
      </c>
      <c r="L525" s="15" t="s">
        <v>308</v>
      </c>
      <c r="M525" s="15" t="s">
        <v>1529</v>
      </c>
      <c r="N525" s="15" t="s">
        <v>1530</v>
      </c>
      <c r="O525" s="14" t="s">
        <v>2224</v>
      </c>
      <c r="P525" s="17">
        <v>13.77</v>
      </c>
      <c r="Q525" s="24" t="s">
        <v>1571</v>
      </c>
      <c r="R525" s="24" t="s">
        <v>1558</v>
      </c>
      <c r="S525" s="24" t="str">
        <f t="shared" si="29"/>
        <v>100008581</v>
      </c>
      <c r="T525" s="24" t="str">
        <f t="shared" si="30"/>
        <v>OCT 2020</v>
      </c>
      <c r="U525" s="24" t="str">
        <f t="shared" si="31"/>
        <v>Svcs-Ess Sun-2200</v>
      </c>
      <c r="V525" t="s">
        <v>2776</v>
      </c>
    </row>
    <row r="526" spans="1:22" x14ac:dyDescent="0.2">
      <c r="A526" s="14" t="s">
        <v>124</v>
      </c>
      <c r="B526" s="15" t="s">
        <v>1553</v>
      </c>
      <c r="C526" s="15" t="s">
        <v>1535</v>
      </c>
      <c r="D526" s="15" t="s">
        <v>1550</v>
      </c>
      <c r="E526" s="15" t="s">
        <v>308</v>
      </c>
      <c r="F526" s="15" t="s">
        <v>309</v>
      </c>
      <c r="G526" s="15" t="s">
        <v>2758</v>
      </c>
      <c r="H526" s="15" t="s">
        <v>319</v>
      </c>
      <c r="I526" s="15" t="s">
        <v>310</v>
      </c>
      <c r="J526" s="15" t="s">
        <v>1527</v>
      </c>
      <c r="K526" s="15" t="s">
        <v>1528</v>
      </c>
      <c r="L526" s="15" t="s">
        <v>308</v>
      </c>
      <c r="M526" s="15" t="s">
        <v>1529</v>
      </c>
      <c r="N526" s="15" t="s">
        <v>1530</v>
      </c>
      <c r="O526" s="14" t="s">
        <v>2224</v>
      </c>
      <c r="P526" s="17">
        <v>161.74</v>
      </c>
      <c r="Q526" s="24" t="s">
        <v>1571</v>
      </c>
      <c r="R526" s="24" t="s">
        <v>1558</v>
      </c>
      <c r="S526" s="24" t="str">
        <f t="shared" si="29"/>
        <v>100008581</v>
      </c>
      <c r="T526" s="24" t="str">
        <f t="shared" si="30"/>
        <v>OCT 2020</v>
      </c>
      <c r="U526" s="24" t="str">
        <f t="shared" si="31"/>
        <v>Svcs-Ess Sun-2200</v>
      </c>
      <c r="V526" t="s">
        <v>2776</v>
      </c>
    </row>
    <row r="527" spans="1:22" x14ac:dyDescent="0.2">
      <c r="A527" s="14" t="s">
        <v>124</v>
      </c>
      <c r="B527" s="15" t="s">
        <v>1553</v>
      </c>
      <c r="C527" s="15" t="s">
        <v>1535</v>
      </c>
      <c r="D527" s="15" t="s">
        <v>1550</v>
      </c>
      <c r="E527" s="15" t="s">
        <v>308</v>
      </c>
      <c r="F527" s="15" t="s">
        <v>309</v>
      </c>
      <c r="G527" s="15" t="s">
        <v>2758</v>
      </c>
      <c r="H527" s="15" t="s">
        <v>323</v>
      </c>
      <c r="I527" s="15" t="s">
        <v>310</v>
      </c>
      <c r="J527" s="15" t="s">
        <v>1527</v>
      </c>
      <c r="K527" s="15" t="s">
        <v>1528</v>
      </c>
      <c r="L527" s="15" t="s">
        <v>308</v>
      </c>
      <c r="M527" s="15" t="s">
        <v>1529</v>
      </c>
      <c r="N527" s="15" t="s">
        <v>1530</v>
      </c>
      <c r="O527" s="14" t="s">
        <v>2224</v>
      </c>
      <c r="P527" s="17">
        <v>337.3</v>
      </c>
      <c r="Q527" s="24" t="s">
        <v>1571</v>
      </c>
      <c r="R527" s="24" t="s">
        <v>1558</v>
      </c>
      <c r="S527" s="24" t="str">
        <f t="shared" si="29"/>
        <v>100008581</v>
      </c>
      <c r="T527" s="24" t="str">
        <f t="shared" si="30"/>
        <v>OCT 2020</v>
      </c>
      <c r="U527" s="24" t="str">
        <f t="shared" si="31"/>
        <v>Svcs-Ess Sun-2200</v>
      </c>
      <c r="V527" t="s">
        <v>2776</v>
      </c>
    </row>
    <row r="528" spans="1:22" x14ac:dyDescent="0.2">
      <c r="A528" s="14" t="s">
        <v>124</v>
      </c>
      <c r="B528" s="15" t="s">
        <v>1553</v>
      </c>
      <c r="C528" s="15" t="s">
        <v>1535</v>
      </c>
      <c r="D528" s="15" t="s">
        <v>1550</v>
      </c>
      <c r="E528" s="15" t="s">
        <v>308</v>
      </c>
      <c r="F528" s="15" t="s">
        <v>309</v>
      </c>
      <c r="G528" s="15" t="s">
        <v>2759</v>
      </c>
      <c r="H528" s="15" t="s">
        <v>2</v>
      </c>
      <c r="I528" s="15" t="s">
        <v>310</v>
      </c>
      <c r="J528" s="15" t="s">
        <v>1527</v>
      </c>
      <c r="K528" s="15" t="s">
        <v>1528</v>
      </c>
      <c r="L528" s="15" t="s">
        <v>308</v>
      </c>
      <c r="M528" s="15" t="s">
        <v>1529</v>
      </c>
      <c r="N528" s="15" t="s">
        <v>1530</v>
      </c>
      <c r="O528" s="14" t="s">
        <v>2221</v>
      </c>
      <c r="P528" s="17">
        <v>1355.01</v>
      </c>
      <c r="Q528" s="24" t="s">
        <v>1571</v>
      </c>
      <c r="R528" s="24" t="s">
        <v>1558</v>
      </c>
      <c r="S528" s="24" t="str">
        <f t="shared" si="29"/>
        <v>100009443</v>
      </c>
      <c r="T528" s="24" t="str">
        <f t="shared" si="30"/>
        <v>NOV 2020</v>
      </c>
      <c r="U528" s="24" t="str">
        <f t="shared" si="31"/>
        <v>Svcs-Ess Sun-2200</v>
      </c>
      <c r="V528" t="s">
        <v>2776</v>
      </c>
    </row>
    <row r="529" spans="1:22" x14ac:dyDescent="0.2">
      <c r="A529" s="14" t="s">
        <v>124</v>
      </c>
      <c r="B529" s="15" t="s">
        <v>1553</v>
      </c>
      <c r="C529" s="15" t="s">
        <v>1535</v>
      </c>
      <c r="D529" s="15" t="s">
        <v>1550</v>
      </c>
      <c r="E529" s="15" t="s">
        <v>308</v>
      </c>
      <c r="F529" s="15" t="s">
        <v>309</v>
      </c>
      <c r="G529" s="15" t="s">
        <v>2759</v>
      </c>
      <c r="H529" s="15" t="s">
        <v>4</v>
      </c>
      <c r="I529" s="15" t="s">
        <v>310</v>
      </c>
      <c r="J529" s="15" t="s">
        <v>1527</v>
      </c>
      <c r="K529" s="15" t="s">
        <v>1528</v>
      </c>
      <c r="L529" s="15" t="s">
        <v>308</v>
      </c>
      <c r="M529" s="15" t="s">
        <v>1529</v>
      </c>
      <c r="N529" s="15" t="s">
        <v>1530</v>
      </c>
      <c r="O529" s="14" t="s">
        <v>2221</v>
      </c>
      <c r="P529" s="17">
        <v>1142.3499999999999</v>
      </c>
      <c r="Q529" s="24" t="s">
        <v>1571</v>
      </c>
      <c r="R529" s="24" t="s">
        <v>1558</v>
      </c>
      <c r="S529" s="24" t="str">
        <f t="shared" si="29"/>
        <v>100009443</v>
      </c>
      <c r="T529" s="24" t="str">
        <f t="shared" si="30"/>
        <v>NOV 2020</v>
      </c>
      <c r="U529" s="24" t="str">
        <f t="shared" si="31"/>
        <v>Svcs-Ess Sun-2200</v>
      </c>
      <c r="V529" t="s">
        <v>2776</v>
      </c>
    </row>
    <row r="530" spans="1:22" x14ac:dyDescent="0.2">
      <c r="A530" s="14" t="s">
        <v>124</v>
      </c>
      <c r="B530" s="15" t="s">
        <v>1553</v>
      </c>
      <c r="C530" s="15" t="s">
        <v>1535</v>
      </c>
      <c r="D530" s="15" t="s">
        <v>1550</v>
      </c>
      <c r="E530" s="15" t="s">
        <v>308</v>
      </c>
      <c r="F530" s="15" t="s">
        <v>309</v>
      </c>
      <c r="G530" s="15" t="s">
        <v>2759</v>
      </c>
      <c r="H530" s="15" t="s">
        <v>8</v>
      </c>
      <c r="I530" s="15" t="s">
        <v>310</v>
      </c>
      <c r="J530" s="15" t="s">
        <v>1527</v>
      </c>
      <c r="K530" s="15" t="s">
        <v>1528</v>
      </c>
      <c r="L530" s="15" t="s">
        <v>308</v>
      </c>
      <c r="M530" s="15" t="s">
        <v>1529</v>
      </c>
      <c r="N530" s="15" t="s">
        <v>1530</v>
      </c>
      <c r="O530" s="14" t="s">
        <v>2221</v>
      </c>
      <c r="P530" s="17">
        <v>6.52</v>
      </c>
      <c r="Q530" s="24" t="s">
        <v>1571</v>
      </c>
      <c r="R530" s="24" t="s">
        <v>1558</v>
      </c>
      <c r="S530" s="24" t="str">
        <f t="shared" si="29"/>
        <v>100009443</v>
      </c>
      <c r="T530" s="24" t="str">
        <f t="shared" si="30"/>
        <v>NOV 2020</v>
      </c>
      <c r="U530" s="24" t="str">
        <f t="shared" si="31"/>
        <v>Svcs-Ess Sun-2200</v>
      </c>
      <c r="V530" t="s">
        <v>2776</v>
      </c>
    </row>
    <row r="531" spans="1:22" x14ac:dyDescent="0.2">
      <c r="A531" s="14" t="s">
        <v>124</v>
      </c>
      <c r="B531" s="15" t="s">
        <v>1553</v>
      </c>
      <c r="C531" s="15" t="s">
        <v>1535</v>
      </c>
      <c r="D531" s="15" t="s">
        <v>1550</v>
      </c>
      <c r="E531" s="15" t="s">
        <v>308</v>
      </c>
      <c r="F531" s="15" t="s">
        <v>309</v>
      </c>
      <c r="G531" s="15" t="s">
        <v>2759</v>
      </c>
      <c r="H531" s="15" t="s">
        <v>13</v>
      </c>
      <c r="I531" s="15" t="s">
        <v>310</v>
      </c>
      <c r="J531" s="15" t="s">
        <v>1527</v>
      </c>
      <c r="K531" s="15" t="s">
        <v>1528</v>
      </c>
      <c r="L531" s="15" t="s">
        <v>308</v>
      </c>
      <c r="M531" s="15" t="s">
        <v>1529</v>
      </c>
      <c r="N531" s="15" t="s">
        <v>1530</v>
      </c>
      <c r="O531" s="14" t="s">
        <v>2221</v>
      </c>
      <c r="P531" s="17">
        <v>653.39</v>
      </c>
      <c r="Q531" s="24" t="s">
        <v>1571</v>
      </c>
      <c r="R531" s="24" t="s">
        <v>1558</v>
      </c>
      <c r="S531" s="24" t="str">
        <f t="shared" si="29"/>
        <v>100009443</v>
      </c>
      <c r="T531" s="24" t="str">
        <f t="shared" si="30"/>
        <v>NOV 2020</v>
      </c>
      <c r="U531" s="24" t="str">
        <f t="shared" si="31"/>
        <v>Svcs-Ess Sun-2200</v>
      </c>
      <c r="V531" t="s">
        <v>2776</v>
      </c>
    </row>
    <row r="532" spans="1:22" x14ac:dyDescent="0.2">
      <c r="A532" s="14" t="s">
        <v>124</v>
      </c>
      <c r="B532" s="15" t="s">
        <v>1553</v>
      </c>
      <c r="C532" s="15" t="s">
        <v>1535</v>
      </c>
      <c r="D532" s="15" t="s">
        <v>1550</v>
      </c>
      <c r="E532" s="15" t="s">
        <v>308</v>
      </c>
      <c r="F532" s="15" t="s">
        <v>309</v>
      </c>
      <c r="G532" s="15" t="s">
        <v>2759</v>
      </c>
      <c r="H532" s="15" t="s">
        <v>49</v>
      </c>
      <c r="I532" s="15" t="s">
        <v>310</v>
      </c>
      <c r="J532" s="15" t="s">
        <v>1527</v>
      </c>
      <c r="K532" s="15" t="s">
        <v>1528</v>
      </c>
      <c r="L532" s="15" t="s">
        <v>308</v>
      </c>
      <c r="M532" s="15" t="s">
        <v>1529</v>
      </c>
      <c r="N532" s="15" t="s">
        <v>1530</v>
      </c>
      <c r="O532" s="14" t="s">
        <v>2221</v>
      </c>
      <c r="P532" s="17">
        <v>8.52</v>
      </c>
      <c r="Q532" s="24" t="s">
        <v>1571</v>
      </c>
      <c r="R532" s="24" t="s">
        <v>1558</v>
      </c>
      <c r="S532" s="24" t="str">
        <f t="shared" si="29"/>
        <v>100009443</v>
      </c>
      <c r="T532" s="24" t="str">
        <f t="shared" si="30"/>
        <v>NOV 2020</v>
      </c>
      <c r="U532" s="24" t="str">
        <f t="shared" si="31"/>
        <v>Svcs-Ess Sun-2200</v>
      </c>
      <c r="V532" t="s">
        <v>2776</v>
      </c>
    </row>
    <row r="533" spans="1:22" x14ac:dyDescent="0.2">
      <c r="A533" s="14" t="s">
        <v>124</v>
      </c>
      <c r="B533" s="15" t="s">
        <v>1553</v>
      </c>
      <c r="C533" s="15" t="s">
        <v>1535</v>
      </c>
      <c r="D533" s="15" t="s">
        <v>1550</v>
      </c>
      <c r="E533" s="15" t="s">
        <v>308</v>
      </c>
      <c r="F533" s="15" t="s">
        <v>309</v>
      </c>
      <c r="G533" s="15" t="s">
        <v>2759</v>
      </c>
      <c r="H533" s="15" t="s">
        <v>2764</v>
      </c>
      <c r="I533" s="15" t="s">
        <v>310</v>
      </c>
      <c r="J533" s="15" t="s">
        <v>1527</v>
      </c>
      <c r="K533" s="15" t="s">
        <v>1528</v>
      </c>
      <c r="L533" s="15" t="s">
        <v>308</v>
      </c>
      <c r="M533" s="15" t="s">
        <v>1529</v>
      </c>
      <c r="N533" s="15" t="s">
        <v>1530</v>
      </c>
      <c r="O533" s="14" t="s">
        <v>2221</v>
      </c>
      <c r="P533" s="17">
        <v>608.76</v>
      </c>
      <c r="Q533" s="24" t="s">
        <v>1571</v>
      </c>
      <c r="R533" s="24" t="s">
        <v>1558</v>
      </c>
      <c r="S533" s="24" t="str">
        <f t="shared" si="29"/>
        <v>100009443</v>
      </c>
      <c r="T533" s="24" t="str">
        <f t="shared" si="30"/>
        <v>NOV 2020</v>
      </c>
      <c r="U533" s="24" t="str">
        <f t="shared" si="31"/>
        <v>Svcs-Ess Sun-2200</v>
      </c>
      <c r="V533" t="s">
        <v>2776</v>
      </c>
    </row>
    <row r="534" spans="1:22" x14ac:dyDescent="0.2">
      <c r="A534" s="14" t="s">
        <v>124</v>
      </c>
      <c r="B534" s="15" t="s">
        <v>1553</v>
      </c>
      <c r="C534" s="15" t="s">
        <v>1535</v>
      </c>
      <c r="D534" s="15" t="s">
        <v>1550</v>
      </c>
      <c r="E534" s="15" t="s">
        <v>308</v>
      </c>
      <c r="F534" s="15" t="s">
        <v>309</v>
      </c>
      <c r="G534" s="15" t="s">
        <v>2759</v>
      </c>
      <c r="H534" s="15" t="s">
        <v>315</v>
      </c>
      <c r="I534" s="15" t="s">
        <v>310</v>
      </c>
      <c r="J534" s="15" t="s">
        <v>1527</v>
      </c>
      <c r="K534" s="15" t="s">
        <v>1528</v>
      </c>
      <c r="L534" s="15" t="s">
        <v>308</v>
      </c>
      <c r="M534" s="15" t="s">
        <v>1529</v>
      </c>
      <c r="N534" s="15" t="s">
        <v>1530</v>
      </c>
      <c r="O534" s="14" t="s">
        <v>2221</v>
      </c>
      <c r="P534" s="17">
        <v>145.11000000000001</v>
      </c>
      <c r="Q534" s="24" t="s">
        <v>1571</v>
      </c>
      <c r="R534" s="24" t="s">
        <v>1558</v>
      </c>
      <c r="S534" s="24" t="str">
        <f t="shared" si="29"/>
        <v>100009443</v>
      </c>
      <c r="T534" s="24" t="str">
        <f t="shared" si="30"/>
        <v>NOV 2020</v>
      </c>
      <c r="U534" s="24" t="str">
        <f t="shared" si="31"/>
        <v>Svcs-Ess Sun-2200</v>
      </c>
      <c r="V534" t="s">
        <v>2776</v>
      </c>
    </row>
    <row r="535" spans="1:22" x14ac:dyDescent="0.2">
      <c r="A535" s="14" t="s">
        <v>124</v>
      </c>
      <c r="B535" s="15" t="s">
        <v>1553</v>
      </c>
      <c r="C535" s="15" t="s">
        <v>1535</v>
      </c>
      <c r="D535" s="15" t="s">
        <v>1550</v>
      </c>
      <c r="E535" s="15" t="s">
        <v>308</v>
      </c>
      <c r="F535" s="15" t="s">
        <v>309</v>
      </c>
      <c r="G535" s="15" t="s">
        <v>2759</v>
      </c>
      <c r="H535" s="15" t="s">
        <v>317</v>
      </c>
      <c r="I535" s="15" t="s">
        <v>310</v>
      </c>
      <c r="J535" s="15" t="s">
        <v>1527</v>
      </c>
      <c r="K535" s="15" t="s">
        <v>1528</v>
      </c>
      <c r="L535" s="15" t="s">
        <v>308</v>
      </c>
      <c r="M535" s="15" t="s">
        <v>1529</v>
      </c>
      <c r="N535" s="15" t="s">
        <v>1530</v>
      </c>
      <c r="O535" s="14" t="s">
        <v>2221</v>
      </c>
      <c r="P535" s="17">
        <v>422.09</v>
      </c>
      <c r="Q535" s="24" t="s">
        <v>1571</v>
      </c>
      <c r="R535" s="24" t="s">
        <v>1558</v>
      </c>
      <c r="S535" s="24" t="str">
        <f t="shared" si="29"/>
        <v>100009443</v>
      </c>
      <c r="T535" s="24" t="str">
        <f t="shared" si="30"/>
        <v>NOV 2020</v>
      </c>
      <c r="U535" s="24" t="str">
        <f t="shared" si="31"/>
        <v>Svcs-Ess Sun-2200</v>
      </c>
      <c r="V535" t="s">
        <v>2776</v>
      </c>
    </row>
    <row r="536" spans="1:22" x14ac:dyDescent="0.2">
      <c r="A536" s="14" t="s">
        <v>124</v>
      </c>
      <c r="B536" s="15" t="s">
        <v>1553</v>
      </c>
      <c r="C536" s="15" t="s">
        <v>1535</v>
      </c>
      <c r="D536" s="15" t="s">
        <v>1550</v>
      </c>
      <c r="E536" s="15" t="s">
        <v>308</v>
      </c>
      <c r="F536" s="15" t="s">
        <v>309</v>
      </c>
      <c r="G536" s="15" t="s">
        <v>2759</v>
      </c>
      <c r="H536" s="15" t="s">
        <v>319</v>
      </c>
      <c r="I536" s="15" t="s">
        <v>310</v>
      </c>
      <c r="J536" s="15" t="s">
        <v>1527</v>
      </c>
      <c r="K536" s="15" t="s">
        <v>1528</v>
      </c>
      <c r="L536" s="15" t="s">
        <v>308</v>
      </c>
      <c r="M536" s="15" t="s">
        <v>1529</v>
      </c>
      <c r="N536" s="15" t="s">
        <v>1530</v>
      </c>
      <c r="O536" s="14" t="s">
        <v>2221</v>
      </c>
      <c r="P536" s="17">
        <v>2.88</v>
      </c>
      <c r="Q536" s="24" t="s">
        <v>1571</v>
      </c>
      <c r="R536" s="24" t="s">
        <v>1558</v>
      </c>
      <c r="S536" s="24" t="str">
        <f t="shared" si="29"/>
        <v>100009443</v>
      </c>
      <c r="T536" s="24" t="str">
        <f t="shared" si="30"/>
        <v>NOV 2020</v>
      </c>
      <c r="U536" s="24" t="str">
        <f t="shared" si="31"/>
        <v>Svcs-Ess Sun-2200</v>
      </c>
      <c r="V536" t="s">
        <v>2776</v>
      </c>
    </row>
    <row r="537" spans="1:22" x14ac:dyDescent="0.2">
      <c r="A537" s="14" t="s">
        <v>124</v>
      </c>
      <c r="B537" s="15" t="s">
        <v>1553</v>
      </c>
      <c r="C537" s="15" t="s">
        <v>1535</v>
      </c>
      <c r="D537" s="15" t="s">
        <v>1550</v>
      </c>
      <c r="E537" s="15" t="s">
        <v>308</v>
      </c>
      <c r="F537" s="15" t="s">
        <v>309</v>
      </c>
      <c r="G537" s="15" t="s">
        <v>2759</v>
      </c>
      <c r="H537" s="15" t="s">
        <v>322</v>
      </c>
      <c r="I537" s="15" t="s">
        <v>310</v>
      </c>
      <c r="J537" s="15" t="s">
        <v>1527</v>
      </c>
      <c r="K537" s="15" t="s">
        <v>1528</v>
      </c>
      <c r="L537" s="15" t="s">
        <v>308</v>
      </c>
      <c r="M537" s="15" t="s">
        <v>1529</v>
      </c>
      <c r="N537" s="15" t="s">
        <v>1530</v>
      </c>
      <c r="O537" s="14" t="s">
        <v>2221</v>
      </c>
      <c r="P537" s="17">
        <v>1.74</v>
      </c>
      <c r="Q537" s="24" t="s">
        <v>1571</v>
      </c>
      <c r="R537" s="24" t="s">
        <v>1558</v>
      </c>
      <c r="S537" s="24" t="str">
        <f t="shared" si="29"/>
        <v>100009443</v>
      </c>
      <c r="T537" s="24" t="str">
        <f t="shared" si="30"/>
        <v>NOV 2020</v>
      </c>
      <c r="U537" s="24" t="str">
        <f t="shared" si="31"/>
        <v>Svcs-Ess Sun-2200</v>
      </c>
      <c r="V537" t="s">
        <v>2776</v>
      </c>
    </row>
    <row r="538" spans="1:22" x14ac:dyDescent="0.2">
      <c r="A538" s="14" t="s">
        <v>124</v>
      </c>
      <c r="B538" s="15" t="s">
        <v>1553</v>
      </c>
      <c r="C538" s="15" t="s">
        <v>1535</v>
      </c>
      <c r="D538" s="15" t="s">
        <v>1550</v>
      </c>
      <c r="E538" s="15" t="s">
        <v>308</v>
      </c>
      <c r="F538" s="15" t="s">
        <v>309</v>
      </c>
      <c r="G538" s="15" t="s">
        <v>2759</v>
      </c>
      <c r="H538" s="15" t="s">
        <v>2511</v>
      </c>
      <c r="I538" s="15" t="s">
        <v>310</v>
      </c>
      <c r="J538" s="15" t="s">
        <v>1527</v>
      </c>
      <c r="K538" s="15" t="s">
        <v>1528</v>
      </c>
      <c r="L538" s="15" t="s">
        <v>308</v>
      </c>
      <c r="M538" s="15" t="s">
        <v>1529</v>
      </c>
      <c r="N538" s="15" t="s">
        <v>1530</v>
      </c>
      <c r="O538" s="14" t="s">
        <v>2221</v>
      </c>
      <c r="P538" s="17">
        <v>310.38</v>
      </c>
      <c r="Q538" s="24" t="s">
        <v>1571</v>
      </c>
      <c r="R538" s="24" t="s">
        <v>1558</v>
      </c>
      <c r="S538" s="24" t="str">
        <f t="shared" si="29"/>
        <v>100009443</v>
      </c>
      <c r="T538" s="24" t="str">
        <f t="shared" si="30"/>
        <v>NOV 2020</v>
      </c>
      <c r="U538" s="24" t="str">
        <f t="shared" si="31"/>
        <v>Svcs-Ess Sun-2200</v>
      </c>
      <c r="V538" t="s">
        <v>2776</v>
      </c>
    </row>
    <row r="539" spans="1:22" x14ac:dyDescent="0.2">
      <c r="A539" s="14" t="s">
        <v>124</v>
      </c>
      <c r="B539" s="15" t="s">
        <v>1553</v>
      </c>
      <c r="C539" s="15" t="s">
        <v>1535</v>
      </c>
      <c r="D539" s="15" t="s">
        <v>1550</v>
      </c>
      <c r="E539" s="15" t="s">
        <v>308</v>
      </c>
      <c r="F539" s="15" t="s">
        <v>309</v>
      </c>
      <c r="G539" s="15" t="s">
        <v>2760</v>
      </c>
      <c r="H539" s="15" t="s">
        <v>2</v>
      </c>
      <c r="I539" s="15" t="s">
        <v>310</v>
      </c>
      <c r="J539" s="15" t="s">
        <v>1527</v>
      </c>
      <c r="K539" s="15" t="s">
        <v>1528</v>
      </c>
      <c r="L539" s="15" t="s">
        <v>308</v>
      </c>
      <c r="M539" s="15" t="s">
        <v>1529</v>
      </c>
      <c r="N539" s="15" t="s">
        <v>1530</v>
      </c>
      <c r="O539" s="14" t="s">
        <v>2252</v>
      </c>
      <c r="P539" s="17">
        <v>836.51</v>
      </c>
      <c r="Q539" s="24" t="s">
        <v>1571</v>
      </c>
      <c r="R539" s="24" t="s">
        <v>1558</v>
      </c>
      <c r="S539" s="24" t="str">
        <f t="shared" si="29"/>
        <v>100010328</v>
      </c>
      <c r="T539" s="24" t="str">
        <f t="shared" si="30"/>
        <v>DEC 2020</v>
      </c>
      <c r="U539" s="24" t="str">
        <f t="shared" si="31"/>
        <v>Svcs-Ess Sun-2200</v>
      </c>
      <c r="V539" t="s">
        <v>2776</v>
      </c>
    </row>
    <row r="540" spans="1:22" x14ac:dyDescent="0.2">
      <c r="A540" s="14" t="s">
        <v>124</v>
      </c>
      <c r="B540" s="15" t="s">
        <v>1553</v>
      </c>
      <c r="C540" s="15" t="s">
        <v>1535</v>
      </c>
      <c r="D540" s="15" t="s">
        <v>1550</v>
      </c>
      <c r="E540" s="15" t="s">
        <v>308</v>
      </c>
      <c r="F540" s="15" t="s">
        <v>309</v>
      </c>
      <c r="G540" s="15" t="s">
        <v>2760</v>
      </c>
      <c r="H540" s="15" t="s">
        <v>4</v>
      </c>
      <c r="I540" s="15" t="s">
        <v>310</v>
      </c>
      <c r="J540" s="15" t="s">
        <v>1527</v>
      </c>
      <c r="K540" s="15" t="s">
        <v>1528</v>
      </c>
      <c r="L540" s="15" t="s">
        <v>308</v>
      </c>
      <c r="M540" s="15" t="s">
        <v>1529</v>
      </c>
      <c r="N540" s="15" t="s">
        <v>1530</v>
      </c>
      <c r="O540" s="14" t="s">
        <v>2252</v>
      </c>
      <c r="P540" s="17">
        <v>1088.9000000000001</v>
      </c>
      <c r="Q540" s="24" t="s">
        <v>1571</v>
      </c>
      <c r="R540" s="24" t="s">
        <v>1558</v>
      </c>
      <c r="S540" s="24" t="str">
        <f t="shared" si="29"/>
        <v>100010328</v>
      </c>
      <c r="T540" s="24" t="str">
        <f t="shared" si="30"/>
        <v>DEC 2020</v>
      </c>
      <c r="U540" s="24" t="str">
        <f t="shared" si="31"/>
        <v>Svcs-Ess Sun-2200</v>
      </c>
      <c r="V540" t="s">
        <v>2776</v>
      </c>
    </row>
    <row r="541" spans="1:22" x14ac:dyDescent="0.2">
      <c r="A541" s="14" t="s">
        <v>124</v>
      </c>
      <c r="B541" s="15" t="s">
        <v>1553</v>
      </c>
      <c r="C541" s="15" t="s">
        <v>1535</v>
      </c>
      <c r="D541" s="15" t="s">
        <v>1550</v>
      </c>
      <c r="E541" s="15" t="s">
        <v>308</v>
      </c>
      <c r="F541" s="15" t="s">
        <v>309</v>
      </c>
      <c r="G541" s="15" t="s">
        <v>2760</v>
      </c>
      <c r="H541" s="15" t="s">
        <v>8</v>
      </c>
      <c r="I541" s="15" t="s">
        <v>310</v>
      </c>
      <c r="J541" s="15" t="s">
        <v>1527</v>
      </c>
      <c r="K541" s="15" t="s">
        <v>1528</v>
      </c>
      <c r="L541" s="15" t="s">
        <v>308</v>
      </c>
      <c r="M541" s="15" t="s">
        <v>1529</v>
      </c>
      <c r="N541" s="15" t="s">
        <v>1530</v>
      </c>
      <c r="O541" s="14" t="s">
        <v>2252</v>
      </c>
      <c r="P541" s="17">
        <v>131.24</v>
      </c>
      <c r="Q541" s="24" t="s">
        <v>1571</v>
      </c>
      <c r="R541" s="24" t="s">
        <v>1558</v>
      </c>
      <c r="S541" s="24" t="str">
        <f t="shared" si="29"/>
        <v>100010328</v>
      </c>
      <c r="T541" s="24" t="str">
        <f t="shared" si="30"/>
        <v>DEC 2020</v>
      </c>
      <c r="U541" s="24" t="str">
        <f t="shared" si="31"/>
        <v>Svcs-Ess Sun-2200</v>
      </c>
      <c r="V541" t="s">
        <v>2776</v>
      </c>
    </row>
    <row r="542" spans="1:22" x14ac:dyDescent="0.2">
      <c r="A542" s="14" t="s">
        <v>124</v>
      </c>
      <c r="B542" s="15" t="s">
        <v>1553</v>
      </c>
      <c r="C542" s="15" t="s">
        <v>1535</v>
      </c>
      <c r="D542" s="15" t="s">
        <v>1550</v>
      </c>
      <c r="E542" s="15" t="s">
        <v>308</v>
      </c>
      <c r="F542" s="15" t="s">
        <v>309</v>
      </c>
      <c r="G542" s="15" t="s">
        <v>2760</v>
      </c>
      <c r="H542" s="15" t="s">
        <v>13</v>
      </c>
      <c r="I542" s="15" t="s">
        <v>310</v>
      </c>
      <c r="J542" s="15" t="s">
        <v>1527</v>
      </c>
      <c r="K542" s="15" t="s">
        <v>1528</v>
      </c>
      <c r="L542" s="15" t="s">
        <v>308</v>
      </c>
      <c r="M542" s="15" t="s">
        <v>1529</v>
      </c>
      <c r="N542" s="15" t="s">
        <v>1530</v>
      </c>
      <c r="O542" s="14" t="s">
        <v>2252</v>
      </c>
      <c r="P542" s="17">
        <v>2176.0700000000002</v>
      </c>
      <c r="Q542" s="24" t="s">
        <v>1571</v>
      </c>
      <c r="R542" s="24" t="s">
        <v>1558</v>
      </c>
      <c r="S542" s="24" t="str">
        <f t="shared" si="29"/>
        <v>100010328</v>
      </c>
      <c r="T542" s="24" t="str">
        <f t="shared" si="30"/>
        <v>DEC 2020</v>
      </c>
      <c r="U542" s="24" t="str">
        <f t="shared" si="31"/>
        <v>Svcs-Ess Sun-2200</v>
      </c>
      <c r="V542" t="s">
        <v>2776</v>
      </c>
    </row>
    <row r="543" spans="1:22" x14ac:dyDescent="0.2">
      <c r="A543" s="14" t="s">
        <v>124</v>
      </c>
      <c r="B543" s="15" t="s">
        <v>1553</v>
      </c>
      <c r="C543" s="15" t="s">
        <v>1535</v>
      </c>
      <c r="D543" s="15" t="s">
        <v>1550</v>
      </c>
      <c r="E543" s="15" t="s">
        <v>308</v>
      </c>
      <c r="F543" s="15" t="s">
        <v>309</v>
      </c>
      <c r="G543" s="15" t="s">
        <v>2760</v>
      </c>
      <c r="H543" s="15" t="s">
        <v>49</v>
      </c>
      <c r="I543" s="15" t="s">
        <v>310</v>
      </c>
      <c r="J543" s="15" t="s">
        <v>1527</v>
      </c>
      <c r="K543" s="15" t="s">
        <v>1528</v>
      </c>
      <c r="L543" s="15" t="s">
        <v>308</v>
      </c>
      <c r="M543" s="15" t="s">
        <v>1529</v>
      </c>
      <c r="N543" s="15" t="s">
        <v>1530</v>
      </c>
      <c r="O543" s="14" t="s">
        <v>2252</v>
      </c>
      <c r="P543" s="17">
        <v>3.33</v>
      </c>
      <c r="Q543" s="24" t="s">
        <v>1571</v>
      </c>
      <c r="R543" s="24" t="s">
        <v>1558</v>
      </c>
      <c r="S543" s="24" t="str">
        <f t="shared" si="29"/>
        <v>100010328</v>
      </c>
      <c r="T543" s="24" t="str">
        <f t="shared" si="30"/>
        <v>DEC 2020</v>
      </c>
      <c r="U543" s="24" t="str">
        <f t="shared" si="31"/>
        <v>Svcs-Ess Sun-2200</v>
      </c>
      <c r="V543" t="s">
        <v>2776</v>
      </c>
    </row>
    <row r="544" spans="1:22" x14ac:dyDescent="0.2">
      <c r="A544" s="14" t="s">
        <v>124</v>
      </c>
      <c r="B544" s="15" t="s">
        <v>1553</v>
      </c>
      <c r="C544" s="15" t="s">
        <v>1535</v>
      </c>
      <c r="D544" s="15" t="s">
        <v>1550</v>
      </c>
      <c r="E544" s="15" t="s">
        <v>308</v>
      </c>
      <c r="F544" s="15" t="s">
        <v>309</v>
      </c>
      <c r="G544" s="15" t="s">
        <v>2760</v>
      </c>
      <c r="H544" s="15" t="s">
        <v>2764</v>
      </c>
      <c r="I544" s="15" t="s">
        <v>310</v>
      </c>
      <c r="J544" s="15" t="s">
        <v>1527</v>
      </c>
      <c r="K544" s="15" t="s">
        <v>1528</v>
      </c>
      <c r="L544" s="15" t="s">
        <v>308</v>
      </c>
      <c r="M544" s="15" t="s">
        <v>1529</v>
      </c>
      <c r="N544" s="15" t="s">
        <v>1530</v>
      </c>
      <c r="O544" s="14" t="s">
        <v>2252</v>
      </c>
      <c r="P544" s="17">
        <v>2186.9</v>
      </c>
      <c r="Q544" s="24" t="s">
        <v>1571</v>
      </c>
      <c r="R544" s="24" t="s">
        <v>1558</v>
      </c>
      <c r="S544" s="24" t="str">
        <f t="shared" si="29"/>
        <v>100010328</v>
      </c>
      <c r="T544" s="24" t="str">
        <f t="shared" si="30"/>
        <v>DEC 2020</v>
      </c>
      <c r="U544" s="24" t="str">
        <f t="shared" si="31"/>
        <v>Svcs-Ess Sun-2200</v>
      </c>
      <c r="V544" t="s">
        <v>2776</v>
      </c>
    </row>
    <row r="545" spans="1:22" x14ac:dyDescent="0.2">
      <c r="A545" s="14" t="s">
        <v>124</v>
      </c>
      <c r="B545" s="15" t="s">
        <v>1553</v>
      </c>
      <c r="C545" s="15" t="s">
        <v>1535</v>
      </c>
      <c r="D545" s="15" t="s">
        <v>1550</v>
      </c>
      <c r="E545" s="15" t="s">
        <v>308</v>
      </c>
      <c r="F545" s="15" t="s">
        <v>309</v>
      </c>
      <c r="G545" s="15" t="s">
        <v>2760</v>
      </c>
      <c r="H545" s="15" t="s">
        <v>315</v>
      </c>
      <c r="I545" s="15" t="s">
        <v>310</v>
      </c>
      <c r="J545" s="15" t="s">
        <v>1527</v>
      </c>
      <c r="K545" s="15" t="s">
        <v>1528</v>
      </c>
      <c r="L545" s="15" t="s">
        <v>308</v>
      </c>
      <c r="M545" s="15" t="s">
        <v>1529</v>
      </c>
      <c r="N545" s="15" t="s">
        <v>1530</v>
      </c>
      <c r="O545" s="14" t="s">
        <v>2252</v>
      </c>
      <c r="P545" s="17">
        <v>4044.54</v>
      </c>
      <c r="Q545" s="24" t="s">
        <v>1571</v>
      </c>
      <c r="R545" s="24" t="s">
        <v>1558</v>
      </c>
      <c r="S545" s="24" t="str">
        <f t="shared" si="29"/>
        <v>100010328</v>
      </c>
      <c r="T545" s="24" t="str">
        <f t="shared" si="30"/>
        <v>DEC 2020</v>
      </c>
      <c r="U545" s="24" t="str">
        <f t="shared" si="31"/>
        <v>Svcs-Ess Sun-2200</v>
      </c>
      <c r="V545" t="s">
        <v>2776</v>
      </c>
    </row>
    <row r="546" spans="1:22" x14ac:dyDescent="0.2">
      <c r="A546" s="14" t="s">
        <v>124</v>
      </c>
      <c r="B546" s="15" t="s">
        <v>1553</v>
      </c>
      <c r="C546" s="15" t="s">
        <v>1535</v>
      </c>
      <c r="D546" s="15" t="s">
        <v>1550</v>
      </c>
      <c r="E546" s="15" t="s">
        <v>308</v>
      </c>
      <c r="F546" s="15" t="s">
        <v>309</v>
      </c>
      <c r="G546" s="15" t="s">
        <v>2760</v>
      </c>
      <c r="H546" s="15" t="s">
        <v>317</v>
      </c>
      <c r="I546" s="15" t="s">
        <v>310</v>
      </c>
      <c r="J546" s="15" t="s">
        <v>1527</v>
      </c>
      <c r="K546" s="15" t="s">
        <v>1528</v>
      </c>
      <c r="L546" s="15" t="s">
        <v>308</v>
      </c>
      <c r="M546" s="15" t="s">
        <v>1529</v>
      </c>
      <c r="N546" s="15" t="s">
        <v>1530</v>
      </c>
      <c r="O546" s="14" t="s">
        <v>2252</v>
      </c>
      <c r="P546" s="17">
        <v>22443.18</v>
      </c>
      <c r="Q546" s="24" t="s">
        <v>1571</v>
      </c>
      <c r="R546" s="24" t="s">
        <v>1558</v>
      </c>
      <c r="S546" s="24" t="str">
        <f t="shared" si="29"/>
        <v>100010328</v>
      </c>
      <c r="T546" s="24" t="str">
        <f t="shared" si="30"/>
        <v>DEC 2020</v>
      </c>
      <c r="U546" s="24" t="str">
        <f t="shared" si="31"/>
        <v>Svcs-Ess Sun-2200</v>
      </c>
      <c r="V546" t="s">
        <v>2776</v>
      </c>
    </row>
    <row r="547" spans="1:22" x14ac:dyDescent="0.2">
      <c r="A547" s="14" t="s">
        <v>124</v>
      </c>
      <c r="B547" s="15" t="s">
        <v>1553</v>
      </c>
      <c r="C547" s="15" t="s">
        <v>1535</v>
      </c>
      <c r="D547" s="15" t="s">
        <v>1550</v>
      </c>
      <c r="E547" s="15" t="s">
        <v>308</v>
      </c>
      <c r="F547" s="15" t="s">
        <v>309</v>
      </c>
      <c r="G547" s="15" t="s">
        <v>2760</v>
      </c>
      <c r="H547" s="15" t="s">
        <v>319</v>
      </c>
      <c r="I547" s="15" t="s">
        <v>310</v>
      </c>
      <c r="J547" s="15" t="s">
        <v>1527</v>
      </c>
      <c r="K547" s="15" t="s">
        <v>1528</v>
      </c>
      <c r="L547" s="15" t="s">
        <v>308</v>
      </c>
      <c r="M547" s="15" t="s">
        <v>1529</v>
      </c>
      <c r="N547" s="15" t="s">
        <v>1530</v>
      </c>
      <c r="O547" s="14" t="s">
        <v>2252</v>
      </c>
      <c r="P547" s="17">
        <v>94.65</v>
      </c>
      <c r="Q547" s="24" t="s">
        <v>1571</v>
      </c>
      <c r="R547" s="24" t="s">
        <v>1558</v>
      </c>
      <c r="S547" s="24" t="str">
        <f t="shared" si="29"/>
        <v>100010328</v>
      </c>
      <c r="T547" s="24" t="str">
        <f t="shared" si="30"/>
        <v>DEC 2020</v>
      </c>
      <c r="U547" s="24" t="str">
        <f t="shared" si="31"/>
        <v>Svcs-Ess Sun-2200</v>
      </c>
      <c r="V547" t="s">
        <v>2776</v>
      </c>
    </row>
    <row r="548" spans="1:22" x14ac:dyDescent="0.2">
      <c r="A548" s="14" t="s">
        <v>124</v>
      </c>
      <c r="B548" s="15" t="s">
        <v>1553</v>
      </c>
      <c r="C548" s="15" t="s">
        <v>1535</v>
      </c>
      <c r="D548" s="15" t="s">
        <v>1550</v>
      </c>
      <c r="E548" s="15" t="s">
        <v>308</v>
      </c>
      <c r="F548" s="15" t="s">
        <v>309</v>
      </c>
      <c r="G548" s="15" t="s">
        <v>2760</v>
      </c>
      <c r="H548" s="15" t="s">
        <v>322</v>
      </c>
      <c r="I548" s="15" t="s">
        <v>310</v>
      </c>
      <c r="J548" s="15" t="s">
        <v>1527</v>
      </c>
      <c r="K548" s="15" t="s">
        <v>1528</v>
      </c>
      <c r="L548" s="15" t="s">
        <v>308</v>
      </c>
      <c r="M548" s="15" t="s">
        <v>1529</v>
      </c>
      <c r="N548" s="15" t="s">
        <v>1530</v>
      </c>
      <c r="O548" s="14" t="s">
        <v>2252</v>
      </c>
      <c r="P548" s="17">
        <v>7.21</v>
      </c>
      <c r="Q548" s="24" t="s">
        <v>1571</v>
      </c>
      <c r="R548" s="24" t="s">
        <v>1558</v>
      </c>
      <c r="S548" s="24" t="str">
        <f t="shared" si="29"/>
        <v>100010328</v>
      </c>
      <c r="T548" s="24" t="str">
        <f t="shared" si="30"/>
        <v>DEC 2020</v>
      </c>
      <c r="U548" s="24" t="str">
        <f t="shared" si="31"/>
        <v>Svcs-Ess Sun-2200</v>
      </c>
      <c r="V548" t="s">
        <v>2776</v>
      </c>
    </row>
    <row r="549" spans="1:22" x14ac:dyDescent="0.2">
      <c r="A549" s="14" t="s">
        <v>124</v>
      </c>
      <c r="B549" s="15" t="s">
        <v>1553</v>
      </c>
      <c r="C549" s="15" t="s">
        <v>1535</v>
      </c>
      <c r="D549" s="15" t="s">
        <v>1550</v>
      </c>
      <c r="E549" s="15" t="s">
        <v>308</v>
      </c>
      <c r="F549" s="15" t="s">
        <v>309</v>
      </c>
      <c r="G549" s="15" t="s">
        <v>2760</v>
      </c>
      <c r="H549" s="15" t="s">
        <v>2511</v>
      </c>
      <c r="I549" s="15" t="s">
        <v>310</v>
      </c>
      <c r="J549" s="15" t="s">
        <v>1527</v>
      </c>
      <c r="K549" s="15" t="s">
        <v>1528</v>
      </c>
      <c r="L549" s="15" t="s">
        <v>308</v>
      </c>
      <c r="M549" s="15" t="s">
        <v>1529</v>
      </c>
      <c r="N549" s="15" t="s">
        <v>1530</v>
      </c>
      <c r="O549" s="14" t="s">
        <v>2252</v>
      </c>
      <c r="P549" s="17">
        <v>288.17</v>
      </c>
      <c r="Q549" s="24" t="s">
        <v>1571</v>
      </c>
      <c r="R549" s="24" t="s">
        <v>1558</v>
      </c>
      <c r="S549" s="24" t="str">
        <f t="shared" si="29"/>
        <v>100010328</v>
      </c>
      <c r="T549" s="24" t="str">
        <f t="shared" si="30"/>
        <v>DEC 2020</v>
      </c>
      <c r="U549" s="24" t="str">
        <f t="shared" si="31"/>
        <v>Svcs-Ess Sun-2200</v>
      </c>
      <c r="V549" t="s">
        <v>2776</v>
      </c>
    </row>
    <row r="550" spans="1:22" x14ac:dyDescent="0.2">
      <c r="A550" s="14" t="s">
        <v>124</v>
      </c>
      <c r="B550" s="15" t="s">
        <v>1553</v>
      </c>
      <c r="C550" s="15" t="s">
        <v>1535</v>
      </c>
      <c r="D550" s="15" t="s">
        <v>1550</v>
      </c>
      <c r="E550" s="15" t="s">
        <v>308</v>
      </c>
      <c r="F550" s="15" t="s">
        <v>309</v>
      </c>
      <c r="G550" s="15" t="s">
        <v>2761</v>
      </c>
      <c r="H550" s="15" t="s">
        <v>2</v>
      </c>
      <c r="I550" s="15" t="s">
        <v>310</v>
      </c>
      <c r="J550" s="15" t="s">
        <v>1527</v>
      </c>
      <c r="K550" s="15" t="s">
        <v>1528</v>
      </c>
      <c r="L550" s="15" t="s">
        <v>308</v>
      </c>
      <c r="M550" s="15" t="s">
        <v>2762</v>
      </c>
      <c r="N550" s="15" t="s">
        <v>2763</v>
      </c>
      <c r="O550" s="14" t="s">
        <v>2252</v>
      </c>
      <c r="P550" s="17">
        <v>2702</v>
      </c>
      <c r="Q550" s="24" t="s">
        <v>1571</v>
      </c>
      <c r="R550" s="24" t="s">
        <v>1558</v>
      </c>
      <c r="S550" s="24" t="str">
        <f t="shared" si="29"/>
        <v>100010329</v>
      </c>
      <c r="T550" s="24" t="str">
        <f t="shared" si="30"/>
        <v>DEC 2020</v>
      </c>
      <c r="U550" s="24" t="str">
        <f t="shared" si="31"/>
        <v>Svcs-Ess Sun-2200</v>
      </c>
      <c r="V550" t="s">
        <v>2776</v>
      </c>
    </row>
    <row r="551" spans="1:22" x14ac:dyDescent="0.2">
      <c r="A551" s="14" t="s">
        <v>124</v>
      </c>
      <c r="B551" s="15" t="s">
        <v>1553</v>
      </c>
      <c r="C551" s="15" t="s">
        <v>1535</v>
      </c>
      <c r="D551" s="15" t="s">
        <v>1550</v>
      </c>
      <c r="E551" s="15" t="s">
        <v>308</v>
      </c>
      <c r="F551" s="15" t="s">
        <v>309</v>
      </c>
      <c r="G551" s="15" t="s">
        <v>2761</v>
      </c>
      <c r="H551" s="15" t="s">
        <v>4</v>
      </c>
      <c r="I551" s="15" t="s">
        <v>310</v>
      </c>
      <c r="J551" s="15" t="s">
        <v>1527</v>
      </c>
      <c r="K551" s="15" t="s">
        <v>1528</v>
      </c>
      <c r="L551" s="15" t="s">
        <v>308</v>
      </c>
      <c r="M551" s="15" t="s">
        <v>2762</v>
      </c>
      <c r="N551" s="15" t="s">
        <v>2763</v>
      </c>
      <c r="O551" s="14" t="s">
        <v>2252</v>
      </c>
      <c r="P551" s="17">
        <v>38.130000000000003</v>
      </c>
      <c r="Q551" s="24" t="s">
        <v>1571</v>
      </c>
      <c r="R551" s="24" t="s">
        <v>1558</v>
      </c>
      <c r="S551" s="24" t="str">
        <f t="shared" si="29"/>
        <v>100010329</v>
      </c>
      <c r="T551" s="24" t="str">
        <f t="shared" si="30"/>
        <v>DEC 2020</v>
      </c>
      <c r="U551" s="24" t="str">
        <f t="shared" si="31"/>
        <v>Svcs-Ess Sun-2200</v>
      </c>
      <c r="V551" t="s">
        <v>2776</v>
      </c>
    </row>
    <row r="552" spans="1:22" x14ac:dyDescent="0.2">
      <c r="A552" s="14" t="s">
        <v>124</v>
      </c>
      <c r="B552" s="15" t="s">
        <v>1553</v>
      </c>
      <c r="C552" s="15" t="s">
        <v>1535</v>
      </c>
      <c r="D552" s="15" t="s">
        <v>1550</v>
      </c>
      <c r="E552" s="15" t="s">
        <v>308</v>
      </c>
      <c r="F552" s="15" t="s">
        <v>309</v>
      </c>
      <c r="G552" s="15" t="s">
        <v>2761</v>
      </c>
      <c r="H552" s="15" t="s">
        <v>8</v>
      </c>
      <c r="I552" s="15" t="s">
        <v>310</v>
      </c>
      <c r="J552" s="15" t="s">
        <v>1527</v>
      </c>
      <c r="K552" s="15" t="s">
        <v>1528</v>
      </c>
      <c r="L552" s="15" t="s">
        <v>308</v>
      </c>
      <c r="M552" s="15" t="s">
        <v>2762</v>
      </c>
      <c r="N552" s="15" t="s">
        <v>2763</v>
      </c>
      <c r="O552" s="14" t="s">
        <v>2252</v>
      </c>
      <c r="P552" s="17">
        <v>2001.5</v>
      </c>
      <c r="Q552" s="24" t="s">
        <v>1571</v>
      </c>
      <c r="R552" s="24" t="s">
        <v>1558</v>
      </c>
      <c r="S552" s="24" t="str">
        <f t="shared" si="29"/>
        <v>100010329</v>
      </c>
      <c r="T552" s="24" t="str">
        <f t="shared" si="30"/>
        <v>DEC 2020</v>
      </c>
      <c r="U552" s="24" t="str">
        <f t="shared" si="31"/>
        <v>Svcs-Ess Sun-2200</v>
      </c>
      <c r="V552" t="s">
        <v>2776</v>
      </c>
    </row>
    <row r="553" spans="1:22" x14ac:dyDescent="0.2">
      <c r="A553" s="14" t="s">
        <v>124</v>
      </c>
      <c r="B553" s="15" t="s">
        <v>1553</v>
      </c>
      <c r="C553" s="15" t="s">
        <v>1535</v>
      </c>
      <c r="D553" s="15" t="s">
        <v>1550</v>
      </c>
      <c r="E553" s="15" t="s">
        <v>308</v>
      </c>
      <c r="F553" s="15" t="s">
        <v>309</v>
      </c>
      <c r="G553" s="15" t="s">
        <v>2761</v>
      </c>
      <c r="H553" s="15" t="s">
        <v>13</v>
      </c>
      <c r="I553" s="15" t="s">
        <v>310</v>
      </c>
      <c r="J553" s="15" t="s">
        <v>1527</v>
      </c>
      <c r="K553" s="15" t="s">
        <v>1528</v>
      </c>
      <c r="L553" s="15" t="s">
        <v>308</v>
      </c>
      <c r="M553" s="15" t="s">
        <v>2762</v>
      </c>
      <c r="N553" s="15" t="s">
        <v>2763</v>
      </c>
      <c r="O553" s="14" t="s">
        <v>2252</v>
      </c>
      <c r="P553" s="17">
        <v>1244.07</v>
      </c>
      <c r="Q553" s="24" t="s">
        <v>1571</v>
      </c>
      <c r="R553" s="24" t="s">
        <v>1558</v>
      </c>
      <c r="S553" s="24" t="str">
        <f t="shared" si="29"/>
        <v>100010329</v>
      </c>
      <c r="T553" s="24" t="str">
        <f t="shared" si="30"/>
        <v>DEC 2020</v>
      </c>
      <c r="U553" s="24" t="str">
        <f t="shared" si="31"/>
        <v>Svcs-Ess Sun-2200</v>
      </c>
      <c r="V553" t="s">
        <v>2776</v>
      </c>
    </row>
    <row r="554" spans="1:22" x14ac:dyDescent="0.2">
      <c r="A554" s="14" t="s">
        <v>124</v>
      </c>
      <c r="B554" s="15" t="s">
        <v>1553</v>
      </c>
      <c r="C554" s="15" t="s">
        <v>1535</v>
      </c>
      <c r="D554" s="15" t="s">
        <v>1550</v>
      </c>
      <c r="E554" s="15" t="s">
        <v>308</v>
      </c>
      <c r="F554" s="15" t="s">
        <v>309</v>
      </c>
      <c r="G554" s="15" t="s">
        <v>2761</v>
      </c>
      <c r="H554" s="15" t="s">
        <v>49</v>
      </c>
      <c r="I554" s="15" t="s">
        <v>310</v>
      </c>
      <c r="J554" s="15" t="s">
        <v>1527</v>
      </c>
      <c r="K554" s="15" t="s">
        <v>1528</v>
      </c>
      <c r="L554" s="15" t="s">
        <v>308</v>
      </c>
      <c r="M554" s="15" t="s">
        <v>2762</v>
      </c>
      <c r="N554" s="15" t="s">
        <v>2763</v>
      </c>
      <c r="O554" s="14" t="s">
        <v>2252</v>
      </c>
      <c r="P554" s="17">
        <v>65.88</v>
      </c>
      <c r="Q554" s="24" t="s">
        <v>1571</v>
      </c>
      <c r="R554" s="24" t="s">
        <v>1558</v>
      </c>
      <c r="S554" s="24" t="str">
        <f t="shared" si="29"/>
        <v>100010329</v>
      </c>
      <c r="T554" s="24" t="str">
        <f t="shared" si="30"/>
        <v>DEC 2020</v>
      </c>
      <c r="U554" s="24" t="str">
        <f t="shared" si="31"/>
        <v>Svcs-Ess Sun-2200</v>
      </c>
      <c r="V554" t="s">
        <v>2776</v>
      </c>
    </row>
    <row r="555" spans="1:22" x14ac:dyDescent="0.2">
      <c r="A555" s="14" t="s">
        <v>124</v>
      </c>
      <c r="B555" s="15" t="s">
        <v>1553</v>
      </c>
      <c r="C555" s="15" t="s">
        <v>1535</v>
      </c>
      <c r="D555" s="15" t="s">
        <v>1550</v>
      </c>
      <c r="E555" s="15" t="s">
        <v>308</v>
      </c>
      <c r="F555" s="15" t="s">
        <v>309</v>
      </c>
      <c r="G555" s="15" t="s">
        <v>2761</v>
      </c>
      <c r="H555" s="15" t="s">
        <v>2764</v>
      </c>
      <c r="I555" s="15" t="s">
        <v>310</v>
      </c>
      <c r="J555" s="15" t="s">
        <v>1527</v>
      </c>
      <c r="K555" s="15" t="s">
        <v>1528</v>
      </c>
      <c r="L555" s="15" t="s">
        <v>308</v>
      </c>
      <c r="M555" s="15" t="s">
        <v>2762</v>
      </c>
      <c r="N555" s="15" t="s">
        <v>2763</v>
      </c>
      <c r="O555" s="14" t="s">
        <v>2252</v>
      </c>
      <c r="P555" s="17">
        <v>10233.07</v>
      </c>
      <c r="Q555" s="24" t="s">
        <v>1571</v>
      </c>
      <c r="R555" s="24" t="s">
        <v>1558</v>
      </c>
      <c r="S555" s="24" t="str">
        <f t="shared" si="29"/>
        <v>100010329</v>
      </c>
      <c r="T555" s="24" t="str">
        <f t="shared" si="30"/>
        <v>DEC 2020</v>
      </c>
      <c r="U555" s="24" t="str">
        <f t="shared" si="31"/>
        <v>Svcs-Ess Sun-2200</v>
      </c>
      <c r="V555" t="s">
        <v>2776</v>
      </c>
    </row>
    <row r="556" spans="1:22" x14ac:dyDescent="0.2">
      <c r="A556" s="14" t="s">
        <v>124</v>
      </c>
      <c r="B556" s="15" t="s">
        <v>1553</v>
      </c>
      <c r="C556" s="15" t="s">
        <v>1535</v>
      </c>
      <c r="D556" s="15" t="s">
        <v>1550</v>
      </c>
      <c r="E556" s="15" t="s">
        <v>308</v>
      </c>
      <c r="F556" s="15" t="s">
        <v>309</v>
      </c>
      <c r="G556" s="15" t="s">
        <v>2761</v>
      </c>
      <c r="H556" s="15" t="s">
        <v>315</v>
      </c>
      <c r="I556" s="15" t="s">
        <v>310</v>
      </c>
      <c r="J556" s="15" t="s">
        <v>1527</v>
      </c>
      <c r="K556" s="15" t="s">
        <v>1528</v>
      </c>
      <c r="L556" s="15" t="s">
        <v>308</v>
      </c>
      <c r="M556" s="15" t="s">
        <v>2762</v>
      </c>
      <c r="N556" s="15" t="s">
        <v>2763</v>
      </c>
      <c r="O556" s="14" t="s">
        <v>2252</v>
      </c>
      <c r="P556" s="17">
        <v>575.88</v>
      </c>
      <c r="Q556" s="24" t="s">
        <v>1571</v>
      </c>
      <c r="R556" s="24" t="s">
        <v>1558</v>
      </c>
      <c r="S556" s="24" t="str">
        <f t="shared" si="29"/>
        <v>100010329</v>
      </c>
      <c r="T556" s="24" t="str">
        <f t="shared" si="30"/>
        <v>DEC 2020</v>
      </c>
      <c r="U556" s="24" t="str">
        <f t="shared" si="31"/>
        <v>Svcs-Ess Sun-2200</v>
      </c>
      <c r="V556" t="s">
        <v>2776</v>
      </c>
    </row>
    <row r="557" spans="1:22" x14ac:dyDescent="0.2">
      <c r="A557" s="14" t="s">
        <v>124</v>
      </c>
      <c r="B557" s="15" t="s">
        <v>1553</v>
      </c>
      <c r="C557" s="15" t="s">
        <v>1535</v>
      </c>
      <c r="D557" s="15" t="s">
        <v>1550</v>
      </c>
      <c r="E557" s="15" t="s">
        <v>308</v>
      </c>
      <c r="F557" s="15" t="s">
        <v>309</v>
      </c>
      <c r="G557" s="15" t="s">
        <v>2761</v>
      </c>
      <c r="H557" s="15" t="s">
        <v>317</v>
      </c>
      <c r="I557" s="15" t="s">
        <v>310</v>
      </c>
      <c r="J557" s="15" t="s">
        <v>1527</v>
      </c>
      <c r="K557" s="15" t="s">
        <v>1528</v>
      </c>
      <c r="L557" s="15" t="s">
        <v>308</v>
      </c>
      <c r="M557" s="15" t="s">
        <v>2762</v>
      </c>
      <c r="N557" s="15" t="s">
        <v>2763</v>
      </c>
      <c r="O557" s="14" t="s">
        <v>2252</v>
      </c>
      <c r="P557" s="17">
        <v>2995.99</v>
      </c>
      <c r="Q557" s="24" t="s">
        <v>1571</v>
      </c>
      <c r="R557" s="24" t="s">
        <v>1558</v>
      </c>
      <c r="S557" s="24" t="str">
        <f t="shared" si="29"/>
        <v>100010329</v>
      </c>
      <c r="T557" s="24" t="str">
        <f t="shared" si="30"/>
        <v>DEC 2020</v>
      </c>
      <c r="U557" s="24" t="str">
        <f t="shared" si="31"/>
        <v>Svcs-Ess Sun-2200</v>
      </c>
      <c r="V557" t="s">
        <v>2776</v>
      </c>
    </row>
    <row r="558" spans="1:22" x14ac:dyDescent="0.2">
      <c r="A558" s="14" t="s">
        <v>124</v>
      </c>
      <c r="B558" s="15" t="s">
        <v>1553</v>
      </c>
      <c r="C558" s="15" t="s">
        <v>1535</v>
      </c>
      <c r="D558" s="15" t="s">
        <v>1550</v>
      </c>
      <c r="E558" s="15" t="s">
        <v>308</v>
      </c>
      <c r="F558" s="15" t="s">
        <v>309</v>
      </c>
      <c r="G558" s="15" t="s">
        <v>2761</v>
      </c>
      <c r="H558" s="15" t="s">
        <v>319</v>
      </c>
      <c r="I558" s="15" t="s">
        <v>310</v>
      </c>
      <c r="J558" s="15" t="s">
        <v>1527</v>
      </c>
      <c r="K558" s="15" t="s">
        <v>1528</v>
      </c>
      <c r="L558" s="15" t="s">
        <v>308</v>
      </c>
      <c r="M558" s="15" t="s">
        <v>2762</v>
      </c>
      <c r="N558" s="15" t="s">
        <v>2763</v>
      </c>
      <c r="O558" s="14" t="s">
        <v>2252</v>
      </c>
      <c r="P558" s="17">
        <v>22.06</v>
      </c>
      <c r="Q558" s="24" t="s">
        <v>1571</v>
      </c>
      <c r="R558" s="24" t="s">
        <v>1558</v>
      </c>
      <c r="S558" s="24" t="str">
        <f t="shared" si="29"/>
        <v>100010329</v>
      </c>
      <c r="T558" s="24" t="str">
        <f t="shared" si="30"/>
        <v>DEC 2020</v>
      </c>
      <c r="U558" s="24" t="str">
        <f t="shared" si="31"/>
        <v>Svcs-Ess Sun-2200</v>
      </c>
      <c r="V558" t="s">
        <v>2776</v>
      </c>
    </row>
    <row r="559" spans="1:22" x14ac:dyDescent="0.2">
      <c r="A559" s="14" t="s">
        <v>124</v>
      </c>
      <c r="B559" s="15" t="s">
        <v>1553</v>
      </c>
      <c r="C559" s="15" t="s">
        <v>1535</v>
      </c>
      <c r="D559" s="15" t="s">
        <v>1550</v>
      </c>
      <c r="E559" s="15" t="s">
        <v>308</v>
      </c>
      <c r="F559" s="15" t="s">
        <v>309</v>
      </c>
      <c r="G559" s="15" t="s">
        <v>2761</v>
      </c>
      <c r="H559" s="15" t="s">
        <v>321</v>
      </c>
      <c r="I559" s="15" t="s">
        <v>310</v>
      </c>
      <c r="J559" s="15" t="s">
        <v>1527</v>
      </c>
      <c r="K559" s="15" t="s">
        <v>1528</v>
      </c>
      <c r="L559" s="15" t="s">
        <v>308</v>
      </c>
      <c r="M559" s="15" t="s">
        <v>2762</v>
      </c>
      <c r="N559" s="15" t="s">
        <v>2763</v>
      </c>
      <c r="O559" s="14" t="s">
        <v>2252</v>
      </c>
      <c r="P559" s="17">
        <v>25507.25</v>
      </c>
      <c r="Q559" s="24" t="s">
        <v>1571</v>
      </c>
      <c r="R559" s="24" t="s">
        <v>1558</v>
      </c>
      <c r="S559" s="24" t="str">
        <f t="shared" si="29"/>
        <v>100010329</v>
      </c>
      <c r="T559" s="24" t="str">
        <f t="shared" si="30"/>
        <v>DEC 2020</v>
      </c>
      <c r="U559" s="24" t="str">
        <f t="shared" si="31"/>
        <v>Svcs-Ess Sun-2200</v>
      </c>
      <c r="V559" t="s">
        <v>2776</v>
      </c>
    </row>
    <row r="560" spans="1:22" x14ac:dyDescent="0.2">
      <c r="A560" s="14" t="s">
        <v>124</v>
      </c>
      <c r="B560" s="15" t="s">
        <v>1553</v>
      </c>
      <c r="C560" s="15" t="s">
        <v>1535</v>
      </c>
      <c r="D560" s="15" t="s">
        <v>1550</v>
      </c>
      <c r="E560" s="15" t="s">
        <v>308</v>
      </c>
      <c r="F560" s="15" t="s">
        <v>309</v>
      </c>
      <c r="G560" s="15" t="s">
        <v>2761</v>
      </c>
      <c r="H560" s="15" t="s">
        <v>323</v>
      </c>
      <c r="I560" s="15" t="s">
        <v>310</v>
      </c>
      <c r="J560" s="15" t="s">
        <v>1527</v>
      </c>
      <c r="K560" s="15" t="s">
        <v>1528</v>
      </c>
      <c r="L560" s="15" t="s">
        <v>308</v>
      </c>
      <c r="M560" s="15" t="s">
        <v>2762</v>
      </c>
      <c r="N560" s="15" t="s">
        <v>2763</v>
      </c>
      <c r="O560" s="14" t="s">
        <v>2252</v>
      </c>
      <c r="P560" s="17">
        <v>65.88</v>
      </c>
      <c r="Q560" s="24" t="s">
        <v>1571</v>
      </c>
      <c r="R560" s="24" t="s">
        <v>1558</v>
      </c>
      <c r="S560" s="24" t="str">
        <f t="shared" si="29"/>
        <v>100010329</v>
      </c>
      <c r="T560" s="24" t="str">
        <f t="shared" si="30"/>
        <v>DEC 2020</v>
      </c>
      <c r="U560" s="24" t="str">
        <f t="shared" si="31"/>
        <v>Svcs-Ess Sun-2200</v>
      </c>
      <c r="V560" t="s">
        <v>2776</v>
      </c>
    </row>
    <row r="561" spans="1:22" x14ac:dyDescent="0.2">
      <c r="A561" s="14" t="s">
        <v>124</v>
      </c>
      <c r="B561" s="15" t="s">
        <v>1553</v>
      </c>
      <c r="C561" s="15" t="s">
        <v>1535</v>
      </c>
      <c r="D561" s="15" t="s">
        <v>1550</v>
      </c>
      <c r="E561" s="15" t="s">
        <v>308</v>
      </c>
      <c r="F561" s="15" t="s">
        <v>309</v>
      </c>
      <c r="G561" s="15" t="s">
        <v>2761</v>
      </c>
      <c r="H561" s="15" t="s">
        <v>2512</v>
      </c>
      <c r="I561" s="15" t="s">
        <v>310</v>
      </c>
      <c r="J561" s="15" t="s">
        <v>1527</v>
      </c>
      <c r="K561" s="15" t="s">
        <v>1528</v>
      </c>
      <c r="L561" s="15" t="s">
        <v>308</v>
      </c>
      <c r="M561" s="15" t="s">
        <v>2762</v>
      </c>
      <c r="N561" s="15" t="s">
        <v>2763</v>
      </c>
      <c r="O561" s="14" t="s">
        <v>2252</v>
      </c>
      <c r="P561" s="17">
        <v>50.51</v>
      </c>
      <c r="Q561" s="24" t="s">
        <v>1571</v>
      </c>
      <c r="R561" s="24" t="s">
        <v>1558</v>
      </c>
      <c r="S561" s="24" t="str">
        <f t="shared" si="29"/>
        <v>100010329</v>
      </c>
      <c r="T561" s="24" t="str">
        <f t="shared" si="30"/>
        <v>DEC 2020</v>
      </c>
      <c r="U561" s="24" t="str">
        <f t="shared" si="31"/>
        <v>Svcs-Ess Sun-2200</v>
      </c>
      <c r="V561" t="s">
        <v>2776</v>
      </c>
    </row>
    <row r="562" spans="1:22" x14ac:dyDescent="0.2">
      <c r="A562" s="14" t="s">
        <v>124</v>
      </c>
      <c r="B562" s="15" t="s">
        <v>1553</v>
      </c>
      <c r="C562" s="15" t="s">
        <v>1535</v>
      </c>
      <c r="D562" s="15" t="s">
        <v>1550</v>
      </c>
      <c r="E562" s="15" t="s">
        <v>308</v>
      </c>
      <c r="F562" s="15" t="s">
        <v>309</v>
      </c>
      <c r="G562" s="15" t="s">
        <v>2761</v>
      </c>
      <c r="H562" s="15" t="s">
        <v>424</v>
      </c>
      <c r="I562" s="15" t="s">
        <v>310</v>
      </c>
      <c r="J562" s="15" t="s">
        <v>1527</v>
      </c>
      <c r="K562" s="15" t="s">
        <v>1528</v>
      </c>
      <c r="L562" s="15" t="s">
        <v>308</v>
      </c>
      <c r="M562" s="15" t="s">
        <v>2762</v>
      </c>
      <c r="N562" s="15" t="s">
        <v>2763</v>
      </c>
      <c r="O562" s="14" t="s">
        <v>2252</v>
      </c>
      <c r="P562" s="17">
        <v>47.2</v>
      </c>
      <c r="Q562" s="24" t="s">
        <v>1571</v>
      </c>
      <c r="R562" s="24" t="s">
        <v>1558</v>
      </c>
      <c r="S562" s="24" t="str">
        <f t="shared" si="29"/>
        <v>100010329</v>
      </c>
      <c r="T562" s="24" t="str">
        <f t="shared" si="30"/>
        <v>DEC 2020</v>
      </c>
      <c r="U562" s="24" t="str">
        <f t="shared" si="31"/>
        <v>Svcs-Ess Sun-2200</v>
      </c>
      <c r="V562" t="s">
        <v>2776</v>
      </c>
    </row>
    <row r="563" spans="1:22" x14ac:dyDescent="0.2">
      <c r="A563" s="14" t="s">
        <v>124</v>
      </c>
      <c r="B563" s="15" t="s">
        <v>1553</v>
      </c>
      <c r="C563" s="15" t="s">
        <v>1536</v>
      </c>
      <c r="D563" s="15" t="s">
        <v>1551</v>
      </c>
      <c r="E563" s="15" t="s">
        <v>308</v>
      </c>
      <c r="F563" s="15" t="s">
        <v>309</v>
      </c>
      <c r="G563" s="15" t="s">
        <v>2765</v>
      </c>
      <c r="H563" s="15" t="s">
        <v>295</v>
      </c>
      <c r="I563" s="15" t="s">
        <v>310</v>
      </c>
      <c r="J563" s="15" t="s">
        <v>1184</v>
      </c>
      <c r="K563" s="15" t="s">
        <v>1185</v>
      </c>
      <c r="L563" s="15" t="s">
        <v>308</v>
      </c>
      <c r="M563" s="15" t="s">
        <v>401</v>
      </c>
      <c r="N563" s="15" t="s">
        <v>402</v>
      </c>
      <c r="O563" s="14" t="s">
        <v>2229</v>
      </c>
      <c r="P563" s="17">
        <v>-12795.08</v>
      </c>
      <c r="Q563" s="24" t="s">
        <v>1571</v>
      </c>
      <c r="R563" s="24" t="s">
        <v>1558</v>
      </c>
      <c r="S563" s="24" t="str">
        <f t="shared" si="29"/>
        <v>100001102</v>
      </c>
      <c r="T563" s="24" t="str">
        <f t="shared" si="30"/>
        <v>JAN 2021</v>
      </c>
      <c r="U563" s="24" t="str">
        <f t="shared" si="31"/>
        <v>I/C-OperExp-1800-DLG</v>
      </c>
      <c r="V563" t="s">
        <v>1560</v>
      </c>
    </row>
    <row r="564" spans="1:22" x14ac:dyDescent="0.2">
      <c r="A564" s="14" t="s">
        <v>124</v>
      </c>
      <c r="B564" s="15" t="s">
        <v>1553</v>
      </c>
      <c r="C564" s="15" t="s">
        <v>1536</v>
      </c>
      <c r="D564" s="15" t="s">
        <v>1551</v>
      </c>
      <c r="E564" s="15" t="s">
        <v>308</v>
      </c>
      <c r="F564" s="15" t="s">
        <v>309</v>
      </c>
      <c r="G564" s="15" t="s">
        <v>2766</v>
      </c>
      <c r="H564" s="15" t="s">
        <v>295</v>
      </c>
      <c r="I564" s="15" t="s">
        <v>310</v>
      </c>
      <c r="J564" s="15" t="s">
        <v>1184</v>
      </c>
      <c r="K564" s="15" t="s">
        <v>1185</v>
      </c>
      <c r="L564" s="15" t="s">
        <v>308</v>
      </c>
      <c r="M564" s="15" t="s">
        <v>401</v>
      </c>
      <c r="N564" s="15" t="s">
        <v>402</v>
      </c>
      <c r="O564" s="14" t="s">
        <v>2235</v>
      </c>
      <c r="P564" s="17">
        <v>-410</v>
      </c>
      <c r="Q564" s="24" t="s">
        <v>1571</v>
      </c>
      <c r="R564" s="24" t="s">
        <v>1558</v>
      </c>
      <c r="S564" s="24" t="str">
        <f t="shared" si="29"/>
        <v>100002190</v>
      </c>
      <c r="T564" s="24" t="str">
        <f t="shared" si="30"/>
        <v>FEB 2021</v>
      </c>
      <c r="U564" s="24" t="str">
        <f t="shared" si="31"/>
        <v>I/C-OperExp-1800-DLG</v>
      </c>
      <c r="V564" t="s">
        <v>1560</v>
      </c>
    </row>
    <row r="565" spans="1:22" x14ac:dyDescent="0.2">
      <c r="A565" s="14" t="s">
        <v>124</v>
      </c>
      <c r="B565" s="15" t="s">
        <v>1553</v>
      </c>
      <c r="C565" s="15" t="s">
        <v>1536</v>
      </c>
      <c r="D565" s="15" t="s">
        <v>1551</v>
      </c>
      <c r="E565" s="15" t="s">
        <v>308</v>
      </c>
      <c r="F565" s="15" t="s">
        <v>309</v>
      </c>
      <c r="G565" s="15" t="s">
        <v>2767</v>
      </c>
      <c r="H565" s="15" t="s">
        <v>295</v>
      </c>
      <c r="I565" s="15" t="s">
        <v>310</v>
      </c>
      <c r="J565" s="15" t="s">
        <v>1184</v>
      </c>
      <c r="K565" s="15" t="s">
        <v>1185</v>
      </c>
      <c r="L565" s="15" t="s">
        <v>308</v>
      </c>
      <c r="M565" s="15" t="s">
        <v>401</v>
      </c>
      <c r="N565" s="15" t="s">
        <v>402</v>
      </c>
      <c r="O565" s="14" t="s">
        <v>2239</v>
      </c>
      <c r="P565" s="17">
        <v>-5699.45</v>
      </c>
      <c r="Q565" s="24" t="s">
        <v>1571</v>
      </c>
      <c r="R565" s="24" t="s">
        <v>1558</v>
      </c>
      <c r="S565" s="24" t="str">
        <f t="shared" si="29"/>
        <v>100003529</v>
      </c>
      <c r="T565" s="24" t="str">
        <f t="shared" si="30"/>
        <v>MAR 2021</v>
      </c>
      <c r="U565" s="24" t="str">
        <f t="shared" si="31"/>
        <v>I/C-OperExp-1800-DLG</v>
      </c>
      <c r="V565" t="s">
        <v>1560</v>
      </c>
    </row>
    <row r="566" spans="1:22" x14ac:dyDescent="0.2">
      <c r="A566" s="14" t="s">
        <v>124</v>
      </c>
      <c r="B566" s="15" t="s">
        <v>1553</v>
      </c>
      <c r="C566" s="15" t="s">
        <v>1536</v>
      </c>
      <c r="D566" s="15" t="s">
        <v>1551</v>
      </c>
      <c r="E566" s="15" t="s">
        <v>308</v>
      </c>
      <c r="F566" s="15" t="s">
        <v>309</v>
      </c>
      <c r="G566" s="15" t="s">
        <v>2768</v>
      </c>
      <c r="H566" s="15" t="s">
        <v>295</v>
      </c>
      <c r="I566" s="15" t="s">
        <v>310</v>
      </c>
      <c r="J566" s="15" t="s">
        <v>1184</v>
      </c>
      <c r="K566" s="15" t="s">
        <v>1185</v>
      </c>
      <c r="L566" s="15" t="s">
        <v>308</v>
      </c>
      <c r="M566" s="15" t="s">
        <v>401</v>
      </c>
      <c r="N566" s="15" t="s">
        <v>402</v>
      </c>
      <c r="O566" s="14" t="s">
        <v>2219</v>
      </c>
      <c r="P566" s="17">
        <v>-10516.52</v>
      </c>
      <c r="Q566" s="24" t="s">
        <v>1571</v>
      </c>
      <c r="R566" s="24" t="s">
        <v>1558</v>
      </c>
      <c r="S566" s="24" t="str">
        <f t="shared" si="29"/>
        <v>100007709</v>
      </c>
      <c r="T566" s="24" t="str">
        <f t="shared" si="30"/>
        <v>SEP 2020</v>
      </c>
      <c r="U566" s="24" t="str">
        <f t="shared" si="31"/>
        <v>I/C-OperExp-1800-DLG</v>
      </c>
      <c r="V566" t="s">
        <v>1560</v>
      </c>
    </row>
    <row r="567" spans="1:22" x14ac:dyDescent="0.2">
      <c r="A567" s="14" t="s">
        <v>124</v>
      </c>
      <c r="B567" s="15" t="s">
        <v>1553</v>
      </c>
      <c r="C567" s="15" t="s">
        <v>1536</v>
      </c>
      <c r="D567" s="15" t="s">
        <v>1551</v>
      </c>
      <c r="E567" s="15" t="s">
        <v>308</v>
      </c>
      <c r="F567" s="15" t="s">
        <v>309</v>
      </c>
      <c r="G567" s="15" t="s">
        <v>2769</v>
      </c>
      <c r="H567" s="15" t="s">
        <v>295</v>
      </c>
      <c r="I567" s="15" t="s">
        <v>310</v>
      </c>
      <c r="J567" s="15" t="s">
        <v>1184</v>
      </c>
      <c r="K567" s="15" t="s">
        <v>1185</v>
      </c>
      <c r="L567" s="15" t="s">
        <v>308</v>
      </c>
      <c r="M567" s="15" t="s">
        <v>401</v>
      </c>
      <c r="N567" s="15" t="s">
        <v>402</v>
      </c>
      <c r="O567" s="14" t="s">
        <v>2224</v>
      </c>
      <c r="P567" s="17">
        <v>-3988.9</v>
      </c>
      <c r="Q567" s="24" t="s">
        <v>1571</v>
      </c>
      <c r="R567" s="24" t="s">
        <v>1558</v>
      </c>
      <c r="S567" s="24" t="str">
        <f t="shared" si="29"/>
        <v>100008584</v>
      </c>
      <c r="T567" s="24" t="str">
        <f t="shared" si="30"/>
        <v>OCT 2020</v>
      </c>
      <c r="U567" s="24" t="str">
        <f t="shared" si="31"/>
        <v>I/C-OperExp-1800-DLG</v>
      </c>
      <c r="V567" t="s">
        <v>1560</v>
      </c>
    </row>
    <row r="568" spans="1:22" x14ac:dyDescent="0.2">
      <c r="A568" s="14" t="s">
        <v>124</v>
      </c>
      <c r="B568" s="15" t="s">
        <v>1553</v>
      </c>
      <c r="C568" s="15" t="s">
        <v>1536</v>
      </c>
      <c r="D568" s="15" t="s">
        <v>1551</v>
      </c>
      <c r="E568" s="15" t="s">
        <v>308</v>
      </c>
      <c r="F568" s="15" t="s">
        <v>309</v>
      </c>
      <c r="G568" s="15" t="s">
        <v>2770</v>
      </c>
      <c r="H568" s="15" t="s">
        <v>295</v>
      </c>
      <c r="I568" s="15" t="s">
        <v>310</v>
      </c>
      <c r="J568" s="15" t="s">
        <v>1184</v>
      </c>
      <c r="K568" s="15" t="s">
        <v>1185</v>
      </c>
      <c r="L568" s="15" t="s">
        <v>308</v>
      </c>
      <c r="M568" s="15" t="s">
        <v>401</v>
      </c>
      <c r="N568" s="15" t="s">
        <v>402</v>
      </c>
      <c r="O568" s="14" t="s">
        <v>2221</v>
      </c>
      <c r="P568" s="17">
        <v>-16241.46</v>
      </c>
      <c r="Q568" s="24" t="s">
        <v>1571</v>
      </c>
      <c r="R568" s="24" t="s">
        <v>1558</v>
      </c>
      <c r="S568" s="24" t="str">
        <f t="shared" si="29"/>
        <v>100009438</v>
      </c>
      <c r="T568" s="24" t="str">
        <f t="shared" si="30"/>
        <v>NOV 2020</v>
      </c>
      <c r="U568" s="24" t="str">
        <f t="shared" si="31"/>
        <v>I/C-OperExp-1800-DLG</v>
      </c>
      <c r="V568" t="s">
        <v>1560</v>
      </c>
    </row>
    <row r="569" spans="1:22" x14ac:dyDescent="0.2">
      <c r="A569" s="14" t="s">
        <v>124</v>
      </c>
      <c r="B569" s="15" t="s">
        <v>1553</v>
      </c>
      <c r="C569" s="15" t="s">
        <v>1536</v>
      </c>
      <c r="D569" s="15" t="s">
        <v>1551</v>
      </c>
      <c r="E569" s="15" t="s">
        <v>308</v>
      </c>
      <c r="F569" s="15" t="s">
        <v>309</v>
      </c>
      <c r="G569" s="15" t="s">
        <v>2771</v>
      </c>
      <c r="H569" s="15" t="s">
        <v>295</v>
      </c>
      <c r="I569" s="15" t="s">
        <v>310</v>
      </c>
      <c r="J569" s="15" t="s">
        <v>1184</v>
      </c>
      <c r="K569" s="15" t="s">
        <v>1185</v>
      </c>
      <c r="L569" s="15" t="s">
        <v>308</v>
      </c>
      <c r="M569" s="15" t="s">
        <v>401</v>
      </c>
      <c r="N569" s="15" t="s">
        <v>402</v>
      </c>
      <c r="O569" s="14" t="s">
        <v>2252</v>
      </c>
      <c r="P569" s="17">
        <v>-52816.51</v>
      </c>
      <c r="Q569" s="24" t="s">
        <v>1571</v>
      </c>
      <c r="R569" s="24" t="s">
        <v>1558</v>
      </c>
      <c r="S569" s="24" t="str">
        <f t="shared" si="29"/>
        <v>100010324</v>
      </c>
      <c r="T569" s="24" t="str">
        <f t="shared" si="30"/>
        <v>DEC 2020</v>
      </c>
      <c r="U569" s="24" t="str">
        <f t="shared" si="31"/>
        <v>I/C-OperExp-1800-DLG</v>
      </c>
      <c r="V569" t="s">
        <v>1560</v>
      </c>
    </row>
    <row r="570" spans="1:22" x14ac:dyDescent="0.2">
      <c r="A570" s="14" t="s">
        <v>124</v>
      </c>
      <c r="B570" s="15" t="s">
        <v>1553</v>
      </c>
      <c r="C570" s="15" t="s">
        <v>1538</v>
      </c>
      <c r="D570" s="15" t="s">
        <v>1552</v>
      </c>
      <c r="E570" s="15" t="s">
        <v>308</v>
      </c>
      <c r="F570" s="15" t="s">
        <v>309</v>
      </c>
      <c r="G570" s="15" t="s">
        <v>2765</v>
      </c>
      <c r="H570" s="15" t="s">
        <v>2</v>
      </c>
      <c r="I570" s="15" t="s">
        <v>310</v>
      </c>
      <c r="J570" s="15" t="s">
        <v>1184</v>
      </c>
      <c r="K570" s="15" t="s">
        <v>1185</v>
      </c>
      <c r="L570" s="15" t="s">
        <v>308</v>
      </c>
      <c r="M570" s="15" t="s">
        <v>401</v>
      </c>
      <c r="N570" s="15" t="s">
        <v>402</v>
      </c>
      <c r="O570" s="14" t="s">
        <v>2229</v>
      </c>
      <c r="P570" s="17">
        <v>-1838.41</v>
      </c>
      <c r="Q570" s="24" t="s">
        <v>1571</v>
      </c>
      <c r="R570" s="24" t="s">
        <v>1558</v>
      </c>
      <c r="S570" s="24" t="str">
        <f t="shared" si="29"/>
        <v>100001102</v>
      </c>
      <c r="T570" s="24" t="str">
        <f t="shared" si="30"/>
        <v>JAN 2021</v>
      </c>
      <c r="U570" s="24" t="str">
        <f t="shared" si="31"/>
        <v>I/C-OperExp-1900-ENP</v>
      </c>
      <c r="V570" t="s">
        <v>1560</v>
      </c>
    </row>
    <row r="571" spans="1:22" x14ac:dyDescent="0.2">
      <c r="A571" s="14" t="s">
        <v>124</v>
      </c>
      <c r="B571" s="15" t="s">
        <v>1553</v>
      </c>
      <c r="C571" s="15" t="s">
        <v>1538</v>
      </c>
      <c r="D571" s="15" t="s">
        <v>1552</v>
      </c>
      <c r="E571" s="15" t="s">
        <v>308</v>
      </c>
      <c r="F571" s="15" t="s">
        <v>309</v>
      </c>
      <c r="G571" s="15" t="s">
        <v>2766</v>
      </c>
      <c r="H571" s="15" t="s">
        <v>2</v>
      </c>
      <c r="I571" s="15" t="s">
        <v>310</v>
      </c>
      <c r="J571" s="15" t="s">
        <v>1184</v>
      </c>
      <c r="K571" s="15" t="s">
        <v>1185</v>
      </c>
      <c r="L571" s="15" t="s">
        <v>308</v>
      </c>
      <c r="M571" s="15" t="s">
        <v>401</v>
      </c>
      <c r="N571" s="15" t="s">
        <v>402</v>
      </c>
      <c r="O571" s="14" t="s">
        <v>2235</v>
      </c>
      <c r="P571" s="17">
        <v>-55</v>
      </c>
      <c r="Q571" s="24" t="s">
        <v>1571</v>
      </c>
      <c r="R571" s="24" t="s">
        <v>1558</v>
      </c>
      <c r="S571" s="24" t="str">
        <f t="shared" si="29"/>
        <v>100002190</v>
      </c>
      <c r="T571" s="24" t="str">
        <f t="shared" si="30"/>
        <v>FEB 2021</v>
      </c>
      <c r="U571" s="24" t="str">
        <f t="shared" si="31"/>
        <v>I/C-OperExp-1900-ENP</v>
      </c>
      <c r="V571" t="s">
        <v>1560</v>
      </c>
    </row>
    <row r="572" spans="1:22" x14ac:dyDescent="0.2">
      <c r="A572" s="14" t="s">
        <v>124</v>
      </c>
      <c r="B572" s="15" t="s">
        <v>1553</v>
      </c>
      <c r="C572" s="15" t="s">
        <v>1538</v>
      </c>
      <c r="D572" s="15" t="s">
        <v>1552</v>
      </c>
      <c r="E572" s="15" t="s">
        <v>308</v>
      </c>
      <c r="F572" s="15" t="s">
        <v>309</v>
      </c>
      <c r="G572" s="15" t="s">
        <v>2767</v>
      </c>
      <c r="H572" s="15" t="s">
        <v>2</v>
      </c>
      <c r="I572" s="15" t="s">
        <v>310</v>
      </c>
      <c r="J572" s="15" t="s">
        <v>1184</v>
      </c>
      <c r="K572" s="15" t="s">
        <v>1185</v>
      </c>
      <c r="L572" s="15" t="s">
        <v>308</v>
      </c>
      <c r="M572" s="15" t="s">
        <v>401</v>
      </c>
      <c r="N572" s="15" t="s">
        <v>402</v>
      </c>
      <c r="O572" s="14" t="s">
        <v>2239</v>
      </c>
      <c r="P572" s="17">
        <v>-3969.43</v>
      </c>
      <c r="Q572" s="24" t="s">
        <v>1571</v>
      </c>
      <c r="R572" s="24" t="s">
        <v>1558</v>
      </c>
      <c r="S572" s="24" t="str">
        <f t="shared" si="29"/>
        <v>100003529</v>
      </c>
      <c r="T572" s="24" t="str">
        <f t="shared" si="30"/>
        <v>MAR 2021</v>
      </c>
      <c r="U572" s="24" t="str">
        <f t="shared" si="31"/>
        <v>I/C-OperExp-1900-ENP</v>
      </c>
      <c r="V572" t="s">
        <v>1560</v>
      </c>
    </row>
    <row r="573" spans="1:22" x14ac:dyDescent="0.2">
      <c r="A573" s="14" t="s">
        <v>124</v>
      </c>
      <c r="B573" s="15" t="s">
        <v>1553</v>
      </c>
      <c r="C573" s="15" t="s">
        <v>1538</v>
      </c>
      <c r="D573" s="15" t="s">
        <v>1552</v>
      </c>
      <c r="E573" s="15" t="s">
        <v>308</v>
      </c>
      <c r="F573" s="15" t="s">
        <v>309</v>
      </c>
      <c r="G573" s="15" t="s">
        <v>2768</v>
      </c>
      <c r="H573" s="15" t="s">
        <v>2</v>
      </c>
      <c r="I573" s="15" t="s">
        <v>310</v>
      </c>
      <c r="J573" s="15" t="s">
        <v>1184</v>
      </c>
      <c r="K573" s="15" t="s">
        <v>1185</v>
      </c>
      <c r="L573" s="15" t="s">
        <v>308</v>
      </c>
      <c r="M573" s="15" t="s">
        <v>401</v>
      </c>
      <c r="N573" s="15" t="s">
        <v>402</v>
      </c>
      <c r="O573" s="14" t="s">
        <v>2219</v>
      </c>
      <c r="P573" s="17">
        <v>-1700.81</v>
      </c>
      <c r="Q573" s="24" t="s">
        <v>1571</v>
      </c>
      <c r="R573" s="24" t="s">
        <v>1558</v>
      </c>
      <c r="S573" s="24" t="str">
        <f t="shared" si="29"/>
        <v>100007709</v>
      </c>
      <c r="T573" s="24" t="str">
        <f t="shared" si="30"/>
        <v>SEP 2020</v>
      </c>
      <c r="U573" s="24" t="str">
        <f t="shared" si="31"/>
        <v>I/C-OperExp-1900-ENP</v>
      </c>
      <c r="V573" t="s">
        <v>1560</v>
      </c>
    </row>
    <row r="574" spans="1:22" x14ac:dyDescent="0.2">
      <c r="A574" s="14" t="s">
        <v>124</v>
      </c>
      <c r="B574" s="15" t="s">
        <v>1553</v>
      </c>
      <c r="C574" s="15" t="s">
        <v>1538</v>
      </c>
      <c r="D574" s="15" t="s">
        <v>1552</v>
      </c>
      <c r="E574" s="15" t="s">
        <v>308</v>
      </c>
      <c r="F574" s="15" t="s">
        <v>309</v>
      </c>
      <c r="G574" s="15" t="s">
        <v>2769</v>
      </c>
      <c r="H574" s="15" t="s">
        <v>2</v>
      </c>
      <c r="I574" s="15" t="s">
        <v>310</v>
      </c>
      <c r="J574" s="15" t="s">
        <v>1184</v>
      </c>
      <c r="K574" s="15" t="s">
        <v>1185</v>
      </c>
      <c r="L574" s="15" t="s">
        <v>308</v>
      </c>
      <c r="M574" s="15" t="s">
        <v>401</v>
      </c>
      <c r="N574" s="15" t="s">
        <v>402</v>
      </c>
      <c r="O574" s="14" t="s">
        <v>2224</v>
      </c>
      <c r="P574" s="17">
        <v>-646.54</v>
      </c>
      <c r="Q574" s="24" t="s">
        <v>1571</v>
      </c>
      <c r="R574" s="24" t="s">
        <v>1558</v>
      </c>
      <c r="S574" s="24" t="str">
        <f t="shared" si="29"/>
        <v>100008584</v>
      </c>
      <c r="T574" s="24" t="str">
        <f t="shared" si="30"/>
        <v>OCT 2020</v>
      </c>
      <c r="U574" s="24" t="str">
        <f t="shared" si="31"/>
        <v>I/C-OperExp-1900-ENP</v>
      </c>
      <c r="V574" t="s">
        <v>1560</v>
      </c>
    </row>
    <row r="575" spans="1:22" x14ac:dyDescent="0.2">
      <c r="A575" s="14" t="s">
        <v>124</v>
      </c>
      <c r="B575" s="15" t="s">
        <v>1553</v>
      </c>
      <c r="C575" s="15" t="s">
        <v>1538</v>
      </c>
      <c r="D575" s="15" t="s">
        <v>1552</v>
      </c>
      <c r="E575" s="15" t="s">
        <v>308</v>
      </c>
      <c r="F575" s="15" t="s">
        <v>309</v>
      </c>
      <c r="G575" s="15" t="s">
        <v>2770</v>
      </c>
      <c r="H575" s="15" t="s">
        <v>2</v>
      </c>
      <c r="I575" s="15" t="s">
        <v>310</v>
      </c>
      <c r="J575" s="15" t="s">
        <v>1184</v>
      </c>
      <c r="K575" s="15" t="s">
        <v>1185</v>
      </c>
      <c r="L575" s="15" t="s">
        <v>308</v>
      </c>
      <c r="M575" s="15" t="s">
        <v>401</v>
      </c>
      <c r="N575" s="15" t="s">
        <v>402</v>
      </c>
      <c r="O575" s="14" t="s">
        <v>2221</v>
      </c>
      <c r="P575" s="17">
        <v>-2522.42</v>
      </c>
      <c r="Q575" s="24" t="s">
        <v>1571</v>
      </c>
      <c r="R575" s="24" t="s">
        <v>1558</v>
      </c>
      <c r="S575" s="24" t="str">
        <f t="shared" si="29"/>
        <v>100009438</v>
      </c>
      <c r="T575" s="24" t="str">
        <f t="shared" si="30"/>
        <v>NOV 2020</v>
      </c>
      <c r="U575" s="24" t="str">
        <f t="shared" si="31"/>
        <v>I/C-OperExp-1900-ENP</v>
      </c>
      <c r="V575" t="s">
        <v>1560</v>
      </c>
    </row>
    <row r="576" spans="1:22" x14ac:dyDescent="0.2">
      <c r="A576" s="14" t="s">
        <v>124</v>
      </c>
      <c r="B576" s="15" t="s">
        <v>1553</v>
      </c>
      <c r="C576" s="15" t="s">
        <v>1538</v>
      </c>
      <c r="D576" s="15" t="s">
        <v>1552</v>
      </c>
      <c r="E576" s="15" t="s">
        <v>308</v>
      </c>
      <c r="F576" s="15" t="s">
        <v>309</v>
      </c>
      <c r="G576" s="15" t="s">
        <v>2771</v>
      </c>
      <c r="H576" s="15" t="s">
        <v>2</v>
      </c>
      <c r="I576" s="15" t="s">
        <v>310</v>
      </c>
      <c r="J576" s="15" t="s">
        <v>1184</v>
      </c>
      <c r="K576" s="15" t="s">
        <v>1185</v>
      </c>
      <c r="L576" s="15" t="s">
        <v>308</v>
      </c>
      <c r="M576" s="15" t="s">
        <v>401</v>
      </c>
      <c r="N576" s="15" t="s">
        <v>402</v>
      </c>
      <c r="O576" s="14" t="s">
        <v>2252</v>
      </c>
      <c r="P576" s="17">
        <v>-7332.32</v>
      </c>
      <c r="Q576" s="24" t="s">
        <v>1571</v>
      </c>
      <c r="R576" s="24" t="s">
        <v>1558</v>
      </c>
      <c r="S576" s="24" t="str">
        <f t="shared" si="29"/>
        <v>100010324</v>
      </c>
      <c r="T576" s="24" t="str">
        <f t="shared" si="30"/>
        <v>DEC 2020</v>
      </c>
      <c r="U576" s="24" t="str">
        <f t="shared" si="31"/>
        <v>I/C-OperExp-1900-ENP</v>
      </c>
      <c r="V576" t="s">
        <v>1560</v>
      </c>
    </row>
    <row r="577" spans="1:22" x14ac:dyDescent="0.2">
      <c r="A577" s="21" t="s">
        <v>1554</v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20"/>
      <c r="P577" s="19">
        <v>812803.37806400028</v>
      </c>
      <c r="Q577" s="24"/>
      <c r="R577" s="24"/>
      <c r="S577" s="24"/>
      <c r="T577" s="24"/>
      <c r="U577" s="24"/>
    </row>
    <row r="578" spans="1:22" x14ac:dyDescent="0.2">
      <c r="P578" s="42">
        <f>P579-P577</f>
        <v>289.09193599969149</v>
      </c>
      <c r="Q578" s="24" t="s">
        <v>1571</v>
      </c>
      <c r="R578" s="24" t="s">
        <v>1558</v>
      </c>
      <c r="S578" s="24" t="str">
        <f t="shared" ref="S578" si="32">IF($V578="Various Vendors &lt; $1,000","",$G578)</f>
        <v/>
      </c>
      <c r="T578" s="24" t="str">
        <f t="shared" ref="T578" si="33">IF($V578="Various Vendors &lt; $1,000","",$O578)</f>
        <v/>
      </c>
      <c r="U578" s="24" t="str">
        <f t="shared" ref="U578" si="34">IF($V578="Various Vendors &lt; $1,000","",$D578)</f>
        <v/>
      </c>
      <c r="V578" s="24" t="s">
        <v>1590</v>
      </c>
    </row>
    <row r="579" spans="1:22" x14ac:dyDescent="0.2">
      <c r="P579" s="41">
        <f>+'Base Period IS'!I51</f>
        <v>813092.47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28"/>
  <sheetViews>
    <sheetView workbookViewId="0">
      <selection activeCell="R41" sqref="R41"/>
    </sheetView>
  </sheetViews>
  <sheetFormatPr defaultRowHeight="12.75" x14ac:dyDescent="0.2"/>
  <cols>
    <col min="1" max="1" width="14" style="26" bestFit="1" customWidth="1"/>
    <col min="2" max="2" width="16" style="26" bestFit="1" customWidth="1"/>
    <col min="3" max="3" width="60" style="26" bestFit="1" customWidth="1"/>
    <col min="4" max="5" width="14.85546875" style="26" bestFit="1" customWidth="1"/>
    <col min="6" max="6" width="21" style="26" bestFit="1" customWidth="1"/>
    <col min="7" max="7" width="12" style="26" bestFit="1" customWidth="1"/>
    <col min="8" max="8" width="11" style="26" bestFit="1" customWidth="1"/>
    <col min="9" max="9" width="11.28515625" style="35" bestFit="1" customWidth="1"/>
    <col min="10" max="16384" width="9.140625" style="26"/>
  </cols>
  <sheetData>
    <row r="1" spans="1:9" x14ac:dyDescent="0.2">
      <c r="D1" s="26" t="s">
        <v>2773</v>
      </c>
      <c r="E1" s="26" t="s">
        <v>2774</v>
      </c>
    </row>
    <row r="2" spans="1:9" ht="38.25" x14ac:dyDescent="0.2">
      <c r="A2" s="31" t="s">
        <v>287</v>
      </c>
      <c r="B2" s="31" t="s">
        <v>288</v>
      </c>
      <c r="C2" s="31" t="s">
        <v>289</v>
      </c>
      <c r="D2" s="30" t="s">
        <v>290</v>
      </c>
      <c r="E2" s="30" t="s">
        <v>291</v>
      </c>
      <c r="F2" s="31" t="s">
        <v>292</v>
      </c>
      <c r="G2" s="30" t="s">
        <v>293</v>
      </c>
      <c r="H2" s="30" t="s">
        <v>294</v>
      </c>
      <c r="I2" s="26" t="s">
        <v>2772</v>
      </c>
    </row>
    <row r="3" spans="1:9" hidden="1" x14ac:dyDescent="0.2">
      <c r="A3" s="26" t="s">
        <v>0</v>
      </c>
      <c r="B3" s="26" t="s">
        <v>0</v>
      </c>
      <c r="C3" s="26" t="s">
        <v>1</v>
      </c>
      <c r="D3" s="29">
        <v>0</v>
      </c>
      <c r="E3" s="29">
        <v>0</v>
      </c>
      <c r="F3" s="29">
        <v>0</v>
      </c>
      <c r="G3" s="26" t="s">
        <v>0</v>
      </c>
      <c r="H3" s="26" t="s">
        <v>2</v>
      </c>
      <c r="I3" s="26"/>
    </row>
    <row r="4" spans="1:9" hidden="1" x14ac:dyDescent="0.2">
      <c r="A4" s="26" t="s">
        <v>0</v>
      </c>
      <c r="B4" s="26" t="s">
        <v>0</v>
      </c>
      <c r="C4" s="26" t="s">
        <v>3</v>
      </c>
      <c r="D4" s="29">
        <v>0</v>
      </c>
      <c r="E4" s="29">
        <v>0</v>
      </c>
      <c r="F4" s="29">
        <v>0</v>
      </c>
      <c r="G4" s="26" t="s">
        <v>0</v>
      </c>
      <c r="H4" s="26" t="s">
        <v>4</v>
      </c>
      <c r="I4" s="26"/>
    </row>
    <row r="5" spans="1:9" hidden="1" x14ac:dyDescent="0.2">
      <c r="A5" s="26" t="s">
        <v>0</v>
      </c>
      <c r="B5" s="26" t="s">
        <v>0</v>
      </c>
      <c r="C5" s="26" t="s">
        <v>5</v>
      </c>
      <c r="D5" s="29">
        <v>0</v>
      </c>
      <c r="E5" s="29">
        <v>0</v>
      </c>
      <c r="F5" s="29">
        <v>0</v>
      </c>
      <c r="G5" s="26" t="s">
        <v>0</v>
      </c>
      <c r="H5" s="26" t="s">
        <v>6</v>
      </c>
      <c r="I5" s="26"/>
    </row>
    <row r="6" spans="1:9" hidden="1" x14ac:dyDescent="0.2">
      <c r="A6" s="26" t="s">
        <v>0</v>
      </c>
      <c r="B6" s="26" t="s">
        <v>0</v>
      </c>
      <c r="C6" s="26" t="s">
        <v>7</v>
      </c>
      <c r="D6" s="29">
        <v>0</v>
      </c>
      <c r="E6" s="29">
        <v>0</v>
      </c>
      <c r="F6" s="29">
        <v>0</v>
      </c>
      <c r="G6" s="26" t="s">
        <v>0</v>
      </c>
      <c r="H6" s="26" t="s">
        <v>8</v>
      </c>
      <c r="I6" s="26"/>
    </row>
    <row r="7" spans="1:9" x14ac:dyDescent="0.2">
      <c r="A7" s="26" t="s">
        <v>9</v>
      </c>
      <c r="B7" s="26" t="s">
        <v>10</v>
      </c>
      <c r="C7" s="26" t="s">
        <v>11</v>
      </c>
      <c r="D7" s="29">
        <v>-7909069.5800000001</v>
      </c>
      <c r="E7" s="29">
        <v>-9089805.25</v>
      </c>
      <c r="F7" s="29">
        <v>1180735.67</v>
      </c>
      <c r="G7" s="26" t="s">
        <v>1673</v>
      </c>
      <c r="H7" s="26" t="s">
        <v>13</v>
      </c>
    </row>
    <row r="8" spans="1:9" x14ac:dyDescent="0.2">
      <c r="A8" s="26" t="s">
        <v>9</v>
      </c>
      <c r="B8" s="26" t="s">
        <v>14</v>
      </c>
      <c r="C8" s="26" t="s">
        <v>15</v>
      </c>
      <c r="D8" s="29">
        <v>-5311615</v>
      </c>
      <c r="E8" s="29">
        <v>-6341916.5099999998</v>
      </c>
      <c r="F8" s="29">
        <v>1030301.51</v>
      </c>
      <c r="G8" s="26" t="s">
        <v>1672</v>
      </c>
      <c r="H8" s="26" t="s">
        <v>13</v>
      </c>
    </row>
    <row r="9" spans="1:9" hidden="1" x14ac:dyDescent="0.2">
      <c r="A9" s="26" t="s">
        <v>0</v>
      </c>
      <c r="B9" s="26" t="s">
        <v>0</v>
      </c>
      <c r="C9" s="26" t="s">
        <v>17</v>
      </c>
      <c r="D9" s="29">
        <v>-13220684.58</v>
      </c>
      <c r="E9" s="29">
        <v>-15431721.76</v>
      </c>
      <c r="F9" s="29">
        <v>2211037.1800000002</v>
      </c>
      <c r="G9" s="26" t="s">
        <v>1671</v>
      </c>
      <c r="H9" s="26" t="s">
        <v>19</v>
      </c>
      <c r="I9" s="26"/>
    </row>
    <row r="10" spans="1:9" x14ac:dyDescent="0.2">
      <c r="A10" s="26" t="s">
        <v>9</v>
      </c>
      <c r="B10" s="26" t="s">
        <v>1670</v>
      </c>
      <c r="C10" s="26" t="s">
        <v>1669</v>
      </c>
      <c r="D10" s="29">
        <v>0</v>
      </c>
      <c r="E10" s="29">
        <v>-1208.0899999999999</v>
      </c>
      <c r="F10" s="29">
        <v>1208.0899999999999</v>
      </c>
      <c r="G10" s="26" t="s">
        <v>162</v>
      </c>
      <c r="H10" s="26" t="s">
        <v>13</v>
      </c>
    </row>
    <row r="11" spans="1:9" x14ac:dyDescent="0.2">
      <c r="A11" s="26" t="s">
        <v>9</v>
      </c>
      <c r="B11" s="26" t="s">
        <v>20</v>
      </c>
      <c r="C11" s="26" t="s">
        <v>21</v>
      </c>
      <c r="D11" s="29">
        <v>-52650</v>
      </c>
      <c r="E11" s="29">
        <v>-21403.200000000001</v>
      </c>
      <c r="F11" s="29">
        <v>-31246.799999999999</v>
      </c>
      <c r="G11" s="26" t="s">
        <v>1668</v>
      </c>
      <c r="H11" s="26" t="s">
        <v>13</v>
      </c>
    </row>
    <row r="12" spans="1:9" x14ac:dyDescent="0.2">
      <c r="A12" s="26" t="s">
        <v>9</v>
      </c>
      <c r="B12" s="26" t="s">
        <v>23</v>
      </c>
      <c r="C12" s="26" t="s">
        <v>24</v>
      </c>
      <c r="D12" s="29">
        <v>-2807820.66</v>
      </c>
      <c r="E12" s="29">
        <v>-2905270.91</v>
      </c>
      <c r="F12" s="29">
        <v>97450.25</v>
      </c>
      <c r="G12" s="26" t="s">
        <v>1667</v>
      </c>
      <c r="H12" s="26" t="s">
        <v>13</v>
      </c>
    </row>
    <row r="13" spans="1:9" x14ac:dyDescent="0.2">
      <c r="A13" s="26" t="s">
        <v>9</v>
      </c>
      <c r="B13" s="26" t="s">
        <v>28</v>
      </c>
      <c r="C13" s="26" t="s">
        <v>29</v>
      </c>
      <c r="D13" s="29">
        <v>859753.15</v>
      </c>
      <c r="E13" s="29">
        <v>787166.92</v>
      </c>
      <c r="F13" s="29">
        <v>72586.23</v>
      </c>
      <c r="G13" s="26" t="s">
        <v>1666</v>
      </c>
      <c r="H13" s="26" t="s">
        <v>13</v>
      </c>
    </row>
    <row r="14" spans="1:9" hidden="1" x14ac:dyDescent="0.2">
      <c r="A14" s="26" t="s">
        <v>0</v>
      </c>
      <c r="B14" s="26" t="s">
        <v>0</v>
      </c>
      <c r="C14" s="26" t="s">
        <v>31</v>
      </c>
      <c r="D14" s="29">
        <v>-2000717.51</v>
      </c>
      <c r="E14" s="29">
        <v>-2140715.2799999998</v>
      </c>
      <c r="F14" s="29">
        <v>139997.76999999999</v>
      </c>
      <c r="G14" s="26" t="s">
        <v>1665</v>
      </c>
      <c r="H14" s="26" t="s">
        <v>19</v>
      </c>
      <c r="I14" s="26"/>
    </row>
    <row r="15" spans="1:9" hidden="1" x14ac:dyDescent="0.2">
      <c r="A15" s="26" t="s">
        <v>0</v>
      </c>
      <c r="B15" s="26" t="s">
        <v>0</v>
      </c>
      <c r="C15" s="26" t="s">
        <v>33</v>
      </c>
      <c r="D15" s="29">
        <v>-15221402.09</v>
      </c>
      <c r="E15" s="29">
        <v>-17572437.039999999</v>
      </c>
      <c r="F15" s="29">
        <v>2351034.9500000002</v>
      </c>
      <c r="G15" s="26" t="s">
        <v>1664</v>
      </c>
      <c r="H15" s="26" t="s">
        <v>8</v>
      </c>
      <c r="I15" s="26"/>
    </row>
    <row r="16" spans="1:9" hidden="1" x14ac:dyDescent="0.2">
      <c r="A16" s="26" t="s">
        <v>0</v>
      </c>
      <c r="B16" s="26" t="s">
        <v>0</v>
      </c>
      <c r="C16" s="26" t="s">
        <v>35</v>
      </c>
      <c r="D16" s="29">
        <v>0</v>
      </c>
      <c r="E16" s="29">
        <v>0</v>
      </c>
      <c r="F16" s="29">
        <v>0</v>
      </c>
      <c r="G16" s="26" t="s">
        <v>0</v>
      </c>
      <c r="H16" s="26" t="s">
        <v>8</v>
      </c>
      <c r="I16" s="26"/>
    </row>
    <row r="17" spans="1:9" hidden="1" x14ac:dyDescent="0.2">
      <c r="A17" s="26" t="s">
        <v>0</v>
      </c>
      <c r="B17" s="26" t="s">
        <v>0</v>
      </c>
      <c r="C17" s="26" t="s">
        <v>36</v>
      </c>
      <c r="D17" s="29">
        <v>0</v>
      </c>
      <c r="E17" s="29">
        <v>0</v>
      </c>
      <c r="F17" s="29">
        <v>0</v>
      </c>
      <c r="G17" s="26" t="s">
        <v>0</v>
      </c>
      <c r="H17" s="26" t="s">
        <v>19</v>
      </c>
      <c r="I17" s="26"/>
    </row>
    <row r="18" spans="1:9" hidden="1" x14ac:dyDescent="0.2">
      <c r="A18" s="26" t="s">
        <v>0</v>
      </c>
      <c r="B18" s="26" t="s">
        <v>0</v>
      </c>
      <c r="C18" s="26" t="s">
        <v>37</v>
      </c>
      <c r="D18" s="29">
        <v>0</v>
      </c>
      <c r="E18" s="29">
        <v>0</v>
      </c>
      <c r="F18" s="29">
        <v>0</v>
      </c>
      <c r="G18" s="26" t="s">
        <v>0</v>
      </c>
      <c r="H18" s="26" t="s">
        <v>13</v>
      </c>
      <c r="I18" s="26"/>
    </row>
    <row r="19" spans="1:9" hidden="1" x14ac:dyDescent="0.2">
      <c r="A19" s="26" t="s">
        <v>0</v>
      </c>
      <c r="B19" s="26" t="s">
        <v>0</v>
      </c>
      <c r="C19" s="26" t="s">
        <v>38</v>
      </c>
      <c r="D19" s="29">
        <v>0</v>
      </c>
      <c r="E19" s="29">
        <v>0</v>
      </c>
      <c r="F19" s="29">
        <v>0</v>
      </c>
      <c r="G19" s="26" t="s">
        <v>0</v>
      </c>
      <c r="H19" s="26" t="s">
        <v>39</v>
      </c>
      <c r="I19" s="26"/>
    </row>
    <row r="20" spans="1:9" x14ac:dyDescent="0.2">
      <c r="A20" s="26" t="s">
        <v>9</v>
      </c>
      <c r="B20" s="26" t="s">
        <v>40</v>
      </c>
      <c r="C20" s="26" t="s">
        <v>41</v>
      </c>
      <c r="D20" s="29">
        <v>10903.54</v>
      </c>
      <c r="E20" s="29">
        <v>15025.97</v>
      </c>
      <c r="F20" s="29">
        <v>-4122.43</v>
      </c>
      <c r="G20" s="26" t="s">
        <v>1663</v>
      </c>
      <c r="H20" s="26" t="s">
        <v>43</v>
      </c>
    </row>
    <row r="21" spans="1:9" x14ac:dyDescent="0.2">
      <c r="A21" s="26" t="s">
        <v>9</v>
      </c>
      <c r="B21" s="26" t="s">
        <v>44</v>
      </c>
      <c r="C21" s="26" t="s">
        <v>45</v>
      </c>
      <c r="D21" s="29">
        <v>45010.21</v>
      </c>
      <c r="E21" s="29">
        <v>26010.13</v>
      </c>
      <c r="F21" s="29">
        <v>19000.080000000002</v>
      </c>
      <c r="G21" s="26" t="s">
        <v>1662</v>
      </c>
      <c r="H21" s="26" t="s">
        <v>43</v>
      </c>
    </row>
    <row r="22" spans="1:9" hidden="1" x14ac:dyDescent="0.2">
      <c r="A22" s="26" t="s">
        <v>0</v>
      </c>
      <c r="B22" s="26" t="s">
        <v>0</v>
      </c>
      <c r="C22" s="26" t="s">
        <v>47</v>
      </c>
      <c r="D22" s="29">
        <v>55913.75</v>
      </c>
      <c r="E22" s="29">
        <v>41036.1</v>
      </c>
      <c r="F22" s="29">
        <v>14877.65</v>
      </c>
      <c r="G22" s="26" t="s">
        <v>1661</v>
      </c>
      <c r="H22" s="26" t="s">
        <v>49</v>
      </c>
      <c r="I22" s="26"/>
    </row>
    <row r="23" spans="1:9" hidden="1" x14ac:dyDescent="0.2">
      <c r="A23" s="26" t="s">
        <v>0</v>
      </c>
      <c r="B23" s="26" t="s">
        <v>0</v>
      </c>
      <c r="C23" s="26" t="s">
        <v>50</v>
      </c>
      <c r="D23" s="29">
        <v>55913.75</v>
      </c>
      <c r="E23" s="29">
        <v>41036.1</v>
      </c>
      <c r="F23" s="29">
        <v>14877.65</v>
      </c>
      <c r="G23" s="26" t="s">
        <v>1661</v>
      </c>
      <c r="H23" s="26" t="s">
        <v>39</v>
      </c>
      <c r="I23" s="26"/>
    </row>
    <row r="24" spans="1:9" x14ac:dyDescent="0.2">
      <c r="A24" s="26" t="s">
        <v>9</v>
      </c>
      <c r="B24" s="26" t="s">
        <v>51</v>
      </c>
      <c r="C24" s="26" t="s">
        <v>52</v>
      </c>
      <c r="D24" s="29">
        <v>1841882.17</v>
      </c>
      <c r="E24" s="29">
        <v>7525223.3600000003</v>
      </c>
      <c r="F24" s="29">
        <v>-5683341.1900000004</v>
      </c>
      <c r="G24" s="26" t="s">
        <v>1660</v>
      </c>
      <c r="H24" s="26" t="s">
        <v>49</v>
      </c>
    </row>
    <row r="25" spans="1:9" x14ac:dyDescent="0.2">
      <c r="A25" s="26" t="s">
        <v>9</v>
      </c>
      <c r="B25" s="26" t="s">
        <v>54</v>
      </c>
      <c r="C25" s="26" t="s">
        <v>55</v>
      </c>
      <c r="D25" s="29">
        <v>2379334</v>
      </c>
      <c r="E25" s="29">
        <v>-2063209.31</v>
      </c>
      <c r="F25" s="29">
        <v>4442543.3099999996</v>
      </c>
      <c r="G25" s="26" t="s">
        <v>1659</v>
      </c>
      <c r="H25" s="26" t="s">
        <v>49</v>
      </c>
    </row>
    <row r="26" spans="1:9" x14ac:dyDescent="0.2">
      <c r="A26" s="26" t="s">
        <v>9</v>
      </c>
      <c r="B26" s="26" t="s">
        <v>57</v>
      </c>
      <c r="C26" s="26" t="s">
        <v>58</v>
      </c>
      <c r="D26" s="29">
        <v>1.96</v>
      </c>
      <c r="E26" s="29">
        <v>0.72</v>
      </c>
      <c r="F26" s="29">
        <v>1.24</v>
      </c>
      <c r="G26" s="26" t="s">
        <v>1658</v>
      </c>
      <c r="H26" s="26" t="s">
        <v>49</v>
      </c>
    </row>
    <row r="27" spans="1:9" hidden="1" x14ac:dyDescent="0.2">
      <c r="A27" s="26" t="s">
        <v>0</v>
      </c>
      <c r="B27" s="26" t="s">
        <v>0</v>
      </c>
      <c r="C27" s="26" t="s">
        <v>60</v>
      </c>
      <c r="D27" s="29">
        <v>4221218.13</v>
      </c>
      <c r="E27" s="29">
        <v>5462014.7699999996</v>
      </c>
      <c r="F27" s="29">
        <v>-1240796.6399999999</v>
      </c>
      <c r="G27" s="26" t="s">
        <v>1657</v>
      </c>
      <c r="H27" s="26" t="s">
        <v>39</v>
      </c>
      <c r="I27" s="26"/>
    </row>
    <row r="28" spans="1:9" hidden="1" x14ac:dyDescent="0.2">
      <c r="A28" s="26" t="s">
        <v>0</v>
      </c>
      <c r="B28" s="26" t="s">
        <v>0</v>
      </c>
      <c r="C28" s="26" t="s">
        <v>62</v>
      </c>
      <c r="D28" s="29">
        <v>4277131.88</v>
      </c>
      <c r="E28" s="29">
        <v>5503050.8700000001</v>
      </c>
      <c r="F28" s="29">
        <v>-1225918.99</v>
      </c>
      <c r="G28" s="26" t="s">
        <v>1656</v>
      </c>
      <c r="H28" s="26" t="s">
        <v>13</v>
      </c>
      <c r="I28" s="26"/>
    </row>
    <row r="29" spans="1:9" hidden="1" x14ac:dyDescent="0.2">
      <c r="A29" s="26" t="s">
        <v>0</v>
      </c>
      <c r="B29" s="26" t="s">
        <v>0</v>
      </c>
      <c r="C29" s="26" t="s">
        <v>64</v>
      </c>
      <c r="D29" s="29">
        <v>0</v>
      </c>
      <c r="E29" s="29">
        <v>0</v>
      </c>
      <c r="F29" s="29">
        <v>0</v>
      </c>
      <c r="G29" s="26" t="s">
        <v>0</v>
      </c>
      <c r="H29" s="26" t="s">
        <v>13</v>
      </c>
      <c r="I29" s="26"/>
    </row>
    <row r="30" spans="1:9" x14ac:dyDescent="0.2">
      <c r="A30" s="26" t="s">
        <v>9</v>
      </c>
      <c r="B30" s="26" t="s">
        <v>65</v>
      </c>
      <c r="C30" s="26" t="s">
        <v>66</v>
      </c>
      <c r="D30" s="29">
        <v>15816.29</v>
      </c>
      <c r="E30" s="29">
        <v>30662.39</v>
      </c>
      <c r="F30" s="29">
        <v>-14846.1</v>
      </c>
      <c r="G30" s="26" t="s">
        <v>271</v>
      </c>
      <c r="H30" s="26" t="s">
        <v>49</v>
      </c>
    </row>
    <row r="31" spans="1:9" x14ac:dyDescent="0.2">
      <c r="A31" s="26" t="s">
        <v>9</v>
      </c>
      <c r="B31" s="26" t="s">
        <v>68</v>
      </c>
      <c r="C31" s="26" t="s">
        <v>69</v>
      </c>
      <c r="D31" s="29">
        <v>41009.42</v>
      </c>
      <c r="E31" s="29">
        <v>7419.64</v>
      </c>
      <c r="F31" s="29">
        <v>33589.78</v>
      </c>
      <c r="G31" s="26" t="s">
        <v>1655</v>
      </c>
      <c r="H31" s="26" t="s">
        <v>49</v>
      </c>
    </row>
    <row r="32" spans="1:9" x14ac:dyDescent="0.2">
      <c r="A32" s="26" t="s">
        <v>9</v>
      </c>
      <c r="B32" s="26" t="s">
        <v>71</v>
      </c>
      <c r="C32" s="26" t="s">
        <v>72</v>
      </c>
      <c r="D32" s="29">
        <v>46112.12</v>
      </c>
      <c r="E32" s="29">
        <v>14295.36</v>
      </c>
      <c r="F32" s="29">
        <v>31816.76</v>
      </c>
      <c r="G32" s="26" t="s">
        <v>1654</v>
      </c>
      <c r="H32" s="26" t="s">
        <v>49</v>
      </c>
    </row>
    <row r="33" spans="1:9" x14ac:dyDescent="0.2">
      <c r="A33" s="26" t="s">
        <v>9</v>
      </c>
      <c r="B33" s="26" t="s">
        <v>77</v>
      </c>
      <c r="C33" s="26" t="s">
        <v>78</v>
      </c>
      <c r="D33" s="29">
        <v>0</v>
      </c>
      <c r="E33" s="29">
        <v>807.5</v>
      </c>
      <c r="F33" s="29">
        <v>-807.5</v>
      </c>
      <c r="G33" s="26" t="s">
        <v>76</v>
      </c>
      <c r="H33" s="26" t="s">
        <v>49</v>
      </c>
    </row>
    <row r="34" spans="1:9" x14ac:dyDescent="0.2">
      <c r="A34" s="26" t="s">
        <v>9</v>
      </c>
      <c r="B34" s="26" t="s">
        <v>80</v>
      </c>
      <c r="C34" s="26" t="s">
        <v>81</v>
      </c>
      <c r="D34" s="29">
        <v>13214.33</v>
      </c>
      <c r="E34" s="29">
        <v>13702.84</v>
      </c>
      <c r="F34" s="29">
        <v>-488.51</v>
      </c>
      <c r="G34" s="26" t="s">
        <v>1653</v>
      </c>
      <c r="H34" s="26" t="s">
        <v>49</v>
      </c>
    </row>
    <row r="35" spans="1:9" hidden="1" x14ac:dyDescent="0.2">
      <c r="A35" s="26" t="s">
        <v>0</v>
      </c>
      <c r="B35" s="26" t="s">
        <v>0</v>
      </c>
      <c r="C35" s="26" t="s">
        <v>83</v>
      </c>
      <c r="D35" s="29">
        <v>116152.16</v>
      </c>
      <c r="E35" s="29">
        <v>66887.73</v>
      </c>
      <c r="F35" s="29">
        <v>49264.43</v>
      </c>
      <c r="G35" s="26" t="s">
        <v>1652</v>
      </c>
      <c r="H35" s="26" t="s">
        <v>39</v>
      </c>
      <c r="I35" s="26"/>
    </row>
    <row r="36" spans="1:9" hidden="1" x14ac:dyDescent="0.2">
      <c r="A36" s="26" t="s">
        <v>0</v>
      </c>
      <c r="B36" s="26" t="s">
        <v>0</v>
      </c>
      <c r="C36" s="26" t="s">
        <v>85</v>
      </c>
      <c r="D36" s="29">
        <v>116152.16</v>
      </c>
      <c r="E36" s="29">
        <v>66887.73</v>
      </c>
      <c r="F36" s="29">
        <v>49264.43</v>
      </c>
      <c r="G36" s="26" t="s">
        <v>1652</v>
      </c>
      <c r="H36" s="26" t="s">
        <v>13</v>
      </c>
      <c r="I36" s="26"/>
    </row>
    <row r="37" spans="1:9" x14ac:dyDescent="0.2">
      <c r="A37" s="26" t="s">
        <v>9</v>
      </c>
      <c r="B37" s="26" t="s">
        <v>86</v>
      </c>
      <c r="C37" s="26" t="s">
        <v>87</v>
      </c>
      <c r="D37" s="29">
        <v>39759.620000000003</v>
      </c>
      <c r="E37" s="29">
        <v>25908.58</v>
      </c>
      <c r="F37" s="29">
        <v>13851.04</v>
      </c>
      <c r="G37" s="26" t="s">
        <v>1648</v>
      </c>
      <c r="H37" s="26" t="s">
        <v>39</v>
      </c>
    </row>
    <row r="38" spans="1:9" x14ac:dyDescent="0.2">
      <c r="A38" s="26" t="s">
        <v>9</v>
      </c>
      <c r="B38" s="26" t="s">
        <v>89</v>
      </c>
      <c r="C38" s="26" t="s">
        <v>90</v>
      </c>
      <c r="D38" s="29">
        <v>1140096.99</v>
      </c>
      <c r="E38" s="29">
        <v>641230.51</v>
      </c>
      <c r="F38" s="29">
        <v>498866.48</v>
      </c>
      <c r="G38" s="26" t="s">
        <v>1651</v>
      </c>
      <c r="H38" s="26" t="s">
        <v>39</v>
      </c>
    </row>
    <row r="39" spans="1:9" hidden="1" x14ac:dyDescent="0.2">
      <c r="A39" s="26" t="s">
        <v>0</v>
      </c>
      <c r="B39" s="26" t="s">
        <v>0</v>
      </c>
      <c r="C39" s="26" t="s">
        <v>92</v>
      </c>
      <c r="D39" s="29">
        <v>1179856.6100000001</v>
      </c>
      <c r="E39" s="29">
        <v>667139.09</v>
      </c>
      <c r="F39" s="29">
        <v>512717.52</v>
      </c>
      <c r="G39" s="26" t="s">
        <v>1650</v>
      </c>
      <c r="H39" s="26" t="s">
        <v>13</v>
      </c>
      <c r="I39" s="26"/>
    </row>
    <row r="40" spans="1:9" x14ac:dyDescent="0.2">
      <c r="A40" s="26" t="s">
        <v>9</v>
      </c>
      <c r="B40" s="26" t="s">
        <v>94</v>
      </c>
      <c r="C40" s="26" t="s">
        <v>95</v>
      </c>
      <c r="D40" s="29">
        <v>-1809.59</v>
      </c>
      <c r="E40" s="29">
        <v>-14319.04</v>
      </c>
      <c r="F40" s="29">
        <v>12509.45</v>
      </c>
      <c r="G40" s="26" t="s">
        <v>1649</v>
      </c>
      <c r="H40" s="26" t="s">
        <v>39</v>
      </c>
    </row>
    <row r="41" spans="1:9" x14ac:dyDescent="0.2">
      <c r="A41" s="26" t="s">
        <v>9</v>
      </c>
      <c r="B41" s="26" t="s">
        <v>97</v>
      </c>
      <c r="C41" s="26" t="s">
        <v>98</v>
      </c>
      <c r="D41" s="29">
        <v>119278.71</v>
      </c>
      <c r="E41" s="29">
        <v>77725.73</v>
      </c>
      <c r="F41" s="29">
        <v>41552.980000000003</v>
      </c>
      <c r="G41" s="26" t="s">
        <v>1648</v>
      </c>
      <c r="H41" s="26" t="s">
        <v>39</v>
      </c>
    </row>
    <row r="42" spans="1:9" x14ac:dyDescent="0.2">
      <c r="A42" s="26" t="s">
        <v>9</v>
      </c>
      <c r="B42" s="26" t="s">
        <v>99</v>
      </c>
      <c r="C42" s="26" t="s">
        <v>100</v>
      </c>
      <c r="D42" s="29">
        <v>360783.26</v>
      </c>
      <c r="E42" s="29">
        <v>209469.36</v>
      </c>
      <c r="F42" s="29">
        <v>151313.9</v>
      </c>
      <c r="G42" s="26" t="s">
        <v>1647</v>
      </c>
      <c r="H42" s="26" t="s">
        <v>39</v>
      </c>
    </row>
    <row r="43" spans="1:9" x14ac:dyDescent="0.2">
      <c r="A43" s="26" t="s">
        <v>9</v>
      </c>
      <c r="B43" s="26" t="s">
        <v>102</v>
      </c>
      <c r="C43" s="26" t="s">
        <v>103</v>
      </c>
      <c r="D43" s="29">
        <v>131155.34</v>
      </c>
      <c r="E43" s="29">
        <v>91742.47</v>
      </c>
      <c r="F43" s="29">
        <v>39412.870000000003</v>
      </c>
      <c r="G43" s="26" t="s">
        <v>1646</v>
      </c>
      <c r="H43" s="26" t="s">
        <v>39</v>
      </c>
    </row>
    <row r="44" spans="1:9" hidden="1" x14ac:dyDescent="0.2">
      <c r="A44" s="26" t="s">
        <v>0</v>
      </c>
      <c r="B44" s="26" t="s">
        <v>0</v>
      </c>
      <c r="C44" s="26" t="s">
        <v>105</v>
      </c>
      <c r="D44" s="29">
        <v>609407.72</v>
      </c>
      <c r="E44" s="29">
        <v>364618.52</v>
      </c>
      <c r="F44" s="29">
        <v>244789.2</v>
      </c>
      <c r="G44" s="26" t="s">
        <v>1645</v>
      </c>
      <c r="H44" s="26" t="s">
        <v>13</v>
      </c>
      <c r="I44" s="26"/>
    </row>
    <row r="45" spans="1:9" x14ac:dyDescent="0.2">
      <c r="A45" s="26" t="s">
        <v>9</v>
      </c>
      <c r="B45" s="26" t="s">
        <v>107</v>
      </c>
      <c r="C45" s="26" t="s">
        <v>108</v>
      </c>
      <c r="D45" s="29">
        <v>254648.03</v>
      </c>
      <c r="E45" s="29">
        <v>192450.26</v>
      </c>
      <c r="F45" s="29">
        <v>62197.77</v>
      </c>
      <c r="G45" s="26" t="s">
        <v>1616</v>
      </c>
      <c r="H45" s="26" t="s">
        <v>39</v>
      </c>
    </row>
    <row r="46" spans="1:9" x14ac:dyDescent="0.2">
      <c r="A46" s="26" t="s">
        <v>9</v>
      </c>
      <c r="B46" s="26" t="s">
        <v>110</v>
      </c>
      <c r="C46" s="26" t="s">
        <v>111</v>
      </c>
      <c r="D46" s="29">
        <v>12100</v>
      </c>
      <c r="E46" s="29">
        <v>53600</v>
      </c>
      <c r="F46" s="29">
        <v>-41500</v>
      </c>
      <c r="G46" s="26" t="s">
        <v>1644</v>
      </c>
      <c r="H46" s="26" t="s">
        <v>39</v>
      </c>
    </row>
    <row r="47" spans="1:9" hidden="1" x14ac:dyDescent="0.2">
      <c r="A47" s="26" t="s">
        <v>0</v>
      </c>
      <c r="B47" s="26" t="s">
        <v>0</v>
      </c>
      <c r="C47" s="26" t="s">
        <v>113</v>
      </c>
      <c r="D47" s="29">
        <v>266748.03000000003</v>
      </c>
      <c r="E47" s="29">
        <v>246050.26</v>
      </c>
      <c r="F47" s="29">
        <v>20697.77</v>
      </c>
      <c r="G47" s="26" t="s">
        <v>1643</v>
      </c>
      <c r="H47" s="26" t="s">
        <v>13</v>
      </c>
      <c r="I47" s="26"/>
    </row>
    <row r="48" spans="1:9" x14ac:dyDescent="0.2">
      <c r="A48" s="26" t="s">
        <v>9</v>
      </c>
      <c r="B48" s="26" t="s">
        <v>115</v>
      </c>
      <c r="C48" s="26" t="s">
        <v>116</v>
      </c>
      <c r="D48" s="29">
        <v>749155.9</v>
      </c>
      <c r="E48" s="29">
        <v>279928.46999999997</v>
      </c>
      <c r="F48" s="29">
        <v>469227.43</v>
      </c>
      <c r="G48" s="26" t="s">
        <v>1642</v>
      </c>
      <c r="H48" s="26" t="s">
        <v>39</v>
      </c>
    </row>
    <row r="49" spans="1:10" x14ac:dyDescent="0.2">
      <c r="A49" s="26" t="s">
        <v>9</v>
      </c>
      <c r="B49" s="26" t="s">
        <v>118</v>
      </c>
      <c r="C49" s="26" t="s">
        <v>119</v>
      </c>
      <c r="D49" s="29">
        <v>296231.99</v>
      </c>
      <c r="E49" s="29">
        <v>647738.87</v>
      </c>
      <c r="F49" s="29">
        <v>-351506.88</v>
      </c>
      <c r="G49" s="26" t="s">
        <v>1641</v>
      </c>
      <c r="H49" s="26" t="s">
        <v>39</v>
      </c>
    </row>
    <row r="50" spans="1:10" x14ac:dyDescent="0.2">
      <c r="A50" s="26" t="s">
        <v>9</v>
      </c>
      <c r="B50" s="26" t="s">
        <v>121</v>
      </c>
      <c r="C50" s="26" t="s">
        <v>122</v>
      </c>
      <c r="D50" s="29">
        <v>-966825.02</v>
      </c>
      <c r="E50" s="29">
        <v>-39979.230000000003</v>
      </c>
      <c r="F50" s="29">
        <v>-926845.79</v>
      </c>
      <c r="G50" s="26" t="s">
        <v>1640</v>
      </c>
      <c r="H50" s="26" t="s">
        <v>39</v>
      </c>
    </row>
    <row r="51" spans="1:10" s="32" customFormat="1" x14ac:dyDescent="0.2">
      <c r="A51" s="32" t="s">
        <v>9</v>
      </c>
      <c r="B51" s="32" t="s">
        <v>124</v>
      </c>
      <c r="C51" s="32" t="s">
        <v>125</v>
      </c>
      <c r="D51" s="33">
        <v>529768.65</v>
      </c>
      <c r="E51" s="33">
        <v>283323.82</v>
      </c>
      <c r="F51" s="33">
        <v>246444.83</v>
      </c>
      <c r="G51" s="32" t="s">
        <v>1639</v>
      </c>
      <c r="H51" s="32" t="s">
        <v>39</v>
      </c>
      <c r="I51" s="36">
        <f>D51+E51</f>
        <v>813092.47</v>
      </c>
      <c r="J51" s="34"/>
    </row>
    <row r="52" spans="1:10" x14ac:dyDescent="0.2">
      <c r="A52" s="26" t="s">
        <v>9</v>
      </c>
      <c r="B52" s="26" t="s">
        <v>127</v>
      </c>
      <c r="C52" s="26" t="s">
        <v>128</v>
      </c>
      <c r="D52" s="29">
        <v>134512.99</v>
      </c>
      <c r="E52" s="29">
        <v>29391.8</v>
      </c>
      <c r="F52" s="29">
        <v>105121.19</v>
      </c>
      <c r="G52" s="26" t="s">
        <v>1638</v>
      </c>
      <c r="H52" s="26" t="s">
        <v>39</v>
      </c>
    </row>
    <row r="53" spans="1:10" x14ac:dyDescent="0.2">
      <c r="A53" s="26" t="s">
        <v>9</v>
      </c>
      <c r="B53" s="26" t="s">
        <v>130</v>
      </c>
      <c r="C53" s="26" t="s">
        <v>131</v>
      </c>
      <c r="D53" s="29">
        <v>235796.53</v>
      </c>
      <c r="E53" s="29">
        <v>355114.34</v>
      </c>
      <c r="F53" s="29">
        <v>-119317.81</v>
      </c>
      <c r="G53" s="26" t="s">
        <v>1637</v>
      </c>
      <c r="H53" s="26" t="s">
        <v>39</v>
      </c>
    </row>
    <row r="54" spans="1:10" x14ac:dyDescent="0.2">
      <c r="A54" s="26" t="s">
        <v>9</v>
      </c>
      <c r="B54" s="26" t="s">
        <v>133</v>
      </c>
      <c r="C54" s="26" t="s">
        <v>134</v>
      </c>
      <c r="D54" s="29">
        <v>542054.96</v>
      </c>
      <c r="E54" s="29">
        <v>629220.09</v>
      </c>
      <c r="F54" s="29">
        <v>-87165.13</v>
      </c>
      <c r="G54" s="26" t="s">
        <v>1636</v>
      </c>
      <c r="H54" s="26" t="s">
        <v>39</v>
      </c>
    </row>
    <row r="55" spans="1:10" x14ac:dyDescent="0.2">
      <c r="A55" s="26" t="s">
        <v>9</v>
      </c>
      <c r="B55" s="26" t="s">
        <v>136</v>
      </c>
      <c r="C55" s="26" t="s">
        <v>137</v>
      </c>
      <c r="D55" s="29">
        <v>63442.92</v>
      </c>
      <c r="E55" s="29">
        <v>46826.27</v>
      </c>
      <c r="F55" s="29">
        <v>16616.650000000001</v>
      </c>
      <c r="G55" s="26" t="s">
        <v>1635</v>
      </c>
      <c r="H55" s="26" t="s">
        <v>39</v>
      </c>
    </row>
    <row r="56" spans="1:10" s="38" customFormat="1" x14ac:dyDescent="0.2">
      <c r="A56" s="38" t="s">
        <v>9</v>
      </c>
      <c r="B56" s="38" t="s">
        <v>138</v>
      </c>
      <c r="C56" s="38" t="s">
        <v>139</v>
      </c>
      <c r="D56" s="39">
        <v>4210</v>
      </c>
      <c r="E56" s="39">
        <v>11152.44</v>
      </c>
      <c r="F56" s="39">
        <v>-6942.44</v>
      </c>
      <c r="G56" s="38" t="s">
        <v>1634</v>
      </c>
      <c r="H56" s="38" t="s">
        <v>39</v>
      </c>
      <c r="I56" s="40">
        <f t="shared" ref="I56:I57" si="0">D56+E56</f>
        <v>15362.44</v>
      </c>
    </row>
    <row r="57" spans="1:10" s="38" customFormat="1" x14ac:dyDescent="0.2">
      <c r="A57" s="38" t="s">
        <v>9</v>
      </c>
      <c r="B57" s="38" t="s">
        <v>141</v>
      </c>
      <c r="C57" s="38" t="s">
        <v>142</v>
      </c>
      <c r="D57" s="39">
        <v>36366.33</v>
      </c>
      <c r="E57" s="39">
        <v>30591.1</v>
      </c>
      <c r="F57" s="39">
        <v>5775.23</v>
      </c>
      <c r="G57" s="38" t="s">
        <v>1633</v>
      </c>
      <c r="H57" s="38" t="s">
        <v>39</v>
      </c>
      <c r="I57" s="40">
        <f t="shared" si="0"/>
        <v>66957.429999999993</v>
      </c>
    </row>
    <row r="58" spans="1:10" hidden="1" x14ac:dyDescent="0.2">
      <c r="A58" s="26" t="s">
        <v>0</v>
      </c>
      <c r="B58" s="26" t="s">
        <v>0</v>
      </c>
      <c r="C58" s="26" t="s">
        <v>144</v>
      </c>
      <c r="D58" s="29">
        <v>1624715.25</v>
      </c>
      <c r="E58" s="29">
        <v>2273307.9700000002</v>
      </c>
      <c r="F58" s="29">
        <v>-648592.72</v>
      </c>
      <c r="G58" s="26" t="s">
        <v>1632</v>
      </c>
      <c r="H58" s="26" t="s">
        <v>13</v>
      </c>
      <c r="I58" s="26"/>
    </row>
    <row r="59" spans="1:10" hidden="1" x14ac:dyDescent="0.2">
      <c r="A59" s="26" t="s">
        <v>0</v>
      </c>
      <c r="B59" s="26" t="s">
        <v>0</v>
      </c>
      <c r="C59" s="26" t="s">
        <v>146</v>
      </c>
      <c r="D59" s="29">
        <v>8074011.6500000004</v>
      </c>
      <c r="E59" s="29">
        <v>9121054.4399999995</v>
      </c>
      <c r="F59" s="29">
        <v>-1047042.79</v>
      </c>
      <c r="G59" s="26" t="s">
        <v>1631</v>
      </c>
      <c r="H59" s="26" t="s">
        <v>19</v>
      </c>
      <c r="I59" s="26"/>
    </row>
    <row r="60" spans="1:10" hidden="1" x14ac:dyDescent="0.2">
      <c r="A60" s="26" t="s">
        <v>0</v>
      </c>
      <c r="B60" s="26" t="s">
        <v>0</v>
      </c>
      <c r="C60" s="26" t="s">
        <v>147</v>
      </c>
      <c r="D60" s="29">
        <v>0</v>
      </c>
      <c r="E60" s="29">
        <v>0</v>
      </c>
      <c r="F60" s="29">
        <v>0</v>
      </c>
      <c r="G60" s="26" t="s">
        <v>0</v>
      </c>
      <c r="H60" s="26" t="s">
        <v>19</v>
      </c>
      <c r="I60" s="26"/>
    </row>
    <row r="61" spans="1:10" hidden="1" x14ac:dyDescent="0.2">
      <c r="A61" s="26" t="s">
        <v>0</v>
      </c>
      <c r="B61" s="26" t="s">
        <v>0</v>
      </c>
      <c r="C61" s="26" t="s">
        <v>148</v>
      </c>
      <c r="D61" s="29">
        <v>0</v>
      </c>
      <c r="E61" s="29">
        <v>0</v>
      </c>
      <c r="F61" s="29">
        <v>0</v>
      </c>
      <c r="G61" s="26" t="s">
        <v>0</v>
      </c>
      <c r="H61" s="26" t="s">
        <v>13</v>
      </c>
      <c r="I61" s="26"/>
    </row>
    <row r="62" spans="1:10" x14ac:dyDescent="0.2">
      <c r="A62" s="26" t="s">
        <v>9</v>
      </c>
      <c r="B62" s="26" t="s">
        <v>152</v>
      </c>
      <c r="C62" s="26" t="s">
        <v>153</v>
      </c>
      <c r="D62" s="29">
        <v>9468.1200000000008</v>
      </c>
      <c r="E62" s="29">
        <v>9342.7199999999993</v>
      </c>
      <c r="F62" s="29">
        <v>125.4</v>
      </c>
      <c r="G62" s="26" t="s">
        <v>1630</v>
      </c>
      <c r="H62" s="26" t="s">
        <v>43</v>
      </c>
    </row>
    <row r="63" spans="1:10" hidden="1" x14ac:dyDescent="0.2">
      <c r="A63" s="26" t="s">
        <v>0</v>
      </c>
      <c r="B63" s="26" t="s">
        <v>0</v>
      </c>
      <c r="C63" s="26" t="s">
        <v>155</v>
      </c>
      <c r="D63" s="29">
        <v>9468.1200000000008</v>
      </c>
      <c r="E63" s="29">
        <v>9342.7199999999993</v>
      </c>
      <c r="F63" s="29">
        <v>125.4</v>
      </c>
      <c r="G63" s="26" t="s">
        <v>1630</v>
      </c>
      <c r="H63" s="26" t="s">
        <v>49</v>
      </c>
      <c r="I63" s="26"/>
    </row>
    <row r="64" spans="1:10" hidden="1" x14ac:dyDescent="0.2">
      <c r="A64" s="26" t="s">
        <v>0</v>
      </c>
      <c r="B64" s="26" t="s">
        <v>0</v>
      </c>
      <c r="C64" s="26" t="s">
        <v>157</v>
      </c>
      <c r="D64" s="29">
        <v>9468.1200000000008</v>
      </c>
      <c r="E64" s="29">
        <v>9342.7199999999993</v>
      </c>
      <c r="F64" s="29">
        <v>125.4</v>
      </c>
      <c r="G64" s="26" t="s">
        <v>1630</v>
      </c>
      <c r="H64" s="26" t="s">
        <v>39</v>
      </c>
      <c r="I64" s="26"/>
    </row>
    <row r="65" spans="1:9" hidden="1" x14ac:dyDescent="0.2">
      <c r="A65" s="26" t="s">
        <v>0</v>
      </c>
      <c r="B65" s="26" t="s">
        <v>0</v>
      </c>
      <c r="C65" s="26" t="s">
        <v>158</v>
      </c>
      <c r="D65" s="29">
        <v>9468.1200000000008</v>
      </c>
      <c r="E65" s="29">
        <v>9342.7199999999993</v>
      </c>
      <c r="F65" s="29">
        <v>125.4</v>
      </c>
      <c r="G65" s="26" t="s">
        <v>1630</v>
      </c>
      <c r="H65" s="26" t="s">
        <v>13</v>
      </c>
      <c r="I65" s="26"/>
    </row>
    <row r="66" spans="1:9" hidden="1" x14ac:dyDescent="0.2">
      <c r="A66" s="26" t="s">
        <v>0</v>
      </c>
      <c r="B66" s="26" t="s">
        <v>0</v>
      </c>
      <c r="C66" s="26" t="s">
        <v>159</v>
      </c>
      <c r="D66" s="29">
        <v>0</v>
      </c>
      <c r="E66" s="29">
        <v>0</v>
      </c>
      <c r="F66" s="29">
        <v>0</v>
      </c>
      <c r="G66" s="26" t="s">
        <v>0</v>
      </c>
      <c r="H66" s="26" t="s">
        <v>13</v>
      </c>
      <c r="I66" s="26"/>
    </row>
    <row r="67" spans="1:9" x14ac:dyDescent="0.2">
      <c r="A67" s="26" t="s">
        <v>9</v>
      </c>
      <c r="B67" s="26" t="s">
        <v>160</v>
      </c>
      <c r="C67" s="26" t="s">
        <v>161</v>
      </c>
      <c r="D67" s="29">
        <v>1948.36</v>
      </c>
      <c r="E67" s="29">
        <v>437.54</v>
      </c>
      <c r="F67" s="29">
        <v>1510.82</v>
      </c>
      <c r="G67" s="26" t="s">
        <v>1629</v>
      </c>
      <c r="H67" s="26" t="s">
        <v>49</v>
      </c>
    </row>
    <row r="68" spans="1:9" x14ac:dyDescent="0.2">
      <c r="A68" s="26" t="s">
        <v>9</v>
      </c>
      <c r="B68" s="26" t="s">
        <v>163</v>
      </c>
      <c r="C68" s="26" t="s">
        <v>164</v>
      </c>
      <c r="D68" s="29">
        <v>0</v>
      </c>
      <c r="E68" s="29">
        <v>647.29999999999995</v>
      </c>
      <c r="F68" s="29">
        <v>-647.29999999999995</v>
      </c>
      <c r="G68" s="26" t="s">
        <v>76</v>
      </c>
      <c r="H68" s="26" t="s">
        <v>49</v>
      </c>
    </row>
    <row r="69" spans="1:9" x14ac:dyDescent="0.2">
      <c r="A69" s="26" t="s">
        <v>9</v>
      </c>
      <c r="B69" s="26" t="s">
        <v>166</v>
      </c>
      <c r="C69" s="26" t="s">
        <v>167</v>
      </c>
      <c r="D69" s="29">
        <v>3562.18</v>
      </c>
      <c r="E69" s="29">
        <v>1016.09</v>
      </c>
      <c r="F69" s="29">
        <v>2546.09</v>
      </c>
      <c r="G69" s="26" t="s">
        <v>1628</v>
      </c>
      <c r="H69" s="26" t="s">
        <v>49</v>
      </c>
    </row>
    <row r="70" spans="1:9" x14ac:dyDescent="0.2">
      <c r="A70" s="26" t="s">
        <v>9</v>
      </c>
      <c r="B70" s="26" t="s">
        <v>168</v>
      </c>
      <c r="C70" s="26" t="s">
        <v>169</v>
      </c>
      <c r="D70" s="29">
        <v>116.59</v>
      </c>
      <c r="E70" s="29">
        <v>183.15</v>
      </c>
      <c r="F70" s="29">
        <v>-66.56</v>
      </c>
      <c r="G70" s="26" t="s">
        <v>1627</v>
      </c>
      <c r="H70" s="26" t="s">
        <v>49</v>
      </c>
    </row>
    <row r="71" spans="1:9" hidden="1" x14ac:dyDescent="0.2">
      <c r="A71" s="26" t="s">
        <v>0</v>
      </c>
      <c r="B71" s="26" t="s">
        <v>0</v>
      </c>
      <c r="C71" s="26" t="s">
        <v>171</v>
      </c>
      <c r="D71" s="29">
        <v>5627.13</v>
      </c>
      <c r="E71" s="29">
        <v>2284.08</v>
      </c>
      <c r="F71" s="29">
        <v>3343.05</v>
      </c>
      <c r="G71" s="26" t="s">
        <v>1626</v>
      </c>
      <c r="H71" s="26" t="s">
        <v>39</v>
      </c>
      <c r="I71" s="26"/>
    </row>
    <row r="72" spans="1:9" hidden="1" x14ac:dyDescent="0.2">
      <c r="A72" s="26" t="s">
        <v>0</v>
      </c>
      <c r="B72" s="26" t="s">
        <v>0</v>
      </c>
      <c r="C72" s="26" t="s">
        <v>173</v>
      </c>
      <c r="D72" s="29">
        <v>5627.13</v>
      </c>
      <c r="E72" s="29">
        <v>2284.08</v>
      </c>
      <c r="F72" s="29">
        <v>3343.05</v>
      </c>
      <c r="G72" s="26" t="s">
        <v>1626</v>
      </c>
      <c r="H72" s="26" t="s">
        <v>13</v>
      </c>
      <c r="I72" s="26"/>
    </row>
    <row r="73" spans="1:9" x14ac:dyDescent="0.2">
      <c r="A73" s="26" t="s">
        <v>9</v>
      </c>
      <c r="B73" s="26" t="s">
        <v>174</v>
      </c>
      <c r="C73" s="26" t="s">
        <v>175</v>
      </c>
      <c r="D73" s="29">
        <v>-21755.99</v>
      </c>
      <c r="E73" s="29">
        <v>-24678.49</v>
      </c>
      <c r="F73" s="29">
        <v>2922.5</v>
      </c>
      <c r="G73" s="26" t="s">
        <v>1625</v>
      </c>
      <c r="H73" s="26" t="s">
        <v>39</v>
      </c>
    </row>
    <row r="74" spans="1:9" hidden="1" x14ac:dyDescent="0.2">
      <c r="A74" s="26" t="s">
        <v>0</v>
      </c>
      <c r="B74" s="26" t="s">
        <v>0</v>
      </c>
      <c r="C74" s="26" t="s">
        <v>177</v>
      </c>
      <c r="D74" s="29">
        <v>-21755.99</v>
      </c>
      <c r="E74" s="29">
        <v>-24678.49</v>
      </c>
      <c r="F74" s="29">
        <v>2922.5</v>
      </c>
      <c r="G74" s="26" t="s">
        <v>1625</v>
      </c>
      <c r="H74" s="26" t="s">
        <v>13</v>
      </c>
      <c r="I74" s="26"/>
    </row>
    <row r="75" spans="1:9" x14ac:dyDescent="0.2">
      <c r="A75" s="26" t="s">
        <v>9</v>
      </c>
      <c r="B75" s="26" t="s">
        <v>178</v>
      </c>
      <c r="C75" s="26" t="s">
        <v>179</v>
      </c>
      <c r="D75" s="29">
        <v>26453.17</v>
      </c>
      <c r="E75" s="29">
        <v>28915.32</v>
      </c>
      <c r="F75" s="29">
        <v>-2462.15</v>
      </c>
      <c r="G75" s="26" t="s">
        <v>1624</v>
      </c>
      <c r="H75" s="26" t="s">
        <v>39</v>
      </c>
    </row>
    <row r="76" spans="1:9" x14ac:dyDescent="0.2">
      <c r="A76" s="26" t="s">
        <v>9</v>
      </c>
      <c r="B76" s="26" t="s">
        <v>181</v>
      </c>
      <c r="C76" s="26" t="s">
        <v>182</v>
      </c>
      <c r="D76" s="29">
        <v>-30761.46</v>
      </c>
      <c r="E76" s="29">
        <v>11064.93</v>
      </c>
      <c r="F76" s="29">
        <v>-41826.39</v>
      </c>
      <c r="G76" s="26" t="s">
        <v>1623</v>
      </c>
      <c r="H76" s="26" t="s">
        <v>39</v>
      </c>
    </row>
    <row r="77" spans="1:9" x14ac:dyDescent="0.2">
      <c r="A77" s="26" t="s">
        <v>9</v>
      </c>
      <c r="B77" s="26" t="s">
        <v>184</v>
      </c>
      <c r="C77" s="26" t="s">
        <v>185</v>
      </c>
      <c r="D77" s="29">
        <v>3445.35</v>
      </c>
      <c r="E77" s="29">
        <v>3129.26</v>
      </c>
      <c r="F77" s="29">
        <v>316.08999999999997</v>
      </c>
      <c r="G77" s="26" t="s">
        <v>1622</v>
      </c>
      <c r="H77" s="26" t="s">
        <v>39</v>
      </c>
    </row>
    <row r="78" spans="1:9" x14ac:dyDescent="0.2">
      <c r="A78" s="26" t="s">
        <v>9</v>
      </c>
      <c r="B78" s="26" t="s">
        <v>187</v>
      </c>
      <c r="C78" s="26" t="s">
        <v>188</v>
      </c>
      <c r="D78" s="29">
        <v>79747.009999999995</v>
      </c>
      <c r="E78" s="29">
        <v>17370.45</v>
      </c>
      <c r="F78" s="29">
        <v>62376.56</v>
      </c>
      <c r="G78" s="26" t="s">
        <v>1621</v>
      </c>
      <c r="H78" s="26" t="s">
        <v>39</v>
      </c>
    </row>
    <row r="79" spans="1:9" x14ac:dyDescent="0.2">
      <c r="A79" s="26" t="s">
        <v>9</v>
      </c>
      <c r="B79" s="26" t="s">
        <v>190</v>
      </c>
      <c r="C79" s="26" t="s">
        <v>191</v>
      </c>
      <c r="D79" s="29">
        <v>51943.89</v>
      </c>
      <c r="E79" s="29">
        <v>68033.740000000005</v>
      </c>
      <c r="F79" s="29">
        <v>-16089.85</v>
      </c>
      <c r="G79" s="26" t="s">
        <v>1620</v>
      </c>
      <c r="H79" s="26" t="s">
        <v>39</v>
      </c>
    </row>
    <row r="80" spans="1:9" hidden="1" x14ac:dyDescent="0.2">
      <c r="A80" s="26" t="s">
        <v>0</v>
      </c>
      <c r="B80" s="26" t="s">
        <v>0</v>
      </c>
      <c r="C80" s="26" t="s">
        <v>192</v>
      </c>
      <c r="D80" s="29">
        <v>130827.96</v>
      </c>
      <c r="E80" s="29">
        <v>128513.7</v>
      </c>
      <c r="F80" s="29">
        <v>2314.2600000000002</v>
      </c>
      <c r="G80" s="26" t="s">
        <v>1619</v>
      </c>
      <c r="H80" s="26" t="s">
        <v>13</v>
      </c>
      <c r="I80" s="26"/>
    </row>
    <row r="81" spans="1:9" x14ac:dyDescent="0.2">
      <c r="A81" s="26" t="s">
        <v>9</v>
      </c>
      <c r="B81" s="26" t="s">
        <v>194</v>
      </c>
      <c r="C81" s="26" t="s">
        <v>195</v>
      </c>
      <c r="D81" s="29">
        <v>8343.6200000000008</v>
      </c>
      <c r="E81" s="29">
        <v>17816.400000000001</v>
      </c>
      <c r="F81" s="29">
        <v>-9472.7800000000007</v>
      </c>
      <c r="G81" s="26" t="s">
        <v>1618</v>
      </c>
      <c r="H81" s="26" t="s">
        <v>39</v>
      </c>
    </row>
    <row r="82" spans="1:9" hidden="1" x14ac:dyDescent="0.2">
      <c r="A82" s="26" t="s">
        <v>0</v>
      </c>
      <c r="B82" s="26" t="s">
        <v>0</v>
      </c>
      <c r="C82" s="26" t="s">
        <v>197</v>
      </c>
      <c r="D82" s="29">
        <v>8343.6200000000008</v>
      </c>
      <c r="E82" s="29">
        <v>17816.400000000001</v>
      </c>
      <c r="F82" s="29">
        <v>-9472.7800000000007</v>
      </c>
      <c r="G82" s="26" t="s">
        <v>1618</v>
      </c>
      <c r="H82" s="26" t="s">
        <v>13</v>
      </c>
      <c r="I82" s="26"/>
    </row>
    <row r="83" spans="1:9" hidden="1" x14ac:dyDescent="0.2">
      <c r="A83" s="26" t="s">
        <v>0</v>
      </c>
      <c r="B83" s="26" t="s">
        <v>0</v>
      </c>
      <c r="C83" s="26" t="s">
        <v>198</v>
      </c>
      <c r="D83" s="29">
        <v>132510.84</v>
      </c>
      <c r="E83" s="29">
        <v>133278.41</v>
      </c>
      <c r="F83" s="29">
        <v>-767.57</v>
      </c>
      <c r="G83" s="26" t="s">
        <v>1617</v>
      </c>
      <c r="H83" s="26" t="s">
        <v>19</v>
      </c>
      <c r="I83" s="26"/>
    </row>
    <row r="84" spans="1:9" x14ac:dyDescent="0.2">
      <c r="A84" s="26" t="s">
        <v>9</v>
      </c>
      <c r="B84" s="26" t="s">
        <v>200</v>
      </c>
      <c r="C84" s="26" t="s">
        <v>201</v>
      </c>
      <c r="D84" s="29">
        <v>2544334.96</v>
      </c>
      <c r="E84" s="29">
        <v>1923390.63</v>
      </c>
      <c r="F84" s="29">
        <v>620944.32999999996</v>
      </c>
      <c r="G84" s="26" t="s">
        <v>1616</v>
      </c>
      <c r="H84" s="26" t="s">
        <v>13</v>
      </c>
    </row>
    <row r="85" spans="1:9" hidden="1" x14ac:dyDescent="0.2">
      <c r="A85" s="26" t="s">
        <v>0</v>
      </c>
      <c r="B85" s="26" t="s">
        <v>0</v>
      </c>
      <c r="C85" s="26" t="s">
        <v>203</v>
      </c>
      <c r="D85" s="29">
        <v>2544334.96</v>
      </c>
      <c r="E85" s="29">
        <v>1923390.63</v>
      </c>
      <c r="F85" s="29">
        <v>620944.32999999996</v>
      </c>
      <c r="G85" s="26" t="s">
        <v>1616</v>
      </c>
      <c r="H85" s="26" t="s">
        <v>19</v>
      </c>
      <c r="I85" s="26"/>
    </row>
    <row r="86" spans="1:9" x14ac:dyDescent="0.2">
      <c r="A86" s="26" t="s">
        <v>9</v>
      </c>
      <c r="B86" s="26" t="s">
        <v>204</v>
      </c>
      <c r="C86" s="26" t="s">
        <v>205</v>
      </c>
      <c r="D86" s="29">
        <v>116952</v>
      </c>
      <c r="E86" s="29">
        <v>90249.78</v>
      </c>
      <c r="F86" s="29">
        <v>26702.22</v>
      </c>
      <c r="G86" s="26" t="s">
        <v>32</v>
      </c>
      <c r="H86" s="26" t="s">
        <v>13</v>
      </c>
    </row>
    <row r="87" spans="1:9" x14ac:dyDescent="0.2">
      <c r="A87" s="26" t="s">
        <v>9</v>
      </c>
      <c r="B87" s="26" t="s">
        <v>207</v>
      </c>
      <c r="C87" s="26" t="s">
        <v>208</v>
      </c>
      <c r="D87" s="29">
        <v>5305.78</v>
      </c>
      <c r="E87" s="29">
        <v>3979.33</v>
      </c>
      <c r="F87" s="29">
        <v>1326.45</v>
      </c>
      <c r="G87" s="26" t="s">
        <v>1615</v>
      </c>
      <c r="H87" s="26" t="s">
        <v>13</v>
      </c>
    </row>
    <row r="88" spans="1:9" hidden="1" x14ac:dyDescent="0.2">
      <c r="A88" s="26" t="s">
        <v>0</v>
      </c>
      <c r="B88" s="26" t="s">
        <v>0</v>
      </c>
      <c r="C88" s="26" t="s">
        <v>210</v>
      </c>
      <c r="D88" s="29">
        <v>122257.78</v>
      </c>
      <c r="E88" s="29">
        <v>94229.11</v>
      </c>
      <c r="F88" s="29">
        <v>28028.67</v>
      </c>
      <c r="G88" s="26" t="s">
        <v>1614</v>
      </c>
      <c r="H88" s="26" t="s">
        <v>19</v>
      </c>
      <c r="I88" s="26"/>
    </row>
    <row r="89" spans="1:9" x14ac:dyDescent="0.2">
      <c r="A89" s="26" t="s">
        <v>9</v>
      </c>
      <c r="B89" s="26" t="s">
        <v>212</v>
      </c>
      <c r="C89" s="26" t="s">
        <v>213</v>
      </c>
      <c r="D89" s="29">
        <v>1141187.93</v>
      </c>
      <c r="E89" s="29">
        <v>713074.97</v>
      </c>
      <c r="F89" s="29">
        <v>428112.96</v>
      </c>
      <c r="G89" s="26" t="s">
        <v>1613</v>
      </c>
      <c r="H89" s="26" t="s">
        <v>13</v>
      </c>
    </row>
    <row r="90" spans="1:9" hidden="1" x14ac:dyDescent="0.2">
      <c r="A90" s="26" t="s">
        <v>0</v>
      </c>
      <c r="B90" s="26" t="s">
        <v>0</v>
      </c>
      <c r="C90" s="26" t="s">
        <v>215</v>
      </c>
      <c r="D90" s="29">
        <v>1141187.93</v>
      </c>
      <c r="E90" s="29">
        <v>713074.97</v>
      </c>
      <c r="F90" s="29">
        <v>428112.96</v>
      </c>
      <c r="G90" s="26" t="s">
        <v>1613</v>
      </c>
      <c r="H90" s="26" t="s">
        <v>19</v>
      </c>
      <c r="I90" s="26"/>
    </row>
    <row r="91" spans="1:9" x14ac:dyDescent="0.2">
      <c r="A91" s="26" t="s">
        <v>9</v>
      </c>
      <c r="B91" s="26" t="s">
        <v>216</v>
      </c>
      <c r="C91" s="26" t="s">
        <v>217</v>
      </c>
      <c r="D91" s="29">
        <v>1507797</v>
      </c>
      <c r="E91" s="29">
        <v>910750</v>
      </c>
      <c r="F91" s="29">
        <v>597047</v>
      </c>
      <c r="G91" s="26" t="s">
        <v>1612</v>
      </c>
      <c r="H91" s="26" t="s">
        <v>13</v>
      </c>
    </row>
    <row r="92" spans="1:9" hidden="1" x14ac:dyDescent="0.2">
      <c r="A92" s="26" t="s">
        <v>0</v>
      </c>
      <c r="B92" s="26" t="s">
        <v>0</v>
      </c>
      <c r="C92" s="26" t="s">
        <v>219</v>
      </c>
      <c r="D92" s="29">
        <v>1507797</v>
      </c>
      <c r="E92" s="29">
        <v>910750</v>
      </c>
      <c r="F92" s="29">
        <v>597047</v>
      </c>
      <c r="G92" s="26" t="s">
        <v>1612</v>
      </c>
      <c r="H92" s="26" t="s">
        <v>19</v>
      </c>
      <c r="I92" s="26"/>
    </row>
    <row r="93" spans="1:9" x14ac:dyDescent="0.2">
      <c r="A93" s="26" t="s">
        <v>9</v>
      </c>
      <c r="B93" s="26" t="s">
        <v>220</v>
      </c>
      <c r="C93" s="26" t="s">
        <v>221</v>
      </c>
      <c r="D93" s="29">
        <v>-973625</v>
      </c>
      <c r="E93" s="29">
        <v>136695</v>
      </c>
      <c r="F93" s="29">
        <v>-1110320</v>
      </c>
      <c r="G93" s="26" t="s">
        <v>1611</v>
      </c>
      <c r="H93" s="26" t="s">
        <v>13</v>
      </c>
    </row>
    <row r="94" spans="1:9" hidden="1" x14ac:dyDescent="0.2">
      <c r="A94" s="26" t="s">
        <v>0</v>
      </c>
      <c r="B94" s="26" t="s">
        <v>0</v>
      </c>
      <c r="C94" s="26" t="s">
        <v>223</v>
      </c>
      <c r="D94" s="29">
        <v>-973625</v>
      </c>
      <c r="E94" s="29">
        <v>136695</v>
      </c>
      <c r="F94" s="29">
        <v>-1110320</v>
      </c>
      <c r="G94" s="26" t="s">
        <v>1611</v>
      </c>
      <c r="H94" s="26" t="s">
        <v>19</v>
      </c>
      <c r="I94" s="26"/>
    </row>
    <row r="95" spans="1:9" hidden="1" x14ac:dyDescent="0.2">
      <c r="A95" s="26" t="s">
        <v>0</v>
      </c>
      <c r="B95" s="26" t="s">
        <v>0</v>
      </c>
      <c r="C95" s="26" t="s">
        <v>224</v>
      </c>
      <c r="D95" s="29">
        <v>12548475.16</v>
      </c>
      <c r="E95" s="29">
        <v>13032472.560000001</v>
      </c>
      <c r="F95" s="29">
        <v>-483997.4</v>
      </c>
      <c r="G95" s="26" t="s">
        <v>1610</v>
      </c>
      <c r="H95" s="26" t="s">
        <v>8</v>
      </c>
      <c r="I95" s="26"/>
    </row>
    <row r="96" spans="1:9" hidden="1" x14ac:dyDescent="0.2">
      <c r="A96" s="26" t="s">
        <v>0</v>
      </c>
      <c r="B96" s="26" t="s">
        <v>0</v>
      </c>
      <c r="C96" s="26" t="s">
        <v>226</v>
      </c>
      <c r="D96" s="29">
        <v>-2672926.9300000002</v>
      </c>
      <c r="E96" s="29">
        <v>-4539964.4800000004</v>
      </c>
      <c r="F96" s="29">
        <v>1867037.55</v>
      </c>
      <c r="G96" s="26" t="s">
        <v>1609</v>
      </c>
      <c r="H96" s="26" t="s">
        <v>6</v>
      </c>
      <c r="I96" s="26"/>
    </row>
    <row r="97" spans="1:9" hidden="1" x14ac:dyDescent="0.2">
      <c r="A97" s="26" t="s">
        <v>0</v>
      </c>
      <c r="B97" s="26" t="s">
        <v>0</v>
      </c>
      <c r="C97" s="26" t="s">
        <v>228</v>
      </c>
      <c r="D97" s="29">
        <v>0</v>
      </c>
      <c r="E97" s="29">
        <v>0</v>
      </c>
      <c r="F97" s="29">
        <v>0</v>
      </c>
      <c r="G97" s="26" t="s">
        <v>0</v>
      </c>
      <c r="H97" s="26" t="s">
        <v>6</v>
      </c>
      <c r="I97" s="26"/>
    </row>
    <row r="98" spans="1:9" hidden="1" x14ac:dyDescent="0.2">
      <c r="A98" s="26" t="s">
        <v>0</v>
      </c>
      <c r="B98" s="26" t="s">
        <v>0</v>
      </c>
      <c r="C98" s="26" t="s">
        <v>229</v>
      </c>
      <c r="D98" s="29">
        <v>0</v>
      </c>
      <c r="E98" s="29">
        <v>0</v>
      </c>
      <c r="F98" s="29">
        <v>0</v>
      </c>
      <c r="G98" s="26" t="s">
        <v>0</v>
      </c>
      <c r="H98" s="26" t="s">
        <v>8</v>
      </c>
      <c r="I98" s="26"/>
    </row>
    <row r="99" spans="1:9" x14ac:dyDescent="0.2">
      <c r="A99" s="26" t="s">
        <v>9</v>
      </c>
      <c r="B99" s="26" t="s">
        <v>230</v>
      </c>
      <c r="C99" s="26" t="s">
        <v>231</v>
      </c>
      <c r="D99" s="29">
        <v>-12327.54</v>
      </c>
      <c r="E99" s="29">
        <v>-3366.41</v>
      </c>
      <c r="F99" s="29">
        <v>-8961.1299999999992</v>
      </c>
      <c r="G99" s="26" t="s">
        <v>1608</v>
      </c>
      <c r="H99" s="26" t="s">
        <v>39</v>
      </c>
    </row>
    <row r="100" spans="1:9" hidden="1" x14ac:dyDescent="0.2">
      <c r="A100" s="26" t="s">
        <v>0</v>
      </c>
      <c r="B100" s="26" t="s">
        <v>0</v>
      </c>
      <c r="C100" s="26" t="s">
        <v>233</v>
      </c>
      <c r="D100" s="29">
        <v>-12327.54</v>
      </c>
      <c r="E100" s="29">
        <v>-3366.41</v>
      </c>
      <c r="F100" s="29">
        <v>-8961.1299999999992</v>
      </c>
      <c r="G100" s="26" t="s">
        <v>1608</v>
      </c>
      <c r="H100" s="26" t="s">
        <v>13</v>
      </c>
      <c r="I100" s="26"/>
    </row>
    <row r="101" spans="1:9" x14ac:dyDescent="0.2">
      <c r="A101" s="26" t="s">
        <v>9</v>
      </c>
      <c r="B101" s="26" t="s">
        <v>234</v>
      </c>
      <c r="C101" s="26" t="s">
        <v>235</v>
      </c>
      <c r="D101" s="29">
        <v>4216</v>
      </c>
      <c r="E101" s="29">
        <v>931.46</v>
      </c>
      <c r="F101" s="29">
        <v>3284.54</v>
      </c>
      <c r="G101" s="26" t="s">
        <v>1607</v>
      </c>
      <c r="H101" s="26" t="s">
        <v>39</v>
      </c>
    </row>
    <row r="102" spans="1:9" hidden="1" x14ac:dyDescent="0.2">
      <c r="A102" s="26" t="s">
        <v>0</v>
      </c>
      <c r="B102" s="26" t="s">
        <v>0</v>
      </c>
      <c r="C102" s="26" t="s">
        <v>237</v>
      </c>
      <c r="D102" s="29">
        <v>4216</v>
      </c>
      <c r="E102" s="29">
        <v>931.46</v>
      </c>
      <c r="F102" s="29">
        <v>3284.54</v>
      </c>
      <c r="G102" s="26" t="s">
        <v>1607</v>
      </c>
      <c r="H102" s="26" t="s">
        <v>13</v>
      </c>
      <c r="I102" s="26"/>
    </row>
    <row r="103" spans="1:9" x14ac:dyDescent="0.2">
      <c r="A103" s="26" t="s">
        <v>9</v>
      </c>
      <c r="B103" s="26" t="s">
        <v>238</v>
      </c>
      <c r="C103" s="26" t="s">
        <v>239</v>
      </c>
      <c r="D103" s="29">
        <v>-194553.64</v>
      </c>
      <c r="E103" s="29">
        <v>-43225.53</v>
      </c>
      <c r="F103" s="29">
        <v>-151328.10999999999</v>
      </c>
      <c r="G103" s="26" t="s">
        <v>1606</v>
      </c>
      <c r="H103" s="26" t="s">
        <v>13</v>
      </c>
    </row>
    <row r="104" spans="1:9" hidden="1" x14ac:dyDescent="0.2">
      <c r="A104" s="26" t="s">
        <v>0</v>
      </c>
      <c r="B104" s="26" t="s">
        <v>0</v>
      </c>
      <c r="C104" s="26" t="s">
        <v>241</v>
      </c>
      <c r="D104" s="29">
        <v>-194553.64</v>
      </c>
      <c r="E104" s="29">
        <v>-43225.53</v>
      </c>
      <c r="F104" s="29">
        <v>-151328.10999999999</v>
      </c>
      <c r="G104" s="26" t="s">
        <v>1606</v>
      </c>
      <c r="H104" s="26" t="s">
        <v>19</v>
      </c>
      <c r="I104" s="26"/>
    </row>
    <row r="105" spans="1:9" x14ac:dyDescent="0.2">
      <c r="A105" s="26" t="s">
        <v>9</v>
      </c>
      <c r="B105" s="26" t="s">
        <v>242</v>
      </c>
      <c r="C105" s="26" t="s">
        <v>243</v>
      </c>
      <c r="D105" s="29">
        <v>-2450.2199999999998</v>
      </c>
      <c r="E105" s="29">
        <v>-2465.8200000000002</v>
      </c>
      <c r="F105" s="29">
        <v>15.6</v>
      </c>
      <c r="G105" s="26" t="s">
        <v>1605</v>
      </c>
      <c r="H105" s="26" t="s">
        <v>13</v>
      </c>
    </row>
    <row r="106" spans="1:9" hidden="1" x14ac:dyDescent="0.2">
      <c r="A106" s="26" t="s">
        <v>0</v>
      </c>
      <c r="B106" s="26" t="s">
        <v>0</v>
      </c>
      <c r="C106" s="26" t="s">
        <v>245</v>
      </c>
      <c r="D106" s="29">
        <v>-2450.2199999999998</v>
      </c>
      <c r="E106" s="29">
        <v>-2465.8200000000002</v>
      </c>
      <c r="F106" s="29">
        <v>15.6</v>
      </c>
      <c r="G106" s="26" t="s">
        <v>1605</v>
      </c>
      <c r="H106" s="26" t="s">
        <v>19</v>
      </c>
      <c r="I106" s="26"/>
    </row>
    <row r="107" spans="1:9" hidden="1" x14ac:dyDescent="0.2">
      <c r="A107" s="26" t="s">
        <v>0</v>
      </c>
      <c r="B107" s="26" t="s">
        <v>0</v>
      </c>
      <c r="C107" s="26" t="s">
        <v>246</v>
      </c>
      <c r="D107" s="29">
        <v>-205115.4</v>
      </c>
      <c r="E107" s="29">
        <v>-48126.3</v>
      </c>
      <c r="F107" s="29">
        <v>-156989.1</v>
      </c>
      <c r="G107" s="26" t="s">
        <v>1604</v>
      </c>
      <c r="H107" s="26" t="s">
        <v>8</v>
      </c>
      <c r="I107" s="26"/>
    </row>
    <row r="108" spans="1:9" hidden="1" x14ac:dyDescent="0.2">
      <c r="A108" s="26" t="s">
        <v>0</v>
      </c>
      <c r="B108" s="26" t="s">
        <v>0</v>
      </c>
      <c r="C108" s="26" t="s">
        <v>248</v>
      </c>
      <c r="D108" s="29">
        <v>0</v>
      </c>
      <c r="E108" s="29">
        <v>0</v>
      </c>
      <c r="F108" s="29">
        <v>0</v>
      </c>
      <c r="G108" s="26" t="s">
        <v>0</v>
      </c>
      <c r="H108" s="26" t="s">
        <v>8</v>
      </c>
      <c r="I108" s="26"/>
    </row>
    <row r="109" spans="1:9" s="38" customFormat="1" x14ac:dyDescent="0.2">
      <c r="A109" s="38" t="s">
        <v>9</v>
      </c>
      <c r="B109" s="38" t="s">
        <v>252</v>
      </c>
      <c r="C109" s="38" t="s">
        <v>253</v>
      </c>
      <c r="D109" s="39">
        <v>1605</v>
      </c>
      <c r="E109" s="39">
        <v>45427.55</v>
      </c>
      <c r="F109" s="39">
        <v>-43822.55</v>
      </c>
      <c r="G109" s="38" t="s">
        <v>1603</v>
      </c>
      <c r="H109" s="38" t="s">
        <v>13</v>
      </c>
      <c r="I109" s="40">
        <f t="shared" ref="I109:I113" si="1">D109+E109</f>
        <v>47032.55</v>
      </c>
    </row>
    <row r="110" spans="1:9" hidden="1" x14ac:dyDescent="0.2">
      <c r="A110" s="26" t="s">
        <v>0</v>
      </c>
      <c r="B110" s="26" t="s">
        <v>0</v>
      </c>
      <c r="C110" s="26" t="s">
        <v>255</v>
      </c>
      <c r="D110" s="29">
        <v>1605</v>
      </c>
      <c r="E110" s="29">
        <v>45427.55</v>
      </c>
      <c r="F110" s="29">
        <v>-43822.55</v>
      </c>
      <c r="G110" s="26" t="s">
        <v>1603</v>
      </c>
      <c r="H110" s="26" t="s">
        <v>19</v>
      </c>
      <c r="I110" s="26">
        <f t="shared" si="1"/>
        <v>47032.55</v>
      </c>
    </row>
    <row r="111" spans="1:9" s="38" customFormat="1" x14ac:dyDescent="0.2">
      <c r="A111" s="38" t="s">
        <v>9</v>
      </c>
      <c r="B111" s="38" t="s">
        <v>256</v>
      </c>
      <c r="C111" s="38" t="s">
        <v>257</v>
      </c>
      <c r="D111" s="39">
        <v>24000</v>
      </c>
      <c r="E111" s="39">
        <v>4000</v>
      </c>
      <c r="F111" s="39">
        <v>20000</v>
      </c>
      <c r="G111" s="38" t="s">
        <v>1602</v>
      </c>
      <c r="H111" s="38" t="s">
        <v>13</v>
      </c>
      <c r="I111" s="40">
        <f t="shared" si="1"/>
        <v>28000</v>
      </c>
    </row>
    <row r="112" spans="1:9" hidden="1" x14ac:dyDescent="0.2">
      <c r="A112" s="26" t="s">
        <v>0</v>
      </c>
      <c r="B112" s="26" t="s">
        <v>0</v>
      </c>
      <c r="C112" s="26" t="s">
        <v>259</v>
      </c>
      <c r="D112" s="29">
        <v>24000</v>
      </c>
      <c r="E112" s="29">
        <v>4000</v>
      </c>
      <c r="F112" s="29">
        <v>20000</v>
      </c>
      <c r="G112" s="26" t="s">
        <v>1602</v>
      </c>
      <c r="H112" s="26" t="s">
        <v>19</v>
      </c>
      <c r="I112" s="26">
        <f t="shared" si="1"/>
        <v>28000</v>
      </c>
    </row>
    <row r="113" spans="1:9" s="38" customFormat="1" x14ac:dyDescent="0.2">
      <c r="A113" s="38" t="s">
        <v>9</v>
      </c>
      <c r="B113" s="38" t="s">
        <v>260</v>
      </c>
      <c r="C113" s="38" t="s">
        <v>261</v>
      </c>
      <c r="D113" s="39">
        <v>1405.83</v>
      </c>
      <c r="E113" s="39">
        <v>826.42</v>
      </c>
      <c r="F113" s="39">
        <v>579.41</v>
      </c>
      <c r="G113" s="38" t="s">
        <v>1601</v>
      </c>
      <c r="H113" s="38" t="s">
        <v>13</v>
      </c>
      <c r="I113" s="40">
        <f t="shared" si="1"/>
        <v>2232.25</v>
      </c>
    </row>
    <row r="114" spans="1:9" hidden="1" x14ac:dyDescent="0.2">
      <c r="A114" s="26" t="s">
        <v>0</v>
      </c>
      <c r="B114" s="26" t="s">
        <v>0</v>
      </c>
      <c r="C114" s="26" t="s">
        <v>263</v>
      </c>
      <c r="D114" s="29">
        <v>1405.83</v>
      </c>
      <c r="E114" s="29">
        <v>826.42</v>
      </c>
      <c r="F114" s="29">
        <v>579.41</v>
      </c>
      <c r="G114" s="26" t="s">
        <v>1601</v>
      </c>
      <c r="H114" s="26" t="s">
        <v>19</v>
      </c>
      <c r="I114" s="26"/>
    </row>
    <row r="115" spans="1:9" hidden="1" x14ac:dyDescent="0.2">
      <c r="A115" s="26" t="s">
        <v>0</v>
      </c>
      <c r="B115" s="26" t="s">
        <v>0</v>
      </c>
      <c r="C115" s="26" t="s">
        <v>264</v>
      </c>
      <c r="D115" s="29">
        <v>27010.83</v>
      </c>
      <c r="E115" s="29">
        <v>50253.97</v>
      </c>
      <c r="F115" s="29">
        <v>-23243.14</v>
      </c>
      <c r="G115" s="26" t="s">
        <v>1600</v>
      </c>
      <c r="H115" s="26" t="s">
        <v>8</v>
      </c>
      <c r="I115" s="26"/>
    </row>
    <row r="116" spans="1:9" hidden="1" x14ac:dyDescent="0.2">
      <c r="A116" s="26" t="s">
        <v>0</v>
      </c>
      <c r="B116" s="26" t="s">
        <v>0</v>
      </c>
      <c r="C116" s="26" t="s">
        <v>266</v>
      </c>
      <c r="D116" s="29">
        <v>-178104.57</v>
      </c>
      <c r="E116" s="29">
        <v>2127.67</v>
      </c>
      <c r="F116" s="29">
        <v>-180232.24</v>
      </c>
      <c r="G116" s="26" t="s">
        <v>1599</v>
      </c>
      <c r="H116" s="26" t="s">
        <v>6</v>
      </c>
      <c r="I116" s="26"/>
    </row>
    <row r="117" spans="1:9" hidden="1" x14ac:dyDescent="0.2">
      <c r="A117" s="26" t="s">
        <v>0</v>
      </c>
      <c r="B117" s="26" t="s">
        <v>0</v>
      </c>
      <c r="C117" s="26" t="s">
        <v>268</v>
      </c>
      <c r="D117" s="29">
        <v>0</v>
      </c>
      <c r="E117" s="29">
        <v>0</v>
      </c>
      <c r="F117" s="29">
        <v>0</v>
      </c>
      <c r="G117" s="26" t="s">
        <v>0</v>
      </c>
      <c r="H117" s="26" t="s">
        <v>6</v>
      </c>
      <c r="I117" s="26"/>
    </row>
    <row r="118" spans="1:9" x14ac:dyDescent="0.2">
      <c r="A118" s="26" t="s">
        <v>9</v>
      </c>
      <c r="B118" s="26" t="s">
        <v>269</v>
      </c>
      <c r="C118" s="26" t="s">
        <v>270</v>
      </c>
      <c r="D118" s="29">
        <v>67766.66</v>
      </c>
      <c r="E118" s="29">
        <v>49300</v>
      </c>
      <c r="F118" s="29">
        <v>18466.66</v>
      </c>
      <c r="G118" s="26" t="s">
        <v>1598</v>
      </c>
      <c r="H118" s="26" t="s">
        <v>19</v>
      </c>
    </row>
    <row r="119" spans="1:9" hidden="1" x14ac:dyDescent="0.2">
      <c r="A119" s="26" t="s">
        <v>0</v>
      </c>
      <c r="B119" s="26" t="s">
        <v>0</v>
      </c>
      <c r="C119" s="26" t="s">
        <v>272</v>
      </c>
      <c r="D119" s="29">
        <v>67766.66</v>
      </c>
      <c r="E119" s="29">
        <v>49300</v>
      </c>
      <c r="F119" s="29">
        <v>18466.66</v>
      </c>
      <c r="G119" s="26" t="s">
        <v>1598</v>
      </c>
      <c r="H119" s="26" t="s">
        <v>8</v>
      </c>
      <c r="I119" s="26"/>
    </row>
    <row r="120" spans="1:9" x14ac:dyDescent="0.2">
      <c r="A120" s="26" t="s">
        <v>9</v>
      </c>
      <c r="B120" s="26" t="s">
        <v>273</v>
      </c>
      <c r="C120" s="26" t="s">
        <v>274</v>
      </c>
      <c r="D120" s="29">
        <v>648635.02</v>
      </c>
      <c r="E120" s="29">
        <v>507750.34</v>
      </c>
      <c r="F120" s="29">
        <v>140884.68</v>
      </c>
      <c r="G120" s="26" t="s">
        <v>1597</v>
      </c>
      <c r="H120" s="26" t="s">
        <v>19</v>
      </c>
    </row>
    <row r="121" spans="1:9" hidden="1" x14ac:dyDescent="0.2">
      <c r="A121" s="26" t="s">
        <v>0</v>
      </c>
      <c r="B121" s="26" t="s">
        <v>0</v>
      </c>
      <c r="C121" s="26" t="s">
        <v>276</v>
      </c>
      <c r="D121" s="29">
        <v>648635.02</v>
      </c>
      <c r="E121" s="29">
        <v>507750.34</v>
      </c>
      <c r="F121" s="29">
        <v>140884.68</v>
      </c>
      <c r="G121" s="26" t="s">
        <v>1597</v>
      </c>
      <c r="H121" s="26" t="s">
        <v>8</v>
      </c>
      <c r="I121" s="26"/>
    </row>
    <row r="122" spans="1:9" x14ac:dyDescent="0.2">
      <c r="A122" s="26" t="s">
        <v>9</v>
      </c>
      <c r="B122" s="26" t="s">
        <v>277</v>
      </c>
      <c r="C122" s="26" t="s">
        <v>278</v>
      </c>
      <c r="D122" s="29">
        <v>4475.34</v>
      </c>
      <c r="E122" s="29">
        <v>0.56999999999999995</v>
      </c>
      <c r="F122" s="29">
        <v>4474.7700000000004</v>
      </c>
      <c r="G122" s="26" t="s">
        <v>1596</v>
      </c>
      <c r="H122" s="26" t="s">
        <v>19</v>
      </c>
    </row>
    <row r="123" spans="1:9" hidden="1" x14ac:dyDescent="0.2">
      <c r="A123" s="26" t="s">
        <v>0</v>
      </c>
      <c r="B123" s="26" t="s">
        <v>0</v>
      </c>
      <c r="C123" s="26" t="s">
        <v>280</v>
      </c>
      <c r="D123" s="29">
        <v>4475.34</v>
      </c>
      <c r="E123" s="29">
        <v>0.56999999999999995</v>
      </c>
      <c r="F123" s="29">
        <v>4474.7700000000004</v>
      </c>
      <c r="G123" s="26" t="s">
        <v>1596</v>
      </c>
      <c r="H123" s="26" t="s">
        <v>8</v>
      </c>
      <c r="I123" s="26"/>
    </row>
    <row r="124" spans="1:9" hidden="1" x14ac:dyDescent="0.2">
      <c r="A124" s="26" t="s">
        <v>0</v>
      </c>
      <c r="B124" s="26" t="s">
        <v>0</v>
      </c>
      <c r="C124" s="26" t="s">
        <v>281</v>
      </c>
      <c r="D124" s="29">
        <v>720877.02</v>
      </c>
      <c r="E124" s="29">
        <v>557050.91</v>
      </c>
      <c r="F124" s="29">
        <v>163826.10999999999</v>
      </c>
      <c r="G124" s="26" t="s">
        <v>1595</v>
      </c>
      <c r="H124" s="26" t="s">
        <v>6</v>
      </c>
      <c r="I124" s="26"/>
    </row>
    <row r="125" spans="1:9" hidden="1" x14ac:dyDescent="0.2">
      <c r="A125" s="26" t="s">
        <v>0</v>
      </c>
      <c r="B125" s="26" t="s">
        <v>0</v>
      </c>
      <c r="C125" s="26" t="s">
        <v>282</v>
      </c>
      <c r="D125" s="29">
        <v>-2130154.48</v>
      </c>
      <c r="E125" s="29">
        <v>-3980785.9</v>
      </c>
      <c r="F125" s="29">
        <v>1850631.42</v>
      </c>
      <c r="G125" s="26" t="s">
        <v>1594</v>
      </c>
      <c r="H125" s="26" t="s">
        <v>4</v>
      </c>
      <c r="I125" s="26"/>
    </row>
    <row r="126" spans="1:9" hidden="1" x14ac:dyDescent="0.2">
      <c r="A126" s="26" t="s">
        <v>0</v>
      </c>
      <c r="B126" s="26" t="s">
        <v>0</v>
      </c>
      <c r="C126" s="26" t="s">
        <v>284</v>
      </c>
      <c r="D126" s="29">
        <v>-2130154.48</v>
      </c>
      <c r="E126" s="29">
        <v>-3980785.9</v>
      </c>
      <c r="F126" s="29">
        <v>1850631.42</v>
      </c>
      <c r="G126" s="26" t="s">
        <v>1594</v>
      </c>
      <c r="H126" s="26" t="s">
        <v>285</v>
      </c>
      <c r="I126" s="26"/>
    </row>
    <row r="127" spans="1:9" x14ac:dyDescent="0.2">
      <c r="A127" s="26" t="s">
        <v>9</v>
      </c>
      <c r="B127" s="26" t="s">
        <v>284</v>
      </c>
      <c r="C127" s="26" t="s">
        <v>0</v>
      </c>
      <c r="D127" s="29">
        <v>2130154.48</v>
      </c>
      <c r="E127" s="29">
        <v>3980785.9</v>
      </c>
      <c r="F127" s="29">
        <v>-1850631.42</v>
      </c>
      <c r="G127" s="26" t="s">
        <v>46</v>
      </c>
      <c r="H127" s="26" t="s">
        <v>285</v>
      </c>
    </row>
    <row r="128" spans="1:9" hidden="1" x14ac:dyDescent="0.2">
      <c r="A128" s="26" t="s">
        <v>0</v>
      </c>
      <c r="B128" s="26" t="s">
        <v>0</v>
      </c>
      <c r="C128" s="26" t="s">
        <v>0</v>
      </c>
      <c r="D128" s="29">
        <v>0</v>
      </c>
      <c r="E128" s="29">
        <v>0</v>
      </c>
      <c r="F128" s="29">
        <v>0</v>
      </c>
      <c r="G128" s="26" t="s">
        <v>0</v>
      </c>
      <c r="H128" s="26" t="s">
        <v>2</v>
      </c>
      <c r="I128" s="26"/>
    </row>
  </sheetData>
  <autoFilter ref="A2:H128">
    <filterColumn colId="1">
      <customFilters>
        <customFilter operator="notEqual" val=" "/>
      </customFilters>
    </filterColumn>
  </autoFilter>
  <pageMargins left="0.75" right="0.75" top="1" bottom="1" header="0.5" footer="0.5"/>
  <headerFooter alignWithMargins="0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41" sqref="R41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2" sqref="A2"/>
    </sheetView>
  </sheetViews>
  <sheetFormatPr defaultRowHeight="12.75" x14ac:dyDescent="0.2"/>
  <cols>
    <col min="1" max="1" width="15.140625" bestFit="1" customWidth="1"/>
    <col min="2" max="2" width="17" bestFit="1" customWidth="1"/>
    <col min="3" max="5" width="11.7109375" bestFit="1" customWidth="1"/>
  </cols>
  <sheetData>
    <row r="1" spans="1:4" x14ac:dyDescent="0.2">
      <c r="A1" t="s">
        <v>2787</v>
      </c>
    </row>
    <row r="2" spans="1:4" x14ac:dyDescent="0.2">
      <c r="A2" t="s">
        <v>1593</v>
      </c>
    </row>
    <row r="3" spans="1:4" x14ac:dyDescent="0.2">
      <c r="A3" t="s">
        <v>124</v>
      </c>
      <c r="B3" t="s">
        <v>1553</v>
      </c>
    </row>
    <row r="6" spans="1:4" x14ac:dyDescent="0.2">
      <c r="A6" s="22" t="s">
        <v>1563</v>
      </c>
      <c r="B6" s="22" t="s">
        <v>1567</v>
      </c>
    </row>
    <row r="7" spans="1:4" x14ac:dyDescent="0.2">
      <c r="A7" s="22" t="s">
        <v>1555</v>
      </c>
      <c r="B7" t="s">
        <v>1566</v>
      </c>
      <c r="C7" t="s">
        <v>1558</v>
      </c>
      <c r="D7" t="s">
        <v>1556</v>
      </c>
    </row>
    <row r="8" spans="1:4" x14ac:dyDescent="0.2">
      <c r="A8" s="23" t="s">
        <v>1569</v>
      </c>
      <c r="B8" s="25"/>
      <c r="C8" s="25">
        <v>88575.29</v>
      </c>
      <c r="D8" s="25">
        <v>88575.29</v>
      </c>
    </row>
    <row r="9" spans="1:4" x14ac:dyDescent="0.2">
      <c r="A9" s="23" t="s">
        <v>1570</v>
      </c>
      <c r="B9" s="25">
        <v>-30014.5</v>
      </c>
      <c r="C9" s="25">
        <v>20359.47</v>
      </c>
      <c r="D9" s="25">
        <v>-9655.0299999999988</v>
      </c>
    </row>
    <row r="10" spans="1:4" x14ac:dyDescent="0.2">
      <c r="A10" s="23" t="s">
        <v>1571</v>
      </c>
      <c r="B10" s="25"/>
      <c r="C10" s="25">
        <v>144135.85770999987</v>
      </c>
      <c r="D10" s="25">
        <v>144135.85770999987</v>
      </c>
    </row>
    <row r="11" spans="1:4" x14ac:dyDescent="0.2">
      <c r="A11" s="23" t="s">
        <v>1556</v>
      </c>
      <c r="B11" s="25">
        <v>-30014.5</v>
      </c>
      <c r="C11" s="25">
        <v>253070.61770999985</v>
      </c>
      <c r="D11" s="25">
        <v>223056.11770999985</v>
      </c>
    </row>
  </sheetData>
  <pageMargins left="0.7" right="0.7" top="0.75" bottom="0.75" header="0.3" footer="0.3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72"/>
  <sheetViews>
    <sheetView workbookViewId="0">
      <selection activeCell="A5" sqref="A5"/>
    </sheetView>
  </sheetViews>
  <sheetFormatPr defaultRowHeight="12.75" x14ac:dyDescent="0.2"/>
  <cols>
    <col min="1" max="1" width="24" customWidth="1"/>
    <col min="2" max="2" width="43.140625" bestFit="1" customWidth="1"/>
    <col min="3" max="3" width="15.42578125" bestFit="1" customWidth="1"/>
    <col min="4" max="5" width="20.42578125" customWidth="1"/>
    <col min="6" max="6" width="9.7109375" customWidth="1"/>
    <col min="7" max="8" width="12.7109375" customWidth="1"/>
    <col min="9" max="9" width="11.7109375" bestFit="1" customWidth="1"/>
  </cols>
  <sheetData>
    <row r="3" spans="1:9" x14ac:dyDescent="0.2">
      <c r="A3" s="22" t="s">
        <v>1563</v>
      </c>
      <c r="G3" s="22" t="s">
        <v>1564</v>
      </c>
    </row>
    <row r="4" spans="1:9" x14ac:dyDescent="0.2">
      <c r="A4" s="22" t="s">
        <v>1557</v>
      </c>
      <c r="B4" s="22" t="s">
        <v>1587</v>
      </c>
      <c r="C4" s="22" t="s">
        <v>1589</v>
      </c>
      <c r="D4" s="22" t="s">
        <v>1591</v>
      </c>
      <c r="E4" s="22" t="s">
        <v>1588</v>
      </c>
      <c r="F4" s="22" t="s">
        <v>1592</v>
      </c>
      <c r="G4" t="s">
        <v>1566</v>
      </c>
      <c r="H4" t="s">
        <v>1558</v>
      </c>
      <c r="I4" t="s">
        <v>1556</v>
      </c>
    </row>
    <row r="5" spans="1:9" x14ac:dyDescent="0.2">
      <c r="A5" t="s">
        <v>1569</v>
      </c>
      <c r="B5" t="s">
        <v>372</v>
      </c>
      <c r="C5" t="s">
        <v>124</v>
      </c>
      <c r="D5" t="s">
        <v>852</v>
      </c>
      <c r="E5" t="s">
        <v>1542</v>
      </c>
      <c r="F5" t="s">
        <v>1585</v>
      </c>
      <c r="G5" s="25"/>
      <c r="H5" s="25">
        <v>190.5</v>
      </c>
      <c r="I5" s="25">
        <v>190.5</v>
      </c>
    </row>
    <row r="6" spans="1:9" x14ac:dyDescent="0.2">
      <c r="A6" t="s">
        <v>1569</v>
      </c>
      <c r="B6" t="s">
        <v>331</v>
      </c>
      <c r="C6" t="s">
        <v>124</v>
      </c>
      <c r="D6" t="s">
        <v>503</v>
      </c>
      <c r="E6" t="s">
        <v>1542</v>
      </c>
      <c r="F6" t="s">
        <v>1578</v>
      </c>
      <c r="G6" s="25"/>
      <c r="H6" s="25">
        <v>50</v>
      </c>
      <c r="I6" s="25">
        <v>50</v>
      </c>
    </row>
    <row r="7" spans="1:9" x14ac:dyDescent="0.2">
      <c r="A7" t="s">
        <v>1569</v>
      </c>
      <c r="B7" t="s">
        <v>331</v>
      </c>
      <c r="C7" t="s">
        <v>124</v>
      </c>
      <c r="D7" t="s">
        <v>505</v>
      </c>
      <c r="E7" t="s">
        <v>1542</v>
      </c>
      <c r="F7" t="s">
        <v>1578</v>
      </c>
      <c r="G7" s="25"/>
      <c r="H7" s="25">
        <v>50</v>
      </c>
      <c r="I7" s="25">
        <v>50</v>
      </c>
    </row>
    <row r="8" spans="1:9" x14ac:dyDescent="0.2">
      <c r="A8" t="s">
        <v>1569</v>
      </c>
      <c r="B8" t="s">
        <v>331</v>
      </c>
      <c r="C8" t="s">
        <v>124</v>
      </c>
      <c r="D8" t="s">
        <v>566</v>
      </c>
      <c r="E8" t="s">
        <v>1542</v>
      </c>
      <c r="F8" t="s">
        <v>1581</v>
      </c>
      <c r="G8" s="25"/>
      <c r="H8" s="25">
        <v>400</v>
      </c>
      <c r="I8" s="25">
        <v>400</v>
      </c>
    </row>
    <row r="9" spans="1:9" x14ac:dyDescent="0.2">
      <c r="A9" t="s">
        <v>1569</v>
      </c>
      <c r="B9" t="s">
        <v>331</v>
      </c>
      <c r="C9" t="s">
        <v>124</v>
      </c>
      <c r="D9" t="s">
        <v>583</v>
      </c>
      <c r="E9" t="s">
        <v>1542</v>
      </c>
      <c r="F9" t="s">
        <v>1582</v>
      </c>
      <c r="G9" s="25"/>
      <c r="H9" s="25">
        <v>300</v>
      </c>
      <c r="I9" s="25">
        <v>300</v>
      </c>
    </row>
    <row r="10" spans="1:9" x14ac:dyDescent="0.2">
      <c r="A10" t="s">
        <v>1569</v>
      </c>
      <c r="B10" t="s">
        <v>331</v>
      </c>
      <c r="C10" t="s">
        <v>124</v>
      </c>
      <c r="D10" t="s">
        <v>584</v>
      </c>
      <c r="E10" t="s">
        <v>1542</v>
      </c>
      <c r="F10" t="s">
        <v>1582</v>
      </c>
      <c r="G10" s="25"/>
      <c r="H10" s="25">
        <v>950</v>
      </c>
      <c r="I10" s="25">
        <v>950</v>
      </c>
    </row>
    <row r="11" spans="1:9" x14ac:dyDescent="0.2">
      <c r="A11" t="s">
        <v>1569</v>
      </c>
      <c r="B11" t="s">
        <v>331</v>
      </c>
      <c r="C11" t="s">
        <v>124</v>
      </c>
      <c r="D11" t="s">
        <v>623</v>
      </c>
      <c r="E11" t="s">
        <v>1542</v>
      </c>
      <c r="F11" t="s">
        <v>1586</v>
      </c>
      <c r="G11" s="25"/>
      <c r="H11" s="25">
        <v>400</v>
      </c>
      <c r="I11" s="25">
        <v>400</v>
      </c>
    </row>
    <row r="12" spans="1:9" x14ac:dyDescent="0.2">
      <c r="A12" t="s">
        <v>1569</v>
      </c>
      <c r="B12" t="s">
        <v>331</v>
      </c>
      <c r="C12" t="s">
        <v>124</v>
      </c>
      <c r="D12" t="s">
        <v>656</v>
      </c>
      <c r="E12" t="s">
        <v>1542</v>
      </c>
      <c r="F12" t="s">
        <v>414</v>
      </c>
      <c r="G12" s="25"/>
      <c r="H12" s="25">
        <v>150</v>
      </c>
      <c r="I12" s="25">
        <v>150</v>
      </c>
    </row>
    <row r="13" spans="1:9" x14ac:dyDescent="0.2">
      <c r="A13" t="s">
        <v>1569</v>
      </c>
      <c r="B13" t="s">
        <v>331</v>
      </c>
      <c r="C13" t="s">
        <v>124</v>
      </c>
      <c r="D13" t="s">
        <v>657</v>
      </c>
      <c r="E13" t="s">
        <v>1542</v>
      </c>
      <c r="F13" t="s">
        <v>414</v>
      </c>
      <c r="G13" s="25"/>
      <c r="H13" s="25">
        <v>450</v>
      </c>
      <c r="I13" s="25">
        <v>450</v>
      </c>
    </row>
    <row r="14" spans="1:9" x14ac:dyDescent="0.2">
      <c r="A14" t="s">
        <v>1569</v>
      </c>
      <c r="B14" t="s">
        <v>331</v>
      </c>
      <c r="C14" t="s">
        <v>124</v>
      </c>
      <c r="D14" t="s">
        <v>697</v>
      </c>
      <c r="E14" t="s">
        <v>1542</v>
      </c>
      <c r="F14" t="s">
        <v>1583</v>
      </c>
      <c r="G14" s="25"/>
      <c r="H14" s="25">
        <v>100</v>
      </c>
      <c r="I14" s="25">
        <v>100</v>
      </c>
    </row>
    <row r="15" spans="1:9" x14ac:dyDescent="0.2">
      <c r="A15" t="s">
        <v>1569</v>
      </c>
      <c r="B15" t="s">
        <v>331</v>
      </c>
      <c r="C15" t="s">
        <v>124</v>
      </c>
      <c r="D15" t="s">
        <v>698</v>
      </c>
      <c r="E15" t="s">
        <v>1542</v>
      </c>
      <c r="F15" t="s">
        <v>1583</v>
      </c>
      <c r="G15" s="25"/>
      <c r="H15" s="25">
        <v>50</v>
      </c>
      <c r="I15" s="25">
        <v>50</v>
      </c>
    </row>
    <row r="16" spans="1:9" x14ac:dyDescent="0.2">
      <c r="A16" t="s">
        <v>1569</v>
      </c>
      <c r="B16" t="s">
        <v>331</v>
      </c>
      <c r="C16" t="s">
        <v>124</v>
      </c>
      <c r="D16" t="s">
        <v>726</v>
      </c>
      <c r="E16" t="s">
        <v>1542</v>
      </c>
      <c r="F16" t="s">
        <v>1579</v>
      </c>
      <c r="G16" s="25"/>
      <c r="H16" s="25">
        <v>50</v>
      </c>
      <c r="I16" s="25">
        <v>50</v>
      </c>
    </row>
    <row r="17" spans="1:9" x14ac:dyDescent="0.2">
      <c r="A17" t="s">
        <v>1569</v>
      </c>
      <c r="B17" t="s">
        <v>331</v>
      </c>
      <c r="C17" t="s">
        <v>124</v>
      </c>
      <c r="D17" t="s">
        <v>727</v>
      </c>
      <c r="E17" t="s">
        <v>1542</v>
      </c>
      <c r="F17" t="s">
        <v>1579</v>
      </c>
      <c r="G17" s="25"/>
      <c r="H17" s="25">
        <v>500</v>
      </c>
      <c r="I17" s="25">
        <v>500</v>
      </c>
    </row>
    <row r="18" spans="1:9" x14ac:dyDescent="0.2">
      <c r="A18" t="s">
        <v>1569</v>
      </c>
      <c r="B18" t="s">
        <v>331</v>
      </c>
      <c r="C18" t="s">
        <v>124</v>
      </c>
      <c r="D18" t="s">
        <v>758</v>
      </c>
      <c r="E18" t="s">
        <v>1542</v>
      </c>
      <c r="F18" t="s">
        <v>1580</v>
      </c>
      <c r="G18" s="25"/>
      <c r="H18" s="25">
        <v>50</v>
      </c>
      <c r="I18" s="25">
        <v>50</v>
      </c>
    </row>
    <row r="19" spans="1:9" x14ac:dyDescent="0.2">
      <c r="A19" t="s">
        <v>1569</v>
      </c>
      <c r="B19" t="s">
        <v>331</v>
      </c>
      <c r="C19" t="s">
        <v>124</v>
      </c>
      <c r="D19" t="s">
        <v>759</v>
      </c>
      <c r="E19" t="s">
        <v>1542</v>
      </c>
      <c r="F19" t="s">
        <v>1580</v>
      </c>
      <c r="G19" s="25"/>
      <c r="H19" s="25">
        <v>200</v>
      </c>
      <c r="I19" s="25">
        <v>200</v>
      </c>
    </row>
    <row r="20" spans="1:9" x14ac:dyDescent="0.2">
      <c r="A20" t="s">
        <v>1569</v>
      </c>
      <c r="B20" t="s">
        <v>331</v>
      </c>
      <c r="C20" t="s">
        <v>124</v>
      </c>
      <c r="D20" t="s">
        <v>777</v>
      </c>
      <c r="E20" t="s">
        <v>1542</v>
      </c>
      <c r="F20" t="s">
        <v>1584</v>
      </c>
      <c r="G20" s="25"/>
      <c r="H20" s="25">
        <v>300</v>
      </c>
      <c r="I20" s="25">
        <v>300</v>
      </c>
    </row>
    <row r="21" spans="1:9" x14ac:dyDescent="0.2">
      <c r="A21" t="s">
        <v>1569</v>
      </c>
      <c r="B21" t="s">
        <v>331</v>
      </c>
      <c r="C21" t="s">
        <v>124</v>
      </c>
      <c r="D21" t="s">
        <v>828</v>
      </c>
      <c r="E21" t="s">
        <v>1542</v>
      </c>
      <c r="F21" t="s">
        <v>1577</v>
      </c>
      <c r="G21" s="25"/>
      <c r="H21" s="25">
        <v>950</v>
      </c>
      <c r="I21" s="25">
        <v>950</v>
      </c>
    </row>
    <row r="22" spans="1:9" x14ac:dyDescent="0.2">
      <c r="A22" t="s">
        <v>1569</v>
      </c>
      <c r="B22" t="s">
        <v>331</v>
      </c>
      <c r="C22" t="s">
        <v>124</v>
      </c>
      <c r="D22" t="s">
        <v>854</v>
      </c>
      <c r="E22" t="s">
        <v>1542</v>
      </c>
      <c r="F22" t="s">
        <v>1585</v>
      </c>
      <c r="G22" s="25"/>
      <c r="H22" s="25">
        <v>1397.5</v>
      </c>
      <c r="I22" s="25">
        <v>1397.5</v>
      </c>
    </row>
    <row r="23" spans="1:9" x14ac:dyDescent="0.2">
      <c r="A23" t="s">
        <v>1569</v>
      </c>
      <c r="B23" t="s">
        <v>331</v>
      </c>
      <c r="C23" t="s">
        <v>124</v>
      </c>
      <c r="D23" t="s">
        <v>888</v>
      </c>
      <c r="E23" t="s">
        <v>1542</v>
      </c>
      <c r="F23" t="s">
        <v>1576</v>
      </c>
      <c r="G23" s="25"/>
      <c r="H23" s="25">
        <v>50</v>
      </c>
      <c r="I23" s="25">
        <v>50</v>
      </c>
    </row>
    <row r="24" spans="1:9" x14ac:dyDescent="0.2">
      <c r="A24" t="s">
        <v>1569</v>
      </c>
      <c r="B24" t="s">
        <v>331</v>
      </c>
      <c r="C24" t="s">
        <v>124</v>
      </c>
      <c r="D24" t="s">
        <v>889</v>
      </c>
      <c r="E24" t="s">
        <v>1542</v>
      </c>
      <c r="F24" t="s">
        <v>1576</v>
      </c>
      <c r="G24" s="25"/>
      <c r="H24" s="25">
        <v>50</v>
      </c>
      <c r="I24" s="25">
        <v>50</v>
      </c>
    </row>
    <row r="25" spans="1:9" x14ac:dyDescent="0.2">
      <c r="A25" t="s">
        <v>1569</v>
      </c>
      <c r="B25" t="s">
        <v>564</v>
      </c>
      <c r="C25" t="s">
        <v>124</v>
      </c>
      <c r="D25" t="s">
        <v>562</v>
      </c>
      <c r="E25" t="s">
        <v>1542</v>
      </c>
      <c r="F25" t="s">
        <v>1581</v>
      </c>
      <c r="G25" s="25"/>
      <c r="H25" s="25">
        <v>356.93</v>
      </c>
      <c r="I25" s="25">
        <v>356.93</v>
      </c>
    </row>
    <row r="26" spans="1:9" x14ac:dyDescent="0.2">
      <c r="A26" t="s">
        <v>1569</v>
      </c>
      <c r="B26" t="s">
        <v>564</v>
      </c>
      <c r="C26" t="s">
        <v>124</v>
      </c>
      <c r="D26" t="s">
        <v>597</v>
      </c>
      <c r="E26" t="s">
        <v>1542</v>
      </c>
      <c r="F26" t="s">
        <v>1582</v>
      </c>
      <c r="G26" s="25"/>
      <c r="H26" s="25">
        <v>492.87</v>
      </c>
      <c r="I26" s="25">
        <v>492.87</v>
      </c>
    </row>
    <row r="27" spans="1:9" x14ac:dyDescent="0.2">
      <c r="A27" t="s">
        <v>1569</v>
      </c>
      <c r="B27" t="s">
        <v>564</v>
      </c>
      <c r="C27" t="s">
        <v>124</v>
      </c>
      <c r="D27" t="s">
        <v>634</v>
      </c>
      <c r="E27" t="s">
        <v>1542</v>
      </c>
      <c r="F27" t="s">
        <v>1586</v>
      </c>
      <c r="G27" s="25"/>
      <c r="H27" s="25">
        <v>454.41</v>
      </c>
      <c r="I27" s="25">
        <v>454.41</v>
      </c>
    </row>
    <row r="28" spans="1:9" x14ac:dyDescent="0.2">
      <c r="A28" t="s">
        <v>1569</v>
      </c>
      <c r="B28" t="s">
        <v>564</v>
      </c>
      <c r="C28" t="s">
        <v>124</v>
      </c>
      <c r="D28" t="s">
        <v>764</v>
      </c>
      <c r="E28" t="s">
        <v>1542</v>
      </c>
      <c r="F28" t="s">
        <v>1580</v>
      </c>
      <c r="G28" s="25"/>
      <c r="H28" s="25">
        <v>1013.83</v>
      </c>
      <c r="I28" s="25">
        <v>1013.83</v>
      </c>
    </row>
    <row r="29" spans="1:9" x14ac:dyDescent="0.2">
      <c r="A29" t="s">
        <v>1569</v>
      </c>
      <c r="B29" t="s">
        <v>564</v>
      </c>
      <c r="C29" t="s">
        <v>124</v>
      </c>
      <c r="D29" t="s">
        <v>796</v>
      </c>
      <c r="E29" t="s">
        <v>1542</v>
      </c>
      <c r="F29" t="s">
        <v>1584</v>
      </c>
      <c r="G29" s="25"/>
      <c r="H29" s="25">
        <v>292.26</v>
      </c>
      <c r="I29" s="25">
        <v>292.26</v>
      </c>
    </row>
    <row r="30" spans="1:9" x14ac:dyDescent="0.2">
      <c r="A30" t="s">
        <v>1569</v>
      </c>
      <c r="B30" t="s">
        <v>564</v>
      </c>
      <c r="C30" t="s">
        <v>124</v>
      </c>
      <c r="D30" t="s">
        <v>798</v>
      </c>
      <c r="E30" t="s">
        <v>1542</v>
      </c>
      <c r="F30" t="s">
        <v>1584</v>
      </c>
      <c r="G30" s="25"/>
      <c r="H30" s="25">
        <v>274.61</v>
      </c>
      <c r="I30" s="25">
        <v>274.61</v>
      </c>
    </row>
    <row r="31" spans="1:9" x14ac:dyDescent="0.2">
      <c r="A31" t="s">
        <v>1569</v>
      </c>
      <c r="B31" t="s">
        <v>564</v>
      </c>
      <c r="C31" t="s">
        <v>124</v>
      </c>
      <c r="D31" t="s">
        <v>822</v>
      </c>
      <c r="E31" t="s">
        <v>1542</v>
      </c>
      <c r="F31" t="s">
        <v>1577</v>
      </c>
      <c r="G31" s="25"/>
      <c r="H31" s="25">
        <v>373.77</v>
      </c>
      <c r="I31" s="25">
        <v>373.77</v>
      </c>
    </row>
    <row r="32" spans="1:9" x14ac:dyDescent="0.2">
      <c r="A32" t="s">
        <v>1569</v>
      </c>
      <c r="B32" t="s">
        <v>564</v>
      </c>
      <c r="C32" t="s">
        <v>124</v>
      </c>
      <c r="D32" t="s">
        <v>861</v>
      </c>
      <c r="E32" t="s">
        <v>1542</v>
      </c>
      <c r="F32" t="s">
        <v>1585</v>
      </c>
      <c r="G32" s="25"/>
      <c r="H32" s="25">
        <v>692.7</v>
      </c>
      <c r="I32" s="25">
        <v>692.7</v>
      </c>
    </row>
    <row r="33" spans="1:9" x14ac:dyDescent="0.2">
      <c r="A33" t="s">
        <v>1569</v>
      </c>
      <c r="B33" t="s">
        <v>564</v>
      </c>
      <c r="C33" t="s">
        <v>124</v>
      </c>
      <c r="D33" t="s">
        <v>894</v>
      </c>
      <c r="E33" t="s">
        <v>1542</v>
      </c>
      <c r="F33" t="s">
        <v>1576</v>
      </c>
      <c r="G33" s="25"/>
      <c r="H33" s="25">
        <v>1917.67</v>
      </c>
      <c r="I33" s="25">
        <v>1917.67</v>
      </c>
    </row>
    <row r="34" spans="1:9" x14ac:dyDescent="0.2">
      <c r="A34" t="s">
        <v>1569</v>
      </c>
      <c r="B34" t="s">
        <v>335</v>
      </c>
      <c r="C34" t="s">
        <v>124</v>
      </c>
      <c r="D34" t="s">
        <v>511</v>
      </c>
      <c r="E34" t="s">
        <v>1542</v>
      </c>
      <c r="F34" t="s">
        <v>1578</v>
      </c>
      <c r="G34" s="25"/>
      <c r="H34" s="25">
        <v>1809.3</v>
      </c>
      <c r="I34" s="25">
        <v>1809.3</v>
      </c>
    </row>
    <row r="35" spans="1:9" x14ac:dyDescent="0.2">
      <c r="A35" t="s">
        <v>1569</v>
      </c>
      <c r="B35" t="s">
        <v>335</v>
      </c>
      <c r="C35" t="s">
        <v>124</v>
      </c>
      <c r="D35" t="s">
        <v>513</v>
      </c>
      <c r="E35" t="s">
        <v>1542</v>
      </c>
      <c r="F35" t="s">
        <v>1578</v>
      </c>
      <c r="G35" s="25"/>
      <c r="H35" s="25">
        <v>122.85</v>
      </c>
      <c r="I35" s="25">
        <v>122.85</v>
      </c>
    </row>
    <row r="36" spans="1:9" x14ac:dyDescent="0.2">
      <c r="A36" t="s">
        <v>1569</v>
      </c>
      <c r="B36" t="s">
        <v>335</v>
      </c>
      <c r="C36" t="s">
        <v>124</v>
      </c>
      <c r="D36" t="s">
        <v>547</v>
      </c>
      <c r="E36" t="s">
        <v>1542</v>
      </c>
      <c r="F36" t="s">
        <v>1581</v>
      </c>
      <c r="G36" s="25"/>
      <c r="H36" s="25">
        <v>2437.1999999999998</v>
      </c>
      <c r="I36" s="25">
        <v>2437.1999999999998</v>
      </c>
    </row>
    <row r="37" spans="1:9" x14ac:dyDescent="0.2">
      <c r="A37" t="s">
        <v>1569</v>
      </c>
      <c r="B37" t="s">
        <v>335</v>
      </c>
      <c r="C37" t="s">
        <v>124</v>
      </c>
      <c r="D37" t="s">
        <v>549</v>
      </c>
      <c r="E37" t="s">
        <v>1542</v>
      </c>
      <c r="F37" t="s">
        <v>1581</v>
      </c>
      <c r="G37" s="25"/>
      <c r="H37" s="25">
        <v>3136.16</v>
      </c>
      <c r="I37" s="25">
        <v>3136.16</v>
      </c>
    </row>
    <row r="38" spans="1:9" x14ac:dyDescent="0.2">
      <c r="A38" t="s">
        <v>1569</v>
      </c>
      <c r="B38" t="s">
        <v>335</v>
      </c>
      <c r="C38" t="s">
        <v>124</v>
      </c>
      <c r="D38" t="s">
        <v>551</v>
      </c>
      <c r="E38" t="s">
        <v>1542</v>
      </c>
      <c r="F38" t="s">
        <v>1581</v>
      </c>
      <c r="G38" s="25"/>
      <c r="H38" s="25">
        <v>195.3</v>
      </c>
      <c r="I38" s="25">
        <v>195.3</v>
      </c>
    </row>
    <row r="39" spans="1:9" x14ac:dyDescent="0.2">
      <c r="A39" t="s">
        <v>1569</v>
      </c>
      <c r="B39" t="s">
        <v>335</v>
      </c>
      <c r="C39" t="s">
        <v>124</v>
      </c>
      <c r="D39" t="s">
        <v>553</v>
      </c>
      <c r="E39" t="s">
        <v>1542</v>
      </c>
      <c r="F39" t="s">
        <v>1581</v>
      </c>
      <c r="G39" s="25"/>
      <c r="H39" s="25">
        <v>195.3</v>
      </c>
      <c r="I39" s="25">
        <v>195.3</v>
      </c>
    </row>
    <row r="40" spans="1:9" x14ac:dyDescent="0.2">
      <c r="A40" t="s">
        <v>1569</v>
      </c>
      <c r="B40" t="s">
        <v>335</v>
      </c>
      <c r="C40" t="s">
        <v>124</v>
      </c>
      <c r="D40" t="s">
        <v>589</v>
      </c>
      <c r="E40" t="s">
        <v>1542</v>
      </c>
      <c r="F40" t="s">
        <v>1582</v>
      </c>
      <c r="G40" s="25"/>
      <c r="H40" s="25">
        <v>211.5</v>
      </c>
      <c r="I40" s="25">
        <v>211.5</v>
      </c>
    </row>
    <row r="41" spans="1:9" x14ac:dyDescent="0.2">
      <c r="A41" t="s">
        <v>1569</v>
      </c>
      <c r="B41" t="s">
        <v>335</v>
      </c>
      <c r="C41" t="s">
        <v>124</v>
      </c>
      <c r="D41" t="s">
        <v>591</v>
      </c>
      <c r="E41" t="s">
        <v>1542</v>
      </c>
      <c r="F41" t="s">
        <v>1582</v>
      </c>
      <c r="G41" s="25"/>
      <c r="H41" s="25">
        <v>8898.35</v>
      </c>
      <c r="I41" s="25">
        <v>8898.35</v>
      </c>
    </row>
    <row r="42" spans="1:9" x14ac:dyDescent="0.2">
      <c r="A42" t="s">
        <v>1569</v>
      </c>
      <c r="B42" t="s">
        <v>335</v>
      </c>
      <c r="C42" t="s">
        <v>124</v>
      </c>
      <c r="D42" t="s">
        <v>624</v>
      </c>
      <c r="E42" t="s">
        <v>1542</v>
      </c>
      <c r="F42" t="s">
        <v>1586</v>
      </c>
      <c r="G42" s="25"/>
      <c r="H42" s="25">
        <v>8208</v>
      </c>
      <c r="I42" s="25">
        <v>8208</v>
      </c>
    </row>
    <row r="43" spans="1:9" x14ac:dyDescent="0.2">
      <c r="A43" t="s">
        <v>1569</v>
      </c>
      <c r="B43" t="s">
        <v>335</v>
      </c>
      <c r="C43" t="s">
        <v>124</v>
      </c>
      <c r="D43" t="s">
        <v>626</v>
      </c>
      <c r="E43" t="s">
        <v>1542</v>
      </c>
      <c r="F43" t="s">
        <v>1586</v>
      </c>
      <c r="G43" s="25"/>
      <c r="H43" s="25">
        <v>2793.6</v>
      </c>
      <c r="I43" s="25">
        <v>2793.6</v>
      </c>
    </row>
    <row r="44" spans="1:9" x14ac:dyDescent="0.2">
      <c r="A44" t="s">
        <v>1569</v>
      </c>
      <c r="B44" t="s">
        <v>335</v>
      </c>
      <c r="C44" t="s">
        <v>124</v>
      </c>
      <c r="D44" t="s">
        <v>654</v>
      </c>
      <c r="E44" t="s">
        <v>1542</v>
      </c>
      <c r="F44" t="s">
        <v>414</v>
      </c>
      <c r="G44" s="25"/>
      <c r="H44" s="25">
        <v>5330.7</v>
      </c>
      <c r="I44" s="25">
        <v>5330.7</v>
      </c>
    </row>
    <row r="45" spans="1:9" x14ac:dyDescent="0.2">
      <c r="A45" t="s">
        <v>1569</v>
      </c>
      <c r="B45" t="s">
        <v>335</v>
      </c>
      <c r="C45" t="s">
        <v>124</v>
      </c>
      <c r="D45" t="s">
        <v>682</v>
      </c>
      <c r="E45" t="s">
        <v>1542</v>
      </c>
      <c r="F45" t="s">
        <v>1583</v>
      </c>
      <c r="G45" s="25"/>
      <c r="H45" s="25">
        <v>3317.26</v>
      </c>
      <c r="I45" s="25">
        <v>3317.26</v>
      </c>
    </row>
    <row r="46" spans="1:9" x14ac:dyDescent="0.2">
      <c r="A46" t="s">
        <v>1569</v>
      </c>
      <c r="B46" t="s">
        <v>335</v>
      </c>
      <c r="C46" t="s">
        <v>124</v>
      </c>
      <c r="D46" t="s">
        <v>684</v>
      </c>
      <c r="E46" t="s">
        <v>1542</v>
      </c>
      <c r="F46" t="s">
        <v>1583</v>
      </c>
      <c r="G46" s="25"/>
      <c r="H46" s="25">
        <v>115.2</v>
      </c>
      <c r="I46" s="25">
        <v>115.2</v>
      </c>
    </row>
    <row r="47" spans="1:9" x14ac:dyDescent="0.2">
      <c r="A47" t="s">
        <v>1569</v>
      </c>
      <c r="B47" t="s">
        <v>335</v>
      </c>
      <c r="C47" t="s">
        <v>124</v>
      </c>
      <c r="D47" t="s">
        <v>686</v>
      </c>
      <c r="E47" t="s">
        <v>1542</v>
      </c>
      <c r="F47" t="s">
        <v>1583</v>
      </c>
      <c r="G47" s="25"/>
      <c r="H47" s="25">
        <v>1036.8</v>
      </c>
      <c r="I47" s="25">
        <v>1036.8</v>
      </c>
    </row>
    <row r="48" spans="1:9" x14ac:dyDescent="0.2">
      <c r="A48" t="s">
        <v>1569</v>
      </c>
      <c r="B48" t="s">
        <v>335</v>
      </c>
      <c r="C48" t="s">
        <v>124</v>
      </c>
      <c r="D48" t="s">
        <v>714</v>
      </c>
      <c r="E48" t="s">
        <v>1542</v>
      </c>
      <c r="F48" t="s">
        <v>1579</v>
      </c>
      <c r="G48" s="25"/>
      <c r="H48" s="25">
        <v>7059.6</v>
      </c>
      <c r="I48" s="25">
        <v>7059.6</v>
      </c>
    </row>
    <row r="49" spans="1:9" x14ac:dyDescent="0.2">
      <c r="A49" t="s">
        <v>1569</v>
      </c>
      <c r="B49" t="s">
        <v>335</v>
      </c>
      <c r="C49" t="s">
        <v>124</v>
      </c>
      <c r="D49" t="s">
        <v>716</v>
      </c>
      <c r="E49" t="s">
        <v>1542</v>
      </c>
      <c r="F49" t="s">
        <v>1579</v>
      </c>
      <c r="G49" s="25"/>
      <c r="H49" s="25">
        <v>345.6</v>
      </c>
      <c r="I49" s="25">
        <v>345.6</v>
      </c>
    </row>
    <row r="50" spans="1:9" x14ac:dyDescent="0.2">
      <c r="A50" t="s">
        <v>1569</v>
      </c>
      <c r="B50" t="s">
        <v>335</v>
      </c>
      <c r="C50" t="s">
        <v>124</v>
      </c>
      <c r="D50" t="s">
        <v>754</v>
      </c>
      <c r="E50" t="s">
        <v>1542</v>
      </c>
      <c r="F50" t="s">
        <v>1580</v>
      </c>
      <c r="G50" s="25"/>
      <c r="H50" s="25">
        <v>4425.3</v>
      </c>
      <c r="I50" s="25">
        <v>4425.3</v>
      </c>
    </row>
    <row r="51" spans="1:9" x14ac:dyDescent="0.2">
      <c r="A51" t="s">
        <v>1569</v>
      </c>
      <c r="B51" t="s">
        <v>335</v>
      </c>
      <c r="C51" t="s">
        <v>124</v>
      </c>
      <c r="D51" t="s">
        <v>781</v>
      </c>
      <c r="E51" t="s">
        <v>1542</v>
      </c>
      <c r="F51" t="s">
        <v>1584</v>
      </c>
      <c r="G51" s="25"/>
      <c r="H51" s="25">
        <v>12148.75</v>
      </c>
      <c r="I51" s="25">
        <v>12148.75</v>
      </c>
    </row>
    <row r="52" spans="1:9" x14ac:dyDescent="0.2">
      <c r="A52" t="s">
        <v>1569</v>
      </c>
      <c r="B52" t="s">
        <v>335</v>
      </c>
      <c r="C52" t="s">
        <v>124</v>
      </c>
      <c r="D52" t="s">
        <v>816</v>
      </c>
      <c r="E52" t="s">
        <v>1542</v>
      </c>
      <c r="F52" t="s">
        <v>1577</v>
      </c>
      <c r="G52" s="25"/>
      <c r="H52" s="25">
        <v>223.2</v>
      </c>
      <c r="I52" s="25">
        <v>223.2</v>
      </c>
    </row>
    <row r="53" spans="1:9" x14ac:dyDescent="0.2">
      <c r="A53" t="s">
        <v>1569</v>
      </c>
      <c r="B53" t="s">
        <v>335</v>
      </c>
      <c r="C53" t="s">
        <v>124</v>
      </c>
      <c r="D53" t="s">
        <v>818</v>
      </c>
      <c r="E53" t="s">
        <v>1542</v>
      </c>
      <c r="F53" t="s">
        <v>1577</v>
      </c>
      <c r="G53" s="25"/>
      <c r="H53" s="25">
        <v>2541.5</v>
      </c>
      <c r="I53" s="25">
        <v>2541.5</v>
      </c>
    </row>
    <row r="54" spans="1:9" x14ac:dyDescent="0.2">
      <c r="A54" t="s">
        <v>1569</v>
      </c>
      <c r="B54" t="s">
        <v>335</v>
      </c>
      <c r="C54" t="s">
        <v>124</v>
      </c>
      <c r="D54" t="s">
        <v>855</v>
      </c>
      <c r="E54" t="s">
        <v>1542</v>
      </c>
      <c r="F54" t="s">
        <v>1585</v>
      </c>
      <c r="G54" s="25"/>
      <c r="H54" s="25">
        <v>1605.75</v>
      </c>
      <c r="I54" s="25">
        <v>1605.75</v>
      </c>
    </row>
    <row r="55" spans="1:9" x14ac:dyDescent="0.2">
      <c r="A55" t="s">
        <v>1569</v>
      </c>
      <c r="B55" t="s">
        <v>335</v>
      </c>
      <c r="C55" t="s">
        <v>124</v>
      </c>
      <c r="D55" t="s">
        <v>857</v>
      </c>
      <c r="E55" t="s">
        <v>1542</v>
      </c>
      <c r="F55" t="s">
        <v>1585</v>
      </c>
      <c r="G55" s="25"/>
      <c r="H55" s="25">
        <v>11793.6</v>
      </c>
      <c r="I55" s="25">
        <v>11793.6</v>
      </c>
    </row>
    <row r="56" spans="1:9" x14ac:dyDescent="0.2">
      <c r="A56" t="s">
        <v>1569</v>
      </c>
      <c r="B56" t="s">
        <v>335</v>
      </c>
      <c r="C56" t="s">
        <v>124</v>
      </c>
      <c r="D56" t="s">
        <v>880</v>
      </c>
      <c r="E56" t="s">
        <v>1542</v>
      </c>
      <c r="F56" t="s">
        <v>1576</v>
      </c>
      <c r="G56" s="25"/>
      <c r="H56" s="25">
        <v>1081.4000000000001</v>
      </c>
      <c r="I56" s="25">
        <v>1081.4000000000001</v>
      </c>
    </row>
    <row r="57" spans="1:9" x14ac:dyDescent="0.2">
      <c r="A57" t="s">
        <v>1569</v>
      </c>
      <c r="B57" t="s">
        <v>335</v>
      </c>
      <c r="C57" t="s">
        <v>124</v>
      </c>
      <c r="D57" t="s">
        <v>882</v>
      </c>
      <c r="E57" t="s">
        <v>1542</v>
      </c>
      <c r="F57" t="s">
        <v>1576</v>
      </c>
      <c r="G57" s="25"/>
      <c r="H57" s="25">
        <v>4206.6000000000004</v>
      </c>
      <c r="I57" s="25">
        <v>4206.6000000000004</v>
      </c>
    </row>
    <row r="58" spans="1:9" x14ac:dyDescent="0.2">
      <c r="A58" t="s">
        <v>1569</v>
      </c>
      <c r="B58" t="s">
        <v>2781</v>
      </c>
      <c r="C58" t="s">
        <v>124</v>
      </c>
      <c r="D58" t="s">
        <v>1183</v>
      </c>
      <c r="E58" t="s">
        <v>1542</v>
      </c>
      <c r="F58" t="s">
        <v>1577</v>
      </c>
      <c r="G58" s="25"/>
      <c r="H58" s="25">
        <v>-7170.58</v>
      </c>
      <c r="I58" s="25">
        <v>-7170.58</v>
      </c>
    </row>
    <row r="59" spans="1:9" x14ac:dyDescent="0.2">
      <c r="A59" t="s">
        <v>1569</v>
      </c>
      <c r="B59" t="s">
        <v>1590</v>
      </c>
      <c r="C59" t="s">
        <v>124</v>
      </c>
      <c r="G59" s="25"/>
      <c r="H59" s="25">
        <v>0</v>
      </c>
      <c r="I59" s="25">
        <v>0</v>
      </c>
    </row>
    <row r="60" spans="1:9" x14ac:dyDescent="0.2">
      <c r="A60" t="s">
        <v>1572</v>
      </c>
      <c r="G60" s="25"/>
      <c r="H60" s="25">
        <v>88575.290000000008</v>
      </c>
      <c r="I60" s="25">
        <v>88575.290000000008</v>
      </c>
    </row>
    <row r="61" spans="1:9" x14ac:dyDescent="0.2">
      <c r="A61" t="s">
        <v>1570</v>
      </c>
      <c r="B61" t="s">
        <v>1562</v>
      </c>
      <c r="C61" t="s">
        <v>124</v>
      </c>
      <c r="D61" t="s">
        <v>1164</v>
      </c>
      <c r="E61" t="s">
        <v>1541</v>
      </c>
      <c r="F61" t="s">
        <v>1578</v>
      </c>
      <c r="G61" s="25"/>
      <c r="H61" s="25">
        <v>1374.86</v>
      </c>
      <c r="I61" s="25">
        <v>1374.86</v>
      </c>
    </row>
    <row r="62" spans="1:9" x14ac:dyDescent="0.2">
      <c r="A62" t="s">
        <v>1570</v>
      </c>
      <c r="B62" t="s">
        <v>1562</v>
      </c>
      <c r="C62" t="s">
        <v>124</v>
      </c>
      <c r="D62" t="s">
        <v>1165</v>
      </c>
      <c r="E62" t="s">
        <v>1541</v>
      </c>
      <c r="F62" t="s">
        <v>1581</v>
      </c>
      <c r="G62" s="25"/>
      <c r="H62" s="25">
        <v>401.12</v>
      </c>
      <c r="I62" s="25">
        <v>401.12</v>
      </c>
    </row>
    <row r="63" spans="1:9" x14ac:dyDescent="0.2">
      <c r="A63" t="s">
        <v>1570</v>
      </c>
      <c r="B63" t="s">
        <v>1562</v>
      </c>
      <c r="C63" t="s">
        <v>124</v>
      </c>
      <c r="D63" t="s">
        <v>1166</v>
      </c>
      <c r="E63" t="s">
        <v>1541</v>
      </c>
      <c r="F63" t="s">
        <v>1581</v>
      </c>
      <c r="G63" s="25"/>
      <c r="H63" s="25">
        <v>5167.01</v>
      </c>
      <c r="I63" s="25">
        <v>5167.01</v>
      </c>
    </row>
    <row r="64" spans="1:9" x14ac:dyDescent="0.2">
      <c r="A64" t="s">
        <v>1570</v>
      </c>
      <c r="B64" t="s">
        <v>1562</v>
      </c>
      <c r="C64" t="s">
        <v>124</v>
      </c>
      <c r="D64" t="s">
        <v>1167</v>
      </c>
      <c r="E64" t="s">
        <v>1541</v>
      </c>
      <c r="F64" t="s">
        <v>1582</v>
      </c>
      <c r="G64" s="25"/>
      <c r="H64" s="25">
        <v>403.1</v>
      </c>
      <c r="I64" s="25">
        <v>403.1</v>
      </c>
    </row>
    <row r="65" spans="1:9" x14ac:dyDescent="0.2">
      <c r="A65" t="s">
        <v>1570</v>
      </c>
      <c r="B65" t="s">
        <v>1562</v>
      </c>
      <c r="C65" t="s">
        <v>124</v>
      </c>
      <c r="D65" t="s">
        <v>1168</v>
      </c>
      <c r="E65" t="s">
        <v>1541</v>
      </c>
      <c r="F65" t="s">
        <v>1582</v>
      </c>
      <c r="G65" s="25"/>
      <c r="H65" s="25">
        <v>397.16</v>
      </c>
      <c r="I65" s="25">
        <v>397.16</v>
      </c>
    </row>
    <row r="66" spans="1:9" x14ac:dyDescent="0.2">
      <c r="A66" t="s">
        <v>1570</v>
      </c>
      <c r="B66" t="s">
        <v>1562</v>
      </c>
      <c r="C66" t="s">
        <v>124</v>
      </c>
      <c r="D66" t="s">
        <v>1169</v>
      </c>
      <c r="E66" t="s">
        <v>1541</v>
      </c>
      <c r="F66" t="s">
        <v>1582</v>
      </c>
      <c r="G66" s="25"/>
      <c r="H66" s="25">
        <v>490</v>
      </c>
      <c r="I66" s="25">
        <v>490</v>
      </c>
    </row>
    <row r="67" spans="1:9" x14ac:dyDescent="0.2">
      <c r="A67" t="s">
        <v>1570</v>
      </c>
      <c r="B67" t="s">
        <v>1562</v>
      </c>
      <c r="C67" t="s">
        <v>124</v>
      </c>
      <c r="D67" t="s">
        <v>1170</v>
      </c>
      <c r="E67" t="s">
        <v>1541</v>
      </c>
      <c r="F67" t="s">
        <v>1586</v>
      </c>
      <c r="G67" s="25"/>
      <c r="H67" s="25">
        <v>1188.2</v>
      </c>
      <c r="I67" s="25">
        <v>1188.2</v>
      </c>
    </row>
    <row r="68" spans="1:9" x14ac:dyDescent="0.2">
      <c r="A68" t="s">
        <v>1570</v>
      </c>
      <c r="B68" t="s">
        <v>1562</v>
      </c>
      <c r="C68" t="s">
        <v>124</v>
      </c>
      <c r="D68" t="s">
        <v>377</v>
      </c>
      <c r="E68" t="s">
        <v>1541</v>
      </c>
      <c r="F68" t="s">
        <v>414</v>
      </c>
      <c r="G68" s="25"/>
      <c r="H68" s="25">
        <v>769.88</v>
      </c>
      <c r="I68" s="25">
        <v>769.88</v>
      </c>
    </row>
    <row r="69" spans="1:9" x14ac:dyDescent="0.2">
      <c r="A69" t="s">
        <v>1570</v>
      </c>
      <c r="B69" t="s">
        <v>1562</v>
      </c>
      <c r="C69" t="s">
        <v>124</v>
      </c>
      <c r="D69" t="s">
        <v>381</v>
      </c>
      <c r="E69" t="s">
        <v>1541</v>
      </c>
      <c r="F69" t="s">
        <v>414</v>
      </c>
      <c r="G69" s="25"/>
      <c r="H69" s="25">
        <v>477.9</v>
      </c>
      <c r="I69" s="25">
        <v>477.9</v>
      </c>
    </row>
    <row r="70" spans="1:9" x14ac:dyDescent="0.2">
      <c r="A70" t="s">
        <v>1570</v>
      </c>
      <c r="B70" t="s">
        <v>1562</v>
      </c>
      <c r="C70" t="s">
        <v>124</v>
      </c>
      <c r="D70" t="s">
        <v>382</v>
      </c>
      <c r="E70" t="s">
        <v>1541</v>
      </c>
      <c r="F70" t="s">
        <v>1583</v>
      </c>
      <c r="G70" s="25"/>
      <c r="H70" s="25">
        <v>1685.94</v>
      </c>
      <c r="I70" s="25">
        <v>1685.94</v>
      </c>
    </row>
    <row r="71" spans="1:9" x14ac:dyDescent="0.2">
      <c r="A71" t="s">
        <v>1570</v>
      </c>
      <c r="B71" t="s">
        <v>1562</v>
      </c>
      <c r="C71" t="s">
        <v>124</v>
      </c>
      <c r="D71" t="s">
        <v>1171</v>
      </c>
      <c r="E71" t="s">
        <v>1541</v>
      </c>
      <c r="F71" t="s">
        <v>1579</v>
      </c>
      <c r="G71" s="25"/>
      <c r="H71" s="25">
        <v>1327.32</v>
      </c>
      <c r="I71" s="25">
        <v>1327.32</v>
      </c>
    </row>
    <row r="72" spans="1:9" x14ac:dyDescent="0.2">
      <c r="A72" t="s">
        <v>1570</v>
      </c>
      <c r="B72" t="s">
        <v>1562</v>
      </c>
      <c r="C72" t="s">
        <v>124</v>
      </c>
      <c r="D72" t="s">
        <v>1172</v>
      </c>
      <c r="E72" t="s">
        <v>1541</v>
      </c>
      <c r="F72" t="s">
        <v>1580</v>
      </c>
      <c r="G72" s="25"/>
      <c r="H72" s="25">
        <v>1208.04</v>
      </c>
      <c r="I72" s="25">
        <v>1208.04</v>
      </c>
    </row>
    <row r="73" spans="1:9" x14ac:dyDescent="0.2">
      <c r="A73" t="s">
        <v>1570</v>
      </c>
      <c r="B73" t="s">
        <v>1562</v>
      </c>
      <c r="C73" t="s">
        <v>124</v>
      </c>
      <c r="D73" t="s">
        <v>1173</v>
      </c>
      <c r="E73" t="s">
        <v>1541</v>
      </c>
      <c r="F73" t="s">
        <v>1584</v>
      </c>
      <c r="G73" s="25"/>
      <c r="H73" s="25">
        <v>410.78</v>
      </c>
      <c r="I73" s="25">
        <v>410.78</v>
      </c>
    </row>
    <row r="74" spans="1:9" x14ac:dyDescent="0.2">
      <c r="A74" t="s">
        <v>1570</v>
      </c>
      <c r="B74" t="s">
        <v>1562</v>
      </c>
      <c r="C74" t="s">
        <v>124</v>
      </c>
      <c r="D74" t="s">
        <v>1174</v>
      </c>
      <c r="E74" t="s">
        <v>1541</v>
      </c>
      <c r="F74" t="s">
        <v>1584</v>
      </c>
      <c r="G74" s="25"/>
      <c r="H74" s="25">
        <v>404.92</v>
      </c>
      <c r="I74" s="25">
        <v>404.92</v>
      </c>
    </row>
    <row r="75" spans="1:9" x14ac:dyDescent="0.2">
      <c r="A75" t="s">
        <v>1570</v>
      </c>
      <c r="B75" t="s">
        <v>1562</v>
      </c>
      <c r="C75" t="s">
        <v>124</v>
      </c>
      <c r="D75" t="s">
        <v>1175</v>
      </c>
      <c r="E75" t="s">
        <v>1541</v>
      </c>
      <c r="F75" t="s">
        <v>1584</v>
      </c>
      <c r="G75" s="25"/>
      <c r="H75" s="25">
        <v>4120</v>
      </c>
      <c r="I75" s="25">
        <v>4120</v>
      </c>
    </row>
    <row r="76" spans="1:9" x14ac:dyDescent="0.2">
      <c r="A76" t="s">
        <v>1570</v>
      </c>
      <c r="B76" t="s">
        <v>1562</v>
      </c>
      <c r="C76" t="s">
        <v>124</v>
      </c>
      <c r="D76" t="s">
        <v>1176</v>
      </c>
      <c r="E76" t="s">
        <v>1541</v>
      </c>
      <c r="F76" t="s">
        <v>1584</v>
      </c>
      <c r="G76" s="25"/>
      <c r="H76" s="25">
        <v>412</v>
      </c>
      <c r="I76" s="25">
        <v>412</v>
      </c>
    </row>
    <row r="77" spans="1:9" x14ac:dyDescent="0.2">
      <c r="A77" t="s">
        <v>1570</v>
      </c>
      <c r="B77" t="s">
        <v>1562</v>
      </c>
      <c r="C77" t="s">
        <v>124</v>
      </c>
      <c r="D77" t="s">
        <v>1177</v>
      </c>
      <c r="E77" t="s">
        <v>1541</v>
      </c>
      <c r="F77" t="s">
        <v>1584</v>
      </c>
      <c r="G77" s="25"/>
      <c r="H77" s="25">
        <v>-4120</v>
      </c>
      <c r="I77" s="25">
        <v>-4120</v>
      </c>
    </row>
    <row r="78" spans="1:9" x14ac:dyDescent="0.2">
      <c r="A78" t="s">
        <v>1570</v>
      </c>
      <c r="B78" t="s">
        <v>1562</v>
      </c>
      <c r="C78" t="s">
        <v>124</v>
      </c>
      <c r="D78" t="s">
        <v>1178</v>
      </c>
      <c r="E78" t="s">
        <v>1541</v>
      </c>
      <c r="F78" t="s">
        <v>1577</v>
      </c>
      <c r="G78" s="25"/>
      <c r="H78" s="25">
        <v>1193.98</v>
      </c>
      <c r="I78" s="25">
        <v>1193.98</v>
      </c>
    </row>
    <row r="79" spans="1:9" x14ac:dyDescent="0.2">
      <c r="A79" t="s">
        <v>1570</v>
      </c>
      <c r="B79" t="s">
        <v>1562</v>
      </c>
      <c r="C79" t="s">
        <v>124</v>
      </c>
      <c r="D79" t="s">
        <v>1179</v>
      </c>
      <c r="E79" t="s">
        <v>1541</v>
      </c>
      <c r="F79" t="s">
        <v>1585</v>
      </c>
      <c r="G79" s="25"/>
      <c r="H79" s="25">
        <v>793.64</v>
      </c>
      <c r="I79" s="25">
        <v>793.64</v>
      </c>
    </row>
    <row r="80" spans="1:9" x14ac:dyDescent="0.2">
      <c r="A80" t="s">
        <v>1570</v>
      </c>
      <c r="B80" t="s">
        <v>1562</v>
      </c>
      <c r="C80" t="s">
        <v>124</v>
      </c>
      <c r="D80" t="s">
        <v>1180</v>
      </c>
      <c r="E80" t="s">
        <v>1541</v>
      </c>
      <c r="F80" t="s">
        <v>1585</v>
      </c>
      <c r="G80" s="25"/>
      <c r="H80" s="25">
        <v>872.4</v>
      </c>
      <c r="I80" s="25">
        <v>872.4</v>
      </c>
    </row>
    <row r="81" spans="1:9" x14ac:dyDescent="0.2">
      <c r="A81" t="s">
        <v>1570</v>
      </c>
      <c r="B81" t="s">
        <v>1562</v>
      </c>
      <c r="C81" t="s">
        <v>124</v>
      </c>
      <c r="D81" t="s">
        <v>1181</v>
      </c>
      <c r="E81" t="s">
        <v>1541</v>
      </c>
      <c r="F81" t="s">
        <v>1576</v>
      </c>
      <c r="G81" s="25"/>
      <c r="H81" s="25">
        <v>1381.22</v>
      </c>
      <c r="I81" s="25">
        <v>1381.22</v>
      </c>
    </row>
    <row r="82" spans="1:9" x14ac:dyDescent="0.2">
      <c r="A82" t="s">
        <v>1570</v>
      </c>
      <c r="B82" t="s">
        <v>1565</v>
      </c>
      <c r="C82" t="s">
        <v>124</v>
      </c>
      <c r="D82" t="s">
        <v>422</v>
      </c>
      <c r="E82" t="s">
        <v>1541</v>
      </c>
      <c r="F82" t="s">
        <v>1580</v>
      </c>
      <c r="G82" s="25">
        <v>4741.93</v>
      </c>
      <c r="H82" s="25"/>
      <c r="I82" s="25">
        <v>4741.93</v>
      </c>
    </row>
    <row r="83" spans="1:9" x14ac:dyDescent="0.2">
      <c r="A83" t="s">
        <v>1570</v>
      </c>
      <c r="B83" t="s">
        <v>1565</v>
      </c>
      <c r="C83" t="s">
        <v>124</v>
      </c>
      <c r="D83" t="s">
        <v>466</v>
      </c>
      <c r="E83" t="s">
        <v>1541</v>
      </c>
      <c r="F83" t="s">
        <v>1580</v>
      </c>
      <c r="G83" s="25">
        <v>33193.32</v>
      </c>
      <c r="H83" s="25"/>
      <c r="I83" s="25">
        <v>33193.32</v>
      </c>
    </row>
    <row r="84" spans="1:9" x14ac:dyDescent="0.2">
      <c r="A84" t="s">
        <v>1570</v>
      </c>
      <c r="B84" t="s">
        <v>1565</v>
      </c>
      <c r="C84" t="s">
        <v>124</v>
      </c>
      <c r="D84" t="s">
        <v>396</v>
      </c>
      <c r="E84" t="s">
        <v>1541</v>
      </c>
      <c r="F84" t="s">
        <v>1580</v>
      </c>
      <c r="G84" s="25">
        <v>-15816</v>
      </c>
      <c r="H84" s="25"/>
      <c r="I84" s="25">
        <v>-15816</v>
      </c>
    </row>
    <row r="85" spans="1:9" x14ac:dyDescent="0.2">
      <c r="A85" t="s">
        <v>1570</v>
      </c>
      <c r="B85" t="s">
        <v>2780</v>
      </c>
      <c r="C85" t="s">
        <v>124</v>
      </c>
      <c r="D85" t="s">
        <v>415</v>
      </c>
      <c r="E85" t="s">
        <v>1541</v>
      </c>
      <c r="F85" t="s">
        <v>1581</v>
      </c>
      <c r="G85" s="25">
        <v>15533.05</v>
      </c>
      <c r="H85" s="25"/>
      <c r="I85" s="25">
        <v>15533.05</v>
      </c>
    </row>
    <row r="86" spans="1:9" x14ac:dyDescent="0.2">
      <c r="A86" t="s">
        <v>1570</v>
      </c>
      <c r="B86" t="s">
        <v>2780</v>
      </c>
      <c r="C86" t="s">
        <v>124</v>
      </c>
      <c r="D86" t="s">
        <v>542</v>
      </c>
      <c r="E86" t="s">
        <v>1541</v>
      </c>
      <c r="F86" t="s">
        <v>1582</v>
      </c>
      <c r="G86" s="25">
        <v>9039.56</v>
      </c>
      <c r="H86" s="25"/>
      <c r="I86" s="25">
        <v>9039.56</v>
      </c>
    </row>
    <row r="87" spans="1:9" x14ac:dyDescent="0.2">
      <c r="A87" t="s">
        <v>1570</v>
      </c>
      <c r="B87" t="s">
        <v>2780</v>
      </c>
      <c r="C87" t="s">
        <v>124</v>
      </c>
      <c r="D87" t="s">
        <v>551</v>
      </c>
      <c r="E87" t="s">
        <v>1541</v>
      </c>
      <c r="F87" t="s">
        <v>1586</v>
      </c>
      <c r="G87" s="25">
        <v>1628.01</v>
      </c>
      <c r="H87" s="25"/>
      <c r="I87" s="25">
        <v>1628.01</v>
      </c>
    </row>
    <row r="88" spans="1:9" x14ac:dyDescent="0.2">
      <c r="A88" t="s">
        <v>1570</v>
      </c>
      <c r="B88" t="s">
        <v>2780</v>
      </c>
      <c r="C88" t="s">
        <v>124</v>
      </c>
      <c r="D88" t="s">
        <v>603</v>
      </c>
      <c r="E88" t="s">
        <v>1541</v>
      </c>
      <c r="F88" t="s">
        <v>1583</v>
      </c>
      <c r="G88" s="25">
        <v>386.39</v>
      </c>
      <c r="H88" s="25"/>
      <c r="I88" s="25">
        <v>386.39</v>
      </c>
    </row>
    <row r="89" spans="1:9" x14ac:dyDescent="0.2">
      <c r="A89" t="s">
        <v>1570</v>
      </c>
      <c r="B89" t="s">
        <v>2782</v>
      </c>
      <c r="C89" t="s">
        <v>124</v>
      </c>
      <c r="D89" t="s">
        <v>469</v>
      </c>
      <c r="E89" t="s">
        <v>1541</v>
      </c>
      <c r="F89" t="s">
        <v>1578</v>
      </c>
      <c r="G89" s="25">
        <v>8400</v>
      </c>
      <c r="H89" s="25"/>
      <c r="I89" s="25">
        <v>8400</v>
      </c>
    </row>
    <row r="90" spans="1:9" x14ac:dyDescent="0.2">
      <c r="A90" t="s">
        <v>1570</v>
      </c>
      <c r="B90" t="s">
        <v>2782</v>
      </c>
      <c r="C90" t="s">
        <v>124</v>
      </c>
      <c r="D90" t="s">
        <v>472</v>
      </c>
      <c r="E90" t="s">
        <v>1541</v>
      </c>
      <c r="F90" t="s">
        <v>1581</v>
      </c>
      <c r="G90" s="25">
        <v>8500</v>
      </c>
      <c r="H90" s="25"/>
      <c r="I90" s="25">
        <v>8500</v>
      </c>
    </row>
    <row r="91" spans="1:9" x14ac:dyDescent="0.2">
      <c r="A91" t="s">
        <v>1570</v>
      </c>
      <c r="B91" t="s">
        <v>2782</v>
      </c>
      <c r="C91" t="s">
        <v>124</v>
      </c>
      <c r="D91" t="s">
        <v>474</v>
      </c>
      <c r="E91" t="s">
        <v>1541</v>
      </c>
      <c r="F91" t="s">
        <v>1584</v>
      </c>
      <c r="G91" s="25">
        <v>-406</v>
      </c>
      <c r="H91" s="25"/>
      <c r="I91" s="25">
        <v>-406</v>
      </c>
    </row>
    <row r="92" spans="1:9" x14ac:dyDescent="0.2">
      <c r="A92" t="s">
        <v>1570</v>
      </c>
      <c r="B92" t="s">
        <v>2782</v>
      </c>
      <c r="C92" t="s">
        <v>124</v>
      </c>
      <c r="D92" t="s">
        <v>475</v>
      </c>
      <c r="E92" t="s">
        <v>1541</v>
      </c>
      <c r="F92" t="s">
        <v>1577</v>
      </c>
      <c r="G92" s="25">
        <v>-8600</v>
      </c>
      <c r="H92" s="25"/>
      <c r="I92" s="25">
        <v>-8600</v>
      </c>
    </row>
    <row r="93" spans="1:9" x14ac:dyDescent="0.2">
      <c r="A93" t="s">
        <v>1570</v>
      </c>
      <c r="B93" t="s">
        <v>2782</v>
      </c>
      <c r="C93" t="s">
        <v>124</v>
      </c>
      <c r="D93" t="s">
        <v>1032</v>
      </c>
      <c r="E93" t="s">
        <v>1541</v>
      </c>
      <c r="F93" t="s">
        <v>1585</v>
      </c>
      <c r="G93" s="25">
        <v>17200</v>
      </c>
      <c r="H93" s="25"/>
      <c r="I93" s="25">
        <v>17200</v>
      </c>
    </row>
    <row r="94" spans="1:9" x14ac:dyDescent="0.2">
      <c r="A94" t="s">
        <v>1570</v>
      </c>
      <c r="B94" t="s">
        <v>2782</v>
      </c>
      <c r="C94" t="s">
        <v>124</v>
      </c>
      <c r="D94" t="s">
        <v>476</v>
      </c>
      <c r="E94" t="s">
        <v>1541</v>
      </c>
      <c r="F94" t="s">
        <v>1585</v>
      </c>
      <c r="G94" s="25">
        <v>8700</v>
      </c>
      <c r="H94" s="25"/>
      <c r="I94" s="25">
        <v>8700</v>
      </c>
    </row>
    <row r="95" spans="1:9" x14ac:dyDescent="0.2">
      <c r="A95" t="s">
        <v>1570</v>
      </c>
      <c r="B95" t="s">
        <v>2782</v>
      </c>
      <c r="C95" t="s">
        <v>124</v>
      </c>
      <c r="D95" t="s">
        <v>477</v>
      </c>
      <c r="E95" t="s">
        <v>1541</v>
      </c>
      <c r="F95" t="s">
        <v>1576</v>
      </c>
      <c r="G95" s="25">
        <v>-8</v>
      </c>
      <c r="H95" s="25"/>
      <c r="I95" s="25">
        <v>-8</v>
      </c>
    </row>
    <row r="96" spans="1:9" x14ac:dyDescent="0.2">
      <c r="A96" t="s">
        <v>1570</v>
      </c>
      <c r="B96" t="s">
        <v>2782</v>
      </c>
      <c r="C96" t="s">
        <v>124</v>
      </c>
      <c r="D96" t="s">
        <v>1051</v>
      </c>
      <c r="E96" t="s">
        <v>1541</v>
      </c>
      <c r="F96" t="s">
        <v>1576</v>
      </c>
      <c r="G96" s="25">
        <v>-86328</v>
      </c>
      <c r="H96" s="25"/>
      <c r="I96" s="25">
        <v>-86328</v>
      </c>
    </row>
    <row r="97" spans="1:9" x14ac:dyDescent="0.2">
      <c r="A97" t="s">
        <v>1570</v>
      </c>
      <c r="B97" t="s">
        <v>2782</v>
      </c>
      <c r="C97" t="s">
        <v>124</v>
      </c>
      <c r="D97" t="s">
        <v>1052</v>
      </c>
      <c r="E97" t="s">
        <v>1541</v>
      </c>
      <c r="F97" t="s">
        <v>1576</v>
      </c>
      <c r="G97" s="25">
        <v>-84322.76</v>
      </c>
      <c r="H97" s="25"/>
      <c r="I97" s="25">
        <v>-84322.76</v>
      </c>
    </row>
    <row r="98" spans="1:9" x14ac:dyDescent="0.2">
      <c r="A98" t="s">
        <v>1570</v>
      </c>
      <c r="B98" t="s">
        <v>2782</v>
      </c>
      <c r="C98" t="s">
        <v>124</v>
      </c>
      <c r="D98" t="s">
        <v>1055</v>
      </c>
      <c r="E98" t="s">
        <v>1541</v>
      </c>
      <c r="F98" t="s">
        <v>1586</v>
      </c>
      <c r="G98" s="25">
        <v>-1545.58</v>
      </c>
      <c r="H98" s="25"/>
      <c r="I98" s="25">
        <v>-1545.58</v>
      </c>
    </row>
    <row r="99" spans="1:9" x14ac:dyDescent="0.2">
      <c r="A99" t="s">
        <v>1570</v>
      </c>
      <c r="B99" t="s">
        <v>2782</v>
      </c>
      <c r="C99" t="s">
        <v>124</v>
      </c>
      <c r="D99" t="s">
        <v>1057</v>
      </c>
      <c r="E99" t="s">
        <v>1541</v>
      </c>
      <c r="F99" t="s">
        <v>1576</v>
      </c>
      <c r="G99" s="25">
        <v>86328</v>
      </c>
      <c r="H99" s="25"/>
      <c r="I99" s="25">
        <v>86328</v>
      </c>
    </row>
    <row r="100" spans="1:9" x14ac:dyDescent="0.2">
      <c r="A100" t="s">
        <v>1570</v>
      </c>
      <c r="B100" t="s">
        <v>2783</v>
      </c>
      <c r="C100" t="s">
        <v>124</v>
      </c>
      <c r="D100" t="s">
        <v>473</v>
      </c>
      <c r="E100" t="s">
        <v>1541</v>
      </c>
      <c r="F100" t="s">
        <v>1582</v>
      </c>
      <c r="G100" s="25">
        <v>-6418</v>
      </c>
      <c r="H100" s="25"/>
      <c r="I100" s="25">
        <v>-6418</v>
      </c>
    </row>
    <row r="101" spans="1:9" x14ac:dyDescent="0.2">
      <c r="A101" t="s">
        <v>1570</v>
      </c>
      <c r="B101" t="s">
        <v>2783</v>
      </c>
      <c r="C101" t="s">
        <v>124</v>
      </c>
      <c r="D101" t="s">
        <v>1025</v>
      </c>
      <c r="E101" t="s">
        <v>1541</v>
      </c>
      <c r="F101" t="s">
        <v>1586</v>
      </c>
      <c r="G101" s="25">
        <v>-16900</v>
      </c>
      <c r="H101" s="25"/>
      <c r="I101" s="25">
        <v>-16900</v>
      </c>
    </row>
    <row r="102" spans="1:9" x14ac:dyDescent="0.2">
      <c r="A102" t="s">
        <v>1570</v>
      </c>
      <c r="B102" t="s">
        <v>2783</v>
      </c>
      <c r="C102" t="s">
        <v>124</v>
      </c>
      <c r="D102" t="s">
        <v>965</v>
      </c>
      <c r="E102" t="s">
        <v>1541</v>
      </c>
      <c r="F102" t="s">
        <v>1586</v>
      </c>
      <c r="G102" s="25">
        <v>8500</v>
      </c>
      <c r="H102" s="25"/>
      <c r="I102" s="25">
        <v>8500</v>
      </c>
    </row>
    <row r="103" spans="1:9" x14ac:dyDescent="0.2">
      <c r="A103" t="s">
        <v>1570</v>
      </c>
      <c r="B103" t="s">
        <v>2783</v>
      </c>
      <c r="C103" t="s">
        <v>124</v>
      </c>
      <c r="D103" t="s">
        <v>966</v>
      </c>
      <c r="E103" t="s">
        <v>1541</v>
      </c>
      <c r="F103" t="s">
        <v>414</v>
      </c>
      <c r="G103" s="25">
        <v>8500</v>
      </c>
      <c r="H103" s="25"/>
      <c r="I103" s="25">
        <v>8500</v>
      </c>
    </row>
    <row r="104" spans="1:9" x14ac:dyDescent="0.2">
      <c r="A104" t="s">
        <v>1570</v>
      </c>
      <c r="B104" t="s">
        <v>2783</v>
      </c>
      <c r="C104" t="s">
        <v>124</v>
      </c>
      <c r="D104" t="s">
        <v>967</v>
      </c>
      <c r="E104" t="s">
        <v>1541</v>
      </c>
      <c r="F104" t="s">
        <v>1583</v>
      </c>
      <c r="G104" s="25">
        <v>-3382</v>
      </c>
      <c r="H104" s="25"/>
      <c r="I104" s="25">
        <v>-3382</v>
      </c>
    </row>
    <row r="105" spans="1:9" x14ac:dyDescent="0.2">
      <c r="A105" t="s">
        <v>1570</v>
      </c>
      <c r="B105" t="s">
        <v>2783</v>
      </c>
      <c r="C105" t="s">
        <v>124</v>
      </c>
      <c r="D105" t="s">
        <v>968</v>
      </c>
      <c r="E105" t="s">
        <v>1541</v>
      </c>
      <c r="F105" t="s">
        <v>1579</v>
      </c>
      <c r="G105" s="25">
        <v>8600</v>
      </c>
      <c r="H105" s="25"/>
      <c r="I105" s="25">
        <v>8600</v>
      </c>
    </row>
    <row r="106" spans="1:9" x14ac:dyDescent="0.2">
      <c r="A106" t="s">
        <v>1570</v>
      </c>
      <c r="B106" t="s">
        <v>2783</v>
      </c>
      <c r="C106" t="s">
        <v>124</v>
      </c>
      <c r="D106" t="s">
        <v>1028</v>
      </c>
      <c r="E106" t="s">
        <v>1541</v>
      </c>
      <c r="F106" t="s">
        <v>1579</v>
      </c>
      <c r="G106" s="25">
        <v>-6059</v>
      </c>
      <c r="H106" s="25"/>
      <c r="I106" s="25">
        <v>-6059</v>
      </c>
    </row>
    <row r="107" spans="1:9" x14ac:dyDescent="0.2">
      <c r="A107" t="s">
        <v>1570</v>
      </c>
      <c r="B107" t="s">
        <v>2783</v>
      </c>
      <c r="C107" t="s">
        <v>124</v>
      </c>
      <c r="D107" t="s">
        <v>1031</v>
      </c>
      <c r="E107" t="s">
        <v>1541</v>
      </c>
      <c r="F107" t="s">
        <v>1580</v>
      </c>
      <c r="G107" s="25">
        <v>1675</v>
      </c>
      <c r="H107" s="25"/>
      <c r="I107" s="25">
        <v>1675</v>
      </c>
    </row>
    <row r="108" spans="1:9" x14ac:dyDescent="0.2">
      <c r="A108" t="s">
        <v>1570</v>
      </c>
      <c r="B108" t="s">
        <v>2783</v>
      </c>
      <c r="C108" t="s">
        <v>124</v>
      </c>
      <c r="D108" t="s">
        <v>1036</v>
      </c>
      <c r="E108" t="s">
        <v>1541</v>
      </c>
      <c r="F108" t="s">
        <v>1581</v>
      </c>
      <c r="G108" s="25">
        <v>-7200</v>
      </c>
      <c r="H108" s="25"/>
      <c r="I108" s="25">
        <v>-7200</v>
      </c>
    </row>
    <row r="109" spans="1:9" x14ac:dyDescent="0.2">
      <c r="A109" t="s">
        <v>1570</v>
      </c>
      <c r="B109" t="s">
        <v>2783</v>
      </c>
      <c r="C109" t="s">
        <v>124</v>
      </c>
      <c r="D109" t="s">
        <v>1039</v>
      </c>
      <c r="E109" t="s">
        <v>1541</v>
      </c>
      <c r="F109" t="s">
        <v>1582</v>
      </c>
      <c r="G109" s="25">
        <v>1545.58</v>
      </c>
      <c r="H109" s="25"/>
      <c r="I109" s="25">
        <v>1545.58</v>
      </c>
    </row>
    <row r="110" spans="1:9" x14ac:dyDescent="0.2">
      <c r="A110" t="s">
        <v>1570</v>
      </c>
      <c r="B110" t="s">
        <v>2783</v>
      </c>
      <c r="C110" t="s">
        <v>124</v>
      </c>
      <c r="D110" t="s">
        <v>1042</v>
      </c>
      <c r="E110" t="s">
        <v>1541</v>
      </c>
      <c r="F110" t="s">
        <v>414</v>
      </c>
      <c r="G110" s="25">
        <v>13550</v>
      </c>
      <c r="H110" s="25"/>
      <c r="I110" s="25">
        <v>13550</v>
      </c>
    </row>
    <row r="111" spans="1:9" x14ac:dyDescent="0.2">
      <c r="A111" t="s">
        <v>1570</v>
      </c>
      <c r="B111" t="s">
        <v>2783</v>
      </c>
      <c r="C111" t="s">
        <v>124</v>
      </c>
      <c r="D111" t="s">
        <v>1045</v>
      </c>
      <c r="E111" t="s">
        <v>1541</v>
      </c>
      <c r="F111" t="s">
        <v>1583</v>
      </c>
      <c r="G111" s="25">
        <v>-29050</v>
      </c>
      <c r="H111" s="25"/>
      <c r="I111" s="25">
        <v>-29050</v>
      </c>
    </row>
    <row r="112" spans="1:9" x14ac:dyDescent="0.2">
      <c r="A112" t="s">
        <v>1573</v>
      </c>
      <c r="G112" s="25">
        <v>-30014.499999999985</v>
      </c>
      <c r="H112" s="25">
        <v>20359.47</v>
      </c>
      <c r="I112" s="25">
        <v>-9655.0299999999988</v>
      </c>
    </row>
    <row r="113" spans="1:9" x14ac:dyDescent="0.2">
      <c r="A113" t="s">
        <v>1571</v>
      </c>
      <c r="B113" t="s">
        <v>1149</v>
      </c>
      <c r="C113" t="s">
        <v>124</v>
      </c>
      <c r="D113" t="s">
        <v>1148</v>
      </c>
      <c r="E113" t="s">
        <v>1540</v>
      </c>
      <c r="F113" t="s">
        <v>1577</v>
      </c>
      <c r="G113" s="25"/>
      <c r="H113" s="25">
        <v>20.5</v>
      </c>
      <c r="I113" s="25">
        <v>20.5</v>
      </c>
    </row>
    <row r="114" spans="1:9" x14ac:dyDescent="0.2">
      <c r="A114" t="s">
        <v>1571</v>
      </c>
      <c r="B114" t="s">
        <v>1231</v>
      </c>
      <c r="C114" t="s">
        <v>124</v>
      </c>
      <c r="D114" t="s">
        <v>534</v>
      </c>
      <c r="E114" t="s">
        <v>1544</v>
      </c>
      <c r="F114" t="s">
        <v>1578</v>
      </c>
      <c r="G114" s="25"/>
      <c r="H114" s="25">
        <v>33.22025</v>
      </c>
      <c r="I114" s="25">
        <v>33.22025</v>
      </c>
    </row>
    <row r="115" spans="1:9" x14ac:dyDescent="0.2">
      <c r="A115" t="s">
        <v>1571</v>
      </c>
      <c r="B115" t="s">
        <v>1231</v>
      </c>
      <c r="C115" t="s">
        <v>124</v>
      </c>
      <c r="D115" t="s">
        <v>1344</v>
      </c>
      <c r="E115" t="s">
        <v>1544</v>
      </c>
      <c r="F115" t="s">
        <v>1584</v>
      </c>
      <c r="G115" s="25"/>
      <c r="H115" s="25">
        <v>8.3025000000000002</v>
      </c>
      <c r="I115" s="25">
        <v>8.3025000000000002</v>
      </c>
    </row>
    <row r="116" spans="1:9" x14ac:dyDescent="0.2">
      <c r="A116" t="s">
        <v>1571</v>
      </c>
      <c r="B116" t="s">
        <v>1231</v>
      </c>
      <c r="C116" t="s">
        <v>124</v>
      </c>
      <c r="D116" t="s">
        <v>1451</v>
      </c>
      <c r="E116" t="s">
        <v>1544</v>
      </c>
      <c r="F116" t="s">
        <v>1584</v>
      </c>
      <c r="G116" s="25"/>
      <c r="H116" s="25">
        <v>123</v>
      </c>
      <c r="I116" s="25">
        <v>123</v>
      </c>
    </row>
    <row r="117" spans="1:9" x14ac:dyDescent="0.2">
      <c r="A117" t="s">
        <v>1571</v>
      </c>
      <c r="B117" t="s">
        <v>1231</v>
      </c>
      <c r="C117" t="s">
        <v>124</v>
      </c>
      <c r="D117" t="s">
        <v>1454</v>
      </c>
      <c r="E117" t="s">
        <v>1544</v>
      </c>
      <c r="F117" t="s">
        <v>1584</v>
      </c>
      <c r="G117" s="25"/>
      <c r="H117" s="25">
        <v>123</v>
      </c>
      <c r="I117" s="25">
        <v>123</v>
      </c>
    </row>
    <row r="118" spans="1:9" x14ac:dyDescent="0.2">
      <c r="A118" t="s">
        <v>1571</v>
      </c>
      <c r="B118" t="s">
        <v>1231</v>
      </c>
      <c r="C118" t="s">
        <v>124</v>
      </c>
      <c r="D118" t="s">
        <v>1455</v>
      </c>
      <c r="E118" t="s">
        <v>1544</v>
      </c>
      <c r="F118" t="s">
        <v>1584</v>
      </c>
      <c r="G118" s="25"/>
      <c r="H118" s="25">
        <v>-123</v>
      </c>
      <c r="I118" s="25">
        <v>-123</v>
      </c>
    </row>
    <row r="119" spans="1:9" x14ac:dyDescent="0.2">
      <c r="A119" t="s">
        <v>1571</v>
      </c>
      <c r="B119" t="s">
        <v>1231</v>
      </c>
      <c r="C119" t="s">
        <v>124</v>
      </c>
      <c r="D119" t="s">
        <v>1456</v>
      </c>
      <c r="E119" t="s">
        <v>1544</v>
      </c>
      <c r="F119" t="s">
        <v>1584</v>
      </c>
      <c r="G119" s="25"/>
      <c r="H119" s="25">
        <v>123</v>
      </c>
      <c r="I119" s="25">
        <v>123</v>
      </c>
    </row>
    <row r="120" spans="1:9" x14ac:dyDescent="0.2">
      <c r="A120" t="s">
        <v>1571</v>
      </c>
      <c r="B120" t="s">
        <v>1231</v>
      </c>
      <c r="C120" t="s">
        <v>124</v>
      </c>
      <c r="D120" t="s">
        <v>1463</v>
      </c>
      <c r="E120" t="s">
        <v>1544</v>
      </c>
      <c r="F120" t="s">
        <v>1585</v>
      </c>
      <c r="G120" s="25"/>
      <c r="H120" s="25">
        <v>123</v>
      </c>
      <c r="I120" s="25">
        <v>123</v>
      </c>
    </row>
    <row r="121" spans="1:9" x14ac:dyDescent="0.2">
      <c r="A121" t="s">
        <v>1571</v>
      </c>
      <c r="B121" t="s">
        <v>1231</v>
      </c>
      <c r="C121" t="s">
        <v>124</v>
      </c>
      <c r="D121" t="s">
        <v>1464</v>
      </c>
      <c r="E121" t="s">
        <v>1544</v>
      </c>
      <c r="F121" t="s">
        <v>1585</v>
      </c>
      <c r="G121" s="25"/>
      <c r="H121" s="25">
        <v>123</v>
      </c>
      <c r="I121" s="25">
        <v>123</v>
      </c>
    </row>
    <row r="122" spans="1:9" x14ac:dyDescent="0.2">
      <c r="A122" t="s">
        <v>1571</v>
      </c>
      <c r="B122" t="s">
        <v>1231</v>
      </c>
      <c r="C122" t="s">
        <v>124</v>
      </c>
      <c r="D122" t="s">
        <v>1471</v>
      </c>
      <c r="E122" t="s">
        <v>1544</v>
      </c>
      <c r="F122" t="s">
        <v>1576</v>
      </c>
      <c r="G122" s="25"/>
      <c r="H122" s="25">
        <v>123</v>
      </c>
      <c r="I122" s="25">
        <v>123</v>
      </c>
    </row>
    <row r="123" spans="1:9" x14ac:dyDescent="0.2">
      <c r="A123" t="s">
        <v>1571</v>
      </c>
      <c r="B123" t="s">
        <v>368</v>
      </c>
      <c r="C123" t="s">
        <v>124</v>
      </c>
      <c r="D123" t="s">
        <v>826</v>
      </c>
      <c r="E123" t="s">
        <v>1547</v>
      </c>
      <c r="F123" t="s">
        <v>1577</v>
      </c>
      <c r="G123" s="25"/>
      <c r="H123" s="25">
        <v>180</v>
      </c>
      <c r="I123" s="25">
        <v>180</v>
      </c>
    </row>
    <row r="124" spans="1:9" x14ac:dyDescent="0.2">
      <c r="A124" t="s">
        <v>1571</v>
      </c>
      <c r="B124" t="s">
        <v>391</v>
      </c>
      <c r="C124" t="s">
        <v>124</v>
      </c>
      <c r="D124" t="s">
        <v>927</v>
      </c>
      <c r="E124" t="s">
        <v>1547</v>
      </c>
      <c r="F124" t="s">
        <v>1584</v>
      </c>
      <c r="G124" s="25"/>
      <c r="H124" s="25">
        <v>1152.3900000000001</v>
      </c>
      <c r="I124" s="25">
        <v>1152.3900000000001</v>
      </c>
    </row>
    <row r="125" spans="1:9" x14ac:dyDescent="0.2">
      <c r="A125" t="s">
        <v>1571</v>
      </c>
      <c r="B125" t="s">
        <v>391</v>
      </c>
      <c r="C125" t="s">
        <v>124</v>
      </c>
      <c r="D125" t="s">
        <v>928</v>
      </c>
      <c r="E125" t="s">
        <v>1547</v>
      </c>
      <c r="F125" t="s">
        <v>1584</v>
      </c>
      <c r="G125" s="25"/>
      <c r="H125" s="25">
        <v>629.42999999999995</v>
      </c>
      <c r="I125" s="25">
        <v>629.42999999999995</v>
      </c>
    </row>
    <row r="126" spans="1:9" x14ac:dyDescent="0.2">
      <c r="A126" t="s">
        <v>1571</v>
      </c>
      <c r="B126" t="s">
        <v>391</v>
      </c>
      <c r="C126" t="s">
        <v>124</v>
      </c>
      <c r="D126" t="s">
        <v>929</v>
      </c>
      <c r="E126" t="s">
        <v>1547</v>
      </c>
      <c r="F126" t="s">
        <v>1584</v>
      </c>
      <c r="G126" s="25"/>
      <c r="H126" s="25">
        <v>450.94</v>
      </c>
      <c r="I126" s="25">
        <v>450.94</v>
      </c>
    </row>
    <row r="127" spans="1:9" x14ac:dyDescent="0.2">
      <c r="A127" t="s">
        <v>1571</v>
      </c>
      <c r="B127" t="s">
        <v>391</v>
      </c>
      <c r="C127" t="s">
        <v>124</v>
      </c>
      <c r="D127" t="s">
        <v>930</v>
      </c>
      <c r="E127" t="s">
        <v>1547</v>
      </c>
      <c r="F127" t="s">
        <v>1584</v>
      </c>
      <c r="G127" s="25"/>
      <c r="H127" s="25">
        <v>15600.4</v>
      </c>
      <c r="I127" s="25">
        <v>15600.4</v>
      </c>
    </row>
    <row r="128" spans="1:9" x14ac:dyDescent="0.2">
      <c r="A128" t="s">
        <v>1571</v>
      </c>
      <c r="B128" t="s">
        <v>391</v>
      </c>
      <c r="C128" t="s">
        <v>124</v>
      </c>
      <c r="D128" t="s">
        <v>438</v>
      </c>
      <c r="E128" t="s">
        <v>1547</v>
      </c>
      <c r="F128" t="s">
        <v>1584</v>
      </c>
      <c r="G128" s="25"/>
      <c r="H128" s="25">
        <v>3173.25</v>
      </c>
      <c r="I128" s="25">
        <v>3173.25</v>
      </c>
    </row>
    <row r="129" spans="1:9" x14ac:dyDescent="0.2">
      <c r="A129" t="s">
        <v>1571</v>
      </c>
      <c r="B129" t="s">
        <v>391</v>
      </c>
      <c r="C129" t="s">
        <v>124</v>
      </c>
      <c r="D129" t="s">
        <v>931</v>
      </c>
      <c r="E129" t="s">
        <v>1547</v>
      </c>
      <c r="F129" t="s">
        <v>1584</v>
      </c>
      <c r="G129" s="25"/>
      <c r="H129" s="25">
        <v>527.5</v>
      </c>
      <c r="I129" s="25">
        <v>527.5</v>
      </c>
    </row>
    <row r="130" spans="1:9" x14ac:dyDescent="0.2">
      <c r="A130" t="s">
        <v>1571</v>
      </c>
      <c r="B130" t="s">
        <v>391</v>
      </c>
      <c r="C130" t="s">
        <v>124</v>
      </c>
      <c r="D130" t="s">
        <v>439</v>
      </c>
      <c r="E130" t="s">
        <v>1547</v>
      </c>
      <c r="F130" t="s">
        <v>1584</v>
      </c>
      <c r="G130" s="25"/>
      <c r="H130" s="25">
        <v>200</v>
      </c>
      <c r="I130" s="25">
        <v>200</v>
      </c>
    </row>
    <row r="131" spans="1:9" x14ac:dyDescent="0.2">
      <c r="A131" t="s">
        <v>1571</v>
      </c>
      <c r="B131" t="s">
        <v>391</v>
      </c>
      <c r="C131" t="s">
        <v>124</v>
      </c>
      <c r="D131" t="s">
        <v>440</v>
      </c>
      <c r="E131" t="s">
        <v>1547</v>
      </c>
      <c r="F131" t="s">
        <v>1584</v>
      </c>
      <c r="G131" s="25"/>
      <c r="H131" s="25">
        <v>175</v>
      </c>
      <c r="I131" s="25">
        <v>175</v>
      </c>
    </row>
    <row r="132" spans="1:9" x14ac:dyDescent="0.2">
      <c r="A132" t="s">
        <v>1571</v>
      </c>
      <c r="B132" t="s">
        <v>391</v>
      </c>
      <c r="C132" t="s">
        <v>124</v>
      </c>
      <c r="D132" t="s">
        <v>441</v>
      </c>
      <c r="E132" t="s">
        <v>1547</v>
      </c>
      <c r="F132" t="s">
        <v>1584</v>
      </c>
      <c r="G132" s="25"/>
      <c r="H132" s="25">
        <v>75</v>
      </c>
      <c r="I132" s="25">
        <v>75</v>
      </c>
    </row>
    <row r="133" spans="1:9" x14ac:dyDescent="0.2">
      <c r="A133" t="s">
        <v>1571</v>
      </c>
      <c r="B133" t="s">
        <v>391</v>
      </c>
      <c r="C133" t="s">
        <v>124</v>
      </c>
      <c r="D133" t="s">
        <v>932</v>
      </c>
      <c r="E133" t="s">
        <v>1547</v>
      </c>
      <c r="F133" t="s">
        <v>1584</v>
      </c>
      <c r="G133" s="25"/>
      <c r="H133" s="25">
        <v>57.5</v>
      </c>
      <c r="I133" s="25">
        <v>57.5</v>
      </c>
    </row>
    <row r="134" spans="1:9" x14ac:dyDescent="0.2">
      <c r="A134" t="s">
        <v>1571</v>
      </c>
      <c r="B134" t="s">
        <v>391</v>
      </c>
      <c r="C134" t="s">
        <v>124</v>
      </c>
      <c r="D134" t="s">
        <v>933</v>
      </c>
      <c r="E134" t="s">
        <v>1547</v>
      </c>
      <c r="F134" t="s">
        <v>1584</v>
      </c>
      <c r="G134" s="25"/>
      <c r="H134" s="25">
        <v>29.7</v>
      </c>
      <c r="I134" s="25">
        <v>29.7</v>
      </c>
    </row>
    <row r="135" spans="1:9" x14ac:dyDescent="0.2">
      <c r="A135" t="s">
        <v>1571</v>
      </c>
      <c r="B135" t="s">
        <v>391</v>
      </c>
      <c r="C135" t="s">
        <v>124</v>
      </c>
      <c r="D135" t="s">
        <v>442</v>
      </c>
      <c r="E135" t="s">
        <v>1547</v>
      </c>
      <c r="F135" t="s">
        <v>1584</v>
      </c>
      <c r="G135" s="25"/>
      <c r="H135" s="25">
        <v>1140</v>
      </c>
      <c r="I135" s="25">
        <v>1140</v>
      </c>
    </row>
    <row r="136" spans="1:9" x14ac:dyDescent="0.2">
      <c r="A136" t="s">
        <v>1571</v>
      </c>
      <c r="B136" t="s">
        <v>391</v>
      </c>
      <c r="C136" t="s">
        <v>124</v>
      </c>
      <c r="D136" t="s">
        <v>443</v>
      </c>
      <c r="E136" t="s">
        <v>1547</v>
      </c>
      <c r="F136" t="s">
        <v>1584</v>
      </c>
      <c r="G136" s="25"/>
      <c r="H136" s="25">
        <v>60</v>
      </c>
      <c r="I136" s="25">
        <v>60</v>
      </c>
    </row>
    <row r="137" spans="1:9" x14ac:dyDescent="0.2">
      <c r="A137" t="s">
        <v>1571</v>
      </c>
      <c r="B137" t="s">
        <v>391</v>
      </c>
      <c r="C137" t="s">
        <v>124</v>
      </c>
      <c r="D137" t="s">
        <v>934</v>
      </c>
      <c r="E137" t="s">
        <v>1547</v>
      </c>
      <c r="F137" t="s">
        <v>1584</v>
      </c>
      <c r="G137" s="25"/>
      <c r="H137" s="25">
        <v>198.99</v>
      </c>
      <c r="I137" s="25">
        <v>198.99</v>
      </c>
    </row>
    <row r="138" spans="1:9" x14ac:dyDescent="0.2">
      <c r="A138" t="s">
        <v>1571</v>
      </c>
      <c r="B138" t="s">
        <v>391</v>
      </c>
      <c r="C138" t="s">
        <v>124</v>
      </c>
      <c r="D138" t="s">
        <v>935</v>
      </c>
      <c r="E138" t="s">
        <v>1547</v>
      </c>
      <c r="F138" t="s">
        <v>1584</v>
      </c>
      <c r="G138" s="25"/>
      <c r="H138" s="25">
        <v>733.42</v>
      </c>
      <c r="I138" s="25">
        <v>733.42</v>
      </c>
    </row>
    <row r="139" spans="1:9" x14ac:dyDescent="0.2">
      <c r="A139" t="s">
        <v>1571</v>
      </c>
      <c r="B139" t="s">
        <v>391</v>
      </c>
      <c r="C139" t="s">
        <v>124</v>
      </c>
      <c r="D139" t="s">
        <v>906</v>
      </c>
      <c r="E139" t="s">
        <v>1547</v>
      </c>
      <c r="F139" t="s">
        <v>1584</v>
      </c>
      <c r="G139" s="25"/>
      <c r="H139" s="25">
        <v>104.17</v>
      </c>
      <c r="I139" s="25">
        <v>104.17</v>
      </c>
    </row>
    <row r="140" spans="1:9" x14ac:dyDescent="0.2">
      <c r="A140" t="s">
        <v>1571</v>
      </c>
      <c r="B140" t="s">
        <v>329</v>
      </c>
      <c r="C140" t="s">
        <v>124</v>
      </c>
      <c r="D140" t="s">
        <v>922</v>
      </c>
      <c r="E140" t="s">
        <v>1540</v>
      </c>
      <c r="F140" t="s">
        <v>1579</v>
      </c>
      <c r="G140" s="25"/>
      <c r="H140" s="25">
        <v>2483.77</v>
      </c>
      <c r="I140" s="25">
        <v>2483.77</v>
      </c>
    </row>
    <row r="141" spans="1:9" x14ac:dyDescent="0.2">
      <c r="A141" t="s">
        <v>1571</v>
      </c>
      <c r="B141" t="s">
        <v>329</v>
      </c>
      <c r="C141" t="s">
        <v>124</v>
      </c>
      <c r="D141" t="s">
        <v>904</v>
      </c>
      <c r="E141" t="s">
        <v>1543</v>
      </c>
      <c r="F141" t="s">
        <v>1586</v>
      </c>
      <c r="G141" s="25"/>
      <c r="H141" s="25">
        <v>108.99</v>
      </c>
      <c r="I141" s="25">
        <v>108.99</v>
      </c>
    </row>
    <row r="142" spans="1:9" x14ac:dyDescent="0.2">
      <c r="A142" t="s">
        <v>1571</v>
      </c>
      <c r="B142" t="s">
        <v>325</v>
      </c>
      <c r="C142" t="s">
        <v>124</v>
      </c>
      <c r="D142" t="s">
        <v>491</v>
      </c>
      <c r="E142" t="s">
        <v>1543</v>
      </c>
      <c r="F142" t="s">
        <v>1578</v>
      </c>
      <c r="G142" s="25"/>
      <c r="H142" s="25">
        <v>2975</v>
      </c>
      <c r="I142" s="25">
        <v>2975</v>
      </c>
    </row>
    <row r="143" spans="1:9" x14ac:dyDescent="0.2">
      <c r="A143" t="s">
        <v>1571</v>
      </c>
      <c r="B143" t="s">
        <v>325</v>
      </c>
      <c r="C143" t="s">
        <v>124</v>
      </c>
      <c r="D143" t="s">
        <v>527</v>
      </c>
      <c r="E143" t="s">
        <v>1543</v>
      </c>
      <c r="F143" t="s">
        <v>1581</v>
      </c>
      <c r="G143" s="25"/>
      <c r="H143" s="25">
        <v>2975</v>
      </c>
      <c r="I143" s="25">
        <v>2975</v>
      </c>
    </row>
    <row r="144" spans="1:9" x14ac:dyDescent="0.2">
      <c r="A144" t="s">
        <v>1571</v>
      </c>
      <c r="B144" t="s">
        <v>325</v>
      </c>
      <c r="C144" t="s">
        <v>124</v>
      </c>
      <c r="D144" t="s">
        <v>569</v>
      </c>
      <c r="E144" t="s">
        <v>1543</v>
      </c>
      <c r="F144" t="s">
        <v>1582</v>
      </c>
      <c r="G144" s="25"/>
      <c r="H144" s="25">
        <v>2975</v>
      </c>
      <c r="I144" s="25">
        <v>2975</v>
      </c>
    </row>
    <row r="145" spans="1:9" x14ac:dyDescent="0.2">
      <c r="A145" t="s">
        <v>1571</v>
      </c>
      <c r="B145" t="s">
        <v>325</v>
      </c>
      <c r="C145" t="s">
        <v>124</v>
      </c>
      <c r="D145" t="s">
        <v>606</v>
      </c>
      <c r="E145" t="s">
        <v>1543</v>
      </c>
      <c r="F145" t="s">
        <v>1586</v>
      </c>
      <c r="G145" s="25"/>
      <c r="H145" s="25">
        <v>2975</v>
      </c>
      <c r="I145" s="25">
        <v>2975</v>
      </c>
    </row>
    <row r="146" spans="1:9" x14ac:dyDescent="0.2">
      <c r="A146" t="s">
        <v>1571</v>
      </c>
      <c r="B146" t="s">
        <v>325</v>
      </c>
      <c r="C146" t="s">
        <v>124</v>
      </c>
      <c r="D146" t="s">
        <v>639</v>
      </c>
      <c r="E146" t="s">
        <v>1543</v>
      </c>
      <c r="F146" t="s">
        <v>414</v>
      </c>
      <c r="G146" s="25"/>
      <c r="H146" s="25">
        <v>2975</v>
      </c>
      <c r="I146" s="25">
        <v>2975</v>
      </c>
    </row>
    <row r="147" spans="1:9" x14ac:dyDescent="0.2">
      <c r="A147" t="s">
        <v>1571</v>
      </c>
      <c r="B147" t="s">
        <v>325</v>
      </c>
      <c r="C147" t="s">
        <v>124</v>
      </c>
      <c r="D147" t="s">
        <v>670</v>
      </c>
      <c r="E147" t="s">
        <v>1543</v>
      </c>
      <c r="F147" t="s">
        <v>1583</v>
      </c>
      <c r="G147" s="25"/>
      <c r="H147" s="25">
        <v>2975</v>
      </c>
      <c r="I147" s="25">
        <v>2975</v>
      </c>
    </row>
    <row r="148" spans="1:9" x14ac:dyDescent="0.2">
      <c r="A148" t="s">
        <v>1571</v>
      </c>
      <c r="B148" t="s">
        <v>325</v>
      </c>
      <c r="C148" t="s">
        <v>124</v>
      </c>
      <c r="D148" t="s">
        <v>707</v>
      </c>
      <c r="E148" t="s">
        <v>1543</v>
      </c>
      <c r="F148" t="s">
        <v>1579</v>
      </c>
      <c r="G148" s="25"/>
      <c r="H148" s="25">
        <v>2975</v>
      </c>
      <c r="I148" s="25">
        <v>2975</v>
      </c>
    </row>
    <row r="149" spans="1:9" x14ac:dyDescent="0.2">
      <c r="A149" t="s">
        <v>1571</v>
      </c>
      <c r="B149" t="s">
        <v>325</v>
      </c>
      <c r="C149" t="s">
        <v>124</v>
      </c>
      <c r="D149" t="s">
        <v>739</v>
      </c>
      <c r="E149" t="s">
        <v>1543</v>
      </c>
      <c r="F149" t="s">
        <v>1580</v>
      </c>
      <c r="G149" s="25"/>
      <c r="H149" s="25">
        <v>2975</v>
      </c>
      <c r="I149" s="25">
        <v>2975</v>
      </c>
    </row>
    <row r="150" spans="1:9" x14ac:dyDescent="0.2">
      <c r="A150" t="s">
        <v>1571</v>
      </c>
      <c r="B150" t="s">
        <v>325</v>
      </c>
      <c r="C150" t="s">
        <v>124</v>
      </c>
      <c r="D150" t="s">
        <v>774</v>
      </c>
      <c r="E150" t="s">
        <v>1543</v>
      </c>
      <c r="F150" t="s">
        <v>1584</v>
      </c>
      <c r="G150" s="25"/>
      <c r="H150" s="25">
        <v>2975</v>
      </c>
      <c r="I150" s="25">
        <v>2975</v>
      </c>
    </row>
    <row r="151" spans="1:9" x14ac:dyDescent="0.2">
      <c r="A151" t="s">
        <v>1571</v>
      </c>
      <c r="B151" t="s">
        <v>325</v>
      </c>
      <c r="C151" t="s">
        <v>124</v>
      </c>
      <c r="D151" t="s">
        <v>800</v>
      </c>
      <c r="E151" t="s">
        <v>1543</v>
      </c>
      <c r="F151" t="s">
        <v>1577</v>
      </c>
      <c r="G151" s="25"/>
      <c r="H151" s="25">
        <v>2975</v>
      </c>
      <c r="I151" s="25">
        <v>2975</v>
      </c>
    </row>
    <row r="152" spans="1:9" x14ac:dyDescent="0.2">
      <c r="A152" t="s">
        <v>1571</v>
      </c>
      <c r="B152" t="s">
        <v>325</v>
      </c>
      <c r="C152" t="s">
        <v>124</v>
      </c>
      <c r="D152" t="s">
        <v>843</v>
      </c>
      <c r="E152" t="s">
        <v>1543</v>
      </c>
      <c r="F152" t="s">
        <v>1585</v>
      </c>
      <c r="G152" s="25"/>
      <c r="H152" s="25">
        <v>2975</v>
      </c>
      <c r="I152" s="25">
        <v>2975</v>
      </c>
    </row>
    <row r="153" spans="1:9" x14ac:dyDescent="0.2">
      <c r="A153" t="s">
        <v>1571</v>
      </c>
      <c r="B153" t="s">
        <v>325</v>
      </c>
      <c r="C153" t="s">
        <v>124</v>
      </c>
      <c r="D153" t="s">
        <v>871</v>
      </c>
      <c r="E153" t="s">
        <v>1543</v>
      </c>
      <c r="F153" t="s">
        <v>1576</v>
      </c>
      <c r="G153" s="25"/>
      <c r="H153" s="25">
        <v>2975</v>
      </c>
      <c r="I153" s="25">
        <v>2975</v>
      </c>
    </row>
    <row r="154" spans="1:9" x14ac:dyDescent="0.2">
      <c r="A154" t="s">
        <v>1571</v>
      </c>
      <c r="B154" t="s">
        <v>362</v>
      </c>
      <c r="C154" t="s">
        <v>124</v>
      </c>
      <c r="D154" t="s">
        <v>663</v>
      </c>
      <c r="E154" t="s">
        <v>1547</v>
      </c>
      <c r="F154" t="s">
        <v>414</v>
      </c>
      <c r="G154" s="25"/>
      <c r="H154" s="25">
        <v>180</v>
      </c>
      <c r="I154" s="25">
        <v>180</v>
      </c>
    </row>
    <row r="155" spans="1:9" x14ac:dyDescent="0.2">
      <c r="A155" t="s">
        <v>1571</v>
      </c>
      <c r="B155" t="s">
        <v>362</v>
      </c>
      <c r="C155" t="s">
        <v>124</v>
      </c>
      <c r="D155" t="s">
        <v>694</v>
      </c>
      <c r="E155" t="s">
        <v>1547</v>
      </c>
      <c r="F155" t="s">
        <v>1583</v>
      </c>
      <c r="G155" s="25"/>
      <c r="H155" s="25">
        <v>875</v>
      </c>
      <c r="I155" s="25">
        <v>875</v>
      </c>
    </row>
    <row r="156" spans="1:9" x14ac:dyDescent="0.2">
      <c r="A156" t="s">
        <v>1571</v>
      </c>
      <c r="B156" t="s">
        <v>393</v>
      </c>
      <c r="C156" t="s">
        <v>124</v>
      </c>
      <c r="D156" t="s">
        <v>523</v>
      </c>
      <c r="E156" t="s">
        <v>1547</v>
      </c>
      <c r="F156" t="s">
        <v>1581</v>
      </c>
      <c r="G156" s="25"/>
      <c r="H156" s="25">
        <v>1530</v>
      </c>
      <c r="I156" s="25">
        <v>1530</v>
      </c>
    </row>
    <row r="157" spans="1:9" x14ac:dyDescent="0.2">
      <c r="A157" t="s">
        <v>1571</v>
      </c>
      <c r="B157" t="s">
        <v>393</v>
      </c>
      <c r="C157" t="s">
        <v>124</v>
      </c>
      <c r="D157" t="s">
        <v>530</v>
      </c>
      <c r="E157" t="s">
        <v>1547</v>
      </c>
      <c r="F157" t="s">
        <v>1581</v>
      </c>
      <c r="G157" s="25"/>
      <c r="H157" s="25">
        <v>1530</v>
      </c>
      <c r="I157" s="25">
        <v>1530</v>
      </c>
    </row>
    <row r="158" spans="1:9" x14ac:dyDescent="0.2">
      <c r="A158" t="s">
        <v>1571</v>
      </c>
      <c r="B158" t="s">
        <v>393</v>
      </c>
      <c r="C158" t="s">
        <v>124</v>
      </c>
      <c r="D158" t="s">
        <v>573</v>
      </c>
      <c r="E158" t="s">
        <v>1547</v>
      </c>
      <c r="F158" t="s">
        <v>1582</v>
      </c>
      <c r="G158" s="25"/>
      <c r="H158" s="25">
        <v>1530</v>
      </c>
      <c r="I158" s="25">
        <v>1530</v>
      </c>
    </row>
    <row r="159" spans="1:9" x14ac:dyDescent="0.2">
      <c r="A159" t="s">
        <v>1571</v>
      </c>
      <c r="B159" t="s">
        <v>393</v>
      </c>
      <c r="C159" t="s">
        <v>124</v>
      </c>
      <c r="D159" t="s">
        <v>611</v>
      </c>
      <c r="E159" t="s">
        <v>1547</v>
      </c>
      <c r="F159" t="s">
        <v>1586</v>
      </c>
      <c r="G159" s="25"/>
      <c r="H159" s="25">
        <v>1530</v>
      </c>
      <c r="I159" s="25">
        <v>1530</v>
      </c>
    </row>
    <row r="160" spans="1:9" x14ac:dyDescent="0.2">
      <c r="A160" t="s">
        <v>1571</v>
      </c>
      <c r="B160" t="s">
        <v>393</v>
      </c>
      <c r="C160" t="s">
        <v>124</v>
      </c>
      <c r="D160" t="s">
        <v>648</v>
      </c>
      <c r="E160" t="s">
        <v>1547</v>
      </c>
      <c r="F160" t="s">
        <v>414</v>
      </c>
      <c r="G160" s="25"/>
      <c r="H160" s="25">
        <v>1530</v>
      </c>
      <c r="I160" s="25">
        <v>1530</v>
      </c>
    </row>
    <row r="161" spans="1:9" x14ac:dyDescent="0.2">
      <c r="A161" t="s">
        <v>1571</v>
      </c>
      <c r="B161" t="s">
        <v>393</v>
      </c>
      <c r="C161" t="s">
        <v>124</v>
      </c>
      <c r="D161" t="s">
        <v>680</v>
      </c>
      <c r="E161" t="s">
        <v>1547</v>
      </c>
      <c r="F161" t="s">
        <v>1583</v>
      </c>
      <c r="G161" s="25"/>
      <c r="H161" s="25">
        <v>1530</v>
      </c>
      <c r="I161" s="25">
        <v>1530</v>
      </c>
    </row>
    <row r="162" spans="1:9" x14ac:dyDescent="0.2">
      <c r="A162" t="s">
        <v>1571</v>
      </c>
      <c r="B162" t="s">
        <v>393</v>
      </c>
      <c r="C162" t="s">
        <v>124</v>
      </c>
      <c r="D162" t="s">
        <v>718</v>
      </c>
      <c r="E162" t="s">
        <v>1547</v>
      </c>
      <c r="F162" t="s">
        <v>1579</v>
      </c>
      <c r="G162" s="25"/>
      <c r="H162" s="25">
        <v>1530</v>
      </c>
      <c r="I162" s="25">
        <v>1530</v>
      </c>
    </row>
    <row r="163" spans="1:9" x14ac:dyDescent="0.2">
      <c r="A163" t="s">
        <v>1571</v>
      </c>
      <c r="B163" t="s">
        <v>393</v>
      </c>
      <c r="C163" t="s">
        <v>124</v>
      </c>
      <c r="D163" t="s">
        <v>748</v>
      </c>
      <c r="E163" t="s">
        <v>1547</v>
      </c>
      <c r="F163" t="s">
        <v>1580</v>
      </c>
      <c r="G163" s="25"/>
      <c r="H163" s="25">
        <v>1530</v>
      </c>
      <c r="I163" s="25">
        <v>1530</v>
      </c>
    </row>
    <row r="164" spans="1:9" x14ac:dyDescent="0.2">
      <c r="A164" t="s">
        <v>1571</v>
      </c>
      <c r="B164" t="s">
        <v>393</v>
      </c>
      <c r="C164" t="s">
        <v>124</v>
      </c>
      <c r="D164" t="s">
        <v>769</v>
      </c>
      <c r="E164" t="s">
        <v>1547</v>
      </c>
      <c r="F164" t="s">
        <v>1584</v>
      </c>
      <c r="G164" s="25"/>
      <c r="H164" s="25">
        <v>1530</v>
      </c>
      <c r="I164" s="25">
        <v>1530</v>
      </c>
    </row>
    <row r="165" spans="1:9" x14ac:dyDescent="0.2">
      <c r="A165" t="s">
        <v>1571</v>
      </c>
      <c r="B165" t="s">
        <v>393</v>
      </c>
      <c r="C165" t="s">
        <v>124</v>
      </c>
      <c r="D165" t="s">
        <v>804</v>
      </c>
      <c r="E165" t="s">
        <v>1547</v>
      </c>
      <c r="F165" t="s">
        <v>1577</v>
      </c>
      <c r="G165" s="25"/>
      <c r="H165" s="25">
        <v>1530</v>
      </c>
      <c r="I165" s="25">
        <v>1530</v>
      </c>
    </row>
    <row r="166" spans="1:9" x14ac:dyDescent="0.2">
      <c r="A166" t="s">
        <v>1571</v>
      </c>
      <c r="B166" t="s">
        <v>393</v>
      </c>
      <c r="C166" t="s">
        <v>124</v>
      </c>
      <c r="D166" t="s">
        <v>839</v>
      </c>
      <c r="E166" t="s">
        <v>1547</v>
      </c>
      <c r="F166" t="s">
        <v>1585</v>
      </c>
      <c r="G166" s="25"/>
      <c r="H166" s="25">
        <v>1530</v>
      </c>
      <c r="I166" s="25">
        <v>1530</v>
      </c>
    </row>
    <row r="167" spans="1:9" x14ac:dyDescent="0.2">
      <c r="A167" t="s">
        <v>1571</v>
      </c>
      <c r="B167" t="s">
        <v>393</v>
      </c>
      <c r="C167" t="s">
        <v>124</v>
      </c>
      <c r="D167" t="s">
        <v>874</v>
      </c>
      <c r="E167" t="s">
        <v>1547</v>
      </c>
      <c r="F167" t="s">
        <v>1576</v>
      </c>
      <c r="G167" s="25"/>
      <c r="H167" s="25">
        <v>1530</v>
      </c>
      <c r="I167" s="25">
        <v>1530</v>
      </c>
    </row>
    <row r="168" spans="1:9" x14ac:dyDescent="0.2">
      <c r="A168" t="s">
        <v>1571</v>
      </c>
      <c r="B168" t="s">
        <v>327</v>
      </c>
      <c r="C168" t="s">
        <v>124</v>
      </c>
      <c r="D168" t="s">
        <v>908</v>
      </c>
      <c r="E168" t="s">
        <v>1540</v>
      </c>
      <c r="F168" t="s">
        <v>1578</v>
      </c>
      <c r="G168" s="25"/>
      <c r="H168" s="25">
        <v>2801.58</v>
      </c>
      <c r="I168" s="25">
        <v>2801.58</v>
      </c>
    </row>
    <row r="169" spans="1:9" x14ac:dyDescent="0.2">
      <c r="A169" t="s">
        <v>1571</v>
      </c>
      <c r="B169" t="s">
        <v>327</v>
      </c>
      <c r="C169" t="s">
        <v>124</v>
      </c>
      <c r="D169" t="s">
        <v>910</v>
      </c>
      <c r="E169" t="s">
        <v>1540</v>
      </c>
      <c r="F169" t="s">
        <v>1581</v>
      </c>
      <c r="G169" s="25"/>
      <c r="H169" s="25">
        <v>2801.58</v>
      </c>
      <c r="I169" s="25">
        <v>2801.58</v>
      </c>
    </row>
    <row r="170" spans="1:9" x14ac:dyDescent="0.2">
      <c r="A170" t="s">
        <v>1571</v>
      </c>
      <c r="B170" t="s">
        <v>327</v>
      </c>
      <c r="C170" t="s">
        <v>124</v>
      </c>
      <c r="D170" t="s">
        <v>911</v>
      </c>
      <c r="E170" t="s">
        <v>1540</v>
      </c>
      <c r="F170" t="s">
        <v>1582</v>
      </c>
      <c r="G170" s="25"/>
      <c r="H170" s="25">
        <v>2801.58</v>
      </c>
      <c r="I170" s="25">
        <v>2801.58</v>
      </c>
    </row>
    <row r="171" spans="1:9" x14ac:dyDescent="0.2">
      <c r="A171" t="s">
        <v>1571</v>
      </c>
      <c r="B171" t="s">
        <v>327</v>
      </c>
      <c r="C171" t="s">
        <v>124</v>
      </c>
      <c r="D171" t="s">
        <v>915</v>
      </c>
      <c r="E171" t="s">
        <v>1540</v>
      </c>
      <c r="F171" t="s">
        <v>414</v>
      </c>
      <c r="G171" s="25"/>
      <c r="H171" s="25">
        <v>2801.58</v>
      </c>
      <c r="I171" s="25">
        <v>2801.58</v>
      </c>
    </row>
    <row r="172" spans="1:9" x14ac:dyDescent="0.2">
      <c r="A172" t="s">
        <v>1571</v>
      </c>
      <c r="B172" t="s">
        <v>327</v>
      </c>
      <c r="C172" t="s">
        <v>124</v>
      </c>
      <c r="D172" t="s">
        <v>918</v>
      </c>
      <c r="E172" t="s">
        <v>1540</v>
      </c>
      <c r="F172" t="s">
        <v>1583</v>
      </c>
      <c r="G172" s="25"/>
      <c r="H172" s="25">
        <v>2801.58</v>
      </c>
      <c r="I172" s="25">
        <v>2801.58</v>
      </c>
    </row>
    <row r="173" spans="1:9" x14ac:dyDescent="0.2">
      <c r="A173" t="s">
        <v>1571</v>
      </c>
      <c r="B173" t="s">
        <v>327</v>
      </c>
      <c r="C173" t="s">
        <v>124</v>
      </c>
      <c r="D173" t="s">
        <v>919</v>
      </c>
      <c r="E173" t="s">
        <v>1540</v>
      </c>
      <c r="F173" t="s">
        <v>1579</v>
      </c>
      <c r="G173" s="25"/>
      <c r="H173" s="25">
        <v>2801.58</v>
      </c>
      <c r="I173" s="25">
        <v>2801.58</v>
      </c>
    </row>
    <row r="174" spans="1:9" x14ac:dyDescent="0.2">
      <c r="A174" t="s">
        <v>1571</v>
      </c>
      <c r="B174" t="s">
        <v>327</v>
      </c>
      <c r="C174" t="s">
        <v>124</v>
      </c>
      <c r="D174" t="s">
        <v>921</v>
      </c>
      <c r="E174" t="s">
        <v>1540</v>
      </c>
      <c r="F174" t="s">
        <v>1584</v>
      </c>
      <c r="G174" s="25"/>
      <c r="H174" s="25">
        <v>2801.58</v>
      </c>
      <c r="I174" s="25">
        <v>2801.58</v>
      </c>
    </row>
    <row r="175" spans="1:9" x14ac:dyDescent="0.2">
      <c r="A175" t="s">
        <v>1571</v>
      </c>
      <c r="B175" t="s">
        <v>327</v>
      </c>
      <c r="C175" t="s">
        <v>124</v>
      </c>
      <c r="D175" t="s">
        <v>924</v>
      </c>
      <c r="E175" t="s">
        <v>1540</v>
      </c>
      <c r="F175" t="s">
        <v>1580</v>
      </c>
      <c r="G175" s="25"/>
      <c r="H175" s="25">
        <v>2801.58</v>
      </c>
      <c r="I175" s="25">
        <v>2801.58</v>
      </c>
    </row>
    <row r="176" spans="1:9" x14ac:dyDescent="0.2">
      <c r="A176" t="s">
        <v>1571</v>
      </c>
      <c r="B176" t="s">
        <v>327</v>
      </c>
      <c r="C176" t="s">
        <v>124</v>
      </c>
      <c r="D176" t="s">
        <v>444</v>
      </c>
      <c r="E176" t="s">
        <v>1540</v>
      </c>
      <c r="F176" t="s">
        <v>1577</v>
      </c>
      <c r="G176" s="25"/>
      <c r="H176" s="25">
        <v>2801.58</v>
      </c>
      <c r="I176" s="25">
        <v>2801.58</v>
      </c>
    </row>
    <row r="177" spans="1:9" x14ac:dyDescent="0.2">
      <c r="A177" t="s">
        <v>1571</v>
      </c>
      <c r="B177" t="s">
        <v>327</v>
      </c>
      <c r="C177" t="s">
        <v>124</v>
      </c>
      <c r="D177" t="s">
        <v>939</v>
      </c>
      <c r="E177" t="s">
        <v>1540</v>
      </c>
      <c r="F177" t="s">
        <v>1585</v>
      </c>
      <c r="G177" s="25"/>
      <c r="H177" s="25">
        <v>2801.58</v>
      </c>
      <c r="I177" s="25">
        <v>2801.58</v>
      </c>
    </row>
    <row r="178" spans="1:9" x14ac:dyDescent="0.2">
      <c r="A178" t="s">
        <v>1571</v>
      </c>
      <c r="B178" t="s">
        <v>327</v>
      </c>
      <c r="C178" t="s">
        <v>124</v>
      </c>
      <c r="D178" t="s">
        <v>943</v>
      </c>
      <c r="E178" t="s">
        <v>1547</v>
      </c>
      <c r="F178" t="s">
        <v>1576</v>
      </c>
      <c r="G178" s="25"/>
      <c r="H178" s="25">
        <v>2801.58</v>
      </c>
      <c r="I178" s="25">
        <v>2801.58</v>
      </c>
    </row>
    <row r="179" spans="1:9" x14ac:dyDescent="0.2">
      <c r="A179" t="s">
        <v>1571</v>
      </c>
      <c r="B179" t="s">
        <v>1426</v>
      </c>
      <c r="C179" t="s">
        <v>124</v>
      </c>
      <c r="D179" t="s">
        <v>937</v>
      </c>
      <c r="E179" t="s">
        <v>1544</v>
      </c>
      <c r="F179" t="s">
        <v>1578</v>
      </c>
      <c r="G179" s="25"/>
      <c r="H179" s="25">
        <v>39.236179999999997</v>
      </c>
      <c r="I179" s="25">
        <v>39.236179999999997</v>
      </c>
    </row>
    <row r="180" spans="1:9" x14ac:dyDescent="0.2">
      <c r="A180" t="s">
        <v>1571</v>
      </c>
      <c r="B180" t="s">
        <v>1426</v>
      </c>
      <c r="C180" t="s">
        <v>124</v>
      </c>
      <c r="D180" t="s">
        <v>1429</v>
      </c>
      <c r="E180" t="s">
        <v>1544</v>
      </c>
      <c r="F180" t="s">
        <v>1581</v>
      </c>
      <c r="G180" s="25"/>
      <c r="H180" s="25">
        <v>49.443334999999998</v>
      </c>
      <c r="I180" s="25">
        <v>49.443334999999998</v>
      </c>
    </row>
    <row r="181" spans="1:9" x14ac:dyDescent="0.2">
      <c r="A181" t="s">
        <v>1571</v>
      </c>
      <c r="B181" t="s">
        <v>1426</v>
      </c>
      <c r="C181" t="s">
        <v>124</v>
      </c>
      <c r="D181" t="s">
        <v>1433</v>
      </c>
      <c r="E181" t="s">
        <v>1544</v>
      </c>
      <c r="F181" t="s">
        <v>1582</v>
      </c>
      <c r="G181" s="25"/>
      <c r="H181" s="25">
        <v>42.172190000000001</v>
      </c>
      <c r="I181" s="25">
        <v>42.172190000000001</v>
      </c>
    </row>
    <row r="182" spans="1:9" x14ac:dyDescent="0.2">
      <c r="A182" t="s">
        <v>1571</v>
      </c>
      <c r="B182" t="s">
        <v>1426</v>
      </c>
      <c r="C182" t="s">
        <v>124</v>
      </c>
      <c r="D182" t="s">
        <v>1437</v>
      </c>
      <c r="E182" t="s">
        <v>1544</v>
      </c>
      <c r="F182" t="s">
        <v>1586</v>
      </c>
      <c r="G182" s="25"/>
      <c r="H182" s="25">
        <v>42.260750000000002</v>
      </c>
      <c r="I182" s="25">
        <v>42.260750000000002</v>
      </c>
    </row>
    <row r="183" spans="1:9" x14ac:dyDescent="0.2">
      <c r="A183" t="s">
        <v>1571</v>
      </c>
      <c r="B183" t="s">
        <v>1426</v>
      </c>
      <c r="C183" t="s">
        <v>124</v>
      </c>
      <c r="D183" t="s">
        <v>1438</v>
      </c>
      <c r="E183" t="s">
        <v>1544</v>
      </c>
      <c r="F183" t="s">
        <v>414</v>
      </c>
      <c r="G183" s="25"/>
      <c r="H183" s="25">
        <v>35.289110000000001</v>
      </c>
      <c r="I183" s="25">
        <v>35.289110000000001</v>
      </c>
    </row>
    <row r="184" spans="1:9" x14ac:dyDescent="0.2">
      <c r="A184" t="s">
        <v>1571</v>
      </c>
      <c r="B184" t="s">
        <v>1426</v>
      </c>
      <c r="C184" t="s">
        <v>124</v>
      </c>
      <c r="D184" t="s">
        <v>1440</v>
      </c>
      <c r="E184" t="s">
        <v>1544</v>
      </c>
      <c r="F184" t="s">
        <v>1583</v>
      </c>
      <c r="G184" s="25"/>
      <c r="H184" s="25">
        <v>49.649360000000001</v>
      </c>
      <c r="I184" s="25">
        <v>49.649360000000001</v>
      </c>
    </row>
    <row r="185" spans="1:9" x14ac:dyDescent="0.2">
      <c r="A185" t="s">
        <v>1571</v>
      </c>
      <c r="B185" t="s">
        <v>1426</v>
      </c>
      <c r="C185" t="s">
        <v>124</v>
      </c>
      <c r="D185" t="s">
        <v>1446</v>
      </c>
      <c r="E185" t="s">
        <v>1544</v>
      </c>
      <c r="F185" t="s">
        <v>1579</v>
      </c>
      <c r="G185" s="25"/>
      <c r="H185" s="25">
        <v>39.379474999999999</v>
      </c>
      <c r="I185" s="25">
        <v>39.379474999999999</v>
      </c>
    </row>
    <row r="186" spans="1:9" x14ac:dyDescent="0.2">
      <c r="A186" t="s">
        <v>1571</v>
      </c>
      <c r="B186" t="s">
        <v>1426</v>
      </c>
      <c r="C186" t="s">
        <v>124</v>
      </c>
      <c r="D186" t="s">
        <v>1449</v>
      </c>
      <c r="E186" t="s">
        <v>1544</v>
      </c>
      <c r="F186" t="s">
        <v>1580</v>
      </c>
      <c r="G186" s="25"/>
      <c r="H186" s="25">
        <v>49.693024999999999</v>
      </c>
      <c r="I186" s="25">
        <v>49.693024999999999</v>
      </c>
    </row>
    <row r="187" spans="1:9" x14ac:dyDescent="0.2">
      <c r="A187" t="s">
        <v>1571</v>
      </c>
      <c r="B187" t="s">
        <v>1426</v>
      </c>
      <c r="C187" t="s">
        <v>124</v>
      </c>
      <c r="D187" t="s">
        <v>1452</v>
      </c>
      <c r="E187" t="s">
        <v>1544</v>
      </c>
      <c r="F187" t="s">
        <v>1584</v>
      </c>
      <c r="G187" s="25"/>
      <c r="H187" s="25">
        <v>49.122304999999997</v>
      </c>
      <c r="I187" s="25">
        <v>49.122304999999997</v>
      </c>
    </row>
    <row r="188" spans="1:9" x14ac:dyDescent="0.2">
      <c r="A188" t="s">
        <v>1571</v>
      </c>
      <c r="B188" t="s">
        <v>1426</v>
      </c>
      <c r="C188" t="s">
        <v>124</v>
      </c>
      <c r="D188" t="s">
        <v>1458</v>
      </c>
      <c r="E188" t="s">
        <v>1544</v>
      </c>
      <c r="F188" t="s">
        <v>1577</v>
      </c>
      <c r="G188" s="25"/>
      <c r="H188" s="25">
        <v>44.987045000000002</v>
      </c>
      <c r="I188" s="25">
        <v>44.987045000000002</v>
      </c>
    </row>
    <row r="189" spans="1:9" x14ac:dyDescent="0.2">
      <c r="A189" t="s">
        <v>1571</v>
      </c>
      <c r="B189" t="s">
        <v>1426</v>
      </c>
      <c r="C189" t="s">
        <v>124</v>
      </c>
      <c r="D189" t="s">
        <v>1465</v>
      </c>
      <c r="E189" t="s">
        <v>1544</v>
      </c>
      <c r="F189" t="s">
        <v>1585</v>
      </c>
      <c r="G189" s="25"/>
      <c r="H189" s="25">
        <v>43.50797</v>
      </c>
      <c r="I189" s="25">
        <v>43.50797</v>
      </c>
    </row>
    <row r="190" spans="1:9" x14ac:dyDescent="0.2">
      <c r="A190" t="s">
        <v>1571</v>
      </c>
      <c r="B190" t="s">
        <v>1426</v>
      </c>
      <c r="C190" t="s">
        <v>124</v>
      </c>
      <c r="D190" t="s">
        <v>1469</v>
      </c>
      <c r="E190" t="s">
        <v>1544</v>
      </c>
      <c r="F190" t="s">
        <v>1576</v>
      </c>
      <c r="G190" s="25"/>
      <c r="H190" s="25">
        <v>49.738124999999997</v>
      </c>
      <c r="I190" s="25">
        <v>49.738124999999997</v>
      </c>
    </row>
    <row r="191" spans="1:9" x14ac:dyDescent="0.2">
      <c r="A191" t="s">
        <v>1571</v>
      </c>
      <c r="B191" t="s">
        <v>1560</v>
      </c>
      <c r="C191" t="s">
        <v>124</v>
      </c>
      <c r="D191" t="s">
        <v>400</v>
      </c>
      <c r="E191" t="s">
        <v>1551</v>
      </c>
      <c r="F191" t="s">
        <v>1578</v>
      </c>
      <c r="G191" s="25"/>
      <c r="H191" s="25">
        <v>-45262</v>
      </c>
      <c r="I191" s="25">
        <v>-45262</v>
      </c>
    </row>
    <row r="192" spans="1:9" x14ac:dyDescent="0.2">
      <c r="A192" t="s">
        <v>1571</v>
      </c>
      <c r="B192" t="s">
        <v>1560</v>
      </c>
      <c r="C192" t="s">
        <v>124</v>
      </c>
      <c r="D192" t="s">
        <v>403</v>
      </c>
      <c r="E192" t="s">
        <v>1551</v>
      </c>
      <c r="F192" t="s">
        <v>1581</v>
      </c>
      <c r="G192" s="25"/>
      <c r="H192" s="25">
        <v>-14554</v>
      </c>
      <c r="I192" s="25">
        <v>-14554</v>
      </c>
    </row>
    <row r="193" spans="1:9" x14ac:dyDescent="0.2">
      <c r="A193" t="s">
        <v>1571</v>
      </c>
      <c r="B193" t="s">
        <v>1560</v>
      </c>
      <c r="C193" t="s">
        <v>124</v>
      </c>
      <c r="D193" t="s">
        <v>1537</v>
      </c>
      <c r="E193" t="s">
        <v>1551</v>
      </c>
      <c r="F193" t="s">
        <v>1582</v>
      </c>
      <c r="G193" s="25"/>
      <c r="H193" s="25">
        <v>-8702</v>
      </c>
      <c r="I193" s="25">
        <v>-8702</v>
      </c>
    </row>
    <row r="194" spans="1:9" x14ac:dyDescent="0.2">
      <c r="A194" t="s">
        <v>1571</v>
      </c>
      <c r="B194" t="s">
        <v>1560</v>
      </c>
      <c r="C194" t="s">
        <v>124</v>
      </c>
      <c r="D194" t="s">
        <v>411</v>
      </c>
      <c r="E194" t="s">
        <v>1551</v>
      </c>
      <c r="F194" t="s">
        <v>1586</v>
      </c>
      <c r="G194" s="25"/>
      <c r="H194" s="25">
        <v>-20690</v>
      </c>
      <c r="I194" s="25">
        <v>-20690</v>
      </c>
    </row>
    <row r="195" spans="1:9" x14ac:dyDescent="0.2">
      <c r="A195" t="s">
        <v>1571</v>
      </c>
      <c r="B195" t="s">
        <v>1560</v>
      </c>
      <c r="C195" t="s">
        <v>124</v>
      </c>
      <c r="D195" t="s">
        <v>412</v>
      </c>
      <c r="E195" t="s">
        <v>1551</v>
      </c>
      <c r="F195" t="s">
        <v>414</v>
      </c>
      <c r="G195" s="25"/>
      <c r="H195" s="25">
        <v>-9589</v>
      </c>
      <c r="I195" s="25">
        <v>-9589</v>
      </c>
    </row>
    <row r="196" spans="1:9" x14ac:dyDescent="0.2">
      <c r="A196" t="s">
        <v>1571</v>
      </c>
      <c r="B196" t="s">
        <v>1560</v>
      </c>
      <c r="C196" t="s">
        <v>124</v>
      </c>
      <c r="D196" t="s">
        <v>404</v>
      </c>
      <c r="E196" t="s">
        <v>1551</v>
      </c>
      <c r="F196" t="s">
        <v>1583</v>
      </c>
      <c r="G196" s="25"/>
      <c r="H196" s="25">
        <v>-4859</v>
      </c>
      <c r="I196" s="25">
        <v>-4859</v>
      </c>
    </row>
    <row r="197" spans="1:9" x14ac:dyDescent="0.2">
      <c r="A197" t="s">
        <v>1571</v>
      </c>
      <c r="B197" t="s">
        <v>1560</v>
      </c>
      <c r="C197" t="s">
        <v>124</v>
      </c>
      <c r="D197" t="s">
        <v>405</v>
      </c>
      <c r="E197" t="s">
        <v>1551</v>
      </c>
      <c r="F197" t="s">
        <v>1579</v>
      </c>
      <c r="G197" s="25"/>
      <c r="H197" s="25">
        <v>-4997.53</v>
      </c>
      <c r="I197" s="25">
        <v>-4997.53</v>
      </c>
    </row>
    <row r="198" spans="1:9" x14ac:dyDescent="0.2">
      <c r="A198" t="s">
        <v>1571</v>
      </c>
      <c r="B198" t="s">
        <v>1560</v>
      </c>
      <c r="C198" t="s">
        <v>124</v>
      </c>
      <c r="D198" t="s">
        <v>406</v>
      </c>
      <c r="E198" t="s">
        <v>1551</v>
      </c>
      <c r="F198" t="s">
        <v>1580</v>
      </c>
      <c r="G198" s="25"/>
      <c r="H198" s="25">
        <v>-13077.25</v>
      </c>
      <c r="I198" s="25">
        <v>-13077.25</v>
      </c>
    </row>
    <row r="199" spans="1:9" x14ac:dyDescent="0.2">
      <c r="A199" t="s">
        <v>1571</v>
      </c>
      <c r="B199" t="s">
        <v>1560</v>
      </c>
      <c r="C199" t="s">
        <v>124</v>
      </c>
      <c r="D199" t="s">
        <v>407</v>
      </c>
      <c r="E199" t="s">
        <v>1551</v>
      </c>
      <c r="F199" t="s">
        <v>1584</v>
      </c>
      <c r="G199" s="25"/>
      <c r="H199" s="25">
        <v>-22240</v>
      </c>
      <c r="I199" s="25">
        <v>-22240</v>
      </c>
    </row>
    <row r="200" spans="1:9" x14ac:dyDescent="0.2">
      <c r="A200" t="s">
        <v>1571</v>
      </c>
      <c r="B200" t="s">
        <v>1560</v>
      </c>
      <c r="C200" t="s">
        <v>124</v>
      </c>
      <c r="D200" t="s">
        <v>408</v>
      </c>
      <c r="E200" t="s">
        <v>1551</v>
      </c>
      <c r="F200" t="s">
        <v>1577</v>
      </c>
      <c r="G200" s="25"/>
      <c r="H200" s="25">
        <v>-38631</v>
      </c>
      <c r="I200" s="25">
        <v>-38631</v>
      </c>
    </row>
    <row r="201" spans="1:9" x14ac:dyDescent="0.2">
      <c r="A201" t="s">
        <v>1571</v>
      </c>
      <c r="B201" t="s">
        <v>1560</v>
      </c>
      <c r="C201" t="s">
        <v>124</v>
      </c>
      <c r="D201" t="s">
        <v>409</v>
      </c>
      <c r="E201" t="s">
        <v>1551</v>
      </c>
      <c r="F201" t="s">
        <v>1585</v>
      </c>
      <c r="G201" s="25"/>
      <c r="H201" s="25">
        <v>-6980</v>
      </c>
      <c r="I201" s="25">
        <v>-6980</v>
      </c>
    </row>
    <row r="202" spans="1:9" x14ac:dyDescent="0.2">
      <c r="A202" t="s">
        <v>1571</v>
      </c>
      <c r="B202" t="s">
        <v>1560</v>
      </c>
      <c r="C202" t="s">
        <v>124</v>
      </c>
      <c r="D202" t="s">
        <v>410</v>
      </c>
      <c r="E202" t="s">
        <v>1551</v>
      </c>
      <c r="F202" t="s">
        <v>1576</v>
      </c>
      <c r="G202" s="25"/>
      <c r="H202" s="25">
        <v>-8463</v>
      </c>
      <c r="I202" s="25">
        <v>-8463</v>
      </c>
    </row>
    <row r="203" spans="1:9" x14ac:dyDescent="0.2">
      <c r="A203" t="s">
        <v>1571</v>
      </c>
      <c r="B203" t="s">
        <v>903</v>
      </c>
      <c r="C203" t="s">
        <v>124</v>
      </c>
      <c r="D203" t="s">
        <v>938</v>
      </c>
      <c r="E203" t="s">
        <v>1547</v>
      </c>
      <c r="F203" t="s">
        <v>1577</v>
      </c>
      <c r="G203" s="25"/>
      <c r="H203" s="25">
        <v>19300</v>
      </c>
      <c r="I203" s="25">
        <v>19300</v>
      </c>
    </row>
    <row r="204" spans="1:9" x14ac:dyDescent="0.2">
      <c r="A204" t="s">
        <v>1571</v>
      </c>
      <c r="B204" t="s">
        <v>358</v>
      </c>
      <c r="C204" t="s">
        <v>124</v>
      </c>
      <c r="D204" t="s">
        <v>912</v>
      </c>
      <c r="E204" t="s">
        <v>1547</v>
      </c>
      <c r="F204" t="s">
        <v>1582</v>
      </c>
      <c r="G204" s="25"/>
      <c r="H204" s="25">
        <v>3624.06</v>
      </c>
      <c r="I204" s="25">
        <v>3624.06</v>
      </c>
    </row>
    <row r="205" spans="1:9" x14ac:dyDescent="0.2">
      <c r="A205" t="s">
        <v>1571</v>
      </c>
      <c r="B205" t="s">
        <v>1561</v>
      </c>
      <c r="C205" t="s">
        <v>124</v>
      </c>
      <c r="D205" t="s">
        <v>400</v>
      </c>
      <c r="E205" t="s">
        <v>1552</v>
      </c>
      <c r="F205" t="s">
        <v>1578</v>
      </c>
      <c r="G205" s="25"/>
      <c r="H205" s="25">
        <v>-5790</v>
      </c>
      <c r="I205" s="25">
        <v>-5790</v>
      </c>
    </row>
    <row r="206" spans="1:9" x14ac:dyDescent="0.2">
      <c r="A206" t="s">
        <v>1571</v>
      </c>
      <c r="B206" t="s">
        <v>1561</v>
      </c>
      <c r="C206" t="s">
        <v>124</v>
      </c>
      <c r="D206" t="s">
        <v>403</v>
      </c>
      <c r="E206" t="s">
        <v>1552</v>
      </c>
      <c r="F206" t="s">
        <v>1581</v>
      </c>
      <c r="G206" s="25"/>
      <c r="H206" s="25">
        <v>-2945</v>
      </c>
      <c r="I206" s="25">
        <v>-2945</v>
      </c>
    </row>
    <row r="207" spans="1:9" x14ac:dyDescent="0.2">
      <c r="A207" t="s">
        <v>1571</v>
      </c>
      <c r="B207" t="s">
        <v>1561</v>
      </c>
      <c r="C207" t="s">
        <v>124</v>
      </c>
      <c r="D207" t="s">
        <v>1537</v>
      </c>
      <c r="E207" t="s">
        <v>1552</v>
      </c>
      <c r="F207" t="s">
        <v>1582</v>
      </c>
      <c r="G207" s="25"/>
      <c r="H207" s="25">
        <v>-2060</v>
      </c>
      <c r="I207" s="25">
        <v>-2060</v>
      </c>
    </row>
    <row r="208" spans="1:9" x14ac:dyDescent="0.2">
      <c r="A208" t="s">
        <v>1571</v>
      </c>
      <c r="B208" t="s">
        <v>1561</v>
      </c>
      <c r="C208" t="s">
        <v>124</v>
      </c>
      <c r="D208" t="s">
        <v>411</v>
      </c>
      <c r="E208" t="s">
        <v>1552</v>
      </c>
      <c r="F208" t="s">
        <v>1586</v>
      </c>
      <c r="G208" s="25"/>
      <c r="H208" s="25">
        <v>-5932</v>
      </c>
      <c r="I208" s="25">
        <v>-5932</v>
      </c>
    </row>
    <row r="209" spans="1:9" x14ac:dyDescent="0.2">
      <c r="A209" t="s">
        <v>1571</v>
      </c>
      <c r="B209" t="s">
        <v>1561</v>
      </c>
      <c r="C209" t="s">
        <v>124</v>
      </c>
      <c r="D209" t="s">
        <v>412</v>
      </c>
      <c r="E209" t="s">
        <v>1552</v>
      </c>
      <c r="F209" t="s">
        <v>414</v>
      </c>
      <c r="G209" s="25"/>
      <c r="H209" s="25">
        <v>-2840</v>
      </c>
      <c r="I209" s="25">
        <v>-2840</v>
      </c>
    </row>
    <row r="210" spans="1:9" x14ac:dyDescent="0.2">
      <c r="A210" t="s">
        <v>1571</v>
      </c>
      <c r="B210" t="s">
        <v>1561</v>
      </c>
      <c r="C210" t="s">
        <v>124</v>
      </c>
      <c r="D210" t="s">
        <v>404</v>
      </c>
      <c r="E210" t="s">
        <v>1552</v>
      </c>
      <c r="F210" t="s">
        <v>1583</v>
      </c>
      <c r="G210" s="25"/>
      <c r="H210" s="25">
        <v>-1153</v>
      </c>
      <c r="I210" s="25">
        <v>-1153</v>
      </c>
    </row>
    <row r="211" spans="1:9" x14ac:dyDescent="0.2">
      <c r="A211" t="s">
        <v>1571</v>
      </c>
      <c r="B211" t="s">
        <v>1561</v>
      </c>
      <c r="C211" t="s">
        <v>124</v>
      </c>
      <c r="D211" t="s">
        <v>405</v>
      </c>
      <c r="E211" t="s">
        <v>1552</v>
      </c>
      <c r="F211" t="s">
        <v>1579</v>
      </c>
      <c r="G211" s="25"/>
      <c r="H211" s="25">
        <v>-949.27</v>
      </c>
      <c r="I211" s="25">
        <v>-949.27</v>
      </c>
    </row>
    <row r="212" spans="1:9" x14ac:dyDescent="0.2">
      <c r="A212" t="s">
        <v>1571</v>
      </c>
      <c r="B212" t="s">
        <v>1561</v>
      </c>
      <c r="C212" t="s">
        <v>124</v>
      </c>
      <c r="D212" t="s">
        <v>406</v>
      </c>
      <c r="E212" t="s">
        <v>1552</v>
      </c>
      <c r="F212" t="s">
        <v>1580</v>
      </c>
      <c r="G212" s="25"/>
      <c r="H212" s="25">
        <v>-2388.4899999999998</v>
      </c>
      <c r="I212" s="25">
        <v>-2388.4899999999998</v>
      </c>
    </row>
    <row r="213" spans="1:9" x14ac:dyDescent="0.2">
      <c r="A213" t="s">
        <v>1571</v>
      </c>
      <c r="B213" t="s">
        <v>1561</v>
      </c>
      <c r="C213" t="s">
        <v>124</v>
      </c>
      <c r="D213" t="s">
        <v>407</v>
      </c>
      <c r="E213" t="s">
        <v>1552</v>
      </c>
      <c r="F213" t="s">
        <v>1584</v>
      </c>
      <c r="G213" s="25"/>
      <c r="H213" s="25">
        <v>-2818</v>
      </c>
      <c r="I213" s="25">
        <v>-2818</v>
      </c>
    </row>
    <row r="214" spans="1:9" x14ac:dyDescent="0.2">
      <c r="A214" t="s">
        <v>1571</v>
      </c>
      <c r="B214" t="s">
        <v>1561</v>
      </c>
      <c r="C214" t="s">
        <v>124</v>
      </c>
      <c r="D214" t="s">
        <v>408</v>
      </c>
      <c r="E214" t="s">
        <v>1552</v>
      </c>
      <c r="F214" t="s">
        <v>1577</v>
      </c>
      <c r="G214" s="25"/>
      <c r="H214" s="25">
        <v>-4396</v>
      </c>
      <c r="I214" s="25">
        <v>-4396</v>
      </c>
    </row>
    <row r="215" spans="1:9" x14ac:dyDescent="0.2">
      <c r="A215" t="s">
        <v>1571</v>
      </c>
      <c r="B215" t="s">
        <v>1561</v>
      </c>
      <c r="C215" t="s">
        <v>124</v>
      </c>
      <c r="D215" t="s">
        <v>409</v>
      </c>
      <c r="E215" t="s">
        <v>1552</v>
      </c>
      <c r="F215" t="s">
        <v>1585</v>
      </c>
      <c r="G215" s="25"/>
      <c r="H215" s="25">
        <v>-748</v>
      </c>
      <c r="I215" s="25">
        <v>-748</v>
      </c>
    </row>
    <row r="216" spans="1:9" x14ac:dyDescent="0.2">
      <c r="A216" t="s">
        <v>1571</v>
      </c>
      <c r="B216" t="s">
        <v>1561</v>
      </c>
      <c r="C216" t="s">
        <v>124</v>
      </c>
      <c r="D216" t="s">
        <v>410</v>
      </c>
      <c r="E216" t="s">
        <v>1552</v>
      </c>
      <c r="F216" t="s">
        <v>1576</v>
      </c>
      <c r="G216" s="25"/>
      <c r="H216" s="25">
        <v>-899</v>
      </c>
      <c r="I216" s="25">
        <v>-899</v>
      </c>
    </row>
    <row r="217" spans="1:9" x14ac:dyDescent="0.2">
      <c r="A217" t="s">
        <v>1571</v>
      </c>
      <c r="B217" t="s">
        <v>1160</v>
      </c>
      <c r="C217" t="s">
        <v>124</v>
      </c>
      <c r="D217" t="s">
        <v>1261</v>
      </c>
      <c r="E217" t="s">
        <v>1544</v>
      </c>
      <c r="F217" t="s">
        <v>1586</v>
      </c>
      <c r="G217" s="25"/>
      <c r="H217" s="25">
        <v>13.021599999999999</v>
      </c>
      <c r="I217" s="25">
        <v>13.021599999999999</v>
      </c>
    </row>
    <row r="218" spans="1:9" x14ac:dyDescent="0.2">
      <c r="A218" t="s">
        <v>1571</v>
      </c>
      <c r="B218" t="s">
        <v>1427</v>
      </c>
      <c r="C218" t="s">
        <v>124</v>
      </c>
      <c r="D218" t="s">
        <v>940</v>
      </c>
      <c r="E218" t="s">
        <v>1544</v>
      </c>
      <c r="F218" t="s">
        <v>1578</v>
      </c>
      <c r="G218" s="25"/>
      <c r="H218" s="25">
        <v>1.64</v>
      </c>
      <c r="I218" s="25">
        <v>1.64</v>
      </c>
    </row>
    <row r="219" spans="1:9" x14ac:dyDescent="0.2">
      <c r="A219" t="s">
        <v>1571</v>
      </c>
      <c r="B219" t="s">
        <v>1427</v>
      </c>
      <c r="C219" t="s">
        <v>124</v>
      </c>
      <c r="D219" t="s">
        <v>1428</v>
      </c>
      <c r="E219" t="s">
        <v>1544</v>
      </c>
      <c r="F219" t="s">
        <v>1581</v>
      </c>
      <c r="G219" s="25"/>
      <c r="H219" s="25">
        <v>1.64</v>
      </c>
      <c r="I219" s="25">
        <v>1.64</v>
      </c>
    </row>
    <row r="220" spans="1:9" x14ac:dyDescent="0.2">
      <c r="A220" t="s">
        <v>1571</v>
      </c>
      <c r="B220" t="s">
        <v>1427</v>
      </c>
      <c r="C220" t="s">
        <v>124</v>
      </c>
      <c r="D220" t="s">
        <v>1434</v>
      </c>
      <c r="E220" t="s">
        <v>1544</v>
      </c>
      <c r="F220" t="s">
        <v>1582</v>
      </c>
      <c r="G220" s="25"/>
      <c r="H220" s="25">
        <v>1.64</v>
      </c>
      <c r="I220" s="25">
        <v>1.64</v>
      </c>
    </row>
    <row r="221" spans="1:9" x14ac:dyDescent="0.2">
      <c r="A221" t="s">
        <v>1571</v>
      </c>
      <c r="B221" t="s">
        <v>1427</v>
      </c>
      <c r="C221" t="s">
        <v>124</v>
      </c>
      <c r="D221" t="s">
        <v>1460</v>
      </c>
      <c r="E221" t="s">
        <v>1544</v>
      </c>
      <c r="F221" t="s">
        <v>1577</v>
      </c>
      <c r="G221" s="25"/>
      <c r="H221" s="25">
        <v>1.64</v>
      </c>
      <c r="I221" s="25">
        <v>1.64</v>
      </c>
    </row>
    <row r="222" spans="1:9" x14ac:dyDescent="0.2">
      <c r="A222" t="s">
        <v>1571</v>
      </c>
      <c r="B222" t="s">
        <v>1427</v>
      </c>
      <c r="C222" t="s">
        <v>124</v>
      </c>
      <c r="D222" t="s">
        <v>1466</v>
      </c>
      <c r="E222" t="s">
        <v>1544</v>
      </c>
      <c r="F222" t="s">
        <v>1585</v>
      </c>
      <c r="G222" s="25"/>
      <c r="H222" s="25">
        <v>1.64</v>
      </c>
      <c r="I222" s="25">
        <v>1.64</v>
      </c>
    </row>
    <row r="223" spans="1:9" x14ac:dyDescent="0.2">
      <c r="A223" t="s">
        <v>1571</v>
      </c>
      <c r="B223" t="s">
        <v>1427</v>
      </c>
      <c r="C223" t="s">
        <v>124</v>
      </c>
      <c r="D223" t="s">
        <v>1468</v>
      </c>
      <c r="E223" t="s">
        <v>1544</v>
      </c>
      <c r="F223" t="s">
        <v>1576</v>
      </c>
      <c r="G223" s="25"/>
      <c r="H223" s="25">
        <v>1.64</v>
      </c>
      <c r="I223" s="25">
        <v>1.64</v>
      </c>
    </row>
    <row r="224" spans="1:9" x14ac:dyDescent="0.2">
      <c r="A224" t="s">
        <v>1571</v>
      </c>
      <c r="B224" t="s">
        <v>1559</v>
      </c>
      <c r="C224" t="s">
        <v>124</v>
      </c>
      <c r="D224" t="s">
        <v>1526</v>
      </c>
      <c r="E224" t="s">
        <v>1550</v>
      </c>
      <c r="F224" t="s">
        <v>1586</v>
      </c>
      <c r="G224" s="25"/>
      <c r="H224" s="25">
        <v>21.21</v>
      </c>
      <c r="I224" s="25">
        <v>21.21</v>
      </c>
    </row>
    <row r="225" spans="1:9" x14ac:dyDescent="0.2">
      <c r="A225" t="s">
        <v>1571</v>
      </c>
      <c r="B225" t="s">
        <v>1559</v>
      </c>
      <c r="C225" t="s">
        <v>124</v>
      </c>
      <c r="D225" t="s">
        <v>1526</v>
      </c>
      <c r="E225" t="s">
        <v>1549</v>
      </c>
      <c r="F225" t="s">
        <v>1586</v>
      </c>
      <c r="G225" s="25"/>
      <c r="H225" s="25">
        <v>1684.81</v>
      </c>
      <c r="I225" s="25">
        <v>1684.81</v>
      </c>
    </row>
    <row r="226" spans="1:9" x14ac:dyDescent="0.2">
      <c r="A226" t="s">
        <v>1571</v>
      </c>
      <c r="B226" t="s">
        <v>1559</v>
      </c>
      <c r="C226" t="s">
        <v>124</v>
      </c>
      <c r="D226" t="s">
        <v>1531</v>
      </c>
      <c r="E226" t="s">
        <v>1550</v>
      </c>
      <c r="F226" t="s">
        <v>414</v>
      </c>
      <c r="G226" s="25"/>
      <c r="H226" s="25">
        <v>71.63</v>
      </c>
      <c r="I226" s="25">
        <v>71.63</v>
      </c>
    </row>
    <row r="227" spans="1:9" x14ac:dyDescent="0.2">
      <c r="A227" t="s">
        <v>1571</v>
      </c>
      <c r="B227" t="s">
        <v>1559</v>
      </c>
      <c r="C227" t="s">
        <v>124</v>
      </c>
      <c r="D227" t="s">
        <v>1531</v>
      </c>
      <c r="E227" t="s">
        <v>1549</v>
      </c>
      <c r="F227" t="s">
        <v>414</v>
      </c>
      <c r="G227" s="25"/>
      <c r="H227" s="25">
        <v>1730.1499999999999</v>
      </c>
      <c r="I227" s="25">
        <v>1730.1499999999999</v>
      </c>
    </row>
    <row r="228" spans="1:9" x14ac:dyDescent="0.2">
      <c r="A228" t="s">
        <v>1571</v>
      </c>
      <c r="B228" t="s">
        <v>1559</v>
      </c>
      <c r="C228" t="s">
        <v>124</v>
      </c>
      <c r="D228" t="s">
        <v>1532</v>
      </c>
      <c r="E228" t="s">
        <v>1550</v>
      </c>
      <c r="F228" t="s">
        <v>1583</v>
      </c>
      <c r="G228" s="25"/>
      <c r="H228" s="25">
        <v>312.58999999999997</v>
      </c>
      <c r="I228" s="25">
        <v>312.58999999999997</v>
      </c>
    </row>
    <row r="229" spans="1:9" x14ac:dyDescent="0.2">
      <c r="A229" t="s">
        <v>1571</v>
      </c>
      <c r="B229" t="s">
        <v>1559</v>
      </c>
      <c r="C229" t="s">
        <v>124</v>
      </c>
      <c r="D229" t="s">
        <v>1532</v>
      </c>
      <c r="E229" t="s">
        <v>1549</v>
      </c>
      <c r="F229" t="s">
        <v>1583</v>
      </c>
      <c r="G229" s="25"/>
      <c r="H229" s="25">
        <v>1541.2199999999998</v>
      </c>
      <c r="I229" s="25">
        <v>1541.2199999999998</v>
      </c>
    </row>
    <row r="230" spans="1:9" x14ac:dyDescent="0.2">
      <c r="A230" t="s">
        <v>1571</v>
      </c>
      <c r="B230" t="s">
        <v>1559</v>
      </c>
      <c r="C230" t="s">
        <v>124</v>
      </c>
      <c r="D230" t="s">
        <v>1533</v>
      </c>
      <c r="E230" t="s">
        <v>1550</v>
      </c>
      <c r="F230" t="s">
        <v>1579</v>
      </c>
      <c r="G230" s="25"/>
      <c r="H230" s="25">
        <v>73.709999999999994</v>
      </c>
      <c r="I230" s="25">
        <v>73.709999999999994</v>
      </c>
    </row>
    <row r="231" spans="1:9" x14ac:dyDescent="0.2">
      <c r="A231" t="s">
        <v>1571</v>
      </c>
      <c r="B231" t="s">
        <v>1559</v>
      </c>
      <c r="C231" t="s">
        <v>124</v>
      </c>
      <c r="D231" t="s">
        <v>1533</v>
      </c>
      <c r="E231" t="s">
        <v>1549</v>
      </c>
      <c r="F231" t="s">
        <v>1579</v>
      </c>
      <c r="G231" s="25"/>
      <c r="H231" s="25">
        <v>1526.61</v>
      </c>
      <c r="I231" s="25">
        <v>1526.61</v>
      </c>
    </row>
    <row r="232" spans="1:9" x14ac:dyDescent="0.2">
      <c r="A232" t="s">
        <v>1571</v>
      </c>
      <c r="B232" t="s">
        <v>1559</v>
      </c>
      <c r="C232" t="s">
        <v>124</v>
      </c>
      <c r="D232" t="s">
        <v>1534</v>
      </c>
      <c r="E232" t="s">
        <v>1550</v>
      </c>
      <c r="F232" t="s">
        <v>1580</v>
      </c>
      <c r="G232" s="25"/>
      <c r="H232" s="25">
        <v>102.55999999999999</v>
      </c>
      <c r="I232" s="25">
        <v>102.55999999999999</v>
      </c>
    </row>
    <row r="233" spans="1:9" x14ac:dyDescent="0.2">
      <c r="A233" t="s">
        <v>1571</v>
      </c>
      <c r="B233" t="s">
        <v>1559</v>
      </c>
      <c r="C233" t="s">
        <v>124</v>
      </c>
      <c r="D233" t="s">
        <v>1534</v>
      </c>
      <c r="E233" t="s">
        <v>1549</v>
      </c>
      <c r="F233" t="s">
        <v>1580</v>
      </c>
      <c r="G233" s="25"/>
      <c r="H233" s="25">
        <v>2453.61</v>
      </c>
      <c r="I233" s="25">
        <v>2453.61</v>
      </c>
    </row>
    <row r="234" spans="1:9" x14ac:dyDescent="0.2">
      <c r="A234" t="s">
        <v>1571</v>
      </c>
      <c r="B234" t="s">
        <v>394</v>
      </c>
      <c r="C234" t="s">
        <v>124</v>
      </c>
      <c r="D234" t="s">
        <v>916</v>
      </c>
      <c r="E234" t="s">
        <v>1540</v>
      </c>
      <c r="F234" t="s">
        <v>414</v>
      </c>
      <c r="G234" s="25"/>
      <c r="H234" s="25">
        <v>3120</v>
      </c>
      <c r="I234" s="25">
        <v>3120</v>
      </c>
    </row>
    <row r="235" spans="1:9" x14ac:dyDescent="0.2">
      <c r="A235" t="s">
        <v>1571</v>
      </c>
      <c r="B235" t="s">
        <v>364</v>
      </c>
      <c r="C235" t="s">
        <v>124</v>
      </c>
      <c r="D235" t="s">
        <v>923</v>
      </c>
      <c r="E235" t="s">
        <v>1540</v>
      </c>
      <c r="F235" t="s">
        <v>1579</v>
      </c>
      <c r="G235" s="25"/>
      <c r="H235" s="25">
        <v>20511</v>
      </c>
      <c r="I235" s="25">
        <v>20511</v>
      </c>
    </row>
    <row r="236" spans="1:9" x14ac:dyDescent="0.2">
      <c r="A236" t="s">
        <v>1571</v>
      </c>
      <c r="B236" t="s">
        <v>1432</v>
      </c>
      <c r="C236" t="s">
        <v>124</v>
      </c>
      <c r="D236" t="s">
        <v>1430</v>
      </c>
      <c r="E236" t="s">
        <v>1544</v>
      </c>
      <c r="F236" t="s">
        <v>1581</v>
      </c>
      <c r="G236" s="25"/>
      <c r="H236" s="25">
        <v>0.56887500000000002</v>
      </c>
      <c r="I236" s="25">
        <v>0.56887500000000002</v>
      </c>
    </row>
    <row r="237" spans="1:9" x14ac:dyDescent="0.2">
      <c r="A237" t="s">
        <v>1571</v>
      </c>
      <c r="B237" t="s">
        <v>1432</v>
      </c>
      <c r="C237" t="s">
        <v>124</v>
      </c>
      <c r="D237" t="s">
        <v>1439</v>
      </c>
      <c r="E237" t="s">
        <v>1544</v>
      </c>
      <c r="F237" t="s">
        <v>414</v>
      </c>
      <c r="G237" s="25"/>
      <c r="H237" s="25">
        <v>0.37924999999999998</v>
      </c>
      <c r="I237" s="25">
        <v>0.37924999999999998</v>
      </c>
    </row>
    <row r="238" spans="1:9" x14ac:dyDescent="0.2">
      <c r="A238" t="s">
        <v>1571</v>
      </c>
      <c r="B238" t="s">
        <v>1432</v>
      </c>
      <c r="C238" t="s">
        <v>124</v>
      </c>
      <c r="D238" t="s">
        <v>1461</v>
      </c>
      <c r="E238" t="s">
        <v>1544</v>
      </c>
      <c r="F238" t="s">
        <v>1577</v>
      </c>
      <c r="G238" s="25"/>
      <c r="H238" s="25">
        <v>0.37924999999999998</v>
      </c>
      <c r="I238" s="25">
        <v>0.37924999999999998</v>
      </c>
    </row>
    <row r="239" spans="1:9" x14ac:dyDescent="0.2">
      <c r="A239" t="s">
        <v>1571</v>
      </c>
      <c r="B239" t="s">
        <v>1223</v>
      </c>
      <c r="C239" t="s">
        <v>124</v>
      </c>
      <c r="D239" t="s">
        <v>1222</v>
      </c>
      <c r="E239" t="s">
        <v>1544</v>
      </c>
      <c r="F239" t="s">
        <v>1585</v>
      </c>
      <c r="G239" s="25"/>
      <c r="H239" s="25">
        <v>-42.024999999999999</v>
      </c>
      <c r="I239" s="25">
        <v>-42.024999999999999</v>
      </c>
    </row>
    <row r="240" spans="1:9" x14ac:dyDescent="0.2">
      <c r="A240" t="s">
        <v>1571</v>
      </c>
      <c r="B240" t="s">
        <v>1223</v>
      </c>
      <c r="C240" t="s">
        <v>124</v>
      </c>
      <c r="D240" t="s">
        <v>1346</v>
      </c>
      <c r="E240" t="s">
        <v>1544</v>
      </c>
      <c r="F240" t="s">
        <v>1584</v>
      </c>
      <c r="G240" s="25"/>
      <c r="H240" s="25">
        <v>42.024999999999999</v>
      </c>
      <c r="I240" s="25">
        <v>42.024999999999999</v>
      </c>
    </row>
    <row r="241" spans="1:9" x14ac:dyDescent="0.2">
      <c r="A241" t="s">
        <v>1571</v>
      </c>
      <c r="B241" t="s">
        <v>1223</v>
      </c>
      <c r="C241" t="s">
        <v>124</v>
      </c>
      <c r="D241" t="s">
        <v>1366</v>
      </c>
      <c r="E241" t="s">
        <v>1544</v>
      </c>
      <c r="F241" t="s">
        <v>1577</v>
      </c>
      <c r="G241" s="25"/>
      <c r="H241" s="25">
        <v>42.024999999999999</v>
      </c>
      <c r="I241" s="25">
        <v>42.024999999999999</v>
      </c>
    </row>
    <row r="242" spans="1:9" x14ac:dyDescent="0.2">
      <c r="A242" t="s">
        <v>1571</v>
      </c>
      <c r="B242" t="s">
        <v>1223</v>
      </c>
      <c r="C242" t="s">
        <v>124</v>
      </c>
      <c r="D242" t="s">
        <v>1380</v>
      </c>
      <c r="E242" t="s">
        <v>1544</v>
      </c>
      <c r="F242" t="s">
        <v>1585</v>
      </c>
      <c r="G242" s="25"/>
      <c r="H242" s="25">
        <v>42.024999999999999</v>
      </c>
      <c r="I242" s="25">
        <v>42.024999999999999</v>
      </c>
    </row>
    <row r="243" spans="1:9" x14ac:dyDescent="0.2">
      <c r="A243" t="s">
        <v>1571</v>
      </c>
      <c r="B243" t="s">
        <v>1157</v>
      </c>
      <c r="C243" t="s">
        <v>124</v>
      </c>
      <c r="D243" t="s">
        <v>1459</v>
      </c>
      <c r="E243" t="s">
        <v>1544</v>
      </c>
      <c r="F243" t="s">
        <v>1577</v>
      </c>
      <c r="G243" s="25"/>
      <c r="H243" s="25">
        <v>0.76875000000000004</v>
      </c>
      <c r="I243" s="25">
        <v>0.76875000000000004</v>
      </c>
    </row>
    <row r="244" spans="1:9" x14ac:dyDescent="0.2">
      <c r="A244" t="s">
        <v>1571</v>
      </c>
      <c r="B244" t="s">
        <v>341</v>
      </c>
      <c r="C244" t="s">
        <v>124</v>
      </c>
      <c r="D244" t="s">
        <v>579</v>
      </c>
      <c r="E244" t="s">
        <v>1547</v>
      </c>
      <c r="F244" t="s">
        <v>1582</v>
      </c>
      <c r="G244" s="25"/>
      <c r="H244" s="25">
        <v>211.49</v>
      </c>
      <c r="I244" s="25">
        <v>211.49</v>
      </c>
    </row>
    <row r="245" spans="1:9" x14ac:dyDescent="0.2">
      <c r="A245" t="s">
        <v>1571</v>
      </c>
      <c r="B245" t="s">
        <v>341</v>
      </c>
      <c r="C245" t="s">
        <v>124</v>
      </c>
      <c r="D245" t="s">
        <v>613</v>
      </c>
      <c r="E245" t="s">
        <v>1547</v>
      </c>
      <c r="F245" t="s">
        <v>1586</v>
      </c>
      <c r="G245" s="25"/>
      <c r="H245" s="25">
        <v>291.70999999999998</v>
      </c>
      <c r="I245" s="25">
        <v>291.70999999999998</v>
      </c>
    </row>
    <row r="246" spans="1:9" x14ac:dyDescent="0.2">
      <c r="A246" t="s">
        <v>1571</v>
      </c>
      <c r="B246" t="s">
        <v>341</v>
      </c>
      <c r="C246" t="s">
        <v>124</v>
      </c>
      <c r="D246" t="s">
        <v>673</v>
      </c>
      <c r="E246" t="s">
        <v>1547</v>
      </c>
      <c r="F246" t="s">
        <v>1583</v>
      </c>
      <c r="G246" s="25"/>
      <c r="H246" s="25">
        <v>299</v>
      </c>
      <c r="I246" s="25">
        <v>299</v>
      </c>
    </row>
    <row r="247" spans="1:9" x14ac:dyDescent="0.2">
      <c r="A247" t="s">
        <v>1571</v>
      </c>
      <c r="B247" t="s">
        <v>1188</v>
      </c>
      <c r="C247" t="s">
        <v>124</v>
      </c>
      <c r="D247" t="s">
        <v>520</v>
      </c>
      <c r="E247" t="s">
        <v>1544</v>
      </c>
      <c r="F247" t="s">
        <v>1578</v>
      </c>
      <c r="G247" s="25"/>
      <c r="H247" s="25">
        <v>1167.244375</v>
      </c>
      <c r="I247" s="25">
        <v>1167.244375</v>
      </c>
    </row>
    <row r="248" spans="1:9" x14ac:dyDescent="0.2">
      <c r="A248" t="s">
        <v>1571</v>
      </c>
      <c r="B248" t="s">
        <v>1188</v>
      </c>
      <c r="C248" t="s">
        <v>124</v>
      </c>
      <c r="D248" t="s">
        <v>676</v>
      </c>
      <c r="E248" t="s">
        <v>1544</v>
      </c>
      <c r="F248" t="s">
        <v>1581</v>
      </c>
      <c r="G248" s="25"/>
      <c r="H248" s="25">
        <v>1169.3281999999999</v>
      </c>
      <c r="I248" s="25">
        <v>1169.3281999999999</v>
      </c>
    </row>
    <row r="249" spans="1:9" x14ac:dyDescent="0.2">
      <c r="A249" t="s">
        <v>1571</v>
      </c>
      <c r="B249" t="s">
        <v>1188</v>
      </c>
      <c r="C249" t="s">
        <v>124</v>
      </c>
      <c r="D249" t="s">
        <v>800</v>
      </c>
      <c r="E249" t="s">
        <v>1544</v>
      </c>
      <c r="F249" t="s">
        <v>1582</v>
      </c>
      <c r="G249" s="25"/>
      <c r="H249" s="25">
        <v>1096.5245</v>
      </c>
      <c r="I249" s="25">
        <v>1096.5245</v>
      </c>
    </row>
    <row r="250" spans="1:9" x14ac:dyDescent="0.2">
      <c r="A250" t="s">
        <v>1571</v>
      </c>
      <c r="B250" t="s">
        <v>1188</v>
      </c>
      <c r="C250" t="s">
        <v>124</v>
      </c>
      <c r="D250" t="s">
        <v>1189</v>
      </c>
      <c r="E250" t="s">
        <v>1544</v>
      </c>
      <c r="F250" t="s">
        <v>1586</v>
      </c>
      <c r="G250" s="25"/>
      <c r="H250" s="25">
        <v>1204.17</v>
      </c>
      <c r="I250" s="25">
        <v>1204.17</v>
      </c>
    </row>
    <row r="251" spans="1:9" x14ac:dyDescent="0.2">
      <c r="A251" t="s">
        <v>1571</v>
      </c>
      <c r="B251" t="s">
        <v>1188</v>
      </c>
      <c r="C251" t="s">
        <v>124</v>
      </c>
      <c r="D251" t="s">
        <v>1190</v>
      </c>
      <c r="E251" t="s">
        <v>1544</v>
      </c>
      <c r="F251" t="s">
        <v>414</v>
      </c>
      <c r="G251" s="25"/>
      <c r="H251" s="25">
        <v>850.65160000000003</v>
      </c>
      <c r="I251" s="25">
        <v>850.65160000000003</v>
      </c>
    </row>
    <row r="252" spans="1:9" x14ac:dyDescent="0.2">
      <c r="A252" t="s">
        <v>1571</v>
      </c>
      <c r="B252" t="s">
        <v>1188</v>
      </c>
      <c r="C252" t="s">
        <v>124</v>
      </c>
      <c r="D252" t="s">
        <v>1193</v>
      </c>
      <c r="E252" t="s">
        <v>1544</v>
      </c>
      <c r="F252" t="s">
        <v>1583</v>
      </c>
      <c r="G252" s="25"/>
      <c r="H252" s="25">
        <v>953.16800000000001</v>
      </c>
      <c r="I252" s="25">
        <v>953.16800000000001</v>
      </c>
    </row>
    <row r="253" spans="1:9" x14ac:dyDescent="0.2">
      <c r="A253" t="s">
        <v>1571</v>
      </c>
      <c r="B253" t="s">
        <v>1188</v>
      </c>
      <c r="C253" t="s">
        <v>124</v>
      </c>
      <c r="D253" t="s">
        <v>1319</v>
      </c>
      <c r="E253" t="s">
        <v>1544</v>
      </c>
      <c r="F253" t="s">
        <v>1579</v>
      </c>
      <c r="G253" s="25"/>
      <c r="H253" s="25">
        <v>1124.7437749999999</v>
      </c>
      <c r="I253" s="25">
        <v>1124.7437749999999</v>
      </c>
    </row>
    <row r="254" spans="1:9" x14ac:dyDescent="0.2">
      <c r="A254" t="s">
        <v>1571</v>
      </c>
      <c r="B254" t="s">
        <v>1188</v>
      </c>
      <c r="C254" t="s">
        <v>124</v>
      </c>
      <c r="D254" t="s">
        <v>1336</v>
      </c>
      <c r="E254" t="s">
        <v>1544</v>
      </c>
      <c r="F254" t="s">
        <v>1580</v>
      </c>
      <c r="G254" s="25"/>
      <c r="H254" s="25">
        <v>850.85783000000004</v>
      </c>
      <c r="I254" s="25">
        <v>850.85783000000004</v>
      </c>
    </row>
    <row r="255" spans="1:9" x14ac:dyDescent="0.2">
      <c r="A255" t="s">
        <v>1571</v>
      </c>
      <c r="B255" t="s">
        <v>1188</v>
      </c>
      <c r="C255" t="s">
        <v>124</v>
      </c>
      <c r="D255" t="s">
        <v>1339</v>
      </c>
      <c r="E255" t="s">
        <v>1544</v>
      </c>
      <c r="F255" t="s">
        <v>1584</v>
      </c>
      <c r="G255" s="25"/>
      <c r="H255" s="25">
        <v>1169.115</v>
      </c>
      <c r="I255" s="25">
        <v>1169.115</v>
      </c>
    </row>
    <row r="256" spans="1:9" x14ac:dyDescent="0.2">
      <c r="A256" t="s">
        <v>1571</v>
      </c>
      <c r="B256" t="s">
        <v>1188</v>
      </c>
      <c r="C256" t="s">
        <v>124</v>
      </c>
      <c r="D256" t="s">
        <v>1355</v>
      </c>
      <c r="E256" t="s">
        <v>1544</v>
      </c>
      <c r="F256" t="s">
        <v>1577</v>
      </c>
      <c r="G256" s="25"/>
      <c r="H256" s="25">
        <v>1852.20165</v>
      </c>
      <c r="I256" s="25">
        <v>1852.20165</v>
      </c>
    </row>
    <row r="257" spans="1:9" x14ac:dyDescent="0.2">
      <c r="A257" t="s">
        <v>1571</v>
      </c>
      <c r="B257" t="s">
        <v>1188</v>
      </c>
      <c r="C257" t="s">
        <v>124</v>
      </c>
      <c r="D257" t="s">
        <v>1196</v>
      </c>
      <c r="E257" t="s">
        <v>1544</v>
      </c>
      <c r="F257" t="s">
        <v>1585</v>
      </c>
      <c r="G257" s="25"/>
      <c r="H257" s="25">
        <v>1515.4030499999999</v>
      </c>
      <c r="I257" s="25">
        <v>1515.4030499999999</v>
      </c>
    </row>
    <row r="258" spans="1:9" x14ac:dyDescent="0.2">
      <c r="A258" t="s">
        <v>1571</v>
      </c>
      <c r="B258" t="s">
        <v>1188</v>
      </c>
      <c r="C258" t="s">
        <v>124</v>
      </c>
      <c r="D258" t="s">
        <v>1197</v>
      </c>
      <c r="E258" t="s">
        <v>1544</v>
      </c>
      <c r="F258" t="s">
        <v>1576</v>
      </c>
      <c r="G258" s="25"/>
      <c r="H258" s="25">
        <v>1133.6233500000001</v>
      </c>
      <c r="I258" s="25">
        <v>1133.6233500000001</v>
      </c>
    </row>
    <row r="259" spans="1:9" x14ac:dyDescent="0.2">
      <c r="A259" t="s">
        <v>1571</v>
      </c>
      <c r="B259" t="s">
        <v>1192</v>
      </c>
      <c r="C259" t="s">
        <v>124</v>
      </c>
      <c r="D259" t="s">
        <v>526</v>
      </c>
      <c r="E259" t="s">
        <v>1544</v>
      </c>
      <c r="F259" t="s">
        <v>1578</v>
      </c>
      <c r="G259" s="25"/>
      <c r="H259" s="25">
        <v>233.50061700000001</v>
      </c>
      <c r="I259" s="25">
        <v>233.50061700000001</v>
      </c>
    </row>
    <row r="260" spans="1:9" x14ac:dyDescent="0.2">
      <c r="A260" t="s">
        <v>1571</v>
      </c>
      <c r="B260" t="s">
        <v>1192</v>
      </c>
      <c r="C260" t="s">
        <v>124</v>
      </c>
      <c r="D260" t="s">
        <v>898</v>
      </c>
      <c r="E260" t="s">
        <v>1544</v>
      </c>
      <c r="F260" t="s">
        <v>1582</v>
      </c>
      <c r="G260" s="25"/>
      <c r="H260" s="25">
        <v>215.25</v>
      </c>
      <c r="I260" s="25">
        <v>215.25</v>
      </c>
    </row>
    <row r="261" spans="1:9" x14ac:dyDescent="0.2">
      <c r="A261" t="s">
        <v>1571</v>
      </c>
      <c r="B261" t="s">
        <v>1192</v>
      </c>
      <c r="C261" t="s">
        <v>124</v>
      </c>
      <c r="D261" t="s">
        <v>899</v>
      </c>
      <c r="E261" t="s">
        <v>1544</v>
      </c>
      <c r="F261" t="s">
        <v>1582</v>
      </c>
      <c r="G261" s="25"/>
      <c r="H261" s="25">
        <v>193.04021800000001</v>
      </c>
      <c r="I261" s="25">
        <v>193.04021800000001</v>
      </c>
    </row>
    <row r="262" spans="1:9" x14ac:dyDescent="0.2">
      <c r="A262" t="s">
        <v>1571</v>
      </c>
      <c r="B262" t="s">
        <v>1192</v>
      </c>
      <c r="C262" t="s">
        <v>124</v>
      </c>
      <c r="D262" t="s">
        <v>1263</v>
      </c>
      <c r="E262" t="s">
        <v>1544</v>
      </c>
      <c r="F262" t="s">
        <v>1586</v>
      </c>
      <c r="G262" s="25"/>
      <c r="H262" s="25">
        <v>246.12353300000001</v>
      </c>
      <c r="I262" s="25">
        <v>246.12353300000001</v>
      </c>
    </row>
    <row r="263" spans="1:9" x14ac:dyDescent="0.2">
      <c r="A263" t="s">
        <v>1571</v>
      </c>
      <c r="B263" t="s">
        <v>1192</v>
      </c>
      <c r="C263" t="s">
        <v>124</v>
      </c>
      <c r="D263" t="s">
        <v>1191</v>
      </c>
      <c r="E263" t="s">
        <v>1544</v>
      </c>
      <c r="F263" t="s">
        <v>414</v>
      </c>
      <c r="G263" s="25"/>
      <c r="H263" s="25">
        <v>401.8</v>
      </c>
      <c r="I263" s="25">
        <v>401.8</v>
      </c>
    </row>
    <row r="264" spans="1:9" x14ac:dyDescent="0.2">
      <c r="A264" t="s">
        <v>1571</v>
      </c>
      <c r="B264" t="s">
        <v>1192</v>
      </c>
      <c r="C264" t="s">
        <v>124</v>
      </c>
      <c r="D264" t="s">
        <v>1194</v>
      </c>
      <c r="E264" t="s">
        <v>1544</v>
      </c>
      <c r="F264" t="s">
        <v>1579</v>
      </c>
      <c r="G264" s="25"/>
      <c r="H264" s="25">
        <v>170.265456</v>
      </c>
      <c r="I264" s="25">
        <v>170.265456</v>
      </c>
    </row>
    <row r="265" spans="1:9" x14ac:dyDescent="0.2">
      <c r="A265" t="s">
        <v>1571</v>
      </c>
      <c r="B265" t="s">
        <v>1192</v>
      </c>
      <c r="C265" t="s">
        <v>124</v>
      </c>
      <c r="D265" t="s">
        <v>1195</v>
      </c>
      <c r="E265" t="s">
        <v>1544</v>
      </c>
      <c r="F265" t="s">
        <v>1579</v>
      </c>
      <c r="G265" s="25"/>
      <c r="H265" s="25">
        <v>254.56899999999999</v>
      </c>
      <c r="I265" s="25">
        <v>254.56899999999999</v>
      </c>
    </row>
    <row r="266" spans="1:9" x14ac:dyDescent="0.2">
      <c r="A266" t="s">
        <v>1571</v>
      </c>
      <c r="B266" t="s">
        <v>1192</v>
      </c>
      <c r="C266" t="s">
        <v>124</v>
      </c>
      <c r="D266" t="s">
        <v>1350</v>
      </c>
      <c r="E266" t="s">
        <v>1544</v>
      </c>
      <c r="F266" t="s">
        <v>1584</v>
      </c>
      <c r="G266" s="25"/>
      <c r="H266" s="25">
        <v>189.51602199999999</v>
      </c>
      <c r="I266" s="25">
        <v>189.51602199999999</v>
      </c>
    </row>
    <row r="267" spans="1:9" x14ac:dyDescent="0.2">
      <c r="A267" t="s">
        <v>1571</v>
      </c>
      <c r="B267" t="s">
        <v>1192</v>
      </c>
      <c r="C267" t="s">
        <v>124</v>
      </c>
      <c r="D267" t="s">
        <v>1376</v>
      </c>
      <c r="E267" t="s">
        <v>1544</v>
      </c>
      <c r="F267" t="s">
        <v>1585</v>
      </c>
      <c r="G267" s="25"/>
      <c r="H267" s="25">
        <v>159.43957</v>
      </c>
      <c r="I267" s="25">
        <v>159.43957</v>
      </c>
    </row>
    <row r="268" spans="1:9" x14ac:dyDescent="0.2">
      <c r="A268" t="s">
        <v>1571</v>
      </c>
      <c r="B268" t="s">
        <v>1192</v>
      </c>
      <c r="C268" t="s">
        <v>124</v>
      </c>
      <c r="D268" t="s">
        <v>1379</v>
      </c>
      <c r="E268" t="s">
        <v>1544</v>
      </c>
      <c r="F268" t="s">
        <v>1585</v>
      </c>
      <c r="G268" s="25"/>
      <c r="H268" s="25">
        <v>218.12196800000001</v>
      </c>
      <c r="I268" s="25">
        <v>218.12196800000001</v>
      </c>
    </row>
    <row r="269" spans="1:9" x14ac:dyDescent="0.2">
      <c r="A269" t="s">
        <v>1571</v>
      </c>
      <c r="B269" t="s">
        <v>1192</v>
      </c>
      <c r="C269" t="s">
        <v>124</v>
      </c>
      <c r="D269" t="s">
        <v>1392</v>
      </c>
      <c r="E269" t="s">
        <v>1544</v>
      </c>
      <c r="F269" t="s">
        <v>1585</v>
      </c>
      <c r="G269" s="25"/>
      <c r="H269" s="25">
        <v>187.871635</v>
      </c>
      <c r="I269" s="25">
        <v>187.871635</v>
      </c>
    </row>
    <row r="270" spans="1:9" x14ac:dyDescent="0.2">
      <c r="A270" t="s">
        <v>1571</v>
      </c>
      <c r="B270" t="s">
        <v>1192</v>
      </c>
      <c r="C270" t="s">
        <v>124</v>
      </c>
      <c r="D270" t="s">
        <v>1414</v>
      </c>
      <c r="E270" t="s">
        <v>1544</v>
      </c>
      <c r="F270" t="s">
        <v>1576</v>
      </c>
      <c r="G270" s="25"/>
      <c r="H270" s="25">
        <v>261.74400000000003</v>
      </c>
      <c r="I270" s="25">
        <v>261.74400000000003</v>
      </c>
    </row>
    <row r="271" spans="1:9" x14ac:dyDescent="0.2">
      <c r="A271" t="s">
        <v>1571</v>
      </c>
      <c r="B271" t="s">
        <v>347</v>
      </c>
      <c r="C271" t="s">
        <v>124</v>
      </c>
      <c r="D271" t="s">
        <v>495</v>
      </c>
      <c r="E271" t="s">
        <v>1547</v>
      </c>
      <c r="F271" t="s">
        <v>1578</v>
      </c>
      <c r="G271" s="25"/>
      <c r="H271" s="25">
        <v>270.56</v>
      </c>
      <c r="I271" s="25">
        <v>270.56</v>
      </c>
    </row>
    <row r="272" spans="1:9" x14ac:dyDescent="0.2">
      <c r="A272" t="s">
        <v>1571</v>
      </c>
      <c r="B272" t="s">
        <v>347</v>
      </c>
      <c r="C272" t="s">
        <v>124</v>
      </c>
      <c r="D272" t="s">
        <v>538</v>
      </c>
      <c r="E272" t="s">
        <v>1547</v>
      </c>
      <c r="F272" t="s">
        <v>1581</v>
      </c>
      <c r="G272" s="25"/>
      <c r="H272" s="25">
        <v>622.88</v>
      </c>
      <c r="I272" s="25">
        <v>622.88</v>
      </c>
    </row>
    <row r="273" spans="1:9" x14ac:dyDescent="0.2">
      <c r="A273" t="s">
        <v>1571</v>
      </c>
      <c r="B273" t="s">
        <v>347</v>
      </c>
      <c r="C273" t="s">
        <v>124</v>
      </c>
      <c r="D273" t="s">
        <v>581</v>
      </c>
      <c r="E273" t="s">
        <v>1547</v>
      </c>
      <c r="F273" t="s">
        <v>1582</v>
      </c>
      <c r="G273" s="25"/>
      <c r="H273" s="25">
        <v>860.01</v>
      </c>
      <c r="I273" s="25">
        <v>860.01</v>
      </c>
    </row>
    <row r="274" spans="1:9" x14ac:dyDescent="0.2">
      <c r="A274" t="s">
        <v>1571</v>
      </c>
      <c r="B274" t="s">
        <v>347</v>
      </c>
      <c r="C274" t="s">
        <v>124</v>
      </c>
      <c r="D274" t="s">
        <v>617</v>
      </c>
      <c r="E274" t="s">
        <v>1547</v>
      </c>
      <c r="F274" t="s">
        <v>1586</v>
      </c>
      <c r="G274" s="25"/>
      <c r="H274" s="25">
        <v>480.16</v>
      </c>
      <c r="I274" s="25">
        <v>480.16</v>
      </c>
    </row>
    <row r="275" spans="1:9" x14ac:dyDescent="0.2">
      <c r="A275" t="s">
        <v>1571</v>
      </c>
      <c r="B275" t="s">
        <v>347</v>
      </c>
      <c r="C275" t="s">
        <v>124</v>
      </c>
      <c r="D275" t="s">
        <v>652</v>
      </c>
      <c r="E275" t="s">
        <v>1547</v>
      </c>
      <c r="F275" t="s">
        <v>414</v>
      </c>
      <c r="G275" s="25"/>
      <c r="H275" s="25">
        <v>476.61</v>
      </c>
      <c r="I275" s="25">
        <v>476.61</v>
      </c>
    </row>
    <row r="276" spans="1:9" x14ac:dyDescent="0.2">
      <c r="A276" t="s">
        <v>1571</v>
      </c>
      <c r="B276" t="s">
        <v>347</v>
      </c>
      <c r="C276" t="s">
        <v>124</v>
      </c>
      <c r="D276" t="s">
        <v>688</v>
      </c>
      <c r="E276" t="s">
        <v>1547</v>
      </c>
      <c r="F276" t="s">
        <v>1583</v>
      </c>
      <c r="G276" s="25"/>
      <c r="H276" s="25">
        <v>195.76</v>
      </c>
      <c r="I276" s="25">
        <v>195.76</v>
      </c>
    </row>
    <row r="277" spans="1:9" x14ac:dyDescent="0.2">
      <c r="A277" t="s">
        <v>1571</v>
      </c>
      <c r="B277" t="s">
        <v>347</v>
      </c>
      <c r="C277" t="s">
        <v>124</v>
      </c>
      <c r="D277" t="s">
        <v>720</v>
      </c>
      <c r="E277" t="s">
        <v>1547</v>
      </c>
      <c r="F277" t="s">
        <v>1579</v>
      </c>
      <c r="G277" s="25"/>
      <c r="H277" s="25">
        <v>263.64999999999998</v>
      </c>
      <c r="I277" s="25">
        <v>263.64999999999998</v>
      </c>
    </row>
    <row r="278" spans="1:9" x14ac:dyDescent="0.2">
      <c r="A278" t="s">
        <v>1571</v>
      </c>
      <c r="B278" t="s">
        <v>347</v>
      </c>
      <c r="C278" t="s">
        <v>124</v>
      </c>
      <c r="D278" t="s">
        <v>752</v>
      </c>
      <c r="E278" t="s">
        <v>1547</v>
      </c>
      <c r="F278" t="s">
        <v>1580</v>
      </c>
      <c r="G278" s="25"/>
      <c r="H278" s="25">
        <v>583.41999999999996</v>
      </c>
      <c r="I278" s="25">
        <v>583.41999999999996</v>
      </c>
    </row>
    <row r="279" spans="1:9" x14ac:dyDescent="0.2">
      <c r="A279" t="s">
        <v>1571</v>
      </c>
      <c r="B279" t="s">
        <v>347</v>
      </c>
      <c r="C279" t="s">
        <v>124</v>
      </c>
      <c r="D279" t="s">
        <v>779</v>
      </c>
      <c r="E279" t="s">
        <v>1547</v>
      </c>
      <c r="F279" t="s">
        <v>1584</v>
      </c>
      <c r="G279" s="25"/>
      <c r="H279" s="25">
        <v>398.87</v>
      </c>
      <c r="I279" s="25">
        <v>398.87</v>
      </c>
    </row>
    <row r="280" spans="1:9" x14ac:dyDescent="0.2">
      <c r="A280" t="s">
        <v>1571</v>
      </c>
      <c r="B280" t="s">
        <v>347</v>
      </c>
      <c r="C280" t="s">
        <v>124</v>
      </c>
      <c r="D280" t="s">
        <v>812</v>
      </c>
      <c r="E280" t="s">
        <v>1547</v>
      </c>
      <c r="F280" t="s">
        <v>1577</v>
      </c>
      <c r="G280" s="25"/>
      <c r="H280" s="25">
        <v>311.27</v>
      </c>
      <c r="I280" s="25">
        <v>311.27</v>
      </c>
    </row>
    <row r="281" spans="1:9" x14ac:dyDescent="0.2">
      <c r="A281" t="s">
        <v>1571</v>
      </c>
      <c r="B281" t="s">
        <v>347</v>
      </c>
      <c r="C281" t="s">
        <v>124</v>
      </c>
      <c r="D281" t="s">
        <v>850</v>
      </c>
      <c r="E281" t="s">
        <v>1547</v>
      </c>
      <c r="F281" t="s">
        <v>1585</v>
      </c>
      <c r="G281" s="25"/>
      <c r="H281" s="25">
        <v>341.03</v>
      </c>
      <c r="I281" s="25">
        <v>341.03</v>
      </c>
    </row>
    <row r="282" spans="1:9" x14ac:dyDescent="0.2">
      <c r="A282" t="s">
        <v>1571</v>
      </c>
      <c r="B282" t="s">
        <v>347</v>
      </c>
      <c r="C282" t="s">
        <v>124</v>
      </c>
      <c r="D282" t="s">
        <v>884</v>
      </c>
      <c r="E282" t="s">
        <v>1547</v>
      </c>
      <c r="F282" t="s">
        <v>1576</v>
      </c>
      <c r="G282" s="25"/>
      <c r="H282" s="25">
        <v>270.56</v>
      </c>
      <c r="I282" s="25">
        <v>270.56</v>
      </c>
    </row>
    <row r="283" spans="1:9" x14ac:dyDescent="0.2">
      <c r="A283" t="s">
        <v>1571</v>
      </c>
      <c r="B283" t="s">
        <v>1229</v>
      </c>
      <c r="C283" t="s">
        <v>124</v>
      </c>
      <c r="D283" t="s">
        <v>525</v>
      </c>
      <c r="E283" t="s">
        <v>1544</v>
      </c>
      <c r="F283" t="s">
        <v>1578</v>
      </c>
      <c r="G283" s="25"/>
      <c r="H283" s="25">
        <v>67.650000000000006</v>
      </c>
      <c r="I283" s="25">
        <v>67.650000000000006</v>
      </c>
    </row>
    <row r="284" spans="1:9" x14ac:dyDescent="0.2">
      <c r="A284" t="s">
        <v>1571</v>
      </c>
      <c r="B284" t="s">
        <v>1229</v>
      </c>
      <c r="C284" t="s">
        <v>124</v>
      </c>
      <c r="D284" t="s">
        <v>675</v>
      </c>
      <c r="E284" t="s">
        <v>1544</v>
      </c>
      <c r="F284" t="s">
        <v>1581</v>
      </c>
      <c r="G284" s="25"/>
      <c r="H284" s="25">
        <v>59.04</v>
      </c>
      <c r="I284" s="25">
        <v>59.04</v>
      </c>
    </row>
    <row r="285" spans="1:9" x14ac:dyDescent="0.2">
      <c r="A285" t="s">
        <v>1571</v>
      </c>
      <c r="B285" t="s">
        <v>1229</v>
      </c>
      <c r="C285" t="s">
        <v>124</v>
      </c>
      <c r="D285" t="s">
        <v>771</v>
      </c>
      <c r="E285" t="s">
        <v>1544</v>
      </c>
      <c r="F285" t="s">
        <v>1582</v>
      </c>
      <c r="G285" s="25"/>
      <c r="H285" s="25">
        <v>37.515000000000001</v>
      </c>
      <c r="I285" s="25">
        <v>37.515000000000001</v>
      </c>
    </row>
    <row r="286" spans="1:9" x14ac:dyDescent="0.2">
      <c r="A286" t="s">
        <v>1571</v>
      </c>
      <c r="B286" t="s">
        <v>1229</v>
      </c>
      <c r="C286" t="s">
        <v>124</v>
      </c>
      <c r="D286" t="s">
        <v>792</v>
      </c>
      <c r="E286" t="s">
        <v>1544</v>
      </c>
      <c r="F286" t="s">
        <v>1582</v>
      </c>
      <c r="G286" s="25"/>
      <c r="H286" s="25">
        <v>62.73</v>
      </c>
      <c r="I286" s="25">
        <v>62.73</v>
      </c>
    </row>
    <row r="287" spans="1:9" x14ac:dyDescent="0.2">
      <c r="A287" t="s">
        <v>1571</v>
      </c>
      <c r="B287" t="s">
        <v>1229</v>
      </c>
      <c r="C287" t="s">
        <v>124</v>
      </c>
      <c r="D287" t="s">
        <v>793</v>
      </c>
      <c r="E287" t="s">
        <v>1544</v>
      </c>
      <c r="F287" t="s">
        <v>1582</v>
      </c>
      <c r="G287" s="25"/>
      <c r="H287" s="25">
        <v>53.71</v>
      </c>
      <c r="I287" s="25">
        <v>53.71</v>
      </c>
    </row>
    <row r="288" spans="1:9" x14ac:dyDescent="0.2">
      <c r="A288" t="s">
        <v>1571</v>
      </c>
      <c r="B288" t="s">
        <v>1229</v>
      </c>
      <c r="C288" t="s">
        <v>124</v>
      </c>
      <c r="D288" t="s">
        <v>871</v>
      </c>
      <c r="E288" t="s">
        <v>1544</v>
      </c>
      <c r="F288" t="s">
        <v>1582</v>
      </c>
      <c r="G288" s="25"/>
      <c r="H288" s="25">
        <v>44.28</v>
      </c>
      <c r="I288" s="25">
        <v>44.28</v>
      </c>
    </row>
    <row r="289" spans="1:9" x14ac:dyDescent="0.2">
      <c r="A289" t="s">
        <v>1571</v>
      </c>
      <c r="B289" t="s">
        <v>1229</v>
      </c>
      <c r="C289" t="s">
        <v>124</v>
      </c>
      <c r="D289" t="s">
        <v>1266</v>
      </c>
      <c r="E289" t="s">
        <v>1544</v>
      </c>
      <c r="F289" t="s">
        <v>1586</v>
      </c>
      <c r="G289" s="25"/>
      <c r="H289" s="25">
        <v>52.07</v>
      </c>
      <c r="I289" s="25">
        <v>52.07</v>
      </c>
    </row>
    <row r="290" spans="1:9" x14ac:dyDescent="0.2">
      <c r="A290" t="s">
        <v>1571</v>
      </c>
      <c r="B290" t="s">
        <v>1229</v>
      </c>
      <c r="C290" t="s">
        <v>124</v>
      </c>
      <c r="D290" t="s">
        <v>1267</v>
      </c>
      <c r="E290" t="s">
        <v>1544</v>
      </c>
      <c r="F290" t="s">
        <v>1586</v>
      </c>
      <c r="G290" s="25"/>
      <c r="H290" s="25">
        <v>59.45</v>
      </c>
      <c r="I290" s="25">
        <v>59.45</v>
      </c>
    </row>
    <row r="291" spans="1:9" x14ac:dyDescent="0.2">
      <c r="A291" t="s">
        <v>1571</v>
      </c>
      <c r="B291" t="s">
        <v>1229</v>
      </c>
      <c r="C291" t="s">
        <v>124</v>
      </c>
      <c r="D291" t="s">
        <v>1282</v>
      </c>
      <c r="E291" t="s">
        <v>1544</v>
      </c>
      <c r="F291" t="s">
        <v>414</v>
      </c>
      <c r="G291" s="25"/>
      <c r="H291" s="25">
        <v>32.39</v>
      </c>
      <c r="I291" s="25">
        <v>32.39</v>
      </c>
    </row>
    <row r="292" spans="1:9" x14ac:dyDescent="0.2">
      <c r="A292" t="s">
        <v>1571</v>
      </c>
      <c r="B292" t="s">
        <v>1229</v>
      </c>
      <c r="C292" t="s">
        <v>124</v>
      </c>
      <c r="D292" t="s">
        <v>1287</v>
      </c>
      <c r="E292" t="s">
        <v>1544</v>
      </c>
      <c r="F292" t="s">
        <v>414</v>
      </c>
      <c r="G292" s="25"/>
      <c r="H292" s="25">
        <v>28.29</v>
      </c>
      <c r="I292" s="25">
        <v>28.29</v>
      </c>
    </row>
    <row r="293" spans="1:9" x14ac:dyDescent="0.2">
      <c r="A293" t="s">
        <v>1571</v>
      </c>
      <c r="B293" t="s">
        <v>1229</v>
      </c>
      <c r="C293" t="s">
        <v>124</v>
      </c>
      <c r="D293" t="s">
        <v>1297</v>
      </c>
      <c r="E293" t="s">
        <v>1544</v>
      </c>
      <c r="F293" t="s">
        <v>1583</v>
      </c>
      <c r="G293" s="25"/>
      <c r="H293" s="25">
        <v>32.594999999999999</v>
      </c>
      <c r="I293" s="25">
        <v>32.594999999999999</v>
      </c>
    </row>
    <row r="294" spans="1:9" x14ac:dyDescent="0.2">
      <c r="A294" t="s">
        <v>1571</v>
      </c>
      <c r="B294" t="s">
        <v>1229</v>
      </c>
      <c r="C294" t="s">
        <v>124</v>
      </c>
      <c r="D294" t="s">
        <v>1318</v>
      </c>
      <c r="E294" t="s">
        <v>1544</v>
      </c>
      <c r="F294" t="s">
        <v>1579</v>
      </c>
      <c r="G294" s="25"/>
      <c r="H294" s="25">
        <v>32.799999999999997</v>
      </c>
      <c r="I294" s="25">
        <v>32.799999999999997</v>
      </c>
    </row>
    <row r="295" spans="1:9" x14ac:dyDescent="0.2">
      <c r="A295" t="s">
        <v>1571</v>
      </c>
      <c r="B295" t="s">
        <v>1229</v>
      </c>
      <c r="C295" t="s">
        <v>124</v>
      </c>
      <c r="D295" t="s">
        <v>1321</v>
      </c>
      <c r="E295" t="s">
        <v>1544</v>
      </c>
      <c r="F295" t="s">
        <v>1579</v>
      </c>
      <c r="G295" s="25"/>
      <c r="H295" s="25">
        <v>31.98</v>
      </c>
      <c r="I295" s="25">
        <v>31.98</v>
      </c>
    </row>
    <row r="296" spans="1:9" x14ac:dyDescent="0.2">
      <c r="A296" t="s">
        <v>1571</v>
      </c>
      <c r="B296" t="s">
        <v>1229</v>
      </c>
      <c r="C296" t="s">
        <v>124</v>
      </c>
      <c r="D296" t="s">
        <v>1326</v>
      </c>
      <c r="E296" t="s">
        <v>1544</v>
      </c>
      <c r="F296" t="s">
        <v>1579</v>
      </c>
      <c r="G296" s="25"/>
      <c r="H296" s="25">
        <v>29.52</v>
      </c>
      <c r="I296" s="25">
        <v>29.52</v>
      </c>
    </row>
    <row r="297" spans="1:9" x14ac:dyDescent="0.2">
      <c r="A297" t="s">
        <v>1571</v>
      </c>
      <c r="B297" t="s">
        <v>1229</v>
      </c>
      <c r="C297" t="s">
        <v>124</v>
      </c>
      <c r="D297" t="s">
        <v>1335</v>
      </c>
      <c r="E297" t="s">
        <v>1544</v>
      </c>
      <c r="F297" t="s">
        <v>1580</v>
      </c>
      <c r="G297" s="25"/>
      <c r="H297" s="25">
        <v>33.21</v>
      </c>
      <c r="I297" s="25">
        <v>33.21</v>
      </c>
    </row>
    <row r="298" spans="1:9" x14ac:dyDescent="0.2">
      <c r="A298" t="s">
        <v>1571</v>
      </c>
      <c r="B298" t="s">
        <v>1229</v>
      </c>
      <c r="C298" t="s">
        <v>124</v>
      </c>
      <c r="D298" t="s">
        <v>1338</v>
      </c>
      <c r="E298" t="s">
        <v>1544</v>
      </c>
      <c r="F298" t="s">
        <v>1580</v>
      </c>
      <c r="G298" s="25"/>
      <c r="H298" s="25">
        <v>38.950000000000003</v>
      </c>
      <c r="I298" s="25">
        <v>38.950000000000003</v>
      </c>
    </row>
    <row r="299" spans="1:9" x14ac:dyDescent="0.2">
      <c r="A299" t="s">
        <v>1571</v>
      </c>
      <c r="B299" t="s">
        <v>1229</v>
      </c>
      <c r="C299" t="s">
        <v>124</v>
      </c>
      <c r="D299" t="s">
        <v>1340</v>
      </c>
      <c r="E299" t="s">
        <v>1544</v>
      </c>
      <c r="F299" t="s">
        <v>1584</v>
      </c>
      <c r="G299" s="25"/>
      <c r="H299" s="25">
        <v>66.42</v>
      </c>
      <c r="I299" s="25">
        <v>66.42</v>
      </c>
    </row>
    <row r="300" spans="1:9" x14ac:dyDescent="0.2">
      <c r="A300" t="s">
        <v>1571</v>
      </c>
      <c r="B300" t="s">
        <v>1229</v>
      </c>
      <c r="C300" t="s">
        <v>124</v>
      </c>
      <c r="D300" t="s">
        <v>1351</v>
      </c>
      <c r="E300" t="s">
        <v>1544</v>
      </c>
      <c r="F300" t="s">
        <v>1584</v>
      </c>
      <c r="G300" s="25"/>
      <c r="H300" s="25">
        <v>61.5</v>
      </c>
      <c r="I300" s="25">
        <v>61.5</v>
      </c>
    </row>
    <row r="301" spans="1:9" x14ac:dyDescent="0.2">
      <c r="A301" t="s">
        <v>1571</v>
      </c>
      <c r="B301" t="s">
        <v>1229</v>
      </c>
      <c r="C301" t="s">
        <v>124</v>
      </c>
      <c r="D301" t="s">
        <v>1368</v>
      </c>
      <c r="E301" t="s">
        <v>1544</v>
      </c>
      <c r="F301" t="s">
        <v>1577</v>
      </c>
      <c r="G301" s="25"/>
      <c r="H301" s="25">
        <v>72.569999999999993</v>
      </c>
      <c r="I301" s="25">
        <v>72.569999999999993</v>
      </c>
    </row>
    <row r="302" spans="1:9" x14ac:dyDescent="0.2">
      <c r="A302" t="s">
        <v>1571</v>
      </c>
      <c r="B302" t="s">
        <v>1229</v>
      </c>
      <c r="C302" t="s">
        <v>124</v>
      </c>
      <c r="D302" t="s">
        <v>1377</v>
      </c>
      <c r="E302" t="s">
        <v>1544</v>
      </c>
      <c r="F302" t="s">
        <v>1585</v>
      </c>
      <c r="G302" s="25"/>
      <c r="H302" s="25">
        <v>71.34</v>
      </c>
      <c r="I302" s="25">
        <v>71.34</v>
      </c>
    </row>
    <row r="303" spans="1:9" x14ac:dyDescent="0.2">
      <c r="A303" t="s">
        <v>1571</v>
      </c>
      <c r="B303" t="s">
        <v>1229</v>
      </c>
      <c r="C303" t="s">
        <v>124</v>
      </c>
      <c r="D303" t="s">
        <v>1390</v>
      </c>
      <c r="E303" t="s">
        <v>1544</v>
      </c>
      <c r="F303" t="s">
        <v>1585</v>
      </c>
      <c r="G303" s="25"/>
      <c r="H303" s="25">
        <v>50.02</v>
      </c>
      <c r="I303" s="25">
        <v>50.02</v>
      </c>
    </row>
    <row r="304" spans="1:9" x14ac:dyDescent="0.2">
      <c r="A304" t="s">
        <v>1571</v>
      </c>
      <c r="B304" t="s">
        <v>1229</v>
      </c>
      <c r="C304" t="s">
        <v>124</v>
      </c>
      <c r="D304" t="s">
        <v>1391</v>
      </c>
      <c r="E304" t="s">
        <v>1544</v>
      </c>
      <c r="F304" t="s">
        <v>1585</v>
      </c>
      <c r="G304" s="25"/>
      <c r="H304" s="25">
        <v>41</v>
      </c>
      <c r="I304" s="25">
        <v>41</v>
      </c>
    </row>
    <row r="305" spans="1:9" x14ac:dyDescent="0.2">
      <c r="A305" t="s">
        <v>1571</v>
      </c>
      <c r="B305" t="s">
        <v>1229</v>
      </c>
      <c r="C305" t="s">
        <v>124</v>
      </c>
      <c r="D305" t="s">
        <v>1395</v>
      </c>
      <c r="E305" t="s">
        <v>1544</v>
      </c>
      <c r="F305" t="s">
        <v>1576</v>
      </c>
      <c r="G305" s="25"/>
      <c r="H305" s="25">
        <v>32.113332</v>
      </c>
      <c r="I305" s="25">
        <v>32.113332</v>
      </c>
    </row>
    <row r="306" spans="1:9" x14ac:dyDescent="0.2">
      <c r="A306" t="s">
        <v>1571</v>
      </c>
      <c r="B306" t="s">
        <v>1229</v>
      </c>
      <c r="C306" t="s">
        <v>124</v>
      </c>
      <c r="D306" t="s">
        <v>1401</v>
      </c>
      <c r="E306" t="s">
        <v>1544</v>
      </c>
      <c r="F306" t="s">
        <v>1576</v>
      </c>
      <c r="G306" s="25"/>
      <c r="H306" s="25">
        <v>56.58</v>
      </c>
      <c r="I306" s="25">
        <v>56.58</v>
      </c>
    </row>
    <row r="307" spans="1:9" x14ac:dyDescent="0.2">
      <c r="A307" t="s">
        <v>1571</v>
      </c>
      <c r="B307" t="s">
        <v>1229</v>
      </c>
      <c r="C307" t="s">
        <v>124</v>
      </c>
      <c r="D307" t="s">
        <v>1413</v>
      </c>
      <c r="E307" t="s">
        <v>1544</v>
      </c>
      <c r="F307" t="s">
        <v>1576</v>
      </c>
      <c r="G307" s="25"/>
      <c r="H307" s="25">
        <v>49.2</v>
      </c>
      <c r="I307" s="25">
        <v>49.2</v>
      </c>
    </row>
    <row r="308" spans="1:9" x14ac:dyDescent="0.2">
      <c r="A308" t="s">
        <v>1571</v>
      </c>
      <c r="B308" t="s">
        <v>1229</v>
      </c>
      <c r="C308" t="s">
        <v>124</v>
      </c>
      <c r="D308" t="s">
        <v>1415</v>
      </c>
      <c r="E308" t="s">
        <v>1544</v>
      </c>
      <c r="F308" t="s">
        <v>1576</v>
      </c>
      <c r="G308" s="25"/>
      <c r="H308" s="25">
        <v>22.398997000000001</v>
      </c>
      <c r="I308" s="25">
        <v>22.398997000000001</v>
      </c>
    </row>
    <row r="309" spans="1:9" x14ac:dyDescent="0.2">
      <c r="A309" t="s">
        <v>1571</v>
      </c>
      <c r="B309" t="s">
        <v>370</v>
      </c>
      <c r="C309" t="s">
        <v>124</v>
      </c>
      <c r="D309" t="s">
        <v>846</v>
      </c>
      <c r="E309" t="s">
        <v>1545</v>
      </c>
      <c r="F309" t="s">
        <v>1585</v>
      </c>
      <c r="G309" s="25"/>
      <c r="H309" s="25">
        <v>249</v>
      </c>
      <c r="I309" s="25">
        <v>249</v>
      </c>
    </row>
    <row r="310" spans="1:9" x14ac:dyDescent="0.2">
      <c r="A310" t="s">
        <v>1571</v>
      </c>
      <c r="B310" t="s">
        <v>339</v>
      </c>
      <c r="C310" t="s">
        <v>124</v>
      </c>
      <c r="D310" t="s">
        <v>507</v>
      </c>
      <c r="E310" t="s">
        <v>1547</v>
      </c>
      <c r="F310" t="s">
        <v>1578</v>
      </c>
      <c r="G310" s="25"/>
      <c r="H310" s="25">
        <v>746.8</v>
      </c>
      <c r="I310" s="25">
        <v>746.8</v>
      </c>
    </row>
    <row r="311" spans="1:9" x14ac:dyDescent="0.2">
      <c r="A311" t="s">
        <v>1571</v>
      </c>
      <c r="B311" t="s">
        <v>339</v>
      </c>
      <c r="C311" t="s">
        <v>124</v>
      </c>
      <c r="D311" t="s">
        <v>509</v>
      </c>
      <c r="E311" t="s">
        <v>1547</v>
      </c>
      <c r="F311" t="s">
        <v>1578</v>
      </c>
      <c r="G311" s="25"/>
      <c r="H311" s="25">
        <v>560.1</v>
      </c>
      <c r="I311" s="25">
        <v>560.1</v>
      </c>
    </row>
    <row r="312" spans="1:9" x14ac:dyDescent="0.2">
      <c r="A312" t="s">
        <v>1571</v>
      </c>
      <c r="B312" t="s">
        <v>339</v>
      </c>
      <c r="C312" t="s">
        <v>124</v>
      </c>
      <c r="D312" t="s">
        <v>515</v>
      </c>
      <c r="E312" t="s">
        <v>1547</v>
      </c>
      <c r="F312" t="s">
        <v>1578</v>
      </c>
      <c r="G312" s="25"/>
      <c r="H312" s="25">
        <v>933.5</v>
      </c>
      <c r="I312" s="25">
        <v>933.5</v>
      </c>
    </row>
    <row r="313" spans="1:9" x14ac:dyDescent="0.2">
      <c r="A313" t="s">
        <v>1571</v>
      </c>
      <c r="B313" t="s">
        <v>339</v>
      </c>
      <c r="C313" t="s">
        <v>124</v>
      </c>
      <c r="D313" t="s">
        <v>521</v>
      </c>
      <c r="E313" t="s">
        <v>1547</v>
      </c>
      <c r="F313" t="s">
        <v>1578</v>
      </c>
      <c r="G313" s="25"/>
      <c r="H313" s="25">
        <v>933.5</v>
      </c>
      <c r="I313" s="25">
        <v>933.5</v>
      </c>
    </row>
    <row r="314" spans="1:9" x14ac:dyDescent="0.2">
      <c r="A314" t="s">
        <v>1571</v>
      </c>
      <c r="B314" t="s">
        <v>339</v>
      </c>
      <c r="C314" t="s">
        <v>124</v>
      </c>
      <c r="D314" t="s">
        <v>532</v>
      </c>
      <c r="E314" t="s">
        <v>1547</v>
      </c>
      <c r="F314" t="s">
        <v>1581</v>
      </c>
      <c r="G314" s="25"/>
      <c r="H314" s="25">
        <v>933.5</v>
      </c>
      <c r="I314" s="25">
        <v>933.5</v>
      </c>
    </row>
    <row r="315" spans="1:9" x14ac:dyDescent="0.2">
      <c r="A315" t="s">
        <v>1571</v>
      </c>
      <c r="B315" t="s">
        <v>339</v>
      </c>
      <c r="C315" t="s">
        <v>124</v>
      </c>
      <c r="D315" t="s">
        <v>535</v>
      </c>
      <c r="E315" t="s">
        <v>1547</v>
      </c>
      <c r="F315" t="s">
        <v>1581</v>
      </c>
      <c r="G315" s="25"/>
      <c r="H315" s="25">
        <v>840.15</v>
      </c>
      <c r="I315" s="25">
        <v>840.15</v>
      </c>
    </row>
    <row r="316" spans="1:9" x14ac:dyDescent="0.2">
      <c r="A316" t="s">
        <v>1571</v>
      </c>
      <c r="B316" t="s">
        <v>339</v>
      </c>
      <c r="C316" t="s">
        <v>124</v>
      </c>
      <c r="D316" t="s">
        <v>543</v>
      </c>
      <c r="E316" t="s">
        <v>1547</v>
      </c>
      <c r="F316" t="s">
        <v>1581</v>
      </c>
      <c r="G316" s="25"/>
      <c r="H316" s="25">
        <v>933.5</v>
      </c>
      <c r="I316" s="25">
        <v>933.5</v>
      </c>
    </row>
    <row r="317" spans="1:9" x14ac:dyDescent="0.2">
      <c r="A317" t="s">
        <v>1571</v>
      </c>
      <c r="B317" t="s">
        <v>339</v>
      </c>
      <c r="C317" t="s">
        <v>124</v>
      </c>
      <c r="D317" t="s">
        <v>560</v>
      </c>
      <c r="E317" t="s">
        <v>1547</v>
      </c>
      <c r="F317" t="s">
        <v>1581</v>
      </c>
      <c r="G317" s="25"/>
      <c r="H317" s="25">
        <v>933.5</v>
      </c>
      <c r="I317" s="25">
        <v>933.5</v>
      </c>
    </row>
    <row r="318" spans="1:9" x14ac:dyDescent="0.2">
      <c r="A318" t="s">
        <v>1571</v>
      </c>
      <c r="B318" t="s">
        <v>339</v>
      </c>
      <c r="C318" t="s">
        <v>124</v>
      </c>
      <c r="D318" t="s">
        <v>567</v>
      </c>
      <c r="E318" t="s">
        <v>1547</v>
      </c>
      <c r="F318" t="s">
        <v>1581</v>
      </c>
      <c r="G318" s="25"/>
      <c r="H318" s="25">
        <v>933.5</v>
      </c>
      <c r="I318" s="25">
        <v>933.5</v>
      </c>
    </row>
    <row r="319" spans="1:9" x14ac:dyDescent="0.2">
      <c r="A319" t="s">
        <v>1571</v>
      </c>
      <c r="B319" t="s">
        <v>339</v>
      </c>
      <c r="C319" t="s">
        <v>124</v>
      </c>
      <c r="D319" t="s">
        <v>577</v>
      </c>
      <c r="E319" t="s">
        <v>1547</v>
      </c>
      <c r="F319" t="s">
        <v>1582</v>
      </c>
      <c r="G319" s="25"/>
      <c r="H319" s="25">
        <v>933.5</v>
      </c>
      <c r="I319" s="25">
        <v>933.5</v>
      </c>
    </row>
    <row r="320" spans="1:9" x14ac:dyDescent="0.2">
      <c r="A320" t="s">
        <v>1571</v>
      </c>
      <c r="B320" t="s">
        <v>339</v>
      </c>
      <c r="C320" t="s">
        <v>124</v>
      </c>
      <c r="D320" t="s">
        <v>587</v>
      </c>
      <c r="E320" t="s">
        <v>1547</v>
      </c>
      <c r="F320" t="s">
        <v>1582</v>
      </c>
      <c r="G320" s="25"/>
      <c r="H320" s="25">
        <v>933.5</v>
      </c>
      <c r="I320" s="25">
        <v>933.5</v>
      </c>
    </row>
    <row r="321" spans="1:9" x14ac:dyDescent="0.2">
      <c r="A321" t="s">
        <v>1571</v>
      </c>
      <c r="B321" t="s">
        <v>339</v>
      </c>
      <c r="C321" t="s">
        <v>124</v>
      </c>
      <c r="D321" t="s">
        <v>595</v>
      </c>
      <c r="E321" t="s">
        <v>1547</v>
      </c>
      <c r="F321" t="s">
        <v>1582</v>
      </c>
      <c r="G321" s="25"/>
      <c r="H321" s="25">
        <v>933.5</v>
      </c>
      <c r="I321" s="25">
        <v>933.5</v>
      </c>
    </row>
    <row r="322" spans="1:9" x14ac:dyDescent="0.2">
      <c r="A322" t="s">
        <v>1571</v>
      </c>
      <c r="B322" t="s">
        <v>339</v>
      </c>
      <c r="C322" t="s">
        <v>124</v>
      </c>
      <c r="D322" t="s">
        <v>601</v>
      </c>
      <c r="E322" t="s">
        <v>1547</v>
      </c>
      <c r="F322" t="s">
        <v>1582</v>
      </c>
      <c r="G322" s="25"/>
      <c r="H322" s="25">
        <v>933.5</v>
      </c>
      <c r="I322" s="25">
        <v>933.5</v>
      </c>
    </row>
    <row r="323" spans="1:9" x14ac:dyDescent="0.2">
      <c r="A323" t="s">
        <v>1571</v>
      </c>
      <c r="B323" t="s">
        <v>339</v>
      </c>
      <c r="C323" t="s">
        <v>124</v>
      </c>
      <c r="D323" t="s">
        <v>609</v>
      </c>
      <c r="E323" t="s">
        <v>1547</v>
      </c>
      <c r="F323" t="s">
        <v>1586</v>
      </c>
      <c r="G323" s="25"/>
      <c r="H323" s="25">
        <v>933.5</v>
      </c>
      <c r="I323" s="25">
        <v>933.5</v>
      </c>
    </row>
    <row r="324" spans="1:9" x14ac:dyDescent="0.2">
      <c r="A324" t="s">
        <v>1571</v>
      </c>
      <c r="B324" t="s">
        <v>339</v>
      </c>
      <c r="C324" t="s">
        <v>124</v>
      </c>
      <c r="D324" t="s">
        <v>621</v>
      </c>
      <c r="E324" t="s">
        <v>1547</v>
      </c>
      <c r="F324" t="s">
        <v>1586</v>
      </c>
      <c r="G324" s="25"/>
      <c r="H324" s="25">
        <v>933.5</v>
      </c>
      <c r="I324" s="25">
        <v>933.5</v>
      </c>
    </row>
    <row r="325" spans="1:9" x14ac:dyDescent="0.2">
      <c r="A325" t="s">
        <v>1571</v>
      </c>
      <c r="B325" t="s">
        <v>339</v>
      </c>
      <c r="C325" t="s">
        <v>124</v>
      </c>
      <c r="D325" t="s">
        <v>628</v>
      </c>
      <c r="E325" t="s">
        <v>1547</v>
      </c>
      <c r="F325" t="s">
        <v>1586</v>
      </c>
      <c r="G325" s="25"/>
      <c r="H325" s="25">
        <v>746.8</v>
      </c>
      <c r="I325" s="25">
        <v>746.8</v>
      </c>
    </row>
    <row r="326" spans="1:9" x14ac:dyDescent="0.2">
      <c r="A326" t="s">
        <v>1571</v>
      </c>
      <c r="B326" t="s">
        <v>339</v>
      </c>
      <c r="C326" t="s">
        <v>124</v>
      </c>
      <c r="D326" t="s">
        <v>632</v>
      </c>
      <c r="E326" t="s">
        <v>1547</v>
      </c>
      <c r="F326" t="s">
        <v>1586</v>
      </c>
      <c r="G326" s="25"/>
      <c r="H326" s="25">
        <v>933.5</v>
      </c>
      <c r="I326" s="25">
        <v>933.5</v>
      </c>
    </row>
    <row r="327" spans="1:9" x14ac:dyDescent="0.2">
      <c r="A327" t="s">
        <v>1571</v>
      </c>
      <c r="B327" t="s">
        <v>339</v>
      </c>
      <c r="C327" t="s">
        <v>124</v>
      </c>
      <c r="D327" t="s">
        <v>636</v>
      </c>
      <c r="E327" t="s">
        <v>1547</v>
      </c>
      <c r="F327" t="s">
        <v>1586</v>
      </c>
      <c r="G327" s="25"/>
      <c r="H327" s="25">
        <v>933.5</v>
      </c>
      <c r="I327" s="25">
        <v>933.5</v>
      </c>
    </row>
    <row r="328" spans="1:9" x14ac:dyDescent="0.2">
      <c r="A328" t="s">
        <v>1571</v>
      </c>
      <c r="B328" t="s">
        <v>339</v>
      </c>
      <c r="C328" t="s">
        <v>124</v>
      </c>
      <c r="D328" t="s">
        <v>646</v>
      </c>
      <c r="E328" t="s">
        <v>1547</v>
      </c>
      <c r="F328" t="s">
        <v>414</v>
      </c>
      <c r="G328" s="25"/>
      <c r="H328" s="25">
        <v>933.5</v>
      </c>
      <c r="I328" s="25">
        <v>933.5</v>
      </c>
    </row>
    <row r="329" spans="1:9" x14ac:dyDescent="0.2">
      <c r="A329" t="s">
        <v>1571</v>
      </c>
      <c r="B329" t="s">
        <v>339</v>
      </c>
      <c r="C329" t="s">
        <v>124</v>
      </c>
      <c r="D329" t="s">
        <v>659</v>
      </c>
      <c r="E329" t="s">
        <v>1547</v>
      </c>
      <c r="F329" t="s">
        <v>414</v>
      </c>
      <c r="G329" s="25"/>
      <c r="H329" s="25">
        <v>933.5</v>
      </c>
      <c r="I329" s="25">
        <v>933.5</v>
      </c>
    </row>
    <row r="330" spans="1:9" x14ac:dyDescent="0.2">
      <c r="A330" t="s">
        <v>1571</v>
      </c>
      <c r="B330" t="s">
        <v>339</v>
      </c>
      <c r="C330" t="s">
        <v>124</v>
      </c>
      <c r="D330" t="s">
        <v>665</v>
      </c>
      <c r="E330" t="s">
        <v>1547</v>
      </c>
      <c r="F330" t="s">
        <v>414</v>
      </c>
      <c r="G330" s="25"/>
      <c r="H330" s="25">
        <v>933.5</v>
      </c>
      <c r="I330" s="25">
        <v>933.5</v>
      </c>
    </row>
    <row r="331" spans="1:9" x14ac:dyDescent="0.2">
      <c r="A331" t="s">
        <v>1571</v>
      </c>
      <c r="B331" t="s">
        <v>339</v>
      </c>
      <c r="C331" t="s">
        <v>124</v>
      </c>
      <c r="D331" t="s">
        <v>667</v>
      </c>
      <c r="E331" t="s">
        <v>1547</v>
      </c>
      <c r="F331" t="s">
        <v>414</v>
      </c>
      <c r="G331" s="25"/>
      <c r="H331" s="25">
        <v>933.5</v>
      </c>
      <c r="I331" s="25">
        <v>933.5</v>
      </c>
    </row>
    <row r="332" spans="1:9" x14ac:dyDescent="0.2">
      <c r="A332" t="s">
        <v>1571</v>
      </c>
      <c r="B332" t="s">
        <v>339</v>
      </c>
      <c r="C332" t="s">
        <v>124</v>
      </c>
      <c r="D332" t="s">
        <v>676</v>
      </c>
      <c r="E332" t="s">
        <v>1547</v>
      </c>
      <c r="F332" t="s">
        <v>1583</v>
      </c>
      <c r="G332" s="25"/>
      <c r="H332" s="25">
        <v>746.8</v>
      </c>
      <c r="I332" s="25">
        <v>746.8</v>
      </c>
    </row>
    <row r="333" spans="1:9" x14ac:dyDescent="0.2">
      <c r="A333" t="s">
        <v>1571</v>
      </c>
      <c r="B333" t="s">
        <v>339</v>
      </c>
      <c r="C333" t="s">
        <v>124</v>
      </c>
      <c r="D333" t="s">
        <v>691</v>
      </c>
      <c r="E333" t="s">
        <v>1547</v>
      </c>
      <c r="F333" t="s">
        <v>1583</v>
      </c>
      <c r="G333" s="25"/>
      <c r="H333" s="25">
        <v>933.5</v>
      </c>
      <c r="I333" s="25">
        <v>933.5</v>
      </c>
    </row>
    <row r="334" spans="1:9" x14ac:dyDescent="0.2">
      <c r="A334" t="s">
        <v>1571</v>
      </c>
      <c r="B334" t="s">
        <v>339</v>
      </c>
      <c r="C334" t="s">
        <v>124</v>
      </c>
      <c r="D334" t="s">
        <v>701</v>
      </c>
      <c r="E334" t="s">
        <v>1547</v>
      </c>
      <c r="F334" t="s">
        <v>1583</v>
      </c>
      <c r="G334" s="25"/>
      <c r="H334" s="25">
        <v>933.5</v>
      </c>
      <c r="I334" s="25">
        <v>933.5</v>
      </c>
    </row>
    <row r="335" spans="1:9" x14ac:dyDescent="0.2">
      <c r="A335" t="s">
        <v>1571</v>
      </c>
      <c r="B335" t="s">
        <v>339</v>
      </c>
      <c r="C335" t="s">
        <v>124</v>
      </c>
      <c r="D335" t="s">
        <v>705</v>
      </c>
      <c r="E335" t="s">
        <v>1547</v>
      </c>
      <c r="F335" t="s">
        <v>1583</v>
      </c>
      <c r="G335" s="25"/>
      <c r="H335" s="25">
        <v>933.5</v>
      </c>
      <c r="I335" s="25">
        <v>933.5</v>
      </c>
    </row>
    <row r="336" spans="1:9" x14ac:dyDescent="0.2">
      <c r="A336" t="s">
        <v>1571</v>
      </c>
      <c r="B336" t="s">
        <v>339</v>
      </c>
      <c r="C336" t="s">
        <v>124</v>
      </c>
      <c r="D336" t="s">
        <v>710</v>
      </c>
      <c r="E336" t="s">
        <v>1547</v>
      </c>
      <c r="F336" t="s">
        <v>1579</v>
      </c>
      <c r="G336" s="25"/>
      <c r="H336" s="25">
        <v>933.5</v>
      </c>
      <c r="I336" s="25">
        <v>933.5</v>
      </c>
    </row>
    <row r="337" spans="1:9" x14ac:dyDescent="0.2">
      <c r="A337" t="s">
        <v>1571</v>
      </c>
      <c r="B337" t="s">
        <v>339</v>
      </c>
      <c r="C337" t="s">
        <v>124</v>
      </c>
      <c r="D337" t="s">
        <v>722</v>
      </c>
      <c r="E337" t="s">
        <v>1547</v>
      </c>
      <c r="F337" t="s">
        <v>1579</v>
      </c>
      <c r="G337" s="25"/>
      <c r="H337" s="25">
        <v>746.8</v>
      </c>
      <c r="I337" s="25">
        <v>746.8</v>
      </c>
    </row>
    <row r="338" spans="1:9" x14ac:dyDescent="0.2">
      <c r="A338" t="s">
        <v>1571</v>
      </c>
      <c r="B338" t="s">
        <v>339</v>
      </c>
      <c r="C338" t="s">
        <v>124</v>
      </c>
      <c r="D338" t="s">
        <v>729</v>
      </c>
      <c r="E338" t="s">
        <v>1547</v>
      </c>
      <c r="F338" t="s">
        <v>1579</v>
      </c>
      <c r="G338" s="25"/>
      <c r="H338" s="25">
        <v>933.5</v>
      </c>
      <c r="I338" s="25">
        <v>933.5</v>
      </c>
    </row>
    <row r="339" spans="1:9" x14ac:dyDescent="0.2">
      <c r="A339" t="s">
        <v>1571</v>
      </c>
      <c r="B339" t="s">
        <v>339</v>
      </c>
      <c r="C339" t="s">
        <v>124</v>
      </c>
      <c r="D339" t="s">
        <v>733</v>
      </c>
      <c r="E339" t="s">
        <v>1547</v>
      </c>
      <c r="F339" t="s">
        <v>1579</v>
      </c>
      <c r="G339" s="25"/>
      <c r="H339" s="25">
        <v>933.5</v>
      </c>
      <c r="I339" s="25">
        <v>933.5</v>
      </c>
    </row>
    <row r="340" spans="1:9" x14ac:dyDescent="0.2">
      <c r="A340" t="s">
        <v>1571</v>
      </c>
      <c r="B340" t="s">
        <v>339</v>
      </c>
      <c r="C340" t="s">
        <v>124</v>
      </c>
      <c r="D340" t="s">
        <v>742</v>
      </c>
      <c r="E340" t="s">
        <v>1547</v>
      </c>
      <c r="F340" t="s">
        <v>1580</v>
      </c>
      <c r="G340" s="25"/>
      <c r="H340" s="25">
        <v>933.5</v>
      </c>
      <c r="I340" s="25">
        <v>933.5</v>
      </c>
    </row>
    <row r="341" spans="1:9" x14ac:dyDescent="0.2">
      <c r="A341" t="s">
        <v>1571</v>
      </c>
      <c r="B341" t="s">
        <v>339</v>
      </c>
      <c r="C341" t="s">
        <v>124</v>
      </c>
      <c r="D341" t="s">
        <v>744</v>
      </c>
      <c r="E341" t="s">
        <v>1547</v>
      </c>
      <c r="F341" t="s">
        <v>1580</v>
      </c>
      <c r="G341" s="25"/>
      <c r="H341" s="25">
        <v>933.6</v>
      </c>
      <c r="I341" s="25">
        <v>933.6</v>
      </c>
    </row>
    <row r="342" spans="1:9" x14ac:dyDescent="0.2">
      <c r="A342" t="s">
        <v>1571</v>
      </c>
      <c r="B342" t="s">
        <v>339</v>
      </c>
      <c r="C342" t="s">
        <v>124</v>
      </c>
      <c r="D342" t="s">
        <v>756</v>
      </c>
      <c r="E342" t="s">
        <v>1547</v>
      </c>
      <c r="F342" t="s">
        <v>1580</v>
      </c>
      <c r="G342" s="25"/>
      <c r="H342" s="25">
        <v>933.5</v>
      </c>
      <c r="I342" s="25">
        <v>933.5</v>
      </c>
    </row>
    <row r="343" spans="1:9" x14ac:dyDescent="0.2">
      <c r="A343" t="s">
        <v>1571</v>
      </c>
      <c r="B343" t="s">
        <v>339</v>
      </c>
      <c r="C343" t="s">
        <v>124</v>
      </c>
      <c r="D343" t="s">
        <v>762</v>
      </c>
      <c r="E343" t="s">
        <v>1547</v>
      </c>
      <c r="F343" t="s">
        <v>1580</v>
      </c>
      <c r="G343" s="25"/>
      <c r="H343" s="25">
        <v>933.5</v>
      </c>
      <c r="I343" s="25">
        <v>933.5</v>
      </c>
    </row>
    <row r="344" spans="1:9" x14ac:dyDescent="0.2">
      <c r="A344" t="s">
        <v>1571</v>
      </c>
      <c r="B344" t="s">
        <v>339</v>
      </c>
      <c r="C344" t="s">
        <v>124</v>
      </c>
      <c r="D344" t="s">
        <v>766</v>
      </c>
      <c r="E344" t="s">
        <v>1547</v>
      </c>
      <c r="F344" t="s">
        <v>1580</v>
      </c>
      <c r="G344" s="25"/>
      <c r="H344" s="25">
        <v>933.5</v>
      </c>
      <c r="I344" s="25">
        <v>933.5</v>
      </c>
    </row>
    <row r="345" spans="1:9" x14ac:dyDescent="0.2">
      <c r="A345" t="s">
        <v>1571</v>
      </c>
      <c r="B345" t="s">
        <v>339</v>
      </c>
      <c r="C345" t="s">
        <v>124</v>
      </c>
      <c r="D345" t="s">
        <v>772</v>
      </c>
      <c r="E345" t="s">
        <v>1547</v>
      </c>
      <c r="F345" t="s">
        <v>1584</v>
      </c>
      <c r="G345" s="25"/>
      <c r="H345" s="25">
        <v>933.5</v>
      </c>
      <c r="I345" s="25">
        <v>933.5</v>
      </c>
    </row>
    <row r="346" spans="1:9" x14ac:dyDescent="0.2">
      <c r="A346" t="s">
        <v>1571</v>
      </c>
      <c r="B346" t="s">
        <v>339</v>
      </c>
      <c r="C346" t="s">
        <v>124</v>
      </c>
      <c r="D346" t="s">
        <v>784</v>
      </c>
      <c r="E346" t="s">
        <v>1547</v>
      </c>
      <c r="F346" t="s">
        <v>1584</v>
      </c>
      <c r="G346" s="25"/>
      <c r="H346" s="25">
        <v>746.8</v>
      </c>
      <c r="I346" s="25">
        <v>746.8</v>
      </c>
    </row>
    <row r="347" spans="1:9" x14ac:dyDescent="0.2">
      <c r="A347" t="s">
        <v>1571</v>
      </c>
      <c r="B347" t="s">
        <v>339</v>
      </c>
      <c r="C347" t="s">
        <v>124</v>
      </c>
      <c r="D347" t="s">
        <v>788</v>
      </c>
      <c r="E347" t="s">
        <v>1547</v>
      </c>
      <c r="F347" t="s">
        <v>1584</v>
      </c>
      <c r="G347" s="25"/>
      <c r="H347" s="25">
        <v>933.5</v>
      </c>
      <c r="I347" s="25">
        <v>933.5</v>
      </c>
    </row>
    <row r="348" spans="1:9" x14ac:dyDescent="0.2">
      <c r="A348" t="s">
        <v>1571</v>
      </c>
      <c r="B348" t="s">
        <v>339</v>
      </c>
      <c r="C348" t="s">
        <v>124</v>
      </c>
      <c r="D348" t="s">
        <v>794</v>
      </c>
      <c r="E348" t="s">
        <v>1547</v>
      </c>
      <c r="F348" t="s">
        <v>1584</v>
      </c>
      <c r="G348" s="25"/>
      <c r="H348" s="25">
        <v>933.5</v>
      </c>
      <c r="I348" s="25">
        <v>933.5</v>
      </c>
    </row>
    <row r="349" spans="1:9" x14ac:dyDescent="0.2">
      <c r="A349" t="s">
        <v>1571</v>
      </c>
      <c r="B349" t="s">
        <v>339</v>
      </c>
      <c r="C349" t="s">
        <v>124</v>
      </c>
      <c r="D349" t="s">
        <v>806</v>
      </c>
      <c r="E349" t="s">
        <v>1547</v>
      </c>
      <c r="F349" t="s">
        <v>1577</v>
      </c>
      <c r="G349" s="25"/>
      <c r="H349" s="25">
        <v>933.5</v>
      </c>
      <c r="I349" s="25">
        <v>933.5</v>
      </c>
    </row>
    <row r="350" spans="1:9" x14ac:dyDescent="0.2">
      <c r="A350" t="s">
        <v>1571</v>
      </c>
      <c r="B350" t="s">
        <v>339</v>
      </c>
      <c r="C350" t="s">
        <v>124</v>
      </c>
      <c r="D350" t="s">
        <v>820</v>
      </c>
      <c r="E350" t="s">
        <v>1547</v>
      </c>
      <c r="F350" t="s">
        <v>1577</v>
      </c>
      <c r="G350" s="25"/>
      <c r="H350" s="25">
        <v>933.5</v>
      </c>
      <c r="I350" s="25">
        <v>933.5</v>
      </c>
    </row>
    <row r="351" spans="1:9" x14ac:dyDescent="0.2">
      <c r="A351" t="s">
        <v>1571</v>
      </c>
      <c r="B351" t="s">
        <v>339</v>
      </c>
      <c r="C351" t="s">
        <v>124</v>
      </c>
      <c r="D351" t="s">
        <v>824</v>
      </c>
      <c r="E351" t="s">
        <v>1547</v>
      </c>
      <c r="F351" t="s">
        <v>1577</v>
      </c>
      <c r="G351" s="25"/>
      <c r="H351" s="25">
        <v>933.5</v>
      </c>
      <c r="I351" s="25">
        <v>933.5</v>
      </c>
    </row>
    <row r="352" spans="1:9" x14ac:dyDescent="0.2">
      <c r="A352" t="s">
        <v>1571</v>
      </c>
      <c r="B352" t="s">
        <v>339</v>
      </c>
      <c r="C352" t="s">
        <v>124</v>
      </c>
      <c r="D352" t="s">
        <v>835</v>
      </c>
      <c r="E352" t="s">
        <v>1547</v>
      </c>
      <c r="F352" t="s">
        <v>1577</v>
      </c>
      <c r="G352" s="25"/>
      <c r="H352" s="25">
        <v>933.5</v>
      </c>
      <c r="I352" s="25">
        <v>933.5</v>
      </c>
    </row>
    <row r="353" spans="1:9" x14ac:dyDescent="0.2">
      <c r="A353" t="s">
        <v>1571</v>
      </c>
      <c r="B353" t="s">
        <v>339</v>
      </c>
      <c r="C353" t="s">
        <v>124</v>
      </c>
      <c r="D353" t="s">
        <v>837</v>
      </c>
      <c r="E353" t="s">
        <v>1547</v>
      </c>
      <c r="F353" t="s">
        <v>1577</v>
      </c>
      <c r="G353" s="25"/>
      <c r="H353" s="25">
        <v>933.5</v>
      </c>
      <c r="I353" s="25">
        <v>933.5</v>
      </c>
    </row>
    <row r="354" spans="1:9" x14ac:dyDescent="0.2">
      <c r="A354" t="s">
        <v>1571</v>
      </c>
      <c r="B354" t="s">
        <v>339</v>
      </c>
      <c r="C354" t="s">
        <v>124</v>
      </c>
      <c r="D354" t="s">
        <v>848</v>
      </c>
      <c r="E354" t="s">
        <v>1547</v>
      </c>
      <c r="F354" t="s">
        <v>1585</v>
      </c>
      <c r="G354" s="25"/>
      <c r="H354" s="25">
        <v>933.5</v>
      </c>
      <c r="I354" s="25">
        <v>933.5</v>
      </c>
    </row>
    <row r="355" spans="1:9" x14ac:dyDescent="0.2">
      <c r="A355" t="s">
        <v>1571</v>
      </c>
      <c r="B355" t="s">
        <v>339</v>
      </c>
      <c r="C355" t="s">
        <v>124</v>
      </c>
      <c r="D355" t="s">
        <v>859</v>
      </c>
      <c r="E355" t="s">
        <v>1547</v>
      </c>
      <c r="F355" t="s">
        <v>1585</v>
      </c>
      <c r="G355" s="25"/>
      <c r="H355" s="25">
        <v>933.5</v>
      </c>
      <c r="I355" s="25">
        <v>933.5</v>
      </c>
    </row>
    <row r="356" spans="1:9" x14ac:dyDescent="0.2">
      <c r="A356" t="s">
        <v>1571</v>
      </c>
      <c r="B356" t="s">
        <v>339</v>
      </c>
      <c r="C356" t="s">
        <v>124</v>
      </c>
      <c r="D356" t="s">
        <v>863</v>
      </c>
      <c r="E356" t="s">
        <v>1547</v>
      </c>
      <c r="F356" t="s">
        <v>1585</v>
      </c>
      <c r="G356" s="25"/>
      <c r="H356" s="25">
        <v>933.5</v>
      </c>
      <c r="I356" s="25">
        <v>933.5</v>
      </c>
    </row>
    <row r="357" spans="1:9" x14ac:dyDescent="0.2">
      <c r="A357" t="s">
        <v>1571</v>
      </c>
      <c r="B357" t="s">
        <v>339</v>
      </c>
      <c r="C357" t="s">
        <v>124</v>
      </c>
      <c r="D357" t="s">
        <v>867</v>
      </c>
      <c r="E357" t="s">
        <v>1547</v>
      </c>
      <c r="F357" t="s">
        <v>1576</v>
      </c>
      <c r="G357" s="25"/>
      <c r="H357" s="25">
        <v>933.5</v>
      </c>
      <c r="I357" s="25">
        <v>933.5</v>
      </c>
    </row>
    <row r="358" spans="1:9" x14ac:dyDescent="0.2">
      <c r="A358" t="s">
        <v>1571</v>
      </c>
      <c r="B358" t="s">
        <v>339</v>
      </c>
      <c r="C358" t="s">
        <v>124</v>
      </c>
      <c r="D358" t="s">
        <v>876</v>
      </c>
      <c r="E358" t="s">
        <v>1547</v>
      </c>
      <c r="F358" t="s">
        <v>1576</v>
      </c>
      <c r="G358" s="25"/>
      <c r="H358" s="25">
        <v>560.1</v>
      </c>
      <c r="I358" s="25">
        <v>560.1</v>
      </c>
    </row>
    <row r="359" spans="1:9" x14ac:dyDescent="0.2">
      <c r="A359" t="s">
        <v>1571</v>
      </c>
      <c r="B359" t="s">
        <v>339</v>
      </c>
      <c r="C359" t="s">
        <v>124</v>
      </c>
      <c r="D359" t="s">
        <v>890</v>
      </c>
      <c r="E359" t="s">
        <v>1547</v>
      </c>
      <c r="F359" t="s">
        <v>1576</v>
      </c>
      <c r="G359" s="25"/>
      <c r="H359" s="25">
        <v>933.5</v>
      </c>
      <c r="I359" s="25">
        <v>933.5</v>
      </c>
    </row>
    <row r="360" spans="1:9" x14ac:dyDescent="0.2">
      <c r="A360" t="s">
        <v>1571</v>
      </c>
      <c r="B360" t="s">
        <v>339</v>
      </c>
      <c r="C360" t="s">
        <v>124</v>
      </c>
      <c r="D360" t="s">
        <v>896</v>
      </c>
      <c r="E360" t="s">
        <v>1547</v>
      </c>
      <c r="F360" t="s">
        <v>1576</v>
      </c>
      <c r="G360" s="25"/>
      <c r="H360" s="25">
        <v>933.5</v>
      </c>
      <c r="I360" s="25">
        <v>933.5</v>
      </c>
    </row>
    <row r="361" spans="1:9" x14ac:dyDescent="0.2">
      <c r="A361" t="s">
        <v>1571</v>
      </c>
      <c r="B361" t="s">
        <v>339</v>
      </c>
      <c r="C361" t="s">
        <v>124</v>
      </c>
      <c r="D361" t="s">
        <v>900</v>
      </c>
      <c r="E361" t="s">
        <v>1547</v>
      </c>
      <c r="F361" t="s">
        <v>1576</v>
      </c>
      <c r="G361" s="25"/>
      <c r="H361" s="25">
        <v>933.5</v>
      </c>
      <c r="I361" s="25">
        <v>933.5</v>
      </c>
    </row>
    <row r="362" spans="1:9" x14ac:dyDescent="0.2">
      <c r="A362" t="s">
        <v>1571</v>
      </c>
      <c r="B362" t="s">
        <v>374</v>
      </c>
      <c r="C362" t="s">
        <v>124</v>
      </c>
      <c r="D362" t="s">
        <v>940</v>
      </c>
      <c r="E362" t="s">
        <v>1547</v>
      </c>
      <c r="F362" t="s">
        <v>1585</v>
      </c>
      <c r="G362" s="25"/>
      <c r="H362" s="25">
        <v>3264.8</v>
      </c>
      <c r="I362" s="25">
        <v>3264.8</v>
      </c>
    </row>
    <row r="363" spans="1:9" x14ac:dyDescent="0.2">
      <c r="A363" t="s">
        <v>1571</v>
      </c>
      <c r="B363" t="s">
        <v>1244</v>
      </c>
      <c r="C363" t="s">
        <v>124</v>
      </c>
      <c r="D363" t="s">
        <v>696</v>
      </c>
      <c r="E363" t="s">
        <v>1544</v>
      </c>
      <c r="F363" t="s">
        <v>1581</v>
      </c>
      <c r="G363" s="25"/>
      <c r="H363" s="25">
        <v>86.1</v>
      </c>
      <c r="I363" s="25">
        <v>86.1</v>
      </c>
    </row>
    <row r="364" spans="1:9" x14ac:dyDescent="0.2">
      <c r="A364" t="s">
        <v>1571</v>
      </c>
      <c r="B364" t="s">
        <v>1244</v>
      </c>
      <c r="C364" t="s">
        <v>124</v>
      </c>
      <c r="D364" t="s">
        <v>420</v>
      </c>
      <c r="E364" t="s">
        <v>1544</v>
      </c>
      <c r="F364" t="s">
        <v>1582</v>
      </c>
      <c r="G364" s="25"/>
      <c r="H364" s="25">
        <v>82</v>
      </c>
      <c r="I364" s="25">
        <v>82</v>
      </c>
    </row>
    <row r="365" spans="1:9" x14ac:dyDescent="0.2">
      <c r="A365" t="s">
        <v>1571</v>
      </c>
      <c r="B365" t="s">
        <v>1244</v>
      </c>
      <c r="C365" t="s">
        <v>124</v>
      </c>
      <c r="D365" t="s">
        <v>1256</v>
      </c>
      <c r="E365" t="s">
        <v>1544</v>
      </c>
      <c r="F365" t="s">
        <v>1586</v>
      </c>
      <c r="G365" s="25"/>
      <c r="H365" s="25">
        <v>90.2</v>
      </c>
      <c r="I365" s="25">
        <v>90.2</v>
      </c>
    </row>
    <row r="366" spans="1:9" x14ac:dyDescent="0.2">
      <c r="A366" t="s">
        <v>1571</v>
      </c>
      <c r="B366" t="s">
        <v>1244</v>
      </c>
      <c r="C366" t="s">
        <v>124</v>
      </c>
      <c r="D366" t="s">
        <v>1280</v>
      </c>
      <c r="E366" t="s">
        <v>1544</v>
      </c>
      <c r="F366" t="s">
        <v>414</v>
      </c>
      <c r="G366" s="25"/>
      <c r="H366" s="25">
        <v>86.1</v>
      </c>
      <c r="I366" s="25">
        <v>86.1</v>
      </c>
    </row>
    <row r="367" spans="1:9" x14ac:dyDescent="0.2">
      <c r="A367" t="s">
        <v>1571</v>
      </c>
      <c r="B367" t="s">
        <v>1244</v>
      </c>
      <c r="C367" t="s">
        <v>124</v>
      </c>
      <c r="D367" t="s">
        <v>1295</v>
      </c>
      <c r="E367" t="s">
        <v>1544</v>
      </c>
      <c r="F367" t="s">
        <v>1583</v>
      </c>
      <c r="G367" s="25"/>
      <c r="H367" s="25">
        <v>82</v>
      </c>
      <c r="I367" s="25">
        <v>82</v>
      </c>
    </row>
    <row r="368" spans="1:9" x14ac:dyDescent="0.2">
      <c r="A368" t="s">
        <v>1571</v>
      </c>
      <c r="B368" t="s">
        <v>1244</v>
      </c>
      <c r="C368" t="s">
        <v>124</v>
      </c>
      <c r="D368" t="s">
        <v>1310</v>
      </c>
      <c r="E368" t="s">
        <v>1544</v>
      </c>
      <c r="F368" t="s">
        <v>1579</v>
      </c>
      <c r="G368" s="25"/>
      <c r="H368" s="25">
        <v>69.7</v>
      </c>
      <c r="I368" s="25">
        <v>69.7</v>
      </c>
    </row>
    <row r="369" spans="1:9" x14ac:dyDescent="0.2">
      <c r="A369" t="s">
        <v>1571</v>
      </c>
      <c r="B369" t="s">
        <v>1244</v>
      </c>
      <c r="C369" t="s">
        <v>124</v>
      </c>
      <c r="D369" t="s">
        <v>1327</v>
      </c>
      <c r="E369" t="s">
        <v>1544</v>
      </c>
      <c r="F369" t="s">
        <v>1580</v>
      </c>
      <c r="G369" s="25"/>
      <c r="H369" s="25">
        <v>90.2</v>
      </c>
      <c r="I369" s="25">
        <v>90.2</v>
      </c>
    </row>
    <row r="370" spans="1:9" x14ac:dyDescent="0.2">
      <c r="A370" t="s">
        <v>1571</v>
      </c>
      <c r="B370" t="s">
        <v>1244</v>
      </c>
      <c r="C370" t="s">
        <v>124</v>
      </c>
      <c r="D370" t="s">
        <v>1342</v>
      </c>
      <c r="E370" t="s">
        <v>1544</v>
      </c>
      <c r="F370" t="s">
        <v>1584</v>
      </c>
      <c r="G370" s="25"/>
      <c r="H370" s="25">
        <v>24.6</v>
      </c>
      <c r="I370" s="25">
        <v>24.6</v>
      </c>
    </row>
    <row r="371" spans="1:9" x14ac:dyDescent="0.2">
      <c r="A371" t="s">
        <v>1571</v>
      </c>
      <c r="B371" t="s">
        <v>1244</v>
      </c>
      <c r="C371" t="s">
        <v>124</v>
      </c>
      <c r="D371" t="s">
        <v>1353</v>
      </c>
      <c r="E371" t="s">
        <v>1544</v>
      </c>
      <c r="F371" t="s">
        <v>1577</v>
      </c>
      <c r="G371" s="25"/>
      <c r="H371" s="25">
        <v>82</v>
      </c>
      <c r="I371" s="25">
        <v>82</v>
      </c>
    </row>
    <row r="372" spans="1:9" x14ac:dyDescent="0.2">
      <c r="A372" t="s">
        <v>1571</v>
      </c>
      <c r="B372" t="s">
        <v>1244</v>
      </c>
      <c r="C372" t="s">
        <v>124</v>
      </c>
      <c r="D372" t="s">
        <v>1374</v>
      </c>
      <c r="E372" t="s">
        <v>1544</v>
      </c>
      <c r="F372" t="s">
        <v>1585</v>
      </c>
      <c r="G372" s="25"/>
      <c r="H372" s="25">
        <v>94.3</v>
      </c>
      <c r="I372" s="25">
        <v>94.3</v>
      </c>
    </row>
    <row r="373" spans="1:9" x14ac:dyDescent="0.2">
      <c r="A373" t="s">
        <v>1571</v>
      </c>
      <c r="B373" t="s">
        <v>1244</v>
      </c>
      <c r="C373" t="s">
        <v>124</v>
      </c>
      <c r="D373" t="s">
        <v>1393</v>
      </c>
      <c r="E373" t="s">
        <v>1544</v>
      </c>
      <c r="F373" t="s">
        <v>1576</v>
      </c>
      <c r="G373" s="25"/>
      <c r="H373" s="25">
        <v>73.8</v>
      </c>
      <c r="I373" s="25">
        <v>73.8</v>
      </c>
    </row>
    <row r="374" spans="1:9" x14ac:dyDescent="0.2">
      <c r="A374" t="s">
        <v>1571</v>
      </c>
      <c r="B374" t="s">
        <v>1244</v>
      </c>
      <c r="C374" t="s">
        <v>124</v>
      </c>
      <c r="D374" t="s">
        <v>1407</v>
      </c>
      <c r="E374" t="s">
        <v>1544</v>
      </c>
      <c r="F374" t="s">
        <v>1576</v>
      </c>
      <c r="G374" s="25"/>
      <c r="H374" s="25">
        <v>77.900000000000006</v>
      </c>
      <c r="I374" s="25">
        <v>77.900000000000006</v>
      </c>
    </row>
    <row r="375" spans="1:9" x14ac:dyDescent="0.2">
      <c r="A375" t="s">
        <v>1571</v>
      </c>
      <c r="B375" t="s">
        <v>1244</v>
      </c>
      <c r="C375" t="s">
        <v>124</v>
      </c>
      <c r="D375" t="s">
        <v>1435</v>
      </c>
      <c r="E375" t="s">
        <v>1544</v>
      </c>
      <c r="F375" t="s">
        <v>1582</v>
      </c>
      <c r="G375" s="25"/>
      <c r="H375" s="25">
        <v>14.35</v>
      </c>
      <c r="I375" s="25">
        <v>14.35</v>
      </c>
    </row>
    <row r="376" spans="1:9" x14ac:dyDescent="0.2">
      <c r="A376" t="s">
        <v>1571</v>
      </c>
      <c r="B376" t="s">
        <v>1244</v>
      </c>
      <c r="C376" t="s">
        <v>124</v>
      </c>
      <c r="D376" t="s">
        <v>1436</v>
      </c>
      <c r="E376" t="s">
        <v>1544</v>
      </c>
      <c r="F376" t="s">
        <v>1582</v>
      </c>
      <c r="G376" s="25"/>
      <c r="H376" s="25">
        <v>14.35</v>
      </c>
      <c r="I376" s="25">
        <v>14.35</v>
      </c>
    </row>
    <row r="377" spans="1:9" x14ac:dyDescent="0.2">
      <c r="A377" t="s">
        <v>1571</v>
      </c>
      <c r="B377" t="s">
        <v>1244</v>
      </c>
      <c r="C377" t="s">
        <v>124</v>
      </c>
      <c r="D377" t="s">
        <v>1441</v>
      </c>
      <c r="E377" t="s">
        <v>1544</v>
      </c>
      <c r="F377" t="s">
        <v>1579</v>
      </c>
      <c r="G377" s="25"/>
      <c r="H377" s="25">
        <v>14.35</v>
      </c>
      <c r="I377" s="25">
        <v>14.35</v>
      </c>
    </row>
    <row r="378" spans="1:9" x14ac:dyDescent="0.2">
      <c r="A378" t="s">
        <v>1571</v>
      </c>
      <c r="B378" t="s">
        <v>1244</v>
      </c>
      <c r="C378" t="s">
        <v>124</v>
      </c>
      <c r="D378" t="s">
        <v>1442</v>
      </c>
      <c r="E378" t="s">
        <v>1544</v>
      </c>
      <c r="F378" t="s">
        <v>1579</v>
      </c>
      <c r="G378" s="25"/>
      <c r="H378" s="25">
        <v>14.35</v>
      </c>
      <c r="I378" s="25">
        <v>14.35</v>
      </c>
    </row>
    <row r="379" spans="1:9" x14ac:dyDescent="0.2">
      <c r="A379" t="s">
        <v>1571</v>
      </c>
      <c r="B379" t="s">
        <v>1244</v>
      </c>
      <c r="C379" t="s">
        <v>124</v>
      </c>
      <c r="D379" t="s">
        <v>1443</v>
      </c>
      <c r="E379" t="s">
        <v>1544</v>
      </c>
      <c r="F379" t="s">
        <v>1579</v>
      </c>
      <c r="G379" s="25"/>
      <c r="H379" s="25">
        <v>14.35</v>
      </c>
      <c r="I379" s="25">
        <v>14.35</v>
      </c>
    </row>
    <row r="380" spans="1:9" x14ac:dyDescent="0.2">
      <c r="A380" t="s">
        <v>1571</v>
      </c>
      <c r="B380" t="s">
        <v>1244</v>
      </c>
      <c r="C380" t="s">
        <v>124</v>
      </c>
      <c r="D380" t="s">
        <v>1444</v>
      </c>
      <c r="E380" t="s">
        <v>1544</v>
      </c>
      <c r="F380" t="s">
        <v>1579</v>
      </c>
      <c r="G380" s="25"/>
      <c r="H380" s="25">
        <v>14.35</v>
      </c>
      <c r="I380" s="25">
        <v>14.35</v>
      </c>
    </row>
    <row r="381" spans="1:9" x14ac:dyDescent="0.2">
      <c r="A381" t="s">
        <v>1571</v>
      </c>
      <c r="B381" t="s">
        <v>1244</v>
      </c>
      <c r="C381" t="s">
        <v>124</v>
      </c>
      <c r="D381" t="s">
        <v>1447</v>
      </c>
      <c r="E381" t="s">
        <v>1544</v>
      </c>
      <c r="F381" t="s">
        <v>1579</v>
      </c>
      <c r="G381" s="25"/>
      <c r="H381" s="25">
        <v>14.35</v>
      </c>
      <c r="I381" s="25">
        <v>14.35</v>
      </c>
    </row>
    <row r="382" spans="1:9" x14ac:dyDescent="0.2">
      <c r="A382" t="s">
        <v>1571</v>
      </c>
      <c r="B382" t="s">
        <v>1244</v>
      </c>
      <c r="C382" t="s">
        <v>124</v>
      </c>
      <c r="D382" t="s">
        <v>1453</v>
      </c>
      <c r="E382" t="s">
        <v>1544</v>
      </c>
      <c r="F382" t="s">
        <v>1584</v>
      </c>
      <c r="G382" s="25"/>
      <c r="H382" s="25">
        <v>14.35</v>
      </c>
      <c r="I382" s="25">
        <v>14.35</v>
      </c>
    </row>
    <row r="383" spans="1:9" x14ac:dyDescent="0.2">
      <c r="A383" t="s">
        <v>1571</v>
      </c>
      <c r="B383" t="s">
        <v>1244</v>
      </c>
      <c r="C383" t="s">
        <v>124</v>
      </c>
      <c r="D383" t="s">
        <v>1457</v>
      </c>
      <c r="E383" t="s">
        <v>1544</v>
      </c>
      <c r="F383" t="s">
        <v>1577</v>
      </c>
      <c r="G383" s="25"/>
      <c r="H383" s="25">
        <v>14.35</v>
      </c>
      <c r="I383" s="25">
        <v>14.35</v>
      </c>
    </row>
    <row r="384" spans="1:9" x14ac:dyDescent="0.2">
      <c r="A384" t="s">
        <v>1571</v>
      </c>
      <c r="B384" t="s">
        <v>1244</v>
      </c>
      <c r="C384" t="s">
        <v>124</v>
      </c>
      <c r="D384" t="s">
        <v>1462</v>
      </c>
      <c r="E384" t="s">
        <v>1544</v>
      </c>
      <c r="F384" t="s">
        <v>1585</v>
      </c>
      <c r="G384" s="25"/>
      <c r="H384" s="25">
        <v>14.35</v>
      </c>
      <c r="I384" s="25">
        <v>14.35</v>
      </c>
    </row>
    <row r="385" spans="1:9" x14ac:dyDescent="0.2">
      <c r="A385" t="s">
        <v>1571</v>
      </c>
      <c r="B385" t="s">
        <v>1244</v>
      </c>
      <c r="C385" t="s">
        <v>124</v>
      </c>
      <c r="D385" t="s">
        <v>1467</v>
      </c>
      <c r="E385" t="s">
        <v>1544</v>
      </c>
      <c r="F385" t="s">
        <v>1576</v>
      </c>
      <c r="G385" s="25"/>
      <c r="H385" s="25">
        <v>14.35</v>
      </c>
      <c r="I385" s="25">
        <v>14.35</v>
      </c>
    </row>
    <row r="386" spans="1:9" x14ac:dyDescent="0.2">
      <c r="A386" t="s">
        <v>1571</v>
      </c>
      <c r="B386" t="s">
        <v>1244</v>
      </c>
      <c r="C386" t="s">
        <v>124</v>
      </c>
      <c r="D386" t="s">
        <v>1470</v>
      </c>
      <c r="E386" t="s">
        <v>1544</v>
      </c>
      <c r="F386" t="s">
        <v>1576</v>
      </c>
      <c r="G386" s="25"/>
      <c r="H386" s="25">
        <v>14.35</v>
      </c>
      <c r="I386" s="25">
        <v>14.35</v>
      </c>
    </row>
    <row r="387" spans="1:9" x14ac:dyDescent="0.2">
      <c r="A387" t="s">
        <v>1571</v>
      </c>
      <c r="B387" t="s">
        <v>384</v>
      </c>
      <c r="C387" t="s">
        <v>124</v>
      </c>
      <c r="D387" t="s">
        <v>499</v>
      </c>
      <c r="E387" t="s">
        <v>1547</v>
      </c>
      <c r="F387" t="s">
        <v>1578</v>
      </c>
      <c r="G387" s="25"/>
      <c r="H387" s="25">
        <v>150</v>
      </c>
      <c r="I387" s="25">
        <v>150</v>
      </c>
    </row>
    <row r="388" spans="1:9" x14ac:dyDescent="0.2">
      <c r="A388" t="s">
        <v>1571</v>
      </c>
      <c r="B388" t="s">
        <v>384</v>
      </c>
      <c r="C388" t="s">
        <v>124</v>
      </c>
      <c r="D388" t="s">
        <v>501</v>
      </c>
      <c r="E388" t="s">
        <v>1547</v>
      </c>
      <c r="F388" t="s">
        <v>1578</v>
      </c>
      <c r="G388" s="25"/>
      <c r="H388" s="25">
        <v>161</v>
      </c>
      <c r="I388" s="25">
        <v>161</v>
      </c>
    </row>
    <row r="389" spans="1:9" x14ac:dyDescent="0.2">
      <c r="A389" t="s">
        <v>1571</v>
      </c>
      <c r="B389" t="s">
        <v>384</v>
      </c>
      <c r="C389" t="s">
        <v>124</v>
      </c>
      <c r="D389" t="s">
        <v>540</v>
      </c>
      <c r="E389" t="s">
        <v>1547</v>
      </c>
      <c r="F389" t="s">
        <v>1581</v>
      </c>
      <c r="G389" s="25"/>
      <c r="H389" s="25">
        <v>138</v>
      </c>
      <c r="I389" s="25">
        <v>138</v>
      </c>
    </row>
    <row r="390" spans="1:9" x14ac:dyDescent="0.2">
      <c r="A390" t="s">
        <v>1571</v>
      </c>
      <c r="B390" t="s">
        <v>384</v>
      </c>
      <c r="C390" t="s">
        <v>124</v>
      </c>
      <c r="D390" t="s">
        <v>545</v>
      </c>
      <c r="E390" t="s">
        <v>1547</v>
      </c>
      <c r="F390" t="s">
        <v>1581</v>
      </c>
      <c r="G390" s="25"/>
      <c r="H390" s="25">
        <v>1296.8900000000001</v>
      </c>
      <c r="I390" s="25">
        <v>1296.8900000000001</v>
      </c>
    </row>
    <row r="391" spans="1:9" x14ac:dyDescent="0.2">
      <c r="A391" t="s">
        <v>1571</v>
      </c>
      <c r="B391" t="s">
        <v>384</v>
      </c>
      <c r="C391" t="s">
        <v>124</v>
      </c>
      <c r="D391" t="s">
        <v>615</v>
      </c>
      <c r="E391" t="s">
        <v>1547</v>
      </c>
      <c r="F391" t="s">
        <v>1586</v>
      </c>
      <c r="G391" s="25"/>
      <c r="H391" s="25">
        <v>138</v>
      </c>
      <c r="I391" s="25">
        <v>138</v>
      </c>
    </row>
    <row r="392" spans="1:9" x14ac:dyDescent="0.2">
      <c r="A392" t="s">
        <v>1571</v>
      </c>
      <c r="B392" t="s">
        <v>384</v>
      </c>
      <c r="C392" t="s">
        <v>124</v>
      </c>
      <c r="D392" t="s">
        <v>650</v>
      </c>
      <c r="E392" t="s">
        <v>1547</v>
      </c>
      <c r="F392" t="s">
        <v>414</v>
      </c>
      <c r="G392" s="25"/>
      <c r="H392" s="25">
        <v>166.75</v>
      </c>
      <c r="I392" s="25">
        <v>166.75</v>
      </c>
    </row>
    <row r="393" spans="1:9" x14ac:dyDescent="0.2">
      <c r="A393" t="s">
        <v>1571</v>
      </c>
      <c r="B393" t="s">
        <v>384</v>
      </c>
      <c r="C393" t="s">
        <v>124</v>
      </c>
      <c r="D393" t="s">
        <v>678</v>
      </c>
      <c r="E393" t="s">
        <v>1547</v>
      </c>
      <c r="F393" t="s">
        <v>1583</v>
      </c>
      <c r="G393" s="25"/>
      <c r="H393" s="25">
        <v>161</v>
      </c>
      <c r="I393" s="25">
        <v>161</v>
      </c>
    </row>
    <row r="394" spans="1:9" x14ac:dyDescent="0.2">
      <c r="A394" t="s">
        <v>1571</v>
      </c>
      <c r="B394" t="s">
        <v>384</v>
      </c>
      <c r="C394" t="s">
        <v>124</v>
      </c>
      <c r="D394" t="s">
        <v>703</v>
      </c>
      <c r="E394" t="s">
        <v>1547</v>
      </c>
      <c r="F394" t="s">
        <v>1583</v>
      </c>
      <c r="G394" s="25"/>
      <c r="H394" s="25">
        <v>138</v>
      </c>
      <c r="I394" s="25">
        <v>138</v>
      </c>
    </row>
    <row r="395" spans="1:9" x14ac:dyDescent="0.2">
      <c r="A395" t="s">
        <v>1571</v>
      </c>
      <c r="B395" t="s">
        <v>384</v>
      </c>
      <c r="C395" t="s">
        <v>124</v>
      </c>
      <c r="D395" t="s">
        <v>724</v>
      </c>
      <c r="E395" t="s">
        <v>1547</v>
      </c>
      <c r="F395" t="s">
        <v>1579</v>
      </c>
      <c r="G395" s="25"/>
      <c r="H395" s="25">
        <v>161</v>
      </c>
      <c r="I395" s="25">
        <v>161</v>
      </c>
    </row>
    <row r="396" spans="1:9" x14ac:dyDescent="0.2">
      <c r="A396" t="s">
        <v>1571</v>
      </c>
      <c r="B396" t="s">
        <v>384</v>
      </c>
      <c r="C396" t="s">
        <v>124</v>
      </c>
      <c r="D396" t="s">
        <v>737</v>
      </c>
      <c r="E396" t="s">
        <v>1547</v>
      </c>
      <c r="F396" t="s">
        <v>1579</v>
      </c>
      <c r="G396" s="25"/>
      <c r="H396" s="25">
        <v>275</v>
      </c>
      <c r="I396" s="25">
        <v>275</v>
      </c>
    </row>
    <row r="397" spans="1:9" x14ac:dyDescent="0.2">
      <c r="A397" t="s">
        <v>1571</v>
      </c>
      <c r="B397" t="s">
        <v>384</v>
      </c>
      <c r="C397" t="s">
        <v>124</v>
      </c>
      <c r="D397" t="s">
        <v>746</v>
      </c>
      <c r="E397" t="s">
        <v>1547</v>
      </c>
      <c r="F397" t="s">
        <v>1580</v>
      </c>
      <c r="G397" s="25"/>
      <c r="H397" s="25">
        <v>161</v>
      </c>
      <c r="I397" s="25">
        <v>161</v>
      </c>
    </row>
    <row r="398" spans="1:9" x14ac:dyDescent="0.2">
      <c r="A398" t="s">
        <v>1571</v>
      </c>
      <c r="B398" t="s">
        <v>384</v>
      </c>
      <c r="C398" t="s">
        <v>124</v>
      </c>
      <c r="D398" t="s">
        <v>768</v>
      </c>
      <c r="E398" t="s">
        <v>1547</v>
      </c>
      <c r="F398" t="s">
        <v>1584</v>
      </c>
      <c r="G398" s="25"/>
      <c r="H398" s="25">
        <v>161</v>
      </c>
      <c r="I398" s="25">
        <v>161</v>
      </c>
    </row>
    <row r="399" spans="1:9" x14ac:dyDescent="0.2">
      <c r="A399" t="s">
        <v>1571</v>
      </c>
      <c r="B399" t="s">
        <v>384</v>
      </c>
      <c r="C399" t="s">
        <v>124</v>
      </c>
      <c r="D399" t="s">
        <v>810</v>
      </c>
      <c r="E399" t="s">
        <v>1547</v>
      </c>
      <c r="F399" t="s">
        <v>1577</v>
      </c>
      <c r="G399" s="25"/>
      <c r="H399" s="25">
        <v>161</v>
      </c>
      <c r="I399" s="25">
        <v>161</v>
      </c>
    </row>
    <row r="400" spans="1:9" x14ac:dyDescent="0.2">
      <c r="A400" t="s">
        <v>1571</v>
      </c>
      <c r="B400" t="s">
        <v>384</v>
      </c>
      <c r="C400" t="s">
        <v>124</v>
      </c>
      <c r="D400" t="s">
        <v>841</v>
      </c>
      <c r="E400" t="s">
        <v>1547</v>
      </c>
      <c r="F400" t="s">
        <v>1585</v>
      </c>
      <c r="G400" s="25"/>
      <c r="H400" s="25">
        <v>161</v>
      </c>
      <c r="I400" s="25">
        <v>161</v>
      </c>
    </row>
    <row r="401" spans="1:9" x14ac:dyDescent="0.2">
      <c r="A401" t="s">
        <v>1571</v>
      </c>
      <c r="B401" t="s">
        <v>384</v>
      </c>
      <c r="C401" t="s">
        <v>124</v>
      </c>
      <c r="D401" t="s">
        <v>878</v>
      </c>
      <c r="E401" t="s">
        <v>1547</v>
      </c>
      <c r="F401" t="s">
        <v>1576</v>
      </c>
      <c r="G401" s="25"/>
      <c r="H401" s="25">
        <v>161</v>
      </c>
      <c r="I401" s="25">
        <v>161</v>
      </c>
    </row>
    <row r="402" spans="1:9" x14ac:dyDescent="0.2">
      <c r="A402" t="s">
        <v>1571</v>
      </c>
      <c r="B402" t="s">
        <v>357</v>
      </c>
      <c r="C402" t="s">
        <v>124</v>
      </c>
      <c r="D402" t="s">
        <v>575</v>
      </c>
      <c r="E402" t="s">
        <v>1545</v>
      </c>
      <c r="F402" t="s">
        <v>1582</v>
      </c>
      <c r="G402" s="25"/>
      <c r="H402" s="25">
        <v>1100</v>
      </c>
      <c r="I402" s="25">
        <v>1100</v>
      </c>
    </row>
    <row r="403" spans="1:9" x14ac:dyDescent="0.2">
      <c r="A403" t="s">
        <v>1571</v>
      </c>
      <c r="B403" t="s">
        <v>357</v>
      </c>
      <c r="C403" t="s">
        <v>124</v>
      </c>
      <c r="D403" t="s">
        <v>913</v>
      </c>
      <c r="E403" t="s">
        <v>1545</v>
      </c>
      <c r="F403" t="s">
        <v>1582</v>
      </c>
      <c r="G403" s="25"/>
      <c r="H403" s="25">
        <v>4400</v>
      </c>
      <c r="I403" s="25">
        <v>4400</v>
      </c>
    </row>
    <row r="404" spans="1:9" x14ac:dyDescent="0.2">
      <c r="A404" t="s">
        <v>1571</v>
      </c>
      <c r="B404" t="s">
        <v>351</v>
      </c>
      <c r="C404" t="s">
        <v>124</v>
      </c>
      <c r="D404" t="s">
        <v>489</v>
      </c>
      <c r="E404" t="s">
        <v>1547</v>
      </c>
      <c r="F404" t="s">
        <v>1581</v>
      </c>
      <c r="G404" s="25"/>
      <c r="H404" s="25">
        <v>-8900.3799999999992</v>
      </c>
      <c r="I404" s="25">
        <v>-8900.3799999999992</v>
      </c>
    </row>
    <row r="405" spans="1:9" x14ac:dyDescent="0.2">
      <c r="A405" t="s">
        <v>1571</v>
      </c>
      <c r="B405" t="s">
        <v>351</v>
      </c>
      <c r="C405" t="s">
        <v>124</v>
      </c>
      <c r="D405" t="s">
        <v>537</v>
      </c>
      <c r="E405" t="s">
        <v>1547</v>
      </c>
      <c r="F405" t="s">
        <v>1581</v>
      </c>
      <c r="G405" s="25"/>
      <c r="H405" s="25">
        <v>8900.3799999999992</v>
      </c>
      <c r="I405" s="25">
        <v>8900.3799999999992</v>
      </c>
    </row>
    <row r="406" spans="1:9" x14ac:dyDescent="0.2">
      <c r="A406" t="s">
        <v>1571</v>
      </c>
      <c r="B406" t="s">
        <v>351</v>
      </c>
      <c r="C406" t="s">
        <v>124</v>
      </c>
      <c r="D406" t="s">
        <v>555</v>
      </c>
      <c r="E406" t="s">
        <v>1547</v>
      </c>
      <c r="F406" t="s">
        <v>1581</v>
      </c>
      <c r="G406" s="25"/>
      <c r="H406" s="25">
        <v>7611.25</v>
      </c>
      <c r="I406" s="25">
        <v>7611.25</v>
      </c>
    </row>
    <row r="407" spans="1:9" x14ac:dyDescent="0.2">
      <c r="A407" t="s">
        <v>1571</v>
      </c>
      <c r="B407" t="s">
        <v>351</v>
      </c>
      <c r="C407" t="s">
        <v>124</v>
      </c>
      <c r="D407" t="s">
        <v>604</v>
      </c>
      <c r="E407" t="s">
        <v>1547</v>
      </c>
      <c r="F407" t="s">
        <v>1586</v>
      </c>
      <c r="G407" s="25"/>
      <c r="H407" s="25">
        <v>6105</v>
      </c>
      <c r="I407" s="25">
        <v>6105</v>
      </c>
    </row>
    <row r="408" spans="1:9" x14ac:dyDescent="0.2">
      <c r="A408" t="s">
        <v>1571</v>
      </c>
      <c r="B408" t="s">
        <v>351</v>
      </c>
      <c r="C408" t="s">
        <v>124</v>
      </c>
      <c r="D408" t="s">
        <v>750</v>
      </c>
      <c r="E408" t="s">
        <v>1547</v>
      </c>
      <c r="F408" t="s">
        <v>1580</v>
      </c>
      <c r="G408" s="25"/>
      <c r="H408" s="25">
        <v>1817.45</v>
      </c>
      <c r="I408" s="25">
        <v>1817.45</v>
      </c>
    </row>
    <row r="409" spans="1:9" x14ac:dyDescent="0.2">
      <c r="A409" t="s">
        <v>1571</v>
      </c>
      <c r="B409" t="s">
        <v>333</v>
      </c>
      <c r="C409" t="s">
        <v>124</v>
      </c>
      <c r="D409" t="s">
        <v>497</v>
      </c>
      <c r="E409" t="s">
        <v>1547</v>
      </c>
      <c r="F409" t="s">
        <v>1578</v>
      </c>
      <c r="G409" s="25"/>
      <c r="H409" s="25">
        <v>497.55</v>
      </c>
      <c r="I409" s="25">
        <v>497.55</v>
      </c>
    </row>
    <row r="410" spans="1:9" x14ac:dyDescent="0.2">
      <c r="A410" t="s">
        <v>1571</v>
      </c>
      <c r="B410" t="s">
        <v>333</v>
      </c>
      <c r="C410" t="s">
        <v>124</v>
      </c>
      <c r="D410" t="s">
        <v>619</v>
      </c>
      <c r="E410" t="s">
        <v>1547</v>
      </c>
      <c r="F410" t="s">
        <v>1586</v>
      </c>
      <c r="G410" s="25"/>
      <c r="H410" s="25">
        <v>497.55</v>
      </c>
      <c r="I410" s="25">
        <v>497.55</v>
      </c>
    </row>
    <row r="411" spans="1:9" x14ac:dyDescent="0.2">
      <c r="A411" t="s">
        <v>1571</v>
      </c>
      <c r="B411" t="s">
        <v>333</v>
      </c>
      <c r="C411" t="s">
        <v>124</v>
      </c>
      <c r="D411" t="s">
        <v>712</v>
      </c>
      <c r="E411" t="s">
        <v>1547</v>
      </c>
      <c r="F411" t="s">
        <v>1579</v>
      </c>
      <c r="G411" s="25"/>
      <c r="H411" s="25">
        <v>497.55</v>
      </c>
      <c r="I411" s="25">
        <v>497.55</v>
      </c>
    </row>
    <row r="412" spans="1:9" x14ac:dyDescent="0.2">
      <c r="A412" t="s">
        <v>1571</v>
      </c>
      <c r="B412" t="s">
        <v>333</v>
      </c>
      <c r="C412" t="s">
        <v>124</v>
      </c>
      <c r="D412" t="s">
        <v>814</v>
      </c>
      <c r="E412" t="s">
        <v>1547</v>
      </c>
      <c r="F412" t="s">
        <v>1577</v>
      </c>
      <c r="G412" s="25"/>
      <c r="H412" s="25">
        <v>497.55</v>
      </c>
      <c r="I412" s="25">
        <v>497.55</v>
      </c>
    </row>
    <row r="413" spans="1:9" x14ac:dyDescent="0.2">
      <c r="A413" t="s">
        <v>1571</v>
      </c>
      <c r="B413" t="s">
        <v>366</v>
      </c>
      <c r="C413" t="s">
        <v>124</v>
      </c>
      <c r="D413" t="s">
        <v>416</v>
      </c>
      <c r="E413" t="s">
        <v>1544</v>
      </c>
      <c r="F413" t="s">
        <v>1578</v>
      </c>
      <c r="G413" s="25"/>
      <c r="H413" s="25">
        <v>42.024999999999999</v>
      </c>
      <c r="I413" s="25">
        <v>42.024999999999999</v>
      </c>
    </row>
    <row r="414" spans="1:9" x14ac:dyDescent="0.2">
      <c r="A414" t="s">
        <v>1571</v>
      </c>
      <c r="B414" t="s">
        <v>366</v>
      </c>
      <c r="C414" t="s">
        <v>124</v>
      </c>
      <c r="D414" t="s">
        <v>642</v>
      </c>
      <c r="E414" t="s">
        <v>1547</v>
      </c>
      <c r="F414" t="s">
        <v>414</v>
      </c>
      <c r="G414" s="25"/>
      <c r="H414" s="25">
        <v>100</v>
      </c>
      <c r="I414" s="25">
        <v>100</v>
      </c>
    </row>
    <row r="415" spans="1:9" x14ac:dyDescent="0.2">
      <c r="A415" t="s">
        <v>1571</v>
      </c>
      <c r="B415" t="s">
        <v>366</v>
      </c>
      <c r="C415" t="s">
        <v>124</v>
      </c>
      <c r="D415" t="s">
        <v>669</v>
      </c>
      <c r="E415" t="s">
        <v>1544</v>
      </c>
      <c r="F415" t="s">
        <v>1581</v>
      </c>
      <c r="G415" s="25"/>
      <c r="H415" s="25">
        <v>42.024999999999999</v>
      </c>
      <c r="I415" s="25">
        <v>42.024999999999999</v>
      </c>
    </row>
    <row r="416" spans="1:9" x14ac:dyDescent="0.2">
      <c r="A416" t="s">
        <v>1571</v>
      </c>
      <c r="B416" t="s">
        <v>366</v>
      </c>
      <c r="C416" t="s">
        <v>124</v>
      </c>
      <c r="D416" t="s">
        <v>419</v>
      </c>
      <c r="E416" t="s">
        <v>1544</v>
      </c>
      <c r="F416" t="s">
        <v>1582</v>
      </c>
      <c r="G416" s="25"/>
      <c r="H416" s="25">
        <v>42.024999999999999</v>
      </c>
      <c r="I416" s="25">
        <v>42.024999999999999</v>
      </c>
    </row>
    <row r="417" spans="1:9" x14ac:dyDescent="0.2">
      <c r="A417" t="s">
        <v>1571</v>
      </c>
      <c r="B417" t="s">
        <v>366</v>
      </c>
      <c r="C417" t="s">
        <v>124</v>
      </c>
      <c r="D417" t="s">
        <v>1259</v>
      </c>
      <c r="E417" t="s">
        <v>1544</v>
      </c>
      <c r="F417" t="s">
        <v>1586</v>
      </c>
      <c r="G417" s="25"/>
      <c r="H417" s="25">
        <v>42.024999999999999</v>
      </c>
      <c r="I417" s="25">
        <v>42.024999999999999</v>
      </c>
    </row>
    <row r="418" spans="1:9" x14ac:dyDescent="0.2">
      <c r="A418" t="s">
        <v>1571</v>
      </c>
      <c r="B418" t="s">
        <v>366</v>
      </c>
      <c r="C418" t="s">
        <v>124</v>
      </c>
      <c r="D418" t="s">
        <v>1278</v>
      </c>
      <c r="E418" t="s">
        <v>1544</v>
      </c>
      <c r="F418" t="s">
        <v>414</v>
      </c>
      <c r="G418" s="25"/>
      <c r="H418" s="25">
        <v>42.024999999999999</v>
      </c>
      <c r="I418" s="25">
        <v>42.024999999999999</v>
      </c>
    </row>
    <row r="419" spans="1:9" x14ac:dyDescent="0.2">
      <c r="A419" t="s">
        <v>1571</v>
      </c>
      <c r="B419" t="s">
        <v>366</v>
      </c>
      <c r="C419" t="s">
        <v>124</v>
      </c>
      <c r="D419" t="s">
        <v>1293</v>
      </c>
      <c r="E419" t="s">
        <v>1544</v>
      </c>
      <c r="F419" t="s">
        <v>1583</v>
      </c>
      <c r="G419" s="25"/>
      <c r="H419" s="25">
        <v>42.024999999999999</v>
      </c>
      <c r="I419" s="25">
        <v>42.024999999999999</v>
      </c>
    </row>
    <row r="420" spans="1:9" x14ac:dyDescent="0.2">
      <c r="A420" t="s">
        <v>1571</v>
      </c>
      <c r="B420" t="s">
        <v>366</v>
      </c>
      <c r="C420" t="s">
        <v>124</v>
      </c>
      <c r="D420" t="s">
        <v>1308</v>
      </c>
      <c r="E420" t="s">
        <v>1544</v>
      </c>
      <c r="F420" t="s">
        <v>1579</v>
      </c>
      <c r="G420" s="25"/>
      <c r="H420" s="25">
        <v>42.024999999999999</v>
      </c>
      <c r="I420" s="25">
        <v>42.024999999999999</v>
      </c>
    </row>
    <row r="421" spans="1:9" x14ac:dyDescent="0.2">
      <c r="A421" t="s">
        <v>1571</v>
      </c>
      <c r="B421" t="s">
        <v>366</v>
      </c>
      <c r="C421" t="s">
        <v>124</v>
      </c>
      <c r="D421" t="s">
        <v>1329</v>
      </c>
      <c r="E421" t="s">
        <v>1544</v>
      </c>
      <c r="F421" t="s">
        <v>1580</v>
      </c>
      <c r="G421" s="25"/>
      <c r="H421" s="25">
        <v>42.024999999999999</v>
      </c>
      <c r="I421" s="25">
        <v>42.024999999999999</v>
      </c>
    </row>
    <row r="422" spans="1:9" x14ac:dyDescent="0.2">
      <c r="A422" t="s">
        <v>1571</v>
      </c>
      <c r="B422" t="s">
        <v>366</v>
      </c>
      <c r="C422" t="s">
        <v>124</v>
      </c>
      <c r="D422" t="s">
        <v>1385</v>
      </c>
      <c r="E422" t="s">
        <v>1544</v>
      </c>
      <c r="F422" t="s">
        <v>1585</v>
      </c>
      <c r="G422" s="25"/>
      <c r="H422" s="25">
        <v>42.024999999999999</v>
      </c>
      <c r="I422" s="25">
        <v>42.024999999999999</v>
      </c>
    </row>
    <row r="423" spans="1:9" x14ac:dyDescent="0.2">
      <c r="A423" t="s">
        <v>1571</v>
      </c>
      <c r="B423" t="s">
        <v>366</v>
      </c>
      <c r="C423" t="s">
        <v>124</v>
      </c>
      <c r="D423" t="s">
        <v>1405</v>
      </c>
      <c r="E423" t="s">
        <v>1544</v>
      </c>
      <c r="F423" t="s">
        <v>1576</v>
      </c>
      <c r="G423" s="25"/>
      <c r="H423" s="25">
        <v>42.024999999999999</v>
      </c>
      <c r="I423" s="25">
        <v>42.024999999999999</v>
      </c>
    </row>
    <row r="424" spans="1:9" x14ac:dyDescent="0.2">
      <c r="A424" t="s">
        <v>1571</v>
      </c>
      <c r="B424" t="s">
        <v>353</v>
      </c>
      <c r="C424" t="s">
        <v>124</v>
      </c>
      <c r="D424" t="s">
        <v>556</v>
      </c>
      <c r="E424" t="s">
        <v>1547</v>
      </c>
      <c r="F424" t="s">
        <v>1581</v>
      </c>
      <c r="G424" s="25"/>
      <c r="H424" s="25">
        <v>1701.3</v>
      </c>
      <c r="I424" s="25">
        <v>1701.3</v>
      </c>
    </row>
    <row r="425" spans="1:9" x14ac:dyDescent="0.2">
      <c r="A425" t="s">
        <v>1571</v>
      </c>
      <c r="B425" t="s">
        <v>353</v>
      </c>
      <c r="C425" t="s">
        <v>124</v>
      </c>
      <c r="D425" t="s">
        <v>585</v>
      </c>
      <c r="E425" t="s">
        <v>1547</v>
      </c>
      <c r="F425" t="s">
        <v>1582</v>
      </c>
      <c r="G425" s="25"/>
      <c r="H425" s="25">
        <v>4346.43</v>
      </c>
      <c r="I425" s="25">
        <v>4346.43</v>
      </c>
    </row>
    <row r="426" spans="1:9" x14ac:dyDescent="0.2">
      <c r="A426" t="s">
        <v>1571</v>
      </c>
      <c r="B426" t="s">
        <v>353</v>
      </c>
      <c r="C426" t="s">
        <v>124</v>
      </c>
      <c r="D426" t="s">
        <v>833</v>
      </c>
      <c r="E426" t="s">
        <v>1547</v>
      </c>
      <c r="F426" t="s">
        <v>1577</v>
      </c>
      <c r="G426" s="25"/>
      <c r="H426" s="25">
        <v>2766.2</v>
      </c>
      <c r="I426" s="25">
        <v>2766.2</v>
      </c>
    </row>
    <row r="427" spans="1:9" x14ac:dyDescent="0.2">
      <c r="A427" t="s">
        <v>1571</v>
      </c>
      <c r="B427" t="s">
        <v>360</v>
      </c>
      <c r="C427" t="s">
        <v>124</v>
      </c>
      <c r="D427" t="s">
        <v>914</v>
      </c>
      <c r="E427" t="s">
        <v>1545</v>
      </c>
      <c r="F427" t="s">
        <v>1586</v>
      </c>
      <c r="G427" s="25"/>
      <c r="H427" s="25">
        <v>14663.63</v>
      </c>
      <c r="I427" s="25">
        <v>14663.63</v>
      </c>
    </row>
    <row r="428" spans="1:9" x14ac:dyDescent="0.2">
      <c r="A428" t="s">
        <v>1571</v>
      </c>
      <c r="B428" t="s">
        <v>1236</v>
      </c>
      <c r="C428" t="s">
        <v>124</v>
      </c>
      <c r="D428" t="s">
        <v>644</v>
      </c>
      <c r="E428" t="s">
        <v>1544</v>
      </c>
      <c r="F428" t="s">
        <v>1578</v>
      </c>
      <c r="G428" s="25"/>
      <c r="H428" s="25">
        <v>11.402100000000001</v>
      </c>
      <c r="I428" s="25">
        <v>11.402100000000001</v>
      </c>
    </row>
    <row r="429" spans="1:9" x14ac:dyDescent="0.2">
      <c r="A429" t="s">
        <v>1571</v>
      </c>
      <c r="B429" t="s">
        <v>1236</v>
      </c>
      <c r="C429" t="s">
        <v>124</v>
      </c>
      <c r="D429" t="s">
        <v>645</v>
      </c>
      <c r="E429" t="s">
        <v>1544</v>
      </c>
      <c r="F429" t="s">
        <v>1578</v>
      </c>
      <c r="G429" s="25"/>
      <c r="H429" s="25">
        <v>15.41395</v>
      </c>
      <c r="I429" s="25">
        <v>15.41395</v>
      </c>
    </row>
    <row r="430" spans="1:9" x14ac:dyDescent="0.2">
      <c r="A430" t="s">
        <v>1571</v>
      </c>
      <c r="B430" t="s">
        <v>1236</v>
      </c>
      <c r="C430" t="s">
        <v>124</v>
      </c>
      <c r="D430" t="s">
        <v>417</v>
      </c>
      <c r="E430" t="s">
        <v>1544</v>
      </c>
      <c r="F430" t="s">
        <v>1581</v>
      </c>
      <c r="G430" s="25"/>
      <c r="H430" s="25">
        <v>16.891999999999999</v>
      </c>
      <c r="I430" s="25">
        <v>16.891999999999999</v>
      </c>
    </row>
    <row r="431" spans="1:9" x14ac:dyDescent="0.2">
      <c r="A431" t="s">
        <v>1571</v>
      </c>
      <c r="B431" t="s">
        <v>1236</v>
      </c>
      <c r="C431" t="s">
        <v>124</v>
      </c>
      <c r="D431" t="s">
        <v>418</v>
      </c>
      <c r="E431" t="s">
        <v>1544</v>
      </c>
      <c r="F431" t="s">
        <v>1581</v>
      </c>
      <c r="G431" s="25"/>
      <c r="H431" s="25">
        <v>16.891999999999999</v>
      </c>
      <c r="I431" s="25">
        <v>16.891999999999999</v>
      </c>
    </row>
    <row r="432" spans="1:9" x14ac:dyDescent="0.2">
      <c r="A432" t="s">
        <v>1571</v>
      </c>
      <c r="B432" t="s">
        <v>1236</v>
      </c>
      <c r="C432" t="s">
        <v>124</v>
      </c>
      <c r="D432" t="s">
        <v>690</v>
      </c>
      <c r="E432" t="s">
        <v>1544</v>
      </c>
      <c r="F432" t="s">
        <v>1581</v>
      </c>
      <c r="G432" s="25"/>
      <c r="H432" s="25">
        <v>16.891999999999999</v>
      </c>
      <c r="I432" s="25">
        <v>16.891999999999999</v>
      </c>
    </row>
    <row r="433" spans="1:9" x14ac:dyDescent="0.2">
      <c r="A433" t="s">
        <v>1571</v>
      </c>
      <c r="B433" t="s">
        <v>1236</v>
      </c>
      <c r="C433" t="s">
        <v>124</v>
      </c>
      <c r="D433" t="s">
        <v>693</v>
      </c>
      <c r="E433" t="s">
        <v>1544</v>
      </c>
      <c r="F433" t="s">
        <v>1581</v>
      </c>
      <c r="G433" s="25"/>
      <c r="H433" s="25">
        <v>16.891999999999999</v>
      </c>
      <c r="I433" s="25">
        <v>16.891999999999999</v>
      </c>
    </row>
    <row r="434" spans="1:9" x14ac:dyDescent="0.2">
      <c r="A434" t="s">
        <v>1571</v>
      </c>
      <c r="B434" t="s">
        <v>1236</v>
      </c>
      <c r="C434" t="s">
        <v>124</v>
      </c>
      <c r="D434" t="s">
        <v>1246</v>
      </c>
      <c r="E434" t="s">
        <v>1544</v>
      </c>
      <c r="F434" t="s">
        <v>1581</v>
      </c>
      <c r="G434" s="25"/>
      <c r="H434" s="25">
        <v>16.891999999999999</v>
      </c>
      <c r="I434" s="25">
        <v>16.891999999999999</v>
      </c>
    </row>
    <row r="435" spans="1:9" x14ac:dyDescent="0.2">
      <c r="A435" t="s">
        <v>1571</v>
      </c>
      <c r="B435" t="s">
        <v>1236</v>
      </c>
      <c r="C435" t="s">
        <v>124</v>
      </c>
      <c r="D435" t="s">
        <v>1248</v>
      </c>
      <c r="E435" t="s">
        <v>1544</v>
      </c>
      <c r="F435" t="s">
        <v>1581</v>
      </c>
      <c r="G435" s="25"/>
      <c r="H435" s="25">
        <v>16.891999999999999</v>
      </c>
      <c r="I435" s="25">
        <v>16.891999999999999</v>
      </c>
    </row>
    <row r="436" spans="1:9" x14ac:dyDescent="0.2">
      <c r="A436" t="s">
        <v>1571</v>
      </c>
      <c r="B436" t="s">
        <v>1236</v>
      </c>
      <c r="C436" t="s">
        <v>124</v>
      </c>
      <c r="D436" t="s">
        <v>808</v>
      </c>
      <c r="E436" t="s">
        <v>1544</v>
      </c>
      <c r="F436" t="s">
        <v>1582</v>
      </c>
      <c r="G436" s="25"/>
      <c r="H436" s="25">
        <v>16.891999999999999</v>
      </c>
      <c r="I436" s="25">
        <v>16.891999999999999</v>
      </c>
    </row>
    <row r="437" spans="1:9" x14ac:dyDescent="0.2">
      <c r="A437" t="s">
        <v>1571</v>
      </c>
      <c r="B437" t="s">
        <v>1236</v>
      </c>
      <c r="C437" t="s">
        <v>124</v>
      </c>
      <c r="D437" t="s">
        <v>809</v>
      </c>
      <c r="E437" t="s">
        <v>1544</v>
      </c>
      <c r="F437" t="s">
        <v>1582</v>
      </c>
      <c r="G437" s="25"/>
      <c r="H437" s="25">
        <v>16.891999999999999</v>
      </c>
      <c r="I437" s="25">
        <v>16.891999999999999</v>
      </c>
    </row>
    <row r="438" spans="1:9" x14ac:dyDescent="0.2">
      <c r="A438" t="s">
        <v>1571</v>
      </c>
      <c r="B438" t="s">
        <v>1236</v>
      </c>
      <c r="C438" t="s">
        <v>124</v>
      </c>
      <c r="D438" t="s">
        <v>886</v>
      </c>
      <c r="E438" t="s">
        <v>1544</v>
      </c>
      <c r="F438" t="s">
        <v>1582</v>
      </c>
      <c r="G438" s="25"/>
      <c r="H438" s="25">
        <v>16.891999999999999</v>
      </c>
      <c r="I438" s="25">
        <v>16.891999999999999</v>
      </c>
    </row>
    <row r="439" spans="1:9" x14ac:dyDescent="0.2">
      <c r="A439" t="s">
        <v>1571</v>
      </c>
      <c r="B439" t="s">
        <v>1236</v>
      </c>
      <c r="C439" t="s">
        <v>124</v>
      </c>
      <c r="D439" t="s">
        <v>887</v>
      </c>
      <c r="E439" t="s">
        <v>1544</v>
      </c>
      <c r="F439" t="s">
        <v>1582</v>
      </c>
      <c r="G439" s="25"/>
      <c r="H439" s="25">
        <v>16.891999999999999</v>
      </c>
      <c r="I439" s="25">
        <v>16.891999999999999</v>
      </c>
    </row>
    <row r="440" spans="1:9" x14ac:dyDescent="0.2">
      <c r="A440" t="s">
        <v>1571</v>
      </c>
      <c r="B440" t="s">
        <v>1236</v>
      </c>
      <c r="C440" t="s">
        <v>124</v>
      </c>
      <c r="D440" t="s">
        <v>1258</v>
      </c>
      <c r="E440" t="s">
        <v>1544</v>
      </c>
      <c r="F440" t="s">
        <v>1586</v>
      </c>
      <c r="G440" s="25"/>
      <c r="H440" s="25">
        <v>16.891999999999999</v>
      </c>
      <c r="I440" s="25">
        <v>16.891999999999999</v>
      </c>
    </row>
    <row r="441" spans="1:9" x14ac:dyDescent="0.2">
      <c r="A441" t="s">
        <v>1571</v>
      </c>
      <c r="B441" t="s">
        <v>1236</v>
      </c>
      <c r="C441" t="s">
        <v>124</v>
      </c>
      <c r="D441" t="s">
        <v>1264</v>
      </c>
      <c r="E441" t="s">
        <v>1544</v>
      </c>
      <c r="F441" t="s">
        <v>1586</v>
      </c>
      <c r="G441" s="25"/>
      <c r="H441" s="25">
        <v>16.891999999999999</v>
      </c>
      <c r="I441" s="25">
        <v>16.891999999999999</v>
      </c>
    </row>
    <row r="442" spans="1:9" x14ac:dyDescent="0.2">
      <c r="A442" t="s">
        <v>1571</v>
      </c>
      <c r="B442" t="s">
        <v>1236</v>
      </c>
      <c r="C442" t="s">
        <v>124</v>
      </c>
      <c r="D442" t="s">
        <v>1272</v>
      </c>
      <c r="E442" t="s">
        <v>1544</v>
      </c>
      <c r="F442" t="s">
        <v>414</v>
      </c>
      <c r="G442" s="25"/>
      <c r="H442" s="25">
        <v>13.5136</v>
      </c>
      <c r="I442" s="25">
        <v>13.5136</v>
      </c>
    </row>
    <row r="443" spans="1:9" x14ac:dyDescent="0.2">
      <c r="A443" t="s">
        <v>1571</v>
      </c>
      <c r="B443" t="s">
        <v>1236</v>
      </c>
      <c r="C443" t="s">
        <v>124</v>
      </c>
      <c r="D443" t="s">
        <v>1274</v>
      </c>
      <c r="E443" t="s">
        <v>1544</v>
      </c>
      <c r="F443" t="s">
        <v>414</v>
      </c>
      <c r="G443" s="25"/>
      <c r="H443" s="25">
        <v>16.891999999999999</v>
      </c>
      <c r="I443" s="25">
        <v>16.891999999999999</v>
      </c>
    </row>
    <row r="444" spans="1:9" x14ac:dyDescent="0.2">
      <c r="A444" t="s">
        <v>1571</v>
      </c>
      <c r="B444" t="s">
        <v>1236</v>
      </c>
      <c r="C444" t="s">
        <v>124</v>
      </c>
      <c r="D444" t="s">
        <v>1276</v>
      </c>
      <c r="E444" t="s">
        <v>1544</v>
      </c>
      <c r="F444" t="s">
        <v>414</v>
      </c>
      <c r="G444" s="25"/>
      <c r="H444" s="25">
        <v>16.891999999999999</v>
      </c>
      <c r="I444" s="25">
        <v>16.891999999999999</v>
      </c>
    </row>
    <row r="445" spans="1:9" x14ac:dyDescent="0.2">
      <c r="A445" t="s">
        <v>1571</v>
      </c>
      <c r="B445" t="s">
        <v>1236</v>
      </c>
      <c r="C445" t="s">
        <v>124</v>
      </c>
      <c r="D445" t="s">
        <v>1283</v>
      </c>
      <c r="E445" t="s">
        <v>1544</v>
      </c>
      <c r="F445" t="s">
        <v>414</v>
      </c>
      <c r="G445" s="25"/>
      <c r="H445" s="25">
        <v>16.891999999999999</v>
      </c>
      <c r="I445" s="25">
        <v>16.891999999999999</v>
      </c>
    </row>
    <row r="446" spans="1:9" x14ac:dyDescent="0.2">
      <c r="A446" t="s">
        <v>1571</v>
      </c>
      <c r="B446" t="s">
        <v>1236</v>
      </c>
      <c r="C446" t="s">
        <v>124</v>
      </c>
      <c r="D446" t="s">
        <v>1289</v>
      </c>
      <c r="E446" t="s">
        <v>1544</v>
      </c>
      <c r="F446" t="s">
        <v>1583</v>
      </c>
      <c r="G446" s="25"/>
      <c r="H446" s="25">
        <v>16.891999999999999</v>
      </c>
      <c r="I446" s="25">
        <v>16.891999999999999</v>
      </c>
    </row>
    <row r="447" spans="1:9" x14ac:dyDescent="0.2">
      <c r="A447" t="s">
        <v>1571</v>
      </c>
      <c r="B447" t="s">
        <v>1236</v>
      </c>
      <c r="C447" t="s">
        <v>124</v>
      </c>
      <c r="D447" t="s">
        <v>1291</v>
      </c>
      <c r="E447" t="s">
        <v>1544</v>
      </c>
      <c r="F447" t="s">
        <v>1583</v>
      </c>
      <c r="G447" s="25"/>
      <c r="H447" s="25">
        <v>16.891999999999999</v>
      </c>
      <c r="I447" s="25">
        <v>16.891999999999999</v>
      </c>
    </row>
    <row r="448" spans="1:9" x14ac:dyDescent="0.2">
      <c r="A448" t="s">
        <v>1571</v>
      </c>
      <c r="B448" t="s">
        <v>1236</v>
      </c>
      <c r="C448" t="s">
        <v>124</v>
      </c>
      <c r="D448" t="s">
        <v>1298</v>
      </c>
      <c r="E448" t="s">
        <v>1544</v>
      </c>
      <c r="F448" t="s">
        <v>1583</v>
      </c>
      <c r="G448" s="25"/>
      <c r="H448" s="25">
        <v>16.891999999999999</v>
      </c>
      <c r="I448" s="25">
        <v>16.891999999999999</v>
      </c>
    </row>
    <row r="449" spans="1:9" x14ac:dyDescent="0.2">
      <c r="A449" t="s">
        <v>1571</v>
      </c>
      <c r="B449" t="s">
        <v>1236</v>
      </c>
      <c r="C449" t="s">
        <v>124</v>
      </c>
      <c r="D449" t="s">
        <v>1302</v>
      </c>
      <c r="E449" t="s">
        <v>1544</v>
      </c>
      <c r="F449" t="s">
        <v>1583</v>
      </c>
      <c r="G449" s="25"/>
      <c r="H449" s="25">
        <v>13.5136</v>
      </c>
      <c r="I449" s="25">
        <v>13.5136</v>
      </c>
    </row>
    <row r="450" spans="1:9" x14ac:dyDescent="0.2">
      <c r="A450" t="s">
        <v>1571</v>
      </c>
      <c r="B450" t="s">
        <v>1236</v>
      </c>
      <c r="C450" t="s">
        <v>124</v>
      </c>
      <c r="D450" t="s">
        <v>1304</v>
      </c>
      <c r="E450" t="s">
        <v>1544</v>
      </c>
      <c r="F450" t="s">
        <v>1579</v>
      </c>
      <c r="G450" s="25"/>
      <c r="H450" s="25">
        <v>16.891999999999999</v>
      </c>
      <c r="I450" s="25">
        <v>16.891999999999999</v>
      </c>
    </row>
    <row r="451" spans="1:9" x14ac:dyDescent="0.2">
      <c r="A451" t="s">
        <v>1571</v>
      </c>
      <c r="B451" t="s">
        <v>1236</v>
      </c>
      <c r="C451" t="s">
        <v>124</v>
      </c>
      <c r="D451" t="s">
        <v>1306</v>
      </c>
      <c r="E451" t="s">
        <v>1544</v>
      </c>
      <c r="F451" t="s">
        <v>1579</v>
      </c>
      <c r="G451" s="25"/>
      <c r="H451" s="25">
        <v>16.891999999999999</v>
      </c>
      <c r="I451" s="25">
        <v>16.891999999999999</v>
      </c>
    </row>
    <row r="452" spans="1:9" x14ac:dyDescent="0.2">
      <c r="A452" t="s">
        <v>1571</v>
      </c>
      <c r="B452" t="s">
        <v>1236</v>
      </c>
      <c r="C452" t="s">
        <v>124</v>
      </c>
      <c r="D452" t="s">
        <v>1312</v>
      </c>
      <c r="E452" t="s">
        <v>1544</v>
      </c>
      <c r="F452" t="s">
        <v>1579</v>
      </c>
      <c r="G452" s="25"/>
      <c r="H452" s="25">
        <v>16.891999999999999</v>
      </c>
      <c r="I452" s="25">
        <v>16.891999999999999</v>
      </c>
    </row>
    <row r="453" spans="1:9" x14ac:dyDescent="0.2">
      <c r="A453" t="s">
        <v>1571</v>
      </c>
      <c r="B453" t="s">
        <v>1236</v>
      </c>
      <c r="C453" t="s">
        <v>124</v>
      </c>
      <c r="D453" t="s">
        <v>1314</v>
      </c>
      <c r="E453" t="s">
        <v>1544</v>
      </c>
      <c r="F453" t="s">
        <v>1579</v>
      </c>
      <c r="G453" s="25"/>
      <c r="H453" s="25">
        <v>16.891999999999999</v>
      </c>
      <c r="I453" s="25">
        <v>16.891999999999999</v>
      </c>
    </row>
    <row r="454" spans="1:9" x14ac:dyDescent="0.2">
      <c r="A454" t="s">
        <v>1571</v>
      </c>
      <c r="B454" t="s">
        <v>1236</v>
      </c>
      <c r="C454" t="s">
        <v>124</v>
      </c>
      <c r="D454" t="s">
        <v>1316</v>
      </c>
      <c r="E454" t="s">
        <v>1544</v>
      </c>
      <c r="F454" t="s">
        <v>1579</v>
      </c>
      <c r="G454" s="25"/>
      <c r="H454" s="25">
        <v>16.891999999999999</v>
      </c>
      <c r="I454" s="25">
        <v>16.891999999999999</v>
      </c>
    </row>
    <row r="455" spans="1:9" x14ac:dyDescent="0.2">
      <c r="A455" t="s">
        <v>1571</v>
      </c>
      <c r="B455" t="s">
        <v>1236</v>
      </c>
      <c r="C455" t="s">
        <v>124</v>
      </c>
      <c r="D455" t="s">
        <v>1322</v>
      </c>
      <c r="E455" t="s">
        <v>1544</v>
      </c>
      <c r="F455" t="s">
        <v>1579</v>
      </c>
      <c r="G455" s="25"/>
      <c r="H455" s="25">
        <v>16.891999999999999</v>
      </c>
      <c r="I455" s="25">
        <v>16.891999999999999</v>
      </c>
    </row>
    <row r="456" spans="1:9" x14ac:dyDescent="0.2">
      <c r="A456" t="s">
        <v>1571</v>
      </c>
      <c r="B456" t="s">
        <v>1236</v>
      </c>
      <c r="C456" t="s">
        <v>124</v>
      </c>
      <c r="D456" t="s">
        <v>1324</v>
      </c>
      <c r="E456" t="s">
        <v>1544</v>
      </c>
      <c r="F456" t="s">
        <v>1579</v>
      </c>
      <c r="G456" s="25"/>
      <c r="H456" s="25">
        <v>15.2028</v>
      </c>
      <c r="I456" s="25">
        <v>15.2028</v>
      </c>
    </row>
    <row r="457" spans="1:9" x14ac:dyDescent="0.2">
      <c r="A457" t="s">
        <v>1571</v>
      </c>
      <c r="B457" t="s">
        <v>1236</v>
      </c>
      <c r="C457" t="s">
        <v>124</v>
      </c>
      <c r="D457" t="s">
        <v>1331</v>
      </c>
      <c r="E457" t="s">
        <v>1544</v>
      </c>
      <c r="F457" t="s">
        <v>1580</v>
      </c>
      <c r="G457" s="25"/>
      <c r="H457" s="25">
        <v>16.891999999999999</v>
      </c>
      <c r="I457" s="25">
        <v>16.891999999999999</v>
      </c>
    </row>
    <row r="458" spans="1:9" x14ac:dyDescent="0.2">
      <c r="A458" t="s">
        <v>1571</v>
      </c>
      <c r="B458" t="s">
        <v>1236</v>
      </c>
      <c r="C458" t="s">
        <v>124</v>
      </c>
      <c r="D458" t="s">
        <v>1333</v>
      </c>
      <c r="E458" t="s">
        <v>1544</v>
      </c>
      <c r="F458" t="s">
        <v>1580</v>
      </c>
      <c r="G458" s="25"/>
      <c r="H458" s="25">
        <v>16.891999999999999</v>
      </c>
      <c r="I458" s="25">
        <v>16.891999999999999</v>
      </c>
    </row>
    <row r="459" spans="1:9" x14ac:dyDescent="0.2">
      <c r="A459" t="s">
        <v>1571</v>
      </c>
      <c r="B459" t="s">
        <v>1236</v>
      </c>
      <c r="C459" t="s">
        <v>124</v>
      </c>
      <c r="D459" t="s">
        <v>1348</v>
      </c>
      <c r="E459" t="s">
        <v>1544</v>
      </c>
      <c r="F459" t="s">
        <v>1584</v>
      </c>
      <c r="G459" s="25"/>
      <c r="H459" s="25">
        <v>50.676000000000002</v>
      </c>
      <c r="I459" s="25">
        <v>50.676000000000002</v>
      </c>
    </row>
    <row r="460" spans="1:9" x14ac:dyDescent="0.2">
      <c r="A460" t="s">
        <v>1571</v>
      </c>
      <c r="B460" t="s">
        <v>1236</v>
      </c>
      <c r="C460" t="s">
        <v>124</v>
      </c>
      <c r="D460" t="s">
        <v>1356</v>
      </c>
      <c r="E460" t="s">
        <v>1544</v>
      </c>
      <c r="F460" t="s">
        <v>1577</v>
      </c>
      <c r="G460" s="25"/>
      <c r="H460" s="25">
        <v>16.891999999999999</v>
      </c>
      <c r="I460" s="25">
        <v>16.891999999999999</v>
      </c>
    </row>
    <row r="461" spans="1:9" x14ac:dyDescent="0.2">
      <c r="A461" t="s">
        <v>1571</v>
      </c>
      <c r="B461" t="s">
        <v>1236</v>
      </c>
      <c r="C461" t="s">
        <v>124</v>
      </c>
      <c r="D461" t="s">
        <v>1358</v>
      </c>
      <c r="E461" t="s">
        <v>1544</v>
      </c>
      <c r="F461" t="s">
        <v>1577</v>
      </c>
      <c r="G461" s="25"/>
      <c r="H461" s="25">
        <v>16.891999999999999</v>
      </c>
      <c r="I461" s="25">
        <v>16.891999999999999</v>
      </c>
    </row>
    <row r="462" spans="1:9" x14ac:dyDescent="0.2">
      <c r="A462" t="s">
        <v>1571</v>
      </c>
      <c r="B462" t="s">
        <v>1236</v>
      </c>
      <c r="C462" t="s">
        <v>124</v>
      </c>
      <c r="D462" t="s">
        <v>1360</v>
      </c>
      <c r="E462" t="s">
        <v>1544</v>
      </c>
      <c r="F462" t="s">
        <v>1577</v>
      </c>
      <c r="G462" s="25"/>
      <c r="H462" s="25">
        <v>13.5136</v>
      </c>
      <c r="I462" s="25">
        <v>13.5136</v>
      </c>
    </row>
    <row r="463" spans="1:9" x14ac:dyDescent="0.2">
      <c r="A463" t="s">
        <v>1571</v>
      </c>
      <c r="B463" t="s">
        <v>1236</v>
      </c>
      <c r="C463" t="s">
        <v>124</v>
      </c>
      <c r="D463" t="s">
        <v>1362</v>
      </c>
      <c r="E463" t="s">
        <v>1544</v>
      </c>
      <c r="F463" t="s">
        <v>1577</v>
      </c>
      <c r="G463" s="25"/>
      <c r="H463" s="25">
        <v>13.5136</v>
      </c>
      <c r="I463" s="25">
        <v>13.5136</v>
      </c>
    </row>
    <row r="464" spans="1:9" x14ac:dyDescent="0.2">
      <c r="A464" t="s">
        <v>1571</v>
      </c>
      <c r="B464" t="s">
        <v>1236</v>
      </c>
      <c r="C464" t="s">
        <v>124</v>
      </c>
      <c r="D464" t="s">
        <v>1370</v>
      </c>
      <c r="E464" t="s">
        <v>1544</v>
      </c>
      <c r="F464" t="s">
        <v>1577</v>
      </c>
      <c r="G464" s="25"/>
      <c r="H464" s="25">
        <v>19.425799999999999</v>
      </c>
      <c r="I464" s="25">
        <v>19.425799999999999</v>
      </c>
    </row>
    <row r="465" spans="1:9" x14ac:dyDescent="0.2">
      <c r="A465" t="s">
        <v>1571</v>
      </c>
      <c r="B465" t="s">
        <v>1236</v>
      </c>
      <c r="C465" t="s">
        <v>124</v>
      </c>
      <c r="D465" t="s">
        <v>1372</v>
      </c>
      <c r="E465" t="s">
        <v>1544</v>
      </c>
      <c r="F465" t="s">
        <v>1577</v>
      </c>
      <c r="G465" s="25"/>
      <c r="H465" s="25">
        <v>16.891999999999999</v>
      </c>
      <c r="I465" s="25">
        <v>16.891999999999999</v>
      </c>
    </row>
    <row r="466" spans="1:9" x14ac:dyDescent="0.2">
      <c r="A466" t="s">
        <v>1571</v>
      </c>
      <c r="B466" t="s">
        <v>1236</v>
      </c>
      <c r="C466" t="s">
        <v>124</v>
      </c>
      <c r="D466" t="s">
        <v>1381</v>
      </c>
      <c r="E466" t="s">
        <v>1544</v>
      </c>
      <c r="F466" t="s">
        <v>1585</v>
      </c>
      <c r="G466" s="25"/>
      <c r="H466" s="25">
        <v>19.003499999999999</v>
      </c>
      <c r="I466" s="25">
        <v>19.003499999999999</v>
      </c>
    </row>
    <row r="467" spans="1:9" x14ac:dyDescent="0.2">
      <c r="A467" t="s">
        <v>1571</v>
      </c>
      <c r="B467" t="s">
        <v>1236</v>
      </c>
      <c r="C467" t="s">
        <v>124</v>
      </c>
      <c r="D467" t="s">
        <v>1383</v>
      </c>
      <c r="E467" t="s">
        <v>1544</v>
      </c>
      <c r="F467" t="s">
        <v>1585</v>
      </c>
      <c r="G467" s="25"/>
      <c r="H467" s="25">
        <v>19.003499999999999</v>
      </c>
      <c r="I467" s="25">
        <v>19.003499999999999</v>
      </c>
    </row>
    <row r="468" spans="1:9" x14ac:dyDescent="0.2">
      <c r="A468" t="s">
        <v>1571</v>
      </c>
      <c r="B468" t="s">
        <v>1236</v>
      </c>
      <c r="C468" t="s">
        <v>124</v>
      </c>
      <c r="D468" t="s">
        <v>1386</v>
      </c>
      <c r="E468" t="s">
        <v>1544</v>
      </c>
      <c r="F468" t="s">
        <v>1585</v>
      </c>
      <c r="G468" s="25"/>
      <c r="H468" s="25">
        <v>16.891999999999999</v>
      </c>
      <c r="I468" s="25">
        <v>16.891999999999999</v>
      </c>
    </row>
    <row r="469" spans="1:9" x14ac:dyDescent="0.2">
      <c r="A469" t="s">
        <v>1571</v>
      </c>
      <c r="B469" t="s">
        <v>1236</v>
      </c>
      <c r="C469" t="s">
        <v>124</v>
      </c>
      <c r="D469" t="s">
        <v>1388</v>
      </c>
      <c r="E469" t="s">
        <v>1544</v>
      </c>
      <c r="F469" t="s">
        <v>1585</v>
      </c>
      <c r="G469" s="25"/>
      <c r="H469" s="25">
        <v>16.891999999999999</v>
      </c>
      <c r="I469" s="25">
        <v>16.891999999999999</v>
      </c>
    </row>
    <row r="470" spans="1:9" x14ac:dyDescent="0.2">
      <c r="A470" t="s">
        <v>1571</v>
      </c>
      <c r="B470" t="s">
        <v>1236</v>
      </c>
      <c r="C470" t="s">
        <v>124</v>
      </c>
      <c r="D470" t="s">
        <v>1397</v>
      </c>
      <c r="E470" t="s">
        <v>1544</v>
      </c>
      <c r="F470" t="s">
        <v>1576</v>
      </c>
      <c r="G470" s="25"/>
      <c r="H470" s="25">
        <v>18.792349999999999</v>
      </c>
      <c r="I470" s="25">
        <v>18.792349999999999</v>
      </c>
    </row>
    <row r="471" spans="1:9" x14ac:dyDescent="0.2">
      <c r="A471" t="s">
        <v>1571</v>
      </c>
      <c r="B471" t="s">
        <v>1236</v>
      </c>
      <c r="C471" t="s">
        <v>124</v>
      </c>
      <c r="D471" t="s">
        <v>1399</v>
      </c>
      <c r="E471" t="s">
        <v>1544</v>
      </c>
      <c r="F471" t="s">
        <v>1576</v>
      </c>
      <c r="G471" s="25"/>
      <c r="H471" s="25">
        <v>14.99165</v>
      </c>
      <c r="I471" s="25">
        <v>14.99165</v>
      </c>
    </row>
    <row r="472" spans="1:9" x14ac:dyDescent="0.2">
      <c r="A472" t="s">
        <v>1571</v>
      </c>
      <c r="B472" t="s">
        <v>1236</v>
      </c>
      <c r="C472" t="s">
        <v>124</v>
      </c>
      <c r="D472" t="s">
        <v>1409</v>
      </c>
      <c r="E472" t="s">
        <v>1544</v>
      </c>
      <c r="F472" t="s">
        <v>1576</v>
      </c>
      <c r="G472" s="25"/>
      <c r="H472" s="25">
        <v>19.848099999999999</v>
      </c>
      <c r="I472" s="25">
        <v>19.848099999999999</v>
      </c>
    </row>
    <row r="473" spans="1:9" x14ac:dyDescent="0.2">
      <c r="A473" t="s">
        <v>1571</v>
      </c>
      <c r="B473" t="s">
        <v>1236</v>
      </c>
      <c r="C473" t="s">
        <v>124</v>
      </c>
      <c r="D473" t="s">
        <v>1411</v>
      </c>
      <c r="E473" t="s">
        <v>1544</v>
      </c>
      <c r="F473" t="s">
        <v>1576</v>
      </c>
      <c r="G473" s="25"/>
      <c r="H473" s="25">
        <v>9.2905999999999995</v>
      </c>
      <c r="I473" s="25">
        <v>9.2905999999999995</v>
      </c>
    </row>
    <row r="474" spans="1:9" x14ac:dyDescent="0.2">
      <c r="A474" t="s">
        <v>1571</v>
      </c>
      <c r="B474" t="s">
        <v>973</v>
      </c>
      <c r="C474" t="s">
        <v>124</v>
      </c>
      <c r="D474" t="s">
        <v>1109</v>
      </c>
      <c r="E474" t="s">
        <v>1548</v>
      </c>
      <c r="F474" t="s">
        <v>1578</v>
      </c>
      <c r="G474" s="25"/>
      <c r="H474" s="25">
        <v>405.09</v>
      </c>
      <c r="I474" s="25">
        <v>405.09</v>
      </c>
    </row>
    <row r="475" spans="1:9" x14ac:dyDescent="0.2">
      <c r="A475" t="s">
        <v>1571</v>
      </c>
      <c r="B475" t="s">
        <v>973</v>
      </c>
      <c r="C475" t="s">
        <v>124</v>
      </c>
      <c r="D475" t="s">
        <v>1116</v>
      </c>
      <c r="E475" t="s">
        <v>1548</v>
      </c>
      <c r="F475" t="s">
        <v>1581</v>
      </c>
      <c r="G475" s="25"/>
      <c r="H475" s="25">
        <v>463.63</v>
      </c>
      <c r="I475" s="25">
        <v>463.63</v>
      </c>
    </row>
    <row r="476" spans="1:9" x14ac:dyDescent="0.2">
      <c r="A476" t="s">
        <v>1571</v>
      </c>
      <c r="B476" t="s">
        <v>973</v>
      </c>
      <c r="C476" t="s">
        <v>124</v>
      </c>
      <c r="D476" t="s">
        <v>1119</v>
      </c>
      <c r="E476" t="s">
        <v>1548</v>
      </c>
      <c r="F476" t="s">
        <v>1582</v>
      </c>
      <c r="G476" s="25"/>
      <c r="H476" s="25">
        <v>759.25</v>
      </c>
      <c r="I476" s="25">
        <v>759.25</v>
      </c>
    </row>
    <row r="477" spans="1:9" x14ac:dyDescent="0.2">
      <c r="A477" t="s">
        <v>1571</v>
      </c>
      <c r="B477" t="s">
        <v>973</v>
      </c>
      <c r="C477" t="s">
        <v>124</v>
      </c>
      <c r="D477" t="s">
        <v>1120</v>
      </c>
      <c r="E477" t="s">
        <v>1548</v>
      </c>
      <c r="F477" t="s">
        <v>1586</v>
      </c>
      <c r="G477" s="25"/>
      <c r="H477" s="25">
        <v>506.71000000000004</v>
      </c>
      <c r="I477" s="25">
        <v>506.71000000000004</v>
      </c>
    </row>
    <row r="478" spans="1:9" x14ac:dyDescent="0.2">
      <c r="A478" t="s">
        <v>1571</v>
      </c>
      <c r="B478" t="s">
        <v>973</v>
      </c>
      <c r="C478" t="s">
        <v>124</v>
      </c>
      <c r="D478" t="s">
        <v>1522</v>
      </c>
      <c r="E478" t="s">
        <v>1548</v>
      </c>
      <c r="F478" t="s">
        <v>414</v>
      </c>
      <c r="G478" s="25"/>
      <c r="H478" s="25">
        <v>503.3</v>
      </c>
      <c r="I478" s="25">
        <v>503.3</v>
      </c>
    </row>
    <row r="479" spans="1:9" x14ac:dyDescent="0.2">
      <c r="A479" t="s">
        <v>1571</v>
      </c>
      <c r="B479" t="s">
        <v>973</v>
      </c>
      <c r="C479" t="s">
        <v>124</v>
      </c>
      <c r="D479" t="s">
        <v>1523</v>
      </c>
      <c r="E479" t="s">
        <v>1548</v>
      </c>
      <c r="F479" t="s">
        <v>1583</v>
      </c>
      <c r="G479" s="25"/>
      <c r="H479" s="25">
        <v>818.78</v>
      </c>
      <c r="I479" s="25">
        <v>818.78</v>
      </c>
    </row>
    <row r="480" spans="1:9" x14ac:dyDescent="0.2">
      <c r="A480" t="s">
        <v>1571</v>
      </c>
      <c r="B480" t="s">
        <v>973</v>
      </c>
      <c r="C480" t="s">
        <v>124</v>
      </c>
      <c r="D480" t="s">
        <v>1524</v>
      </c>
      <c r="E480" t="s">
        <v>1548</v>
      </c>
      <c r="F480" t="s">
        <v>1579</v>
      </c>
      <c r="G480" s="25"/>
      <c r="H480" s="25">
        <v>799.34</v>
      </c>
      <c r="I480" s="25">
        <v>799.34</v>
      </c>
    </row>
    <row r="481" spans="1:9" x14ac:dyDescent="0.2">
      <c r="A481" t="s">
        <v>1571</v>
      </c>
      <c r="B481" t="s">
        <v>973</v>
      </c>
      <c r="C481" t="s">
        <v>124</v>
      </c>
      <c r="D481" t="s">
        <v>1121</v>
      </c>
      <c r="E481" t="s">
        <v>1548</v>
      </c>
      <c r="F481" t="s">
        <v>1580</v>
      </c>
      <c r="G481" s="25"/>
      <c r="H481" s="25">
        <v>652.85</v>
      </c>
      <c r="I481" s="25">
        <v>652.85</v>
      </c>
    </row>
    <row r="482" spans="1:9" x14ac:dyDescent="0.2">
      <c r="A482" t="s">
        <v>1571</v>
      </c>
      <c r="B482" t="s">
        <v>973</v>
      </c>
      <c r="C482" t="s">
        <v>124</v>
      </c>
      <c r="D482" t="s">
        <v>1483</v>
      </c>
      <c r="E482" t="s">
        <v>1547</v>
      </c>
      <c r="F482" t="s">
        <v>1578</v>
      </c>
      <c r="G482" s="25"/>
      <c r="H482" s="25">
        <v>0.67547500000000005</v>
      </c>
      <c r="I482" s="25">
        <v>0.67547500000000005</v>
      </c>
    </row>
    <row r="483" spans="1:9" x14ac:dyDescent="0.2">
      <c r="A483" t="s">
        <v>1571</v>
      </c>
      <c r="B483" t="s">
        <v>973</v>
      </c>
      <c r="C483" t="s">
        <v>124</v>
      </c>
      <c r="D483" t="s">
        <v>1122</v>
      </c>
      <c r="E483" t="s">
        <v>1548</v>
      </c>
      <c r="F483" t="s">
        <v>1584</v>
      </c>
      <c r="G483" s="25"/>
      <c r="H483" s="25">
        <v>536.69000000000005</v>
      </c>
      <c r="I483" s="25">
        <v>536.69000000000005</v>
      </c>
    </row>
    <row r="484" spans="1:9" x14ac:dyDescent="0.2">
      <c r="A484" t="s">
        <v>1571</v>
      </c>
      <c r="B484" t="s">
        <v>973</v>
      </c>
      <c r="C484" t="s">
        <v>124</v>
      </c>
      <c r="D484" t="s">
        <v>1123</v>
      </c>
      <c r="E484" t="s">
        <v>1548</v>
      </c>
      <c r="F484" t="s">
        <v>1577</v>
      </c>
      <c r="G484" s="25"/>
      <c r="H484" s="25">
        <v>589.91999999999996</v>
      </c>
      <c r="I484" s="25">
        <v>589.91999999999996</v>
      </c>
    </row>
    <row r="485" spans="1:9" x14ac:dyDescent="0.2">
      <c r="A485" t="s">
        <v>1571</v>
      </c>
      <c r="B485" t="s">
        <v>973</v>
      </c>
      <c r="C485" t="s">
        <v>124</v>
      </c>
      <c r="D485" t="s">
        <v>1124</v>
      </c>
      <c r="E485" t="s">
        <v>1548</v>
      </c>
      <c r="F485" t="s">
        <v>1585</v>
      </c>
      <c r="G485" s="25"/>
      <c r="H485" s="25">
        <v>444.43</v>
      </c>
      <c r="I485" s="25">
        <v>444.43</v>
      </c>
    </row>
    <row r="486" spans="1:9" x14ac:dyDescent="0.2">
      <c r="A486" t="s">
        <v>1571</v>
      </c>
      <c r="B486" t="s">
        <v>973</v>
      </c>
      <c r="C486" t="s">
        <v>124</v>
      </c>
      <c r="D486" t="s">
        <v>1125</v>
      </c>
      <c r="E486" t="s">
        <v>1548</v>
      </c>
      <c r="F486" t="s">
        <v>1576</v>
      </c>
      <c r="G486" s="25"/>
      <c r="H486" s="25">
        <v>476.46999999999997</v>
      </c>
      <c r="I486" s="25">
        <v>476.46999999999997</v>
      </c>
    </row>
    <row r="487" spans="1:9" x14ac:dyDescent="0.2">
      <c r="A487" t="s">
        <v>1571</v>
      </c>
      <c r="B487" t="s">
        <v>973</v>
      </c>
      <c r="C487" t="s">
        <v>124</v>
      </c>
      <c r="D487" t="s">
        <v>1138</v>
      </c>
      <c r="E487" t="s">
        <v>1547</v>
      </c>
      <c r="F487" t="s">
        <v>1581</v>
      </c>
      <c r="G487" s="25"/>
      <c r="H487" s="25">
        <v>0.28699999999999998</v>
      </c>
      <c r="I487" s="25">
        <v>0.28699999999999998</v>
      </c>
    </row>
    <row r="488" spans="1:9" x14ac:dyDescent="0.2">
      <c r="A488" t="s">
        <v>1571</v>
      </c>
      <c r="B488" t="s">
        <v>973</v>
      </c>
      <c r="C488" t="s">
        <v>124</v>
      </c>
      <c r="D488" t="s">
        <v>1495</v>
      </c>
      <c r="E488" t="s">
        <v>1547</v>
      </c>
      <c r="F488" t="s">
        <v>1582</v>
      </c>
      <c r="G488" s="25"/>
      <c r="H488" s="25">
        <v>0.63549999999999995</v>
      </c>
      <c r="I488" s="25">
        <v>0.63549999999999995</v>
      </c>
    </row>
    <row r="489" spans="1:9" x14ac:dyDescent="0.2">
      <c r="A489" t="s">
        <v>1571</v>
      </c>
      <c r="B489" t="s">
        <v>973</v>
      </c>
      <c r="C489" t="s">
        <v>124</v>
      </c>
      <c r="D489" t="s">
        <v>1497</v>
      </c>
      <c r="E489" t="s">
        <v>1547</v>
      </c>
      <c r="F489" t="s">
        <v>1586</v>
      </c>
      <c r="G489" s="25"/>
      <c r="H489" s="25">
        <v>0.65735299999999997</v>
      </c>
      <c r="I489" s="25">
        <v>0.65735299999999997</v>
      </c>
    </row>
    <row r="490" spans="1:9" x14ac:dyDescent="0.2">
      <c r="A490" t="s">
        <v>1571</v>
      </c>
      <c r="B490" t="s">
        <v>973</v>
      </c>
      <c r="C490" t="s">
        <v>124</v>
      </c>
      <c r="D490" t="s">
        <v>1500</v>
      </c>
      <c r="E490" t="s">
        <v>1547</v>
      </c>
      <c r="F490" t="s">
        <v>414</v>
      </c>
      <c r="G490" s="25"/>
      <c r="H490" s="25">
        <v>3.0594199999999998</v>
      </c>
      <c r="I490" s="25">
        <v>3.0594199999999998</v>
      </c>
    </row>
    <row r="491" spans="1:9" x14ac:dyDescent="0.2">
      <c r="A491" t="s">
        <v>1571</v>
      </c>
      <c r="B491" t="s">
        <v>973</v>
      </c>
      <c r="C491" t="s">
        <v>124</v>
      </c>
      <c r="D491" t="s">
        <v>1503</v>
      </c>
      <c r="E491" t="s">
        <v>1547</v>
      </c>
      <c r="F491" t="s">
        <v>1583</v>
      </c>
      <c r="G491" s="25"/>
      <c r="H491" s="25">
        <v>0.16400000000000001</v>
      </c>
      <c r="I491" s="25">
        <v>0.16400000000000001</v>
      </c>
    </row>
    <row r="492" spans="1:9" x14ac:dyDescent="0.2">
      <c r="A492" t="s">
        <v>1571</v>
      </c>
      <c r="B492" t="s">
        <v>973</v>
      </c>
      <c r="C492" t="s">
        <v>124</v>
      </c>
      <c r="D492" t="s">
        <v>1506</v>
      </c>
      <c r="E492" t="s">
        <v>1547</v>
      </c>
      <c r="F492" t="s">
        <v>1579</v>
      </c>
      <c r="G492" s="25"/>
      <c r="H492" s="25">
        <v>0.53300000000000003</v>
      </c>
      <c r="I492" s="25">
        <v>0.53300000000000003</v>
      </c>
    </row>
    <row r="493" spans="1:9" x14ac:dyDescent="0.2">
      <c r="A493" t="s">
        <v>1571</v>
      </c>
      <c r="B493" t="s">
        <v>973</v>
      </c>
      <c r="C493" t="s">
        <v>124</v>
      </c>
      <c r="D493" t="s">
        <v>1509</v>
      </c>
      <c r="E493" t="s">
        <v>1547</v>
      </c>
      <c r="F493" t="s">
        <v>1580</v>
      </c>
      <c r="G493" s="25"/>
      <c r="H493" s="25">
        <v>0.16400000000000001</v>
      </c>
      <c r="I493" s="25">
        <v>0.16400000000000001</v>
      </c>
    </row>
    <row r="494" spans="1:9" x14ac:dyDescent="0.2">
      <c r="A494" t="s">
        <v>1571</v>
      </c>
      <c r="B494" t="s">
        <v>973</v>
      </c>
      <c r="C494" t="s">
        <v>124</v>
      </c>
      <c r="D494" t="s">
        <v>1512</v>
      </c>
      <c r="E494" t="s">
        <v>1547</v>
      </c>
      <c r="F494" t="s">
        <v>1584</v>
      </c>
      <c r="G494" s="25"/>
      <c r="H494" s="25">
        <v>0.65608200000000005</v>
      </c>
      <c r="I494" s="25">
        <v>0.65608200000000005</v>
      </c>
    </row>
    <row r="495" spans="1:9" x14ac:dyDescent="0.2">
      <c r="A495" t="s">
        <v>1571</v>
      </c>
      <c r="B495" t="s">
        <v>973</v>
      </c>
      <c r="C495" t="s">
        <v>124</v>
      </c>
      <c r="D495" t="s">
        <v>1514</v>
      </c>
      <c r="E495" t="s">
        <v>1547</v>
      </c>
      <c r="F495" t="s">
        <v>1577</v>
      </c>
      <c r="G495" s="25"/>
      <c r="H495" s="25">
        <v>0.65604099999999999</v>
      </c>
      <c r="I495" s="25">
        <v>0.65604099999999999</v>
      </c>
    </row>
    <row r="496" spans="1:9" x14ac:dyDescent="0.2">
      <c r="A496" t="s">
        <v>1571</v>
      </c>
      <c r="B496" t="s">
        <v>973</v>
      </c>
      <c r="C496" t="s">
        <v>124</v>
      </c>
      <c r="D496" t="s">
        <v>1516</v>
      </c>
      <c r="E496" t="s">
        <v>1547</v>
      </c>
      <c r="F496" t="s">
        <v>1585</v>
      </c>
      <c r="G496" s="25"/>
      <c r="H496" s="25">
        <v>2.501287</v>
      </c>
      <c r="I496" s="25">
        <v>2.501287</v>
      </c>
    </row>
    <row r="497" spans="1:9" x14ac:dyDescent="0.2">
      <c r="A497" t="s">
        <v>1571</v>
      </c>
      <c r="B497" t="s">
        <v>973</v>
      </c>
      <c r="C497" t="s">
        <v>124</v>
      </c>
      <c r="D497" t="s">
        <v>1519</v>
      </c>
      <c r="E497" t="s">
        <v>1547</v>
      </c>
      <c r="F497" t="s">
        <v>1576</v>
      </c>
      <c r="G497" s="25"/>
      <c r="H497" s="25">
        <v>0.65608200000000005</v>
      </c>
      <c r="I497" s="25">
        <v>0.65608200000000005</v>
      </c>
    </row>
    <row r="498" spans="1:9" x14ac:dyDescent="0.2">
      <c r="A498" t="s">
        <v>1571</v>
      </c>
      <c r="B498" t="s">
        <v>376</v>
      </c>
      <c r="C498" t="s">
        <v>124</v>
      </c>
      <c r="D498" t="s">
        <v>944</v>
      </c>
      <c r="E498" t="s">
        <v>1539</v>
      </c>
      <c r="F498" t="s">
        <v>1576</v>
      </c>
      <c r="G498" s="25"/>
      <c r="H498" s="25">
        <v>3150</v>
      </c>
      <c r="I498" s="25">
        <v>3150</v>
      </c>
    </row>
    <row r="499" spans="1:9" x14ac:dyDescent="0.2">
      <c r="A499" t="s">
        <v>1571</v>
      </c>
      <c r="B499" t="s">
        <v>376</v>
      </c>
      <c r="C499" t="s">
        <v>124</v>
      </c>
      <c r="D499" t="s">
        <v>945</v>
      </c>
      <c r="E499" t="s">
        <v>1539</v>
      </c>
      <c r="F499" t="s">
        <v>1576</v>
      </c>
      <c r="G499" s="25"/>
      <c r="H499" s="25">
        <v>920</v>
      </c>
      <c r="I499" s="25">
        <v>920</v>
      </c>
    </row>
    <row r="500" spans="1:9" x14ac:dyDescent="0.2">
      <c r="A500" t="s">
        <v>1571</v>
      </c>
      <c r="B500" t="s">
        <v>376</v>
      </c>
      <c r="C500" t="s">
        <v>124</v>
      </c>
      <c r="D500" t="s">
        <v>946</v>
      </c>
      <c r="E500" t="s">
        <v>1539</v>
      </c>
      <c r="F500" t="s">
        <v>1576</v>
      </c>
      <c r="G500" s="25"/>
      <c r="H500" s="25">
        <v>600</v>
      </c>
      <c r="I500" s="25">
        <v>600</v>
      </c>
    </row>
    <row r="501" spans="1:9" x14ac:dyDescent="0.2">
      <c r="A501" t="s">
        <v>1571</v>
      </c>
      <c r="B501" t="s">
        <v>376</v>
      </c>
      <c r="C501" t="s">
        <v>124</v>
      </c>
      <c r="D501" t="s">
        <v>947</v>
      </c>
      <c r="E501" t="s">
        <v>1539</v>
      </c>
      <c r="F501" t="s">
        <v>1576</v>
      </c>
      <c r="G501" s="25"/>
      <c r="H501" s="25">
        <v>550</v>
      </c>
      <c r="I501" s="25">
        <v>550</v>
      </c>
    </row>
    <row r="502" spans="1:9" x14ac:dyDescent="0.2">
      <c r="A502" t="s">
        <v>1571</v>
      </c>
      <c r="B502" t="s">
        <v>376</v>
      </c>
      <c r="C502" t="s">
        <v>124</v>
      </c>
      <c r="D502" t="s">
        <v>948</v>
      </c>
      <c r="E502" t="s">
        <v>1539</v>
      </c>
      <c r="F502" t="s">
        <v>1576</v>
      </c>
      <c r="G502" s="25"/>
      <c r="H502" s="25">
        <v>400</v>
      </c>
      <c r="I502" s="25">
        <v>400</v>
      </c>
    </row>
    <row r="503" spans="1:9" x14ac:dyDescent="0.2">
      <c r="A503" t="s">
        <v>1571</v>
      </c>
      <c r="B503" t="s">
        <v>376</v>
      </c>
      <c r="C503" t="s">
        <v>124</v>
      </c>
      <c r="D503" t="s">
        <v>949</v>
      </c>
      <c r="E503" t="s">
        <v>1539</v>
      </c>
      <c r="F503" t="s">
        <v>1576</v>
      </c>
      <c r="G503" s="25"/>
      <c r="H503" s="25">
        <v>275</v>
      </c>
      <c r="I503" s="25">
        <v>275</v>
      </c>
    </row>
    <row r="504" spans="1:9" x14ac:dyDescent="0.2">
      <c r="A504" t="s">
        <v>1571</v>
      </c>
      <c r="B504" t="s">
        <v>376</v>
      </c>
      <c r="C504" t="s">
        <v>124</v>
      </c>
      <c r="D504" t="s">
        <v>950</v>
      </c>
      <c r="E504" t="s">
        <v>1539</v>
      </c>
      <c r="F504" t="s">
        <v>1576</v>
      </c>
      <c r="G504" s="25"/>
      <c r="H504" s="25">
        <v>165</v>
      </c>
      <c r="I504" s="25">
        <v>165</v>
      </c>
    </row>
    <row r="505" spans="1:9" x14ac:dyDescent="0.2">
      <c r="A505" t="s">
        <v>1571</v>
      </c>
      <c r="B505" t="s">
        <v>376</v>
      </c>
      <c r="C505" t="s">
        <v>124</v>
      </c>
      <c r="D505" t="s">
        <v>951</v>
      </c>
      <c r="E505" t="s">
        <v>1539</v>
      </c>
      <c r="F505" t="s">
        <v>1576</v>
      </c>
      <c r="G505" s="25"/>
      <c r="H505" s="25">
        <v>684</v>
      </c>
      <c r="I505" s="25">
        <v>684</v>
      </c>
    </row>
    <row r="506" spans="1:9" x14ac:dyDescent="0.2">
      <c r="A506" t="s">
        <v>1571</v>
      </c>
      <c r="B506" t="s">
        <v>376</v>
      </c>
      <c r="C506" t="s">
        <v>124</v>
      </c>
      <c r="D506" t="s">
        <v>952</v>
      </c>
      <c r="E506" t="s">
        <v>1539</v>
      </c>
      <c r="F506" t="s">
        <v>1576</v>
      </c>
      <c r="G506" s="25"/>
      <c r="H506" s="25">
        <v>375</v>
      </c>
      <c r="I506" s="25">
        <v>375</v>
      </c>
    </row>
    <row r="507" spans="1:9" x14ac:dyDescent="0.2">
      <c r="A507" t="s">
        <v>1571</v>
      </c>
      <c r="B507" t="s">
        <v>1156</v>
      </c>
      <c r="C507" t="s">
        <v>124</v>
      </c>
      <c r="D507" t="s">
        <v>1212</v>
      </c>
      <c r="E507" t="s">
        <v>1544</v>
      </c>
      <c r="F507" t="s">
        <v>1585</v>
      </c>
      <c r="G507" s="25"/>
      <c r="H507" s="25">
        <v>18.288788</v>
      </c>
      <c r="I507" s="25">
        <v>18.288788</v>
      </c>
    </row>
    <row r="508" spans="1:9" x14ac:dyDescent="0.2">
      <c r="A508" t="s">
        <v>1571</v>
      </c>
      <c r="B508" t="s">
        <v>1156</v>
      </c>
      <c r="C508" t="s">
        <v>124</v>
      </c>
      <c r="D508" t="s">
        <v>1213</v>
      </c>
      <c r="E508" t="s">
        <v>1544</v>
      </c>
      <c r="F508" t="s">
        <v>1585</v>
      </c>
      <c r="G508" s="25"/>
      <c r="H508" s="25">
        <v>270.60000000000002</v>
      </c>
      <c r="I508" s="25">
        <v>270.60000000000002</v>
      </c>
    </row>
    <row r="509" spans="1:9" x14ac:dyDescent="0.2">
      <c r="A509" t="s">
        <v>1571</v>
      </c>
      <c r="B509" t="s">
        <v>1156</v>
      </c>
      <c r="C509" t="s">
        <v>124</v>
      </c>
      <c r="D509" t="s">
        <v>1214</v>
      </c>
      <c r="E509" t="s">
        <v>1544</v>
      </c>
      <c r="F509" t="s">
        <v>1576</v>
      </c>
      <c r="G509" s="25"/>
      <c r="H509" s="25">
        <v>-270.60000000000002</v>
      </c>
      <c r="I509" s="25">
        <v>-270.60000000000002</v>
      </c>
    </row>
    <row r="510" spans="1:9" x14ac:dyDescent="0.2">
      <c r="A510" t="s">
        <v>1571</v>
      </c>
      <c r="B510" t="s">
        <v>389</v>
      </c>
      <c r="C510" t="s">
        <v>124</v>
      </c>
      <c r="D510" t="s">
        <v>1215</v>
      </c>
      <c r="E510" t="s">
        <v>1544</v>
      </c>
      <c r="F510" t="s">
        <v>1576</v>
      </c>
      <c r="G510" s="25"/>
      <c r="H510" s="25">
        <v>270.60000000000002</v>
      </c>
      <c r="I510" s="25">
        <v>270.60000000000002</v>
      </c>
    </row>
    <row r="511" spans="1:9" x14ac:dyDescent="0.2">
      <c r="A511" t="s">
        <v>1571</v>
      </c>
      <c r="B511" t="s">
        <v>389</v>
      </c>
      <c r="C511" t="s">
        <v>124</v>
      </c>
      <c r="D511" t="s">
        <v>1216</v>
      </c>
      <c r="E511" t="s">
        <v>1544</v>
      </c>
      <c r="F511" t="s">
        <v>1576</v>
      </c>
      <c r="G511" s="25"/>
      <c r="H511" s="25">
        <v>-270.60000000000002</v>
      </c>
      <c r="I511" s="25">
        <v>-270.60000000000002</v>
      </c>
    </row>
    <row r="512" spans="1:9" x14ac:dyDescent="0.2">
      <c r="A512" t="s">
        <v>1571</v>
      </c>
      <c r="B512" t="s">
        <v>389</v>
      </c>
      <c r="C512" t="s">
        <v>124</v>
      </c>
      <c r="D512" t="s">
        <v>1217</v>
      </c>
      <c r="E512" t="s">
        <v>1544</v>
      </c>
      <c r="F512" t="s">
        <v>1576</v>
      </c>
      <c r="G512" s="25"/>
      <c r="H512" s="25">
        <v>270.60000000000002</v>
      </c>
      <c r="I512" s="25">
        <v>270.60000000000002</v>
      </c>
    </row>
    <row r="513" spans="1:9" x14ac:dyDescent="0.2">
      <c r="A513" t="s">
        <v>1571</v>
      </c>
      <c r="B513" t="s">
        <v>389</v>
      </c>
      <c r="C513" t="s">
        <v>124</v>
      </c>
      <c r="D513" t="s">
        <v>1218</v>
      </c>
      <c r="E513" t="s">
        <v>1544</v>
      </c>
      <c r="F513" t="s">
        <v>1576</v>
      </c>
      <c r="G513" s="25"/>
      <c r="H513" s="25">
        <v>92.895831999999999</v>
      </c>
      <c r="I513" s="25">
        <v>92.895831999999999</v>
      </c>
    </row>
    <row r="514" spans="1:9" x14ac:dyDescent="0.2">
      <c r="A514" t="s">
        <v>1571</v>
      </c>
      <c r="B514" t="s">
        <v>1159</v>
      </c>
      <c r="C514" t="s">
        <v>124</v>
      </c>
      <c r="D514" t="s">
        <v>1285</v>
      </c>
      <c r="E514" t="s">
        <v>1544</v>
      </c>
      <c r="F514" t="s">
        <v>414</v>
      </c>
      <c r="G514" s="25"/>
      <c r="H514" s="25">
        <v>1.2895730000000001</v>
      </c>
      <c r="I514" s="25">
        <v>1.2895730000000001</v>
      </c>
    </row>
    <row r="515" spans="1:9" x14ac:dyDescent="0.2">
      <c r="A515" t="s">
        <v>1571</v>
      </c>
      <c r="B515" t="s">
        <v>1159</v>
      </c>
      <c r="C515" t="s">
        <v>124</v>
      </c>
      <c r="D515" t="s">
        <v>1300</v>
      </c>
      <c r="E515" t="s">
        <v>1544</v>
      </c>
      <c r="F515" t="s">
        <v>1583</v>
      </c>
      <c r="G515" s="25"/>
      <c r="H515" s="25">
        <v>2.157133</v>
      </c>
      <c r="I515" s="25">
        <v>2.157133</v>
      </c>
    </row>
    <row r="516" spans="1:9" x14ac:dyDescent="0.2">
      <c r="A516" t="s">
        <v>1571</v>
      </c>
      <c r="B516" t="s">
        <v>1159</v>
      </c>
      <c r="C516" t="s">
        <v>124</v>
      </c>
      <c r="D516" t="s">
        <v>1445</v>
      </c>
      <c r="E516" t="s">
        <v>1544</v>
      </c>
      <c r="F516" t="s">
        <v>1579</v>
      </c>
      <c r="G516" s="25"/>
      <c r="H516" s="25">
        <v>1.9144950000000001</v>
      </c>
      <c r="I516" s="25">
        <v>1.9144950000000001</v>
      </c>
    </row>
    <row r="517" spans="1:9" x14ac:dyDescent="0.2">
      <c r="A517" t="s">
        <v>1571</v>
      </c>
      <c r="B517" t="s">
        <v>1159</v>
      </c>
      <c r="C517" t="s">
        <v>124</v>
      </c>
      <c r="D517" t="s">
        <v>1448</v>
      </c>
      <c r="E517" t="s">
        <v>1544</v>
      </c>
      <c r="F517" t="s">
        <v>1579</v>
      </c>
      <c r="G517" s="25"/>
      <c r="H517" s="25">
        <v>73.8</v>
      </c>
      <c r="I517" s="25">
        <v>73.8</v>
      </c>
    </row>
    <row r="518" spans="1:9" x14ac:dyDescent="0.2">
      <c r="A518" t="s">
        <v>1571</v>
      </c>
      <c r="B518" t="s">
        <v>1159</v>
      </c>
      <c r="C518" t="s">
        <v>124</v>
      </c>
      <c r="D518" t="s">
        <v>1450</v>
      </c>
      <c r="E518" t="s">
        <v>1544</v>
      </c>
      <c r="F518" t="s">
        <v>1580</v>
      </c>
      <c r="G518" s="25"/>
      <c r="H518" s="25">
        <v>1.715276</v>
      </c>
      <c r="I518" s="25">
        <v>1.715276</v>
      </c>
    </row>
    <row r="519" spans="1:9" x14ac:dyDescent="0.2">
      <c r="A519" t="s">
        <v>1571</v>
      </c>
      <c r="B519" t="s">
        <v>388</v>
      </c>
      <c r="C519" t="s">
        <v>124</v>
      </c>
      <c r="D519" t="s">
        <v>942</v>
      </c>
      <c r="E519" t="s">
        <v>1544</v>
      </c>
      <c r="F519" t="s">
        <v>1585</v>
      </c>
      <c r="G519" s="25"/>
      <c r="H519" s="25">
        <v>3929.71</v>
      </c>
      <c r="I519" s="25">
        <v>3929.71</v>
      </c>
    </row>
    <row r="520" spans="1:9" x14ac:dyDescent="0.2">
      <c r="A520" t="s">
        <v>1571</v>
      </c>
      <c r="B520" t="s">
        <v>345</v>
      </c>
      <c r="C520" t="s">
        <v>124</v>
      </c>
      <c r="D520" t="s">
        <v>936</v>
      </c>
      <c r="E520" t="s">
        <v>1540</v>
      </c>
      <c r="F520" t="s">
        <v>1580</v>
      </c>
      <c r="G520" s="25"/>
      <c r="H520" s="25">
        <v>2000</v>
      </c>
      <c r="I520" s="25">
        <v>2000</v>
      </c>
    </row>
    <row r="521" spans="1:9" x14ac:dyDescent="0.2">
      <c r="A521" t="s">
        <v>1571</v>
      </c>
      <c r="B521" t="s">
        <v>349</v>
      </c>
      <c r="C521" t="s">
        <v>124</v>
      </c>
      <c r="D521" t="s">
        <v>869</v>
      </c>
      <c r="E521" t="s">
        <v>1547</v>
      </c>
      <c r="F521" t="s">
        <v>1576</v>
      </c>
      <c r="G521" s="25"/>
      <c r="H521" s="25">
        <v>571.87</v>
      </c>
      <c r="I521" s="25">
        <v>571.87</v>
      </c>
    </row>
    <row r="522" spans="1:9" x14ac:dyDescent="0.2">
      <c r="A522" t="s">
        <v>1571</v>
      </c>
      <c r="B522" t="s">
        <v>343</v>
      </c>
      <c r="C522" t="s">
        <v>124</v>
      </c>
      <c r="D522" t="s">
        <v>909</v>
      </c>
      <c r="E522" t="s">
        <v>1540</v>
      </c>
      <c r="F522" t="s">
        <v>1578</v>
      </c>
      <c r="G522" s="25"/>
      <c r="H522" s="25">
        <v>4200</v>
      </c>
      <c r="I522" s="25">
        <v>4200</v>
      </c>
    </row>
    <row r="523" spans="1:9" x14ac:dyDescent="0.2">
      <c r="A523" t="s">
        <v>1571</v>
      </c>
      <c r="B523" t="s">
        <v>343</v>
      </c>
      <c r="C523" t="s">
        <v>124</v>
      </c>
      <c r="D523" t="s">
        <v>917</v>
      </c>
      <c r="E523" t="s">
        <v>1540</v>
      </c>
      <c r="F523" t="s">
        <v>414</v>
      </c>
      <c r="G523" s="25"/>
      <c r="H523" s="25">
        <v>1262.5</v>
      </c>
      <c r="I523" s="25">
        <v>1262.5</v>
      </c>
    </row>
    <row r="524" spans="1:9" x14ac:dyDescent="0.2">
      <c r="A524" t="s">
        <v>1571</v>
      </c>
      <c r="B524" t="s">
        <v>343</v>
      </c>
      <c r="C524" t="s">
        <v>124</v>
      </c>
      <c r="D524" t="s">
        <v>941</v>
      </c>
      <c r="E524" t="s">
        <v>1546</v>
      </c>
      <c r="F524" t="s">
        <v>1585</v>
      </c>
      <c r="G524" s="25"/>
      <c r="H524" s="25">
        <v>1787.5</v>
      </c>
      <c r="I524" s="25">
        <v>1787.5</v>
      </c>
    </row>
    <row r="525" spans="1:9" x14ac:dyDescent="0.2">
      <c r="A525" t="s">
        <v>1571</v>
      </c>
      <c r="B525" t="s">
        <v>1226</v>
      </c>
      <c r="C525" t="s">
        <v>124</v>
      </c>
      <c r="D525" t="s">
        <v>519</v>
      </c>
      <c r="E525" t="s">
        <v>1544</v>
      </c>
      <c r="F525" t="s">
        <v>1578</v>
      </c>
      <c r="G525" s="25"/>
      <c r="H525" s="25">
        <v>45.756</v>
      </c>
      <c r="I525" s="25">
        <v>45.756</v>
      </c>
    </row>
    <row r="526" spans="1:9" x14ac:dyDescent="0.2">
      <c r="A526" t="s">
        <v>1571</v>
      </c>
      <c r="B526" t="s">
        <v>1226</v>
      </c>
      <c r="C526" t="s">
        <v>124</v>
      </c>
      <c r="D526" t="s">
        <v>638</v>
      </c>
      <c r="E526" t="s">
        <v>1544</v>
      </c>
      <c r="F526" t="s">
        <v>1578</v>
      </c>
      <c r="G526" s="25"/>
      <c r="H526" s="25">
        <v>40.671999999999997</v>
      </c>
      <c r="I526" s="25">
        <v>40.671999999999997</v>
      </c>
    </row>
    <row r="527" spans="1:9" x14ac:dyDescent="0.2">
      <c r="A527" t="s">
        <v>1571</v>
      </c>
      <c r="B527" t="s">
        <v>1226</v>
      </c>
      <c r="C527" t="s">
        <v>124</v>
      </c>
      <c r="D527" t="s">
        <v>1364</v>
      </c>
      <c r="E527" t="s">
        <v>1544</v>
      </c>
      <c r="F527" t="s">
        <v>1577</v>
      </c>
      <c r="G527" s="25"/>
      <c r="H527" s="25">
        <v>50.84</v>
      </c>
      <c r="I527" s="25">
        <v>50.84</v>
      </c>
    </row>
    <row r="528" spans="1:9" x14ac:dyDescent="0.2">
      <c r="A528" t="s">
        <v>1571</v>
      </c>
      <c r="B528" t="s">
        <v>1226</v>
      </c>
      <c r="C528" t="s">
        <v>124</v>
      </c>
      <c r="D528" t="s">
        <v>1403</v>
      </c>
      <c r="E528" t="s">
        <v>1544</v>
      </c>
      <c r="F528" t="s">
        <v>1576</v>
      </c>
      <c r="G528" s="25"/>
      <c r="H528" s="25">
        <v>40.671999999999997</v>
      </c>
      <c r="I528" s="25">
        <v>40.671999999999997</v>
      </c>
    </row>
    <row r="529" spans="1:9" x14ac:dyDescent="0.2">
      <c r="A529" t="s">
        <v>1571</v>
      </c>
      <c r="B529" t="s">
        <v>1226</v>
      </c>
      <c r="C529" t="s">
        <v>124</v>
      </c>
      <c r="D529" t="s">
        <v>1417</v>
      </c>
      <c r="E529" t="s">
        <v>1544</v>
      </c>
      <c r="F529" t="s">
        <v>1576</v>
      </c>
      <c r="G529" s="25"/>
      <c r="H529" s="25">
        <v>50.84</v>
      </c>
      <c r="I529" s="25">
        <v>50.84</v>
      </c>
    </row>
    <row r="530" spans="1:9" x14ac:dyDescent="0.2">
      <c r="A530" t="s">
        <v>1571</v>
      </c>
      <c r="B530" t="s">
        <v>337</v>
      </c>
      <c r="C530" t="s">
        <v>124</v>
      </c>
      <c r="D530" t="s">
        <v>517</v>
      </c>
      <c r="E530" t="s">
        <v>1547</v>
      </c>
      <c r="F530" t="s">
        <v>1578</v>
      </c>
      <c r="G530" s="25"/>
      <c r="H530" s="25">
        <v>107.24</v>
      </c>
      <c r="I530" s="25">
        <v>107.24</v>
      </c>
    </row>
    <row r="531" spans="1:9" x14ac:dyDescent="0.2">
      <c r="A531" t="s">
        <v>1571</v>
      </c>
      <c r="B531" t="s">
        <v>337</v>
      </c>
      <c r="C531" t="s">
        <v>124</v>
      </c>
      <c r="D531" t="s">
        <v>558</v>
      </c>
      <c r="E531" t="s">
        <v>1547</v>
      </c>
      <c r="F531" t="s">
        <v>1581</v>
      </c>
      <c r="G531" s="25"/>
      <c r="H531" s="25">
        <v>107.24</v>
      </c>
      <c r="I531" s="25">
        <v>107.24</v>
      </c>
    </row>
    <row r="532" spans="1:9" x14ac:dyDescent="0.2">
      <c r="A532" t="s">
        <v>1571</v>
      </c>
      <c r="B532" t="s">
        <v>337</v>
      </c>
      <c r="C532" t="s">
        <v>124</v>
      </c>
      <c r="D532" t="s">
        <v>593</v>
      </c>
      <c r="E532" t="s">
        <v>1547</v>
      </c>
      <c r="F532" t="s">
        <v>1582</v>
      </c>
      <c r="G532" s="25"/>
      <c r="H532" s="25">
        <v>114.36</v>
      </c>
      <c r="I532" s="25">
        <v>114.36</v>
      </c>
    </row>
    <row r="533" spans="1:9" x14ac:dyDescent="0.2">
      <c r="A533" t="s">
        <v>1571</v>
      </c>
      <c r="B533" t="s">
        <v>337</v>
      </c>
      <c r="C533" t="s">
        <v>124</v>
      </c>
      <c r="D533" t="s">
        <v>599</v>
      </c>
      <c r="E533" t="s">
        <v>1547</v>
      </c>
      <c r="F533" t="s">
        <v>1582</v>
      </c>
      <c r="G533" s="25"/>
      <c r="H533" s="25">
        <v>89.27</v>
      </c>
      <c r="I533" s="25">
        <v>89.27</v>
      </c>
    </row>
    <row r="534" spans="1:9" x14ac:dyDescent="0.2">
      <c r="A534" t="s">
        <v>1571</v>
      </c>
      <c r="B534" t="s">
        <v>337</v>
      </c>
      <c r="C534" t="s">
        <v>124</v>
      </c>
      <c r="D534" t="s">
        <v>630</v>
      </c>
      <c r="E534" t="s">
        <v>1547</v>
      </c>
      <c r="F534" t="s">
        <v>1586</v>
      </c>
      <c r="G534" s="25"/>
      <c r="H534" s="25">
        <v>112.66</v>
      </c>
      <c r="I534" s="25">
        <v>112.66</v>
      </c>
    </row>
    <row r="535" spans="1:9" x14ac:dyDescent="0.2">
      <c r="A535" t="s">
        <v>1571</v>
      </c>
      <c r="B535" t="s">
        <v>337</v>
      </c>
      <c r="C535" t="s">
        <v>124</v>
      </c>
      <c r="D535" t="s">
        <v>661</v>
      </c>
      <c r="E535" t="s">
        <v>1547</v>
      </c>
      <c r="F535" t="s">
        <v>414</v>
      </c>
      <c r="G535" s="25"/>
      <c r="H535" s="25">
        <v>47.15</v>
      </c>
      <c r="I535" s="25">
        <v>47.15</v>
      </c>
    </row>
    <row r="536" spans="1:9" x14ac:dyDescent="0.2">
      <c r="A536" t="s">
        <v>1571</v>
      </c>
      <c r="B536" t="s">
        <v>337</v>
      </c>
      <c r="C536" t="s">
        <v>124</v>
      </c>
      <c r="D536" t="s">
        <v>699</v>
      </c>
      <c r="E536" t="s">
        <v>1547</v>
      </c>
      <c r="F536" t="s">
        <v>1583</v>
      </c>
      <c r="G536" s="25"/>
      <c r="H536" s="25">
        <v>112.66</v>
      </c>
      <c r="I536" s="25">
        <v>112.66</v>
      </c>
    </row>
    <row r="537" spans="1:9" x14ac:dyDescent="0.2">
      <c r="A537" t="s">
        <v>1571</v>
      </c>
      <c r="B537" t="s">
        <v>337</v>
      </c>
      <c r="C537" t="s">
        <v>124</v>
      </c>
      <c r="D537" t="s">
        <v>731</v>
      </c>
      <c r="E537" t="s">
        <v>1547</v>
      </c>
      <c r="F537" t="s">
        <v>1579</v>
      </c>
      <c r="G537" s="25"/>
      <c r="H537" s="25">
        <v>47.15</v>
      </c>
      <c r="I537" s="25">
        <v>47.15</v>
      </c>
    </row>
    <row r="538" spans="1:9" x14ac:dyDescent="0.2">
      <c r="A538" t="s">
        <v>1571</v>
      </c>
      <c r="B538" t="s">
        <v>337</v>
      </c>
      <c r="C538" t="s">
        <v>124</v>
      </c>
      <c r="D538" t="s">
        <v>735</v>
      </c>
      <c r="E538" t="s">
        <v>1547</v>
      </c>
      <c r="F538" t="s">
        <v>1579</v>
      </c>
      <c r="G538" s="25"/>
      <c r="H538" s="25">
        <v>89.27</v>
      </c>
      <c r="I538" s="25">
        <v>89.27</v>
      </c>
    </row>
    <row r="539" spans="1:9" x14ac:dyDescent="0.2">
      <c r="A539" t="s">
        <v>1571</v>
      </c>
      <c r="B539" t="s">
        <v>337</v>
      </c>
      <c r="C539" t="s">
        <v>124</v>
      </c>
      <c r="D539" t="s">
        <v>760</v>
      </c>
      <c r="E539" t="s">
        <v>1547</v>
      </c>
      <c r="F539" t="s">
        <v>1580</v>
      </c>
      <c r="G539" s="25"/>
      <c r="H539" s="25">
        <v>112.66</v>
      </c>
      <c r="I539" s="25">
        <v>112.66</v>
      </c>
    </row>
    <row r="540" spans="1:9" x14ac:dyDescent="0.2">
      <c r="A540" t="s">
        <v>1571</v>
      </c>
      <c r="B540" t="s">
        <v>337</v>
      </c>
      <c r="C540" t="s">
        <v>124</v>
      </c>
      <c r="D540" t="s">
        <v>786</v>
      </c>
      <c r="E540" t="s">
        <v>1547</v>
      </c>
      <c r="F540" t="s">
        <v>1584</v>
      </c>
      <c r="G540" s="25"/>
      <c r="H540" s="25">
        <v>105.67</v>
      </c>
      <c r="I540" s="25">
        <v>105.67</v>
      </c>
    </row>
    <row r="541" spans="1:9" x14ac:dyDescent="0.2">
      <c r="A541" t="s">
        <v>1571</v>
      </c>
      <c r="B541" t="s">
        <v>337</v>
      </c>
      <c r="C541" t="s">
        <v>124</v>
      </c>
      <c r="D541" t="s">
        <v>790</v>
      </c>
      <c r="E541" t="s">
        <v>1547</v>
      </c>
      <c r="F541" t="s">
        <v>1584</v>
      </c>
      <c r="G541" s="25"/>
      <c r="H541" s="25">
        <v>83.89</v>
      </c>
      <c r="I541" s="25">
        <v>83.89</v>
      </c>
    </row>
    <row r="542" spans="1:9" x14ac:dyDescent="0.2">
      <c r="A542" t="s">
        <v>1571</v>
      </c>
      <c r="B542" t="s">
        <v>337</v>
      </c>
      <c r="C542" t="s">
        <v>124</v>
      </c>
      <c r="D542" t="s">
        <v>829</v>
      </c>
      <c r="E542" t="s">
        <v>1547</v>
      </c>
      <c r="F542" t="s">
        <v>1577</v>
      </c>
      <c r="G542" s="25"/>
      <c r="H542" s="25">
        <v>107.31</v>
      </c>
      <c r="I542" s="25">
        <v>107.31</v>
      </c>
    </row>
    <row r="543" spans="1:9" x14ac:dyDescent="0.2">
      <c r="A543" t="s">
        <v>1571</v>
      </c>
      <c r="B543" t="s">
        <v>337</v>
      </c>
      <c r="C543" t="s">
        <v>124</v>
      </c>
      <c r="D543" t="s">
        <v>831</v>
      </c>
      <c r="E543" t="s">
        <v>1547</v>
      </c>
      <c r="F543" t="s">
        <v>1577</v>
      </c>
      <c r="G543" s="25"/>
      <c r="H543" s="25">
        <v>83.89</v>
      </c>
      <c r="I543" s="25">
        <v>83.89</v>
      </c>
    </row>
    <row r="544" spans="1:9" x14ac:dyDescent="0.2">
      <c r="A544" t="s">
        <v>1571</v>
      </c>
      <c r="B544" t="s">
        <v>337</v>
      </c>
      <c r="C544" t="s">
        <v>124</v>
      </c>
      <c r="D544" t="s">
        <v>865</v>
      </c>
      <c r="E544" t="s">
        <v>1547</v>
      </c>
      <c r="F544" t="s">
        <v>1585</v>
      </c>
      <c r="G544" s="25"/>
      <c r="H544" s="25">
        <v>83.96</v>
      </c>
      <c r="I544" s="25">
        <v>83.96</v>
      </c>
    </row>
    <row r="545" spans="1:9" x14ac:dyDescent="0.2">
      <c r="A545" t="s">
        <v>1571</v>
      </c>
      <c r="B545" t="s">
        <v>337</v>
      </c>
      <c r="C545" t="s">
        <v>124</v>
      </c>
      <c r="D545" t="s">
        <v>892</v>
      </c>
      <c r="E545" t="s">
        <v>1547</v>
      </c>
      <c r="F545" t="s">
        <v>1576</v>
      </c>
      <c r="G545" s="25"/>
      <c r="H545" s="25">
        <v>107.24</v>
      </c>
      <c r="I545" s="25">
        <v>107.24</v>
      </c>
    </row>
    <row r="546" spans="1:9" x14ac:dyDescent="0.2">
      <c r="A546" t="s">
        <v>1571</v>
      </c>
      <c r="B546" t="s">
        <v>386</v>
      </c>
      <c r="C546" t="s">
        <v>124</v>
      </c>
      <c r="D546" t="s">
        <v>494</v>
      </c>
      <c r="E546" t="s">
        <v>1543</v>
      </c>
      <c r="F546" t="s">
        <v>1578</v>
      </c>
      <c r="G546" s="25"/>
      <c r="H546" s="25">
        <v>1000</v>
      </c>
      <c r="I546" s="25">
        <v>1000</v>
      </c>
    </row>
    <row r="547" spans="1:9" x14ac:dyDescent="0.2">
      <c r="A547" t="s">
        <v>1571</v>
      </c>
      <c r="B547" t="s">
        <v>386</v>
      </c>
      <c r="C547" t="s">
        <v>124</v>
      </c>
      <c r="D547" t="s">
        <v>529</v>
      </c>
      <c r="E547" t="s">
        <v>1543</v>
      </c>
      <c r="F547" t="s">
        <v>1581</v>
      </c>
      <c r="G547" s="25"/>
      <c r="H547" s="25">
        <v>1000</v>
      </c>
      <c r="I547" s="25">
        <v>1000</v>
      </c>
    </row>
    <row r="548" spans="1:9" x14ac:dyDescent="0.2">
      <c r="A548" t="s">
        <v>1571</v>
      </c>
      <c r="B548" t="s">
        <v>386</v>
      </c>
      <c r="C548" t="s">
        <v>124</v>
      </c>
      <c r="D548" t="s">
        <v>572</v>
      </c>
      <c r="E548" t="s">
        <v>1543</v>
      </c>
      <c r="F548" t="s">
        <v>1582</v>
      </c>
      <c r="G548" s="25"/>
      <c r="H548" s="25">
        <v>1000</v>
      </c>
      <c r="I548" s="25">
        <v>1000</v>
      </c>
    </row>
    <row r="549" spans="1:9" x14ac:dyDescent="0.2">
      <c r="A549" t="s">
        <v>1571</v>
      </c>
      <c r="B549" t="s">
        <v>386</v>
      </c>
      <c r="C549" t="s">
        <v>124</v>
      </c>
      <c r="D549" t="s">
        <v>608</v>
      </c>
      <c r="E549" t="s">
        <v>1543</v>
      </c>
      <c r="F549" t="s">
        <v>1586</v>
      </c>
      <c r="G549" s="25"/>
      <c r="H549" s="25">
        <v>1000</v>
      </c>
      <c r="I549" s="25">
        <v>1000</v>
      </c>
    </row>
    <row r="550" spans="1:9" x14ac:dyDescent="0.2">
      <c r="A550" t="s">
        <v>1571</v>
      </c>
      <c r="B550" t="s">
        <v>386</v>
      </c>
      <c r="C550" t="s">
        <v>124</v>
      </c>
      <c r="D550" t="s">
        <v>641</v>
      </c>
      <c r="E550" t="s">
        <v>1543</v>
      </c>
      <c r="F550" t="s">
        <v>414</v>
      </c>
      <c r="G550" s="25"/>
      <c r="H550" s="25">
        <v>1000</v>
      </c>
      <c r="I550" s="25">
        <v>1000</v>
      </c>
    </row>
    <row r="551" spans="1:9" x14ac:dyDescent="0.2">
      <c r="A551" t="s">
        <v>1571</v>
      </c>
      <c r="B551" t="s">
        <v>386</v>
      </c>
      <c r="C551" t="s">
        <v>124</v>
      </c>
      <c r="D551" t="s">
        <v>672</v>
      </c>
      <c r="E551" t="s">
        <v>1543</v>
      </c>
      <c r="F551" t="s">
        <v>1583</v>
      </c>
      <c r="G551" s="25"/>
      <c r="H551" s="25">
        <v>1000</v>
      </c>
      <c r="I551" s="25">
        <v>1000</v>
      </c>
    </row>
    <row r="552" spans="1:9" x14ac:dyDescent="0.2">
      <c r="A552" t="s">
        <v>1571</v>
      </c>
      <c r="B552" t="s">
        <v>386</v>
      </c>
      <c r="C552" t="s">
        <v>124</v>
      </c>
      <c r="D552" t="s">
        <v>709</v>
      </c>
      <c r="E552" t="s">
        <v>1543</v>
      </c>
      <c r="F552" t="s">
        <v>1579</v>
      </c>
      <c r="G552" s="25"/>
      <c r="H552" s="25">
        <v>1000</v>
      </c>
      <c r="I552" s="25">
        <v>1000</v>
      </c>
    </row>
    <row r="553" spans="1:9" x14ac:dyDescent="0.2">
      <c r="A553" t="s">
        <v>1571</v>
      </c>
      <c r="B553" t="s">
        <v>386</v>
      </c>
      <c r="C553" t="s">
        <v>124</v>
      </c>
      <c r="D553" t="s">
        <v>741</v>
      </c>
      <c r="E553" t="s">
        <v>1543</v>
      </c>
      <c r="F553" t="s">
        <v>1580</v>
      </c>
      <c r="G553" s="25"/>
      <c r="H553" s="25">
        <v>1000</v>
      </c>
      <c r="I553" s="25">
        <v>1000</v>
      </c>
    </row>
    <row r="554" spans="1:9" x14ac:dyDescent="0.2">
      <c r="A554" t="s">
        <v>1571</v>
      </c>
      <c r="B554" t="s">
        <v>386</v>
      </c>
      <c r="C554" t="s">
        <v>124</v>
      </c>
      <c r="D554" t="s">
        <v>776</v>
      </c>
      <c r="E554" t="s">
        <v>1543</v>
      </c>
      <c r="F554" t="s">
        <v>1584</v>
      </c>
      <c r="G554" s="25"/>
      <c r="H554" s="25">
        <v>1000</v>
      </c>
      <c r="I554" s="25">
        <v>1000</v>
      </c>
    </row>
    <row r="555" spans="1:9" x14ac:dyDescent="0.2">
      <c r="A555" t="s">
        <v>1571</v>
      </c>
      <c r="B555" t="s">
        <v>386</v>
      </c>
      <c r="C555" t="s">
        <v>124</v>
      </c>
      <c r="D555" t="s">
        <v>803</v>
      </c>
      <c r="E555" t="s">
        <v>1543</v>
      </c>
      <c r="F555" t="s">
        <v>1577</v>
      </c>
      <c r="G555" s="25"/>
      <c r="H555" s="25">
        <v>1000</v>
      </c>
      <c r="I555" s="25">
        <v>1000</v>
      </c>
    </row>
    <row r="556" spans="1:9" x14ac:dyDescent="0.2">
      <c r="A556" t="s">
        <v>1571</v>
      </c>
      <c r="B556" t="s">
        <v>386</v>
      </c>
      <c r="C556" t="s">
        <v>124</v>
      </c>
      <c r="D556" t="s">
        <v>845</v>
      </c>
      <c r="E556" t="s">
        <v>1543</v>
      </c>
      <c r="F556" t="s">
        <v>1585</v>
      </c>
      <c r="G556" s="25"/>
      <c r="H556" s="25">
        <v>1000</v>
      </c>
      <c r="I556" s="25">
        <v>1000</v>
      </c>
    </row>
    <row r="557" spans="1:9" x14ac:dyDescent="0.2">
      <c r="A557" t="s">
        <v>1571</v>
      </c>
      <c r="B557" t="s">
        <v>386</v>
      </c>
      <c r="C557" t="s">
        <v>124</v>
      </c>
      <c r="D557" t="s">
        <v>873</v>
      </c>
      <c r="E557" t="s">
        <v>1543</v>
      </c>
      <c r="F557" t="s">
        <v>1576</v>
      </c>
      <c r="G557" s="25"/>
      <c r="H557" s="25">
        <v>1000</v>
      </c>
      <c r="I557" s="25">
        <v>1000</v>
      </c>
    </row>
    <row r="558" spans="1:9" x14ac:dyDescent="0.2">
      <c r="A558" t="s">
        <v>1571</v>
      </c>
      <c r="B558" t="s">
        <v>1270</v>
      </c>
      <c r="C558" t="s">
        <v>124</v>
      </c>
      <c r="D558" t="s">
        <v>1268</v>
      </c>
      <c r="E558" t="s">
        <v>1544</v>
      </c>
      <c r="F558" t="s">
        <v>1586</v>
      </c>
      <c r="G558" s="25"/>
      <c r="H558" s="25">
        <v>16.605</v>
      </c>
      <c r="I558" s="25">
        <v>16.605</v>
      </c>
    </row>
    <row r="559" spans="1:9" x14ac:dyDescent="0.2">
      <c r="A559" t="s">
        <v>1571</v>
      </c>
      <c r="B559" t="s">
        <v>2781</v>
      </c>
      <c r="C559" t="s">
        <v>124</v>
      </c>
      <c r="D559" t="s">
        <v>1183</v>
      </c>
      <c r="E559" t="s">
        <v>1547</v>
      </c>
      <c r="F559" t="s">
        <v>1577</v>
      </c>
      <c r="G559" s="25"/>
      <c r="H559" s="25">
        <v>7170.58</v>
      </c>
      <c r="I559" s="25">
        <v>7170.58</v>
      </c>
    </row>
    <row r="560" spans="1:9" x14ac:dyDescent="0.2">
      <c r="A560" t="s">
        <v>1571</v>
      </c>
      <c r="B560" t="s">
        <v>2784</v>
      </c>
      <c r="C560" t="s">
        <v>124</v>
      </c>
      <c r="D560" t="s">
        <v>1477</v>
      </c>
      <c r="E560" t="s">
        <v>1545</v>
      </c>
      <c r="F560" t="s">
        <v>1584</v>
      </c>
      <c r="G560" s="25"/>
      <c r="H560" s="25">
        <v>5429</v>
      </c>
      <c r="I560" s="25">
        <v>5429</v>
      </c>
    </row>
    <row r="561" spans="1:9" x14ac:dyDescent="0.2">
      <c r="A561" t="s">
        <v>1571</v>
      </c>
      <c r="B561" t="s">
        <v>2778</v>
      </c>
      <c r="C561" t="s">
        <v>124</v>
      </c>
      <c r="D561" t="s">
        <v>463</v>
      </c>
      <c r="E561" t="s">
        <v>1547</v>
      </c>
      <c r="F561" t="s">
        <v>1576</v>
      </c>
      <c r="G561" s="25"/>
      <c r="H561" s="25">
        <v>2264.4299999999998</v>
      </c>
      <c r="I561" s="25">
        <v>2264.4299999999998</v>
      </c>
    </row>
    <row r="562" spans="1:9" x14ac:dyDescent="0.2">
      <c r="A562" t="s">
        <v>1571</v>
      </c>
      <c r="B562" t="s">
        <v>2778</v>
      </c>
      <c r="C562" t="s">
        <v>124</v>
      </c>
      <c r="D562" t="s">
        <v>446</v>
      </c>
      <c r="E562" t="s">
        <v>1547</v>
      </c>
      <c r="F562" t="s">
        <v>1578</v>
      </c>
      <c r="G562" s="25"/>
      <c r="H562" s="25">
        <v>935.96</v>
      </c>
      <c r="I562" s="25">
        <v>935.96</v>
      </c>
    </row>
    <row r="563" spans="1:9" x14ac:dyDescent="0.2">
      <c r="A563" t="s">
        <v>1571</v>
      </c>
      <c r="B563" t="s">
        <v>2778</v>
      </c>
      <c r="C563" t="s">
        <v>124</v>
      </c>
      <c r="D563" t="s">
        <v>449</v>
      </c>
      <c r="E563" t="s">
        <v>1547</v>
      </c>
      <c r="F563" t="s">
        <v>1581</v>
      </c>
      <c r="G563" s="25"/>
      <c r="H563" s="25">
        <v>875.58</v>
      </c>
      <c r="I563" s="25">
        <v>875.58</v>
      </c>
    </row>
    <row r="564" spans="1:9" x14ac:dyDescent="0.2">
      <c r="A564" t="s">
        <v>1571</v>
      </c>
      <c r="B564" t="s">
        <v>2778</v>
      </c>
      <c r="C564" t="s">
        <v>124</v>
      </c>
      <c r="D564" t="s">
        <v>451</v>
      </c>
      <c r="E564" t="s">
        <v>1547</v>
      </c>
      <c r="F564" t="s">
        <v>1582</v>
      </c>
      <c r="G564" s="25"/>
      <c r="H564" s="25">
        <v>935.96</v>
      </c>
      <c r="I564" s="25">
        <v>935.96</v>
      </c>
    </row>
    <row r="565" spans="1:9" x14ac:dyDescent="0.2">
      <c r="A565" t="s">
        <v>1571</v>
      </c>
      <c r="B565" t="s">
        <v>2778</v>
      </c>
      <c r="C565" t="s">
        <v>124</v>
      </c>
      <c r="D565" t="s">
        <v>453</v>
      </c>
      <c r="E565" t="s">
        <v>1547</v>
      </c>
      <c r="F565" t="s">
        <v>1586</v>
      </c>
      <c r="G565" s="25"/>
      <c r="H565" s="25">
        <v>905.77</v>
      </c>
      <c r="I565" s="25">
        <v>905.77</v>
      </c>
    </row>
    <row r="566" spans="1:9" x14ac:dyDescent="0.2">
      <c r="A566" t="s">
        <v>1571</v>
      </c>
      <c r="B566" t="s">
        <v>2778</v>
      </c>
      <c r="C566" t="s">
        <v>124</v>
      </c>
      <c r="D566" t="s">
        <v>455</v>
      </c>
      <c r="E566" t="s">
        <v>1547</v>
      </c>
      <c r="F566" t="s">
        <v>414</v>
      </c>
      <c r="G566" s="25"/>
      <c r="H566" s="25">
        <v>935.96</v>
      </c>
      <c r="I566" s="25">
        <v>935.96</v>
      </c>
    </row>
    <row r="567" spans="1:9" x14ac:dyDescent="0.2">
      <c r="A567" t="s">
        <v>1571</v>
      </c>
      <c r="B567" t="s">
        <v>2778</v>
      </c>
      <c r="C567" t="s">
        <v>124</v>
      </c>
      <c r="D567" t="s">
        <v>457</v>
      </c>
      <c r="E567" t="s">
        <v>1547</v>
      </c>
      <c r="F567" t="s">
        <v>1583</v>
      </c>
      <c r="G567" s="25"/>
      <c r="H567" s="25">
        <v>905.77</v>
      </c>
      <c r="I567" s="25">
        <v>905.77</v>
      </c>
    </row>
    <row r="568" spans="1:9" x14ac:dyDescent="0.2">
      <c r="A568" t="s">
        <v>1571</v>
      </c>
      <c r="B568" t="s">
        <v>2778</v>
      </c>
      <c r="C568" t="s">
        <v>124</v>
      </c>
      <c r="D568" t="s">
        <v>459</v>
      </c>
      <c r="E568" t="s">
        <v>1547</v>
      </c>
      <c r="F568" t="s">
        <v>1579</v>
      </c>
      <c r="G568" s="25"/>
      <c r="H568" s="25">
        <v>935.96</v>
      </c>
      <c r="I568" s="25">
        <v>935.96</v>
      </c>
    </row>
    <row r="569" spans="1:9" x14ac:dyDescent="0.2">
      <c r="A569" t="s">
        <v>1571</v>
      </c>
      <c r="B569" t="s">
        <v>2778</v>
      </c>
      <c r="C569" t="s">
        <v>124</v>
      </c>
      <c r="D569" t="s">
        <v>461</v>
      </c>
      <c r="E569" t="s">
        <v>1547</v>
      </c>
      <c r="F569" t="s">
        <v>1580</v>
      </c>
      <c r="G569" s="25"/>
      <c r="H569" s="25">
        <v>935.96</v>
      </c>
      <c r="I569" s="25">
        <v>935.96</v>
      </c>
    </row>
    <row r="570" spans="1:9" x14ac:dyDescent="0.2">
      <c r="A570" t="s">
        <v>1571</v>
      </c>
      <c r="B570" t="s">
        <v>1590</v>
      </c>
      <c r="C570" t="s">
        <v>124</v>
      </c>
      <c r="G570" s="25"/>
      <c r="H570" s="25">
        <v>13693.584600000006</v>
      </c>
      <c r="I570" s="25">
        <v>13693.584600000006</v>
      </c>
    </row>
    <row r="571" spans="1:9" x14ac:dyDescent="0.2">
      <c r="A571" t="s">
        <v>1574</v>
      </c>
      <c r="G571" s="25"/>
      <c r="H571" s="25">
        <v>144135.85771000033</v>
      </c>
      <c r="I571" s="25">
        <v>144135.85771000033</v>
      </c>
    </row>
    <row r="572" spans="1:9" x14ac:dyDescent="0.2">
      <c r="A572" t="s">
        <v>1556</v>
      </c>
      <c r="G572" s="25">
        <v>-30014.499999999985</v>
      </c>
      <c r="H572" s="25">
        <v>253070.61770999947</v>
      </c>
      <c r="I572" s="25">
        <v>223056.11770999955</v>
      </c>
    </row>
  </sheetData>
  <pageMargins left="0.7" right="0.7" top="0.75" bottom="0.75" header="0.3" footer="0.3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5"/>
  <sheetViews>
    <sheetView workbookViewId="0">
      <pane xSplit="7" ySplit="8" topLeftCell="N781" activePane="bottomRight" state="frozen"/>
      <selection activeCell="I26" sqref="I26"/>
      <selection pane="topRight" activeCell="I26" sqref="I26"/>
      <selection pane="bottomLeft" activeCell="I26" sqref="I26"/>
      <selection pane="bottomRight" activeCell="P35" sqref="P35:P85"/>
    </sheetView>
  </sheetViews>
  <sheetFormatPr defaultRowHeight="12.75" x14ac:dyDescent="0.2"/>
  <cols>
    <col min="1" max="1" width="14.140625" customWidth="1"/>
    <col min="2" max="2" width="20.42578125" customWidth="1"/>
    <col min="3" max="3" width="11.7109375" customWidth="1"/>
    <col min="4" max="4" width="20.5703125" customWidth="1"/>
    <col min="5" max="5" width="10" customWidth="1"/>
    <col min="6" max="6" width="18.140625" customWidth="1"/>
    <col min="7" max="7" width="12.28515625" customWidth="1"/>
    <col min="8" max="8" width="9.85546875" customWidth="1"/>
    <col min="9" max="9" width="15.5703125" customWidth="1"/>
    <col min="10" max="10" width="16.85546875" customWidth="1"/>
    <col min="11" max="11" width="40.5703125" customWidth="1"/>
    <col min="12" max="12" width="10.140625" customWidth="1"/>
    <col min="13" max="13" width="26.42578125" customWidth="1"/>
    <col min="14" max="14" width="19.28515625" customWidth="1"/>
    <col min="15" max="15" width="18.7109375" customWidth="1"/>
    <col min="16" max="16" width="13.140625" customWidth="1"/>
    <col min="17" max="17" width="12.42578125" bestFit="1" customWidth="1"/>
    <col min="18" max="18" width="11.5703125" bestFit="1" customWidth="1"/>
    <col min="19" max="20" width="11.5703125" customWidth="1"/>
    <col min="21" max="21" width="20.42578125" bestFit="1" customWidth="1"/>
    <col min="22" max="22" width="30.140625" customWidth="1"/>
  </cols>
  <sheetData>
    <row r="1" spans="1:22" x14ac:dyDescent="0.2">
      <c r="A1" s="16" t="str">
        <f>_xll.SAPGetInfoLabel("DataSourceName")</f>
        <v>Data Source Name</v>
      </c>
      <c r="B1" s="16" t="str">
        <f>_xll.SAPGetSourceInfo("DS_1", "DataSourceName")</f>
        <v>FERC Drilldown with Transactional Level Detail</v>
      </c>
    </row>
    <row r="2" spans="1:22" x14ac:dyDescent="0.2">
      <c r="A2" s="16" t="str">
        <f>_xll.SAPGetInfoLabel("QueryTechName")</f>
        <v>Query Technical Name</v>
      </c>
      <c r="B2" s="16" t="str">
        <f>_xll.SAPGetSourceInfo("DS_1", "QueryTechName")</f>
        <v>Z_ZFERC_CP02_Q0001</v>
      </c>
    </row>
    <row r="3" spans="1:22" x14ac:dyDescent="0.2">
      <c r="A3" s="16" t="str">
        <f>_xll.SAPGetVariable("DS_1", "ZUMFISPR", "Description")</f>
        <v>Fiscal Year/Period (Mandatory, Interval)</v>
      </c>
      <c r="B3" s="16" t="str">
        <f>_xll.SAPGetVariable("DS_1", "ZUMFISPR", "Value")</f>
        <v>SEP 2019 - AUG 2020</v>
      </c>
    </row>
    <row r="4" spans="1:22" x14ac:dyDescent="0.2">
      <c r="A4" s="16" t="str">
        <f>_xll.SAPGetVariable("DS_1", "ZCMMV_0P_COCD", "Description")</f>
        <v>Company Code (Mandatory, Single Value)</v>
      </c>
      <c r="B4" s="16" t="str">
        <f>_xll.SAPGetVariable("DS_1", "ZCMMV_0P_COCD", "Value")</f>
        <v>DELTA NATURAL GAS COMPANY</v>
      </c>
    </row>
    <row r="5" spans="1:22" x14ac:dyDescent="0.2">
      <c r="A5" s="16" t="str">
        <f>_xll.SAPGetDimensionInfo("DS_1", "0FISCPER", "Name")</f>
        <v>Fiscal year/period</v>
      </c>
      <c r="B5" s="16" t="str">
        <f>_xll.SAPGetDimensionEffectiveFilter("DS_1", "0FISCPER")</f>
        <v>009/2019 - 008/2020</v>
      </c>
    </row>
    <row r="6" spans="1:22" x14ac:dyDescent="0.2">
      <c r="A6" s="16" t="str">
        <f>_xll.SAPGetDimensionInfo("DS_1", "ZREC_CMPC", "Name")</f>
        <v>Recv. Company</v>
      </c>
      <c r="B6" s="16" t="str">
        <f>_xll.SAPGetDimensionEffectiveFilter("DS_1", "ZREC_CMPC")</f>
        <v>1600</v>
      </c>
      <c r="V6" s="24" t="s">
        <v>1590</v>
      </c>
    </row>
    <row r="8" spans="1:22" x14ac:dyDescent="0.2">
      <c r="A8" s="12" t="s">
        <v>1589</v>
      </c>
      <c r="B8" s="11" t="str">
        <f>A8&amp;" Desc"</f>
        <v>Account Desc</v>
      </c>
      <c r="C8" s="12" t="s">
        <v>298</v>
      </c>
      <c r="D8" s="11" t="str">
        <f>C8&amp;" Desc"</f>
        <v>Natural Account Desc</v>
      </c>
      <c r="E8" s="12" t="s">
        <v>296</v>
      </c>
      <c r="F8" s="11" t="str">
        <f>E8&amp;" Desc"</f>
        <v>Vendor Desc</v>
      </c>
      <c r="G8" s="12" t="s">
        <v>299</v>
      </c>
      <c r="H8" s="12" t="s">
        <v>300</v>
      </c>
      <c r="I8" s="12" t="s">
        <v>301</v>
      </c>
      <c r="J8" s="12" t="s">
        <v>302</v>
      </c>
      <c r="K8" s="12" t="s">
        <v>303</v>
      </c>
      <c r="L8" s="12" t="s">
        <v>304</v>
      </c>
      <c r="M8" s="12" t="s">
        <v>305</v>
      </c>
      <c r="N8" s="12" t="s">
        <v>306</v>
      </c>
      <c r="O8" s="12" t="s">
        <v>1575</v>
      </c>
      <c r="P8" s="13" t="s">
        <v>297</v>
      </c>
      <c r="Q8" s="24" t="s">
        <v>1557</v>
      </c>
      <c r="R8" s="24" t="s">
        <v>1564</v>
      </c>
      <c r="S8" s="24" t="s">
        <v>1591</v>
      </c>
      <c r="T8" s="24" t="s">
        <v>1592</v>
      </c>
      <c r="U8" s="24" t="s">
        <v>1588</v>
      </c>
      <c r="V8" s="24" t="s">
        <v>1587</v>
      </c>
    </row>
    <row r="9" spans="1:22" x14ac:dyDescent="0.2">
      <c r="A9" s="14" t="s">
        <v>124</v>
      </c>
      <c r="B9" s="15" t="s">
        <v>1553</v>
      </c>
      <c r="C9" s="15" t="s">
        <v>1142</v>
      </c>
      <c r="D9" s="15" t="s">
        <v>1539</v>
      </c>
      <c r="E9" s="15" t="s">
        <v>375</v>
      </c>
      <c r="F9" s="15" t="s">
        <v>376</v>
      </c>
      <c r="G9" s="15" t="s">
        <v>944</v>
      </c>
      <c r="H9" s="15" t="s">
        <v>295</v>
      </c>
      <c r="I9" s="15" t="s">
        <v>437</v>
      </c>
      <c r="J9" s="15" t="s">
        <v>1136</v>
      </c>
      <c r="K9" s="15" t="s">
        <v>1137</v>
      </c>
      <c r="L9" s="15" t="s">
        <v>308</v>
      </c>
      <c r="M9" s="15" t="s">
        <v>308</v>
      </c>
      <c r="N9" s="15" t="s">
        <v>308</v>
      </c>
      <c r="O9" s="14" t="s">
        <v>1576</v>
      </c>
      <c r="P9" s="17">
        <v>3150</v>
      </c>
      <c r="Q9" s="24" t="s">
        <v>1571</v>
      </c>
      <c r="R9" s="24" t="s">
        <v>1558</v>
      </c>
      <c r="S9" s="24" t="str">
        <f>IF($V9="Various Vendors &lt; $1,000","",$G9)</f>
        <v>5000001059</v>
      </c>
      <c r="T9" s="24" t="str">
        <f>IF($V9="Various Vendors &lt; $1,000","",$O9)</f>
        <v>DEC 2019</v>
      </c>
      <c r="U9" s="24" t="str">
        <f>IF($V9="Various Vendors &lt; $1,000","",$D9)</f>
        <v>Contractor Labor-ST</v>
      </c>
      <c r="V9" t="str">
        <f>F9</f>
        <v>RED RIVER ENTERPRISE LLC</v>
      </c>
    </row>
    <row r="10" spans="1:22" x14ac:dyDescent="0.2">
      <c r="A10" s="14" t="s">
        <v>124</v>
      </c>
      <c r="B10" s="15" t="s">
        <v>1553</v>
      </c>
      <c r="C10" s="15" t="s">
        <v>1142</v>
      </c>
      <c r="D10" s="15" t="s">
        <v>1539</v>
      </c>
      <c r="E10" s="15" t="s">
        <v>375</v>
      </c>
      <c r="F10" s="15" t="s">
        <v>376</v>
      </c>
      <c r="G10" s="15" t="s">
        <v>945</v>
      </c>
      <c r="H10" s="15" t="s">
        <v>295</v>
      </c>
      <c r="I10" s="15" t="s">
        <v>437</v>
      </c>
      <c r="J10" s="15" t="s">
        <v>1136</v>
      </c>
      <c r="K10" s="15" t="s">
        <v>1137</v>
      </c>
      <c r="L10" s="15" t="s">
        <v>308</v>
      </c>
      <c r="M10" s="15" t="s">
        <v>308</v>
      </c>
      <c r="N10" s="15" t="s">
        <v>308</v>
      </c>
      <c r="O10" s="14" t="s">
        <v>1576</v>
      </c>
      <c r="P10" s="17">
        <v>920</v>
      </c>
      <c r="Q10" s="24" t="s">
        <v>1571</v>
      </c>
      <c r="R10" s="24" t="s">
        <v>1558</v>
      </c>
      <c r="S10" s="24" t="str">
        <f t="shared" ref="S10:S73" si="0">IF($V10="Various Vendors &lt; $1,000","",$G10)</f>
        <v>5000001060</v>
      </c>
      <c r="T10" s="24" t="str">
        <f t="shared" ref="T10:T73" si="1">IF($V10="Various Vendors &lt; $1,000","",$O10)</f>
        <v>DEC 2019</v>
      </c>
      <c r="U10" s="24" t="str">
        <f t="shared" ref="U10:U73" si="2">IF($V10="Various Vendors &lt; $1,000","",$D10)</f>
        <v>Contractor Labor-ST</v>
      </c>
      <c r="V10" t="str">
        <f t="shared" ref="V10:V34" si="3">F10</f>
        <v>RED RIVER ENTERPRISE LLC</v>
      </c>
    </row>
    <row r="11" spans="1:22" x14ac:dyDescent="0.2">
      <c r="A11" s="14" t="s">
        <v>124</v>
      </c>
      <c r="B11" s="15" t="s">
        <v>1553</v>
      </c>
      <c r="C11" s="15" t="s">
        <v>1142</v>
      </c>
      <c r="D11" s="15" t="s">
        <v>1539</v>
      </c>
      <c r="E11" s="15" t="s">
        <v>375</v>
      </c>
      <c r="F11" s="15" t="s">
        <v>376</v>
      </c>
      <c r="G11" s="15" t="s">
        <v>946</v>
      </c>
      <c r="H11" s="15" t="s">
        <v>295</v>
      </c>
      <c r="I11" s="15" t="s">
        <v>437</v>
      </c>
      <c r="J11" s="15" t="s">
        <v>1136</v>
      </c>
      <c r="K11" s="15" t="s">
        <v>1137</v>
      </c>
      <c r="L11" s="15" t="s">
        <v>308</v>
      </c>
      <c r="M11" s="15" t="s">
        <v>308</v>
      </c>
      <c r="N11" s="15" t="s">
        <v>308</v>
      </c>
      <c r="O11" s="14" t="s">
        <v>1576</v>
      </c>
      <c r="P11" s="17">
        <v>600</v>
      </c>
      <c r="Q11" s="24" t="s">
        <v>1571</v>
      </c>
      <c r="R11" s="24" t="s">
        <v>1558</v>
      </c>
      <c r="S11" s="24" t="str">
        <f t="shared" si="0"/>
        <v>5000001061</v>
      </c>
      <c r="T11" s="24" t="str">
        <f t="shared" si="1"/>
        <v>DEC 2019</v>
      </c>
      <c r="U11" s="24" t="str">
        <f t="shared" si="2"/>
        <v>Contractor Labor-ST</v>
      </c>
      <c r="V11" t="str">
        <f t="shared" si="3"/>
        <v>RED RIVER ENTERPRISE LLC</v>
      </c>
    </row>
    <row r="12" spans="1:22" x14ac:dyDescent="0.2">
      <c r="A12" s="14" t="s">
        <v>124</v>
      </c>
      <c r="B12" s="15" t="s">
        <v>1553</v>
      </c>
      <c r="C12" s="15" t="s">
        <v>1142</v>
      </c>
      <c r="D12" s="15" t="s">
        <v>1539</v>
      </c>
      <c r="E12" s="15" t="s">
        <v>375</v>
      </c>
      <c r="F12" s="15" t="s">
        <v>376</v>
      </c>
      <c r="G12" s="15" t="s">
        <v>947</v>
      </c>
      <c r="H12" s="15" t="s">
        <v>295</v>
      </c>
      <c r="I12" s="15" t="s">
        <v>437</v>
      </c>
      <c r="J12" s="15" t="s">
        <v>1136</v>
      </c>
      <c r="K12" s="15" t="s">
        <v>1137</v>
      </c>
      <c r="L12" s="15" t="s">
        <v>308</v>
      </c>
      <c r="M12" s="15" t="s">
        <v>308</v>
      </c>
      <c r="N12" s="15" t="s">
        <v>308</v>
      </c>
      <c r="O12" s="14" t="s">
        <v>1576</v>
      </c>
      <c r="P12" s="17">
        <v>550</v>
      </c>
      <c r="Q12" s="24" t="s">
        <v>1571</v>
      </c>
      <c r="R12" s="24" t="s">
        <v>1558</v>
      </c>
      <c r="S12" s="24" t="str">
        <f t="shared" si="0"/>
        <v>5000001062</v>
      </c>
      <c r="T12" s="24" t="str">
        <f t="shared" si="1"/>
        <v>DEC 2019</v>
      </c>
      <c r="U12" s="24" t="str">
        <f t="shared" si="2"/>
        <v>Contractor Labor-ST</v>
      </c>
      <c r="V12" t="str">
        <f t="shared" si="3"/>
        <v>RED RIVER ENTERPRISE LLC</v>
      </c>
    </row>
    <row r="13" spans="1:22" x14ac:dyDescent="0.2">
      <c r="A13" s="14" t="s">
        <v>124</v>
      </c>
      <c r="B13" s="15" t="s">
        <v>1553</v>
      </c>
      <c r="C13" s="15" t="s">
        <v>1142</v>
      </c>
      <c r="D13" s="15" t="s">
        <v>1539</v>
      </c>
      <c r="E13" s="15" t="s">
        <v>375</v>
      </c>
      <c r="F13" s="15" t="s">
        <v>376</v>
      </c>
      <c r="G13" s="15" t="s">
        <v>948</v>
      </c>
      <c r="H13" s="15" t="s">
        <v>295</v>
      </c>
      <c r="I13" s="15" t="s">
        <v>437</v>
      </c>
      <c r="J13" s="15" t="s">
        <v>1136</v>
      </c>
      <c r="K13" s="15" t="s">
        <v>1137</v>
      </c>
      <c r="L13" s="15" t="s">
        <v>308</v>
      </c>
      <c r="M13" s="15" t="s">
        <v>308</v>
      </c>
      <c r="N13" s="15" t="s">
        <v>308</v>
      </c>
      <c r="O13" s="14" t="s">
        <v>1576</v>
      </c>
      <c r="P13" s="17">
        <v>400</v>
      </c>
      <c r="Q13" s="24" t="s">
        <v>1571</v>
      </c>
      <c r="R13" s="24" t="s">
        <v>1558</v>
      </c>
      <c r="S13" s="24" t="str">
        <f t="shared" si="0"/>
        <v>5000001063</v>
      </c>
      <c r="T13" s="24" t="str">
        <f t="shared" si="1"/>
        <v>DEC 2019</v>
      </c>
      <c r="U13" s="24" t="str">
        <f t="shared" si="2"/>
        <v>Contractor Labor-ST</v>
      </c>
      <c r="V13" t="str">
        <f t="shared" si="3"/>
        <v>RED RIVER ENTERPRISE LLC</v>
      </c>
    </row>
    <row r="14" spans="1:22" x14ac:dyDescent="0.2">
      <c r="A14" s="14" t="s">
        <v>124</v>
      </c>
      <c r="B14" s="15" t="s">
        <v>1553</v>
      </c>
      <c r="C14" s="15" t="s">
        <v>1142</v>
      </c>
      <c r="D14" s="15" t="s">
        <v>1539</v>
      </c>
      <c r="E14" s="15" t="s">
        <v>375</v>
      </c>
      <c r="F14" s="15" t="s">
        <v>376</v>
      </c>
      <c r="G14" s="15" t="s">
        <v>949</v>
      </c>
      <c r="H14" s="15" t="s">
        <v>295</v>
      </c>
      <c r="I14" s="15" t="s">
        <v>437</v>
      </c>
      <c r="J14" s="15" t="s">
        <v>1136</v>
      </c>
      <c r="K14" s="15" t="s">
        <v>1137</v>
      </c>
      <c r="L14" s="15" t="s">
        <v>308</v>
      </c>
      <c r="M14" s="15" t="s">
        <v>308</v>
      </c>
      <c r="N14" s="15" t="s">
        <v>308</v>
      </c>
      <c r="O14" s="14" t="s">
        <v>1576</v>
      </c>
      <c r="P14" s="17">
        <v>275</v>
      </c>
      <c r="Q14" s="24" t="s">
        <v>1571</v>
      </c>
      <c r="R14" s="24" t="s">
        <v>1558</v>
      </c>
      <c r="S14" s="24" t="str">
        <f t="shared" si="0"/>
        <v>5000001064</v>
      </c>
      <c r="T14" s="24" t="str">
        <f t="shared" si="1"/>
        <v>DEC 2019</v>
      </c>
      <c r="U14" s="24" t="str">
        <f t="shared" si="2"/>
        <v>Contractor Labor-ST</v>
      </c>
      <c r="V14" t="str">
        <f t="shared" si="3"/>
        <v>RED RIVER ENTERPRISE LLC</v>
      </c>
    </row>
    <row r="15" spans="1:22" x14ac:dyDescent="0.2">
      <c r="A15" s="14" t="s">
        <v>124</v>
      </c>
      <c r="B15" s="15" t="s">
        <v>1553</v>
      </c>
      <c r="C15" s="15" t="s">
        <v>1142</v>
      </c>
      <c r="D15" s="15" t="s">
        <v>1539</v>
      </c>
      <c r="E15" s="15" t="s">
        <v>375</v>
      </c>
      <c r="F15" s="15" t="s">
        <v>376</v>
      </c>
      <c r="G15" s="15" t="s">
        <v>950</v>
      </c>
      <c r="H15" s="15" t="s">
        <v>295</v>
      </c>
      <c r="I15" s="15" t="s">
        <v>437</v>
      </c>
      <c r="J15" s="15" t="s">
        <v>1136</v>
      </c>
      <c r="K15" s="15" t="s">
        <v>1137</v>
      </c>
      <c r="L15" s="15" t="s">
        <v>308</v>
      </c>
      <c r="M15" s="15" t="s">
        <v>308</v>
      </c>
      <c r="N15" s="15" t="s">
        <v>308</v>
      </c>
      <c r="O15" s="14" t="s">
        <v>1576</v>
      </c>
      <c r="P15" s="17">
        <v>165</v>
      </c>
      <c r="Q15" s="24" t="s">
        <v>1571</v>
      </c>
      <c r="R15" s="24" t="s">
        <v>1558</v>
      </c>
      <c r="S15" s="24" t="str">
        <f t="shared" si="0"/>
        <v>5000001065</v>
      </c>
      <c r="T15" s="24" t="str">
        <f t="shared" si="1"/>
        <v>DEC 2019</v>
      </c>
      <c r="U15" s="24" t="str">
        <f t="shared" si="2"/>
        <v>Contractor Labor-ST</v>
      </c>
      <c r="V15" t="str">
        <f t="shared" si="3"/>
        <v>RED RIVER ENTERPRISE LLC</v>
      </c>
    </row>
    <row r="16" spans="1:22" x14ac:dyDescent="0.2">
      <c r="A16" s="14" t="s">
        <v>124</v>
      </c>
      <c r="B16" s="15" t="s">
        <v>1553</v>
      </c>
      <c r="C16" s="15" t="s">
        <v>1142</v>
      </c>
      <c r="D16" s="15" t="s">
        <v>1539</v>
      </c>
      <c r="E16" s="15" t="s">
        <v>375</v>
      </c>
      <c r="F16" s="15" t="s">
        <v>376</v>
      </c>
      <c r="G16" s="15" t="s">
        <v>951</v>
      </c>
      <c r="H16" s="15" t="s">
        <v>295</v>
      </c>
      <c r="I16" s="15" t="s">
        <v>437</v>
      </c>
      <c r="J16" s="15" t="s">
        <v>1136</v>
      </c>
      <c r="K16" s="15" t="s">
        <v>1137</v>
      </c>
      <c r="L16" s="15" t="s">
        <v>308</v>
      </c>
      <c r="M16" s="15" t="s">
        <v>308</v>
      </c>
      <c r="N16" s="15" t="s">
        <v>308</v>
      </c>
      <c r="O16" s="14" t="s">
        <v>1576</v>
      </c>
      <c r="P16" s="17">
        <v>684</v>
      </c>
      <c r="Q16" s="24" t="s">
        <v>1571</v>
      </c>
      <c r="R16" s="24" t="s">
        <v>1558</v>
      </c>
      <c r="S16" s="24" t="str">
        <f t="shared" si="0"/>
        <v>5000001066</v>
      </c>
      <c r="T16" s="24" t="str">
        <f t="shared" si="1"/>
        <v>DEC 2019</v>
      </c>
      <c r="U16" s="24" t="str">
        <f t="shared" si="2"/>
        <v>Contractor Labor-ST</v>
      </c>
      <c r="V16" t="str">
        <f t="shared" si="3"/>
        <v>RED RIVER ENTERPRISE LLC</v>
      </c>
    </row>
    <row r="17" spans="1:22" x14ac:dyDescent="0.2">
      <c r="A17" s="14" t="s">
        <v>124</v>
      </c>
      <c r="B17" s="15" t="s">
        <v>1553</v>
      </c>
      <c r="C17" s="15" t="s">
        <v>1142</v>
      </c>
      <c r="D17" s="15" t="s">
        <v>1539</v>
      </c>
      <c r="E17" s="15" t="s">
        <v>375</v>
      </c>
      <c r="F17" s="15" t="s">
        <v>376</v>
      </c>
      <c r="G17" s="15" t="s">
        <v>952</v>
      </c>
      <c r="H17" s="15" t="s">
        <v>295</v>
      </c>
      <c r="I17" s="15" t="s">
        <v>437</v>
      </c>
      <c r="J17" s="15" t="s">
        <v>1136</v>
      </c>
      <c r="K17" s="15" t="s">
        <v>1137</v>
      </c>
      <c r="L17" s="15" t="s">
        <v>308</v>
      </c>
      <c r="M17" s="15" t="s">
        <v>308</v>
      </c>
      <c r="N17" s="15" t="s">
        <v>308</v>
      </c>
      <c r="O17" s="14" t="s">
        <v>1576</v>
      </c>
      <c r="P17" s="17">
        <v>375</v>
      </c>
      <c r="Q17" s="24" t="s">
        <v>1571</v>
      </c>
      <c r="R17" s="24" t="s">
        <v>1558</v>
      </c>
      <c r="S17" s="24" t="str">
        <f t="shared" si="0"/>
        <v>5000001067</v>
      </c>
      <c r="T17" s="24" t="str">
        <f t="shared" si="1"/>
        <v>DEC 2019</v>
      </c>
      <c r="U17" s="24" t="str">
        <f t="shared" si="2"/>
        <v>Contractor Labor-ST</v>
      </c>
      <c r="V17" t="str">
        <f t="shared" si="3"/>
        <v>RED RIVER ENTERPRISE LLC</v>
      </c>
    </row>
    <row r="18" spans="1:22" x14ac:dyDescent="0.2">
      <c r="A18" s="14" t="s">
        <v>124</v>
      </c>
      <c r="B18" s="15" t="s">
        <v>1553</v>
      </c>
      <c r="C18" s="15" t="s">
        <v>1143</v>
      </c>
      <c r="D18" s="15" t="s">
        <v>1540</v>
      </c>
      <c r="E18" s="15" t="s">
        <v>486</v>
      </c>
      <c r="F18" s="15" t="s">
        <v>1149</v>
      </c>
      <c r="G18" s="15" t="s">
        <v>1148</v>
      </c>
      <c r="H18" s="15" t="s">
        <v>295</v>
      </c>
      <c r="I18" s="15" t="s">
        <v>437</v>
      </c>
      <c r="J18" s="15" t="s">
        <v>1139</v>
      </c>
      <c r="K18" s="15" t="s">
        <v>1140</v>
      </c>
      <c r="L18" s="15" t="s">
        <v>308</v>
      </c>
      <c r="M18" s="15" t="s">
        <v>308</v>
      </c>
      <c r="N18" s="15" t="s">
        <v>308</v>
      </c>
      <c r="O18" s="14" t="s">
        <v>1577</v>
      </c>
      <c r="P18" s="17">
        <v>20.5</v>
      </c>
      <c r="Q18" s="24" t="s">
        <v>1571</v>
      </c>
      <c r="R18" s="24" t="s">
        <v>1558</v>
      </c>
      <c r="S18" s="24" t="str">
        <f t="shared" si="0"/>
        <v>5000026509</v>
      </c>
      <c r="T18" s="24" t="str">
        <f t="shared" si="1"/>
        <v>OCT 2019</v>
      </c>
      <c r="U18" s="24" t="str">
        <f t="shared" si="2"/>
        <v>Contractor Services</v>
      </c>
      <c r="V18" t="str">
        <f t="shared" si="3"/>
        <v>ARCOS LLC</v>
      </c>
    </row>
    <row r="19" spans="1:22" x14ac:dyDescent="0.2">
      <c r="A19" s="14" t="s">
        <v>124</v>
      </c>
      <c r="B19" s="15" t="s">
        <v>1553</v>
      </c>
      <c r="C19" s="15" t="s">
        <v>1143</v>
      </c>
      <c r="D19" s="15" t="s">
        <v>1540</v>
      </c>
      <c r="E19" s="15" t="s">
        <v>342</v>
      </c>
      <c r="F19" s="15" t="s">
        <v>343</v>
      </c>
      <c r="G19" s="15" t="s">
        <v>909</v>
      </c>
      <c r="H19" s="15" t="s">
        <v>295</v>
      </c>
      <c r="I19" s="15" t="s">
        <v>437</v>
      </c>
      <c r="J19" s="15" t="s">
        <v>1144</v>
      </c>
      <c r="K19" s="15" t="s">
        <v>1145</v>
      </c>
      <c r="L19" s="15" t="s">
        <v>308</v>
      </c>
      <c r="M19" s="15" t="s">
        <v>308</v>
      </c>
      <c r="N19" s="15" t="s">
        <v>308</v>
      </c>
      <c r="O19" s="14" t="s">
        <v>1578</v>
      </c>
      <c r="P19" s="17">
        <v>4200</v>
      </c>
      <c r="Q19" s="24" t="s">
        <v>1571</v>
      </c>
      <c r="R19" s="24" t="s">
        <v>1558</v>
      </c>
      <c r="S19" s="24" t="str">
        <f t="shared" si="0"/>
        <v>5000000057</v>
      </c>
      <c r="T19" s="24" t="str">
        <f t="shared" si="1"/>
        <v>JAN 2020</v>
      </c>
      <c r="U19" s="24" t="str">
        <f t="shared" si="2"/>
        <v>Contractor Services</v>
      </c>
      <c r="V19" t="str">
        <f t="shared" si="3"/>
        <v>TCG AMERICA LLC</v>
      </c>
    </row>
    <row r="20" spans="1:22" x14ac:dyDescent="0.2">
      <c r="A20" s="14" t="s">
        <v>124</v>
      </c>
      <c r="B20" s="15" t="s">
        <v>1553</v>
      </c>
      <c r="C20" s="15" t="s">
        <v>1143</v>
      </c>
      <c r="D20" s="15" t="s">
        <v>1540</v>
      </c>
      <c r="E20" s="15" t="s">
        <v>342</v>
      </c>
      <c r="F20" s="15" t="s">
        <v>343</v>
      </c>
      <c r="G20" s="15" t="s">
        <v>917</v>
      </c>
      <c r="H20" s="15" t="s">
        <v>295</v>
      </c>
      <c r="I20" s="15" t="s">
        <v>437</v>
      </c>
      <c r="J20" s="15" t="s">
        <v>1144</v>
      </c>
      <c r="K20" s="15" t="s">
        <v>1145</v>
      </c>
      <c r="L20" s="15" t="s">
        <v>308</v>
      </c>
      <c r="M20" s="15" t="s">
        <v>308</v>
      </c>
      <c r="N20" s="15" t="s">
        <v>308</v>
      </c>
      <c r="O20" s="14" t="s">
        <v>414</v>
      </c>
      <c r="P20" s="17">
        <v>1262.5</v>
      </c>
      <c r="Q20" s="24" t="s">
        <v>1571</v>
      </c>
      <c r="R20" s="24" t="s">
        <v>1558</v>
      </c>
      <c r="S20" s="24" t="str">
        <f t="shared" si="0"/>
        <v>5000000431</v>
      </c>
      <c r="T20" s="24" t="str">
        <f t="shared" si="1"/>
        <v>MAY 2020</v>
      </c>
      <c r="U20" s="24" t="str">
        <f t="shared" si="2"/>
        <v>Contractor Services</v>
      </c>
      <c r="V20" t="str">
        <f t="shared" si="3"/>
        <v>TCG AMERICA LLC</v>
      </c>
    </row>
    <row r="21" spans="1:22" x14ac:dyDescent="0.2">
      <c r="A21" s="14" t="s">
        <v>124</v>
      </c>
      <c r="B21" s="15" t="s">
        <v>1553</v>
      </c>
      <c r="C21" s="15" t="s">
        <v>1143</v>
      </c>
      <c r="D21" s="15" t="s">
        <v>1540</v>
      </c>
      <c r="E21" s="15" t="s">
        <v>1146</v>
      </c>
      <c r="F21" s="15" t="s">
        <v>394</v>
      </c>
      <c r="G21" s="15" t="s">
        <v>916</v>
      </c>
      <c r="H21" s="15" t="s">
        <v>295</v>
      </c>
      <c r="I21" s="15" t="s">
        <v>437</v>
      </c>
      <c r="J21" s="15" t="s">
        <v>1136</v>
      </c>
      <c r="K21" s="15" t="s">
        <v>1137</v>
      </c>
      <c r="L21" s="15" t="s">
        <v>308</v>
      </c>
      <c r="M21" s="15" t="s">
        <v>308</v>
      </c>
      <c r="N21" s="15" t="s">
        <v>308</v>
      </c>
      <c r="O21" s="14" t="s">
        <v>414</v>
      </c>
      <c r="P21" s="17">
        <v>3120</v>
      </c>
      <c r="Q21" s="24" t="s">
        <v>1571</v>
      </c>
      <c r="R21" s="24" t="s">
        <v>1558</v>
      </c>
      <c r="S21" s="24" t="str">
        <f t="shared" si="0"/>
        <v>5000000392</v>
      </c>
      <c r="T21" s="24" t="str">
        <f t="shared" si="1"/>
        <v>MAY 2020</v>
      </c>
      <c r="U21" s="24" t="str">
        <f t="shared" si="2"/>
        <v>Contractor Services</v>
      </c>
      <c r="V21" t="str">
        <f t="shared" si="3"/>
        <v>EVAPAR INC</v>
      </c>
    </row>
    <row r="22" spans="1:22" x14ac:dyDescent="0.2">
      <c r="A22" s="14" t="s">
        <v>124</v>
      </c>
      <c r="B22" s="15" t="s">
        <v>1553</v>
      </c>
      <c r="C22" s="15" t="s">
        <v>1143</v>
      </c>
      <c r="D22" s="15" t="s">
        <v>1540</v>
      </c>
      <c r="E22" s="15" t="s">
        <v>1147</v>
      </c>
      <c r="F22" s="15" t="s">
        <v>329</v>
      </c>
      <c r="G22" s="15" t="s">
        <v>922</v>
      </c>
      <c r="H22" s="15" t="s">
        <v>295</v>
      </c>
      <c r="I22" s="15" t="s">
        <v>437</v>
      </c>
      <c r="J22" s="15" t="s">
        <v>1136</v>
      </c>
      <c r="K22" s="15" t="s">
        <v>1137</v>
      </c>
      <c r="L22" s="15" t="s">
        <v>308</v>
      </c>
      <c r="M22" s="15" t="s">
        <v>308</v>
      </c>
      <c r="N22" s="15" t="s">
        <v>308</v>
      </c>
      <c r="O22" s="14" t="s">
        <v>1579</v>
      </c>
      <c r="P22" s="17">
        <v>2483.77</v>
      </c>
      <c r="Q22" s="24" t="s">
        <v>1571</v>
      </c>
      <c r="R22" s="24" t="s">
        <v>1558</v>
      </c>
      <c r="S22" s="24" t="str">
        <f t="shared" si="0"/>
        <v>5000000650</v>
      </c>
      <c r="T22" s="24" t="str">
        <f t="shared" si="1"/>
        <v>JUL 2020</v>
      </c>
      <c r="U22" s="24" t="str">
        <f t="shared" si="2"/>
        <v>Contractor Services</v>
      </c>
      <c r="V22" t="str">
        <f t="shared" si="3"/>
        <v>BLUEGRASS OFFICE SYSTEMS</v>
      </c>
    </row>
    <row r="23" spans="1:22" x14ac:dyDescent="0.2">
      <c r="A23" s="14" t="s">
        <v>124</v>
      </c>
      <c r="B23" s="15" t="s">
        <v>1553</v>
      </c>
      <c r="C23" s="15" t="s">
        <v>1143</v>
      </c>
      <c r="D23" s="15" t="s">
        <v>1540</v>
      </c>
      <c r="E23" s="15" t="s">
        <v>344</v>
      </c>
      <c r="F23" s="15" t="s">
        <v>345</v>
      </c>
      <c r="G23" s="15" t="s">
        <v>936</v>
      </c>
      <c r="H23" s="15" t="s">
        <v>295</v>
      </c>
      <c r="I23" s="15" t="s">
        <v>437</v>
      </c>
      <c r="J23" s="15" t="s">
        <v>1136</v>
      </c>
      <c r="K23" s="15" t="s">
        <v>1137</v>
      </c>
      <c r="L23" s="15" t="s">
        <v>308</v>
      </c>
      <c r="M23" s="15" t="s">
        <v>308</v>
      </c>
      <c r="N23" s="15" t="s">
        <v>308</v>
      </c>
      <c r="O23" s="14" t="s">
        <v>1580</v>
      </c>
      <c r="P23" s="17">
        <v>2000</v>
      </c>
      <c r="Q23" s="24" t="s">
        <v>1571</v>
      </c>
      <c r="R23" s="24" t="s">
        <v>1558</v>
      </c>
      <c r="S23" s="24" t="str">
        <f t="shared" si="0"/>
        <v>5000000731</v>
      </c>
      <c r="T23" s="24" t="str">
        <f t="shared" si="1"/>
        <v>AUG 2020</v>
      </c>
      <c r="U23" s="24" t="str">
        <f t="shared" si="2"/>
        <v>Contractor Services</v>
      </c>
      <c r="V23" t="str">
        <f t="shared" si="3"/>
        <v>SORRELL CONSTRUCTION SERVICES LLC</v>
      </c>
    </row>
    <row r="24" spans="1:22" x14ac:dyDescent="0.2">
      <c r="A24" s="14" t="s">
        <v>124</v>
      </c>
      <c r="B24" s="15" t="s">
        <v>1553</v>
      </c>
      <c r="C24" s="15" t="s">
        <v>1143</v>
      </c>
      <c r="D24" s="15" t="s">
        <v>1540</v>
      </c>
      <c r="E24" s="15" t="s">
        <v>326</v>
      </c>
      <c r="F24" s="15" t="s">
        <v>327</v>
      </c>
      <c r="G24" s="15" t="s">
        <v>908</v>
      </c>
      <c r="H24" s="15" t="s">
        <v>295</v>
      </c>
      <c r="I24" s="15" t="s">
        <v>437</v>
      </c>
      <c r="J24" s="15" t="s">
        <v>1136</v>
      </c>
      <c r="K24" s="15" t="s">
        <v>1137</v>
      </c>
      <c r="L24" s="15" t="s">
        <v>308</v>
      </c>
      <c r="M24" s="15" t="s">
        <v>308</v>
      </c>
      <c r="N24" s="15" t="s">
        <v>308</v>
      </c>
      <c r="O24" s="14" t="s">
        <v>1578</v>
      </c>
      <c r="P24" s="17">
        <v>2801.58</v>
      </c>
      <c r="Q24" s="24" t="s">
        <v>1571</v>
      </c>
      <c r="R24" s="24" t="s">
        <v>1558</v>
      </c>
      <c r="S24" s="24" t="str">
        <f t="shared" si="0"/>
        <v>5000000001</v>
      </c>
      <c r="T24" s="24" t="str">
        <f t="shared" si="1"/>
        <v>JAN 2020</v>
      </c>
      <c r="U24" s="24" t="str">
        <f t="shared" si="2"/>
        <v>Contractor Services</v>
      </c>
      <c r="V24" t="str">
        <f t="shared" si="3"/>
        <v>COVERALL SERVICE COMPANY</v>
      </c>
    </row>
    <row r="25" spans="1:22" x14ac:dyDescent="0.2">
      <c r="A25" s="14" t="s">
        <v>124</v>
      </c>
      <c r="B25" s="15" t="s">
        <v>1553</v>
      </c>
      <c r="C25" s="15" t="s">
        <v>1143</v>
      </c>
      <c r="D25" s="15" t="s">
        <v>1540</v>
      </c>
      <c r="E25" s="15" t="s">
        <v>326</v>
      </c>
      <c r="F25" s="15" t="s">
        <v>327</v>
      </c>
      <c r="G25" s="15" t="s">
        <v>910</v>
      </c>
      <c r="H25" s="15" t="s">
        <v>295</v>
      </c>
      <c r="I25" s="15" t="s">
        <v>437</v>
      </c>
      <c r="J25" s="15" t="s">
        <v>1136</v>
      </c>
      <c r="K25" s="15" t="s">
        <v>1137</v>
      </c>
      <c r="L25" s="15" t="s">
        <v>308</v>
      </c>
      <c r="M25" s="15" t="s">
        <v>308</v>
      </c>
      <c r="N25" s="15" t="s">
        <v>308</v>
      </c>
      <c r="O25" s="14" t="s">
        <v>1581</v>
      </c>
      <c r="P25" s="17">
        <v>2801.58</v>
      </c>
      <c r="Q25" s="24" t="s">
        <v>1571</v>
      </c>
      <c r="R25" s="24" t="s">
        <v>1558</v>
      </c>
      <c r="S25" s="24" t="str">
        <f t="shared" si="0"/>
        <v>5000000090</v>
      </c>
      <c r="T25" s="24" t="str">
        <f t="shared" si="1"/>
        <v>FEB 2020</v>
      </c>
      <c r="U25" s="24" t="str">
        <f t="shared" si="2"/>
        <v>Contractor Services</v>
      </c>
      <c r="V25" t="str">
        <f t="shared" si="3"/>
        <v>COVERALL SERVICE COMPANY</v>
      </c>
    </row>
    <row r="26" spans="1:22" x14ac:dyDescent="0.2">
      <c r="A26" s="14" t="s">
        <v>124</v>
      </c>
      <c r="B26" s="15" t="s">
        <v>1553</v>
      </c>
      <c r="C26" s="15" t="s">
        <v>1143</v>
      </c>
      <c r="D26" s="15" t="s">
        <v>1540</v>
      </c>
      <c r="E26" s="15" t="s">
        <v>326</v>
      </c>
      <c r="F26" s="15" t="s">
        <v>327</v>
      </c>
      <c r="G26" s="15" t="s">
        <v>911</v>
      </c>
      <c r="H26" s="15" t="s">
        <v>295</v>
      </c>
      <c r="I26" s="15" t="s">
        <v>437</v>
      </c>
      <c r="J26" s="15" t="s">
        <v>1136</v>
      </c>
      <c r="K26" s="15" t="s">
        <v>1137</v>
      </c>
      <c r="L26" s="15" t="s">
        <v>308</v>
      </c>
      <c r="M26" s="15" t="s">
        <v>308</v>
      </c>
      <c r="N26" s="15" t="s">
        <v>308</v>
      </c>
      <c r="O26" s="14" t="s">
        <v>1582</v>
      </c>
      <c r="P26" s="17">
        <v>2801.58</v>
      </c>
      <c r="Q26" s="24" t="s">
        <v>1571</v>
      </c>
      <c r="R26" s="24" t="s">
        <v>1558</v>
      </c>
      <c r="S26" s="24" t="str">
        <f t="shared" si="0"/>
        <v>5000000160</v>
      </c>
      <c r="T26" s="24" t="str">
        <f t="shared" si="1"/>
        <v>MAR 2020</v>
      </c>
      <c r="U26" s="24" t="str">
        <f t="shared" si="2"/>
        <v>Contractor Services</v>
      </c>
      <c r="V26" t="str">
        <f t="shared" si="3"/>
        <v>COVERALL SERVICE COMPANY</v>
      </c>
    </row>
    <row r="27" spans="1:22" x14ac:dyDescent="0.2">
      <c r="A27" s="14" t="s">
        <v>124</v>
      </c>
      <c r="B27" s="15" t="s">
        <v>1553</v>
      </c>
      <c r="C27" s="15" t="s">
        <v>1143</v>
      </c>
      <c r="D27" s="15" t="s">
        <v>1540</v>
      </c>
      <c r="E27" s="15" t="s">
        <v>326</v>
      </c>
      <c r="F27" s="15" t="s">
        <v>327</v>
      </c>
      <c r="G27" s="15" t="s">
        <v>915</v>
      </c>
      <c r="H27" s="15" t="s">
        <v>295</v>
      </c>
      <c r="I27" s="15" t="s">
        <v>437</v>
      </c>
      <c r="J27" s="15" t="s">
        <v>1136</v>
      </c>
      <c r="K27" s="15" t="s">
        <v>1137</v>
      </c>
      <c r="L27" s="15" t="s">
        <v>308</v>
      </c>
      <c r="M27" s="15" t="s">
        <v>308</v>
      </c>
      <c r="N27" s="15" t="s">
        <v>308</v>
      </c>
      <c r="O27" s="14" t="s">
        <v>414</v>
      </c>
      <c r="P27" s="17">
        <v>2801.58</v>
      </c>
      <c r="Q27" s="24" t="s">
        <v>1571</v>
      </c>
      <c r="R27" s="24" t="s">
        <v>1558</v>
      </c>
      <c r="S27" s="24" t="str">
        <f t="shared" si="0"/>
        <v>5000000351</v>
      </c>
      <c r="T27" s="24" t="str">
        <f t="shared" si="1"/>
        <v>MAY 2020</v>
      </c>
      <c r="U27" s="24" t="str">
        <f t="shared" si="2"/>
        <v>Contractor Services</v>
      </c>
      <c r="V27" t="str">
        <f t="shared" si="3"/>
        <v>COVERALL SERVICE COMPANY</v>
      </c>
    </row>
    <row r="28" spans="1:22" x14ac:dyDescent="0.2">
      <c r="A28" s="14" t="s">
        <v>124</v>
      </c>
      <c r="B28" s="15" t="s">
        <v>1553</v>
      </c>
      <c r="C28" s="15" t="s">
        <v>1143</v>
      </c>
      <c r="D28" s="15" t="s">
        <v>1540</v>
      </c>
      <c r="E28" s="15" t="s">
        <v>326</v>
      </c>
      <c r="F28" s="15" t="s">
        <v>327</v>
      </c>
      <c r="G28" s="15" t="s">
        <v>918</v>
      </c>
      <c r="H28" s="15" t="s">
        <v>295</v>
      </c>
      <c r="I28" s="15" t="s">
        <v>437</v>
      </c>
      <c r="J28" s="15" t="s">
        <v>1136</v>
      </c>
      <c r="K28" s="15" t="s">
        <v>1137</v>
      </c>
      <c r="L28" s="15" t="s">
        <v>308</v>
      </c>
      <c r="M28" s="15" t="s">
        <v>308</v>
      </c>
      <c r="N28" s="15" t="s">
        <v>308</v>
      </c>
      <c r="O28" s="14" t="s">
        <v>1583</v>
      </c>
      <c r="P28" s="17">
        <v>2801.58</v>
      </c>
      <c r="Q28" s="24" t="s">
        <v>1571</v>
      </c>
      <c r="R28" s="24" t="s">
        <v>1558</v>
      </c>
      <c r="S28" s="24" t="str">
        <f t="shared" si="0"/>
        <v>5000000455</v>
      </c>
      <c r="T28" s="24" t="str">
        <f t="shared" si="1"/>
        <v>JUN 2020</v>
      </c>
      <c r="U28" s="24" t="str">
        <f t="shared" si="2"/>
        <v>Contractor Services</v>
      </c>
      <c r="V28" t="str">
        <f t="shared" si="3"/>
        <v>COVERALL SERVICE COMPANY</v>
      </c>
    </row>
    <row r="29" spans="1:22" x14ac:dyDescent="0.2">
      <c r="A29" s="14" t="s">
        <v>124</v>
      </c>
      <c r="B29" s="15" t="s">
        <v>1553</v>
      </c>
      <c r="C29" s="15" t="s">
        <v>1143</v>
      </c>
      <c r="D29" s="15" t="s">
        <v>1540</v>
      </c>
      <c r="E29" s="15" t="s">
        <v>326</v>
      </c>
      <c r="F29" s="15" t="s">
        <v>327</v>
      </c>
      <c r="G29" s="15" t="s">
        <v>919</v>
      </c>
      <c r="H29" s="15" t="s">
        <v>295</v>
      </c>
      <c r="I29" s="15" t="s">
        <v>437</v>
      </c>
      <c r="J29" s="15" t="s">
        <v>1136</v>
      </c>
      <c r="K29" s="15" t="s">
        <v>1137</v>
      </c>
      <c r="L29" s="15" t="s">
        <v>308</v>
      </c>
      <c r="M29" s="15" t="s">
        <v>308</v>
      </c>
      <c r="N29" s="15" t="s">
        <v>308</v>
      </c>
      <c r="O29" s="14" t="s">
        <v>1579</v>
      </c>
      <c r="P29" s="17">
        <v>2801.58</v>
      </c>
      <c r="Q29" s="24" t="s">
        <v>1571</v>
      </c>
      <c r="R29" s="24" t="s">
        <v>1558</v>
      </c>
      <c r="S29" s="24" t="str">
        <f t="shared" si="0"/>
        <v>5000000571</v>
      </c>
      <c r="T29" s="24" t="str">
        <f t="shared" si="1"/>
        <v>JUL 2020</v>
      </c>
      <c r="U29" s="24" t="str">
        <f t="shared" si="2"/>
        <v>Contractor Services</v>
      </c>
      <c r="V29" t="str">
        <f t="shared" si="3"/>
        <v>COVERALL SERVICE COMPANY</v>
      </c>
    </row>
    <row r="30" spans="1:22" x14ac:dyDescent="0.2">
      <c r="A30" s="14" t="s">
        <v>124</v>
      </c>
      <c r="B30" s="15" t="s">
        <v>1553</v>
      </c>
      <c r="C30" s="15" t="s">
        <v>1143</v>
      </c>
      <c r="D30" s="15" t="s">
        <v>1540</v>
      </c>
      <c r="E30" s="15" t="s">
        <v>326</v>
      </c>
      <c r="F30" s="15" t="s">
        <v>327</v>
      </c>
      <c r="G30" s="15" t="s">
        <v>921</v>
      </c>
      <c r="H30" s="15" t="s">
        <v>295</v>
      </c>
      <c r="I30" s="15" t="s">
        <v>437</v>
      </c>
      <c r="J30" s="15" t="s">
        <v>1136</v>
      </c>
      <c r="K30" s="15" t="s">
        <v>1137</v>
      </c>
      <c r="L30" s="15" t="s">
        <v>308</v>
      </c>
      <c r="M30" s="15" t="s">
        <v>308</v>
      </c>
      <c r="N30" s="15" t="s">
        <v>308</v>
      </c>
      <c r="O30" s="14" t="s">
        <v>1584</v>
      </c>
      <c r="P30" s="17">
        <v>2801.58</v>
      </c>
      <c r="Q30" s="24" t="s">
        <v>1571</v>
      </c>
      <c r="R30" s="24" t="s">
        <v>1558</v>
      </c>
      <c r="S30" s="24" t="str">
        <f t="shared" si="0"/>
        <v>5000000632</v>
      </c>
      <c r="T30" s="24" t="str">
        <f t="shared" si="1"/>
        <v>SEP 2019</v>
      </c>
      <c r="U30" s="24" t="str">
        <f t="shared" si="2"/>
        <v>Contractor Services</v>
      </c>
      <c r="V30" t="str">
        <f t="shared" si="3"/>
        <v>COVERALL SERVICE COMPANY</v>
      </c>
    </row>
    <row r="31" spans="1:22" x14ac:dyDescent="0.2">
      <c r="A31" s="14" t="s">
        <v>124</v>
      </c>
      <c r="B31" s="15" t="s">
        <v>1553</v>
      </c>
      <c r="C31" s="15" t="s">
        <v>1143</v>
      </c>
      <c r="D31" s="15" t="s">
        <v>1540</v>
      </c>
      <c r="E31" s="15" t="s">
        <v>326</v>
      </c>
      <c r="F31" s="15" t="s">
        <v>327</v>
      </c>
      <c r="G31" s="15" t="s">
        <v>924</v>
      </c>
      <c r="H31" s="15" t="s">
        <v>295</v>
      </c>
      <c r="I31" s="15" t="s">
        <v>437</v>
      </c>
      <c r="J31" s="15" t="s">
        <v>1136</v>
      </c>
      <c r="K31" s="15" t="s">
        <v>1137</v>
      </c>
      <c r="L31" s="15" t="s">
        <v>308</v>
      </c>
      <c r="M31" s="15" t="s">
        <v>308</v>
      </c>
      <c r="N31" s="15" t="s">
        <v>308</v>
      </c>
      <c r="O31" s="14" t="s">
        <v>1580</v>
      </c>
      <c r="P31" s="17">
        <v>2801.58</v>
      </c>
      <c r="Q31" s="24" t="s">
        <v>1571</v>
      </c>
      <c r="R31" s="24" t="s">
        <v>1558</v>
      </c>
      <c r="S31" s="24" t="str">
        <f t="shared" si="0"/>
        <v>5000000687</v>
      </c>
      <c r="T31" s="24" t="str">
        <f t="shared" si="1"/>
        <v>AUG 2020</v>
      </c>
      <c r="U31" s="24" t="str">
        <f t="shared" si="2"/>
        <v>Contractor Services</v>
      </c>
      <c r="V31" t="str">
        <f t="shared" si="3"/>
        <v>COVERALL SERVICE COMPANY</v>
      </c>
    </row>
    <row r="32" spans="1:22" x14ac:dyDescent="0.2">
      <c r="A32" s="14" t="s">
        <v>124</v>
      </c>
      <c r="B32" s="15" t="s">
        <v>1553</v>
      </c>
      <c r="C32" s="15" t="s">
        <v>1143</v>
      </c>
      <c r="D32" s="15" t="s">
        <v>1540</v>
      </c>
      <c r="E32" s="15" t="s">
        <v>326</v>
      </c>
      <c r="F32" s="15" t="s">
        <v>327</v>
      </c>
      <c r="G32" s="15" t="s">
        <v>444</v>
      </c>
      <c r="H32" s="15" t="s">
        <v>295</v>
      </c>
      <c r="I32" s="15" t="s">
        <v>437</v>
      </c>
      <c r="J32" s="15" t="s">
        <v>1136</v>
      </c>
      <c r="K32" s="15" t="s">
        <v>1137</v>
      </c>
      <c r="L32" s="15" t="s">
        <v>308</v>
      </c>
      <c r="M32" s="15" t="s">
        <v>308</v>
      </c>
      <c r="N32" s="15" t="s">
        <v>308</v>
      </c>
      <c r="O32" s="14" t="s">
        <v>1577</v>
      </c>
      <c r="P32" s="17">
        <v>2801.58</v>
      </c>
      <c r="Q32" s="24" t="s">
        <v>1571</v>
      </c>
      <c r="R32" s="24" t="s">
        <v>1558</v>
      </c>
      <c r="S32" s="24" t="str">
        <f t="shared" si="0"/>
        <v>5000000755</v>
      </c>
      <c r="T32" s="24" t="str">
        <f t="shared" si="1"/>
        <v>OCT 2019</v>
      </c>
      <c r="U32" s="24" t="str">
        <f t="shared" si="2"/>
        <v>Contractor Services</v>
      </c>
      <c r="V32" t="str">
        <f t="shared" si="3"/>
        <v>COVERALL SERVICE COMPANY</v>
      </c>
    </row>
    <row r="33" spans="1:22" x14ac:dyDescent="0.2">
      <c r="A33" s="14" t="s">
        <v>124</v>
      </c>
      <c r="B33" s="15" t="s">
        <v>1553</v>
      </c>
      <c r="C33" s="15" t="s">
        <v>1143</v>
      </c>
      <c r="D33" s="15" t="s">
        <v>1540</v>
      </c>
      <c r="E33" s="15" t="s">
        <v>326</v>
      </c>
      <c r="F33" s="15" t="s">
        <v>327</v>
      </c>
      <c r="G33" s="15" t="s">
        <v>939</v>
      </c>
      <c r="H33" s="15" t="s">
        <v>295</v>
      </c>
      <c r="I33" s="15" t="s">
        <v>437</v>
      </c>
      <c r="J33" s="15" t="s">
        <v>1136</v>
      </c>
      <c r="K33" s="15" t="s">
        <v>1137</v>
      </c>
      <c r="L33" s="15" t="s">
        <v>308</v>
      </c>
      <c r="M33" s="15" t="s">
        <v>308</v>
      </c>
      <c r="N33" s="15" t="s">
        <v>308</v>
      </c>
      <c r="O33" s="14" t="s">
        <v>1585</v>
      </c>
      <c r="P33" s="17">
        <v>2801.58</v>
      </c>
      <c r="Q33" s="24" t="s">
        <v>1571</v>
      </c>
      <c r="R33" s="24" t="s">
        <v>1558</v>
      </c>
      <c r="S33" s="24" t="str">
        <f t="shared" si="0"/>
        <v>5000000870</v>
      </c>
      <c r="T33" s="24" t="str">
        <f t="shared" si="1"/>
        <v>NOV 2019</v>
      </c>
      <c r="U33" s="24" t="str">
        <f t="shared" si="2"/>
        <v>Contractor Services</v>
      </c>
      <c r="V33" t="str">
        <f t="shared" si="3"/>
        <v>COVERALL SERVICE COMPANY</v>
      </c>
    </row>
    <row r="34" spans="1:22" x14ac:dyDescent="0.2">
      <c r="A34" s="14" t="s">
        <v>124</v>
      </c>
      <c r="B34" s="15" t="s">
        <v>1553</v>
      </c>
      <c r="C34" s="15" t="s">
        <v>1143</v>
      </c>
      <c r="D34" s="15" t="s">
        <v>1540</v>
      </c>
      <c r="E34" s="15" t="s">
        <v>363</v>
      </c>
      <c r="F34" s="15" t="s">
        <v>364</v>
      </c>
      <c r="G34" s="15" t="s">
        <v>923</v>
      </c>
      <c r="H34" s="15" t="s">
        <v>295</v>
      </c>
      <c r="I34" s="15" t="s">
        <v>437</v>
      </c>
      <c r="J34" s="15" t="s">
        <v>1136</v>
      </c>
      <c r="K34" s="15" t="s">
        <v>1137</v>
      </c>
      <c r="L34" s="15" t="s">
        <v>308</v>
      </c>
      <c r="M34" s="15" t="s">
        <v>308</v>
      </c>
      <c r="N34" s="15" t="s">
        <v>308</v>
      </c>
      <c r="O34" s="14" t="s">
        <v>1579</v>
      </c>
      <c r="P34" s="17">
        <v>20511</v>
      </c>
      <c r="Q34" s="24" t="s">
        <v>1571</v>
      </c>
      <c r="R34" s="24" t="s">
        <v>1558</v>
      </c>
      <c r="S34" s="24" t="str">
        <f t="shared" si="0"/>
        <v>5000000652</v>
      </c>
      <c r="T34" s="24" t="str">
        <f t="shared" si="1"/>
        <v>JUL 2020</v>
      </c>
      <c r="U34" s="24" t="str">
        <f t="shared" si="2"/>
        <v>Contractor Services</v>
      </c>
      <c r="V34" t="str">
        <f t="shared" si="3"/>
        <v>GREEN HOME SOLUTIONS</v>
      </c>
    </row>
    <row r="35" spans="1:22" x14ac:dyDescent="0.2">
      <c r="A35" s="14" t="s">
        <v>124</v>
      </c>
      <c r="B35" s="15" t="s">
        <v>1553</v>
      </c>
      <c r="C35" s="15" t="s">
        <v>1163</v>
      </c>
      <c r="D35" s="15" t="s">
        <v>1541</v>
      </c>
      <c r="E35" s="15" t="s">
        <v>334</v>
      </c>
      <c r="F35" s="15" t="s">
        <v>335</v>
      </c>
      <c r="G35" s="15" t="s">
        <v>551</v>
      </c>
      <c r="H35" s="15" t="s">
        <v>295</v>
      </c>
      <c r="I35" s="15" t="s">
        <v>413</v>
      </c>
      <c r="J35" s="15" t="s">
        <v>1087</v>
      </c>
      <c r="K35" s="15" t="s">
        <v>1088</v>
      </c>
      <c r="L35" s="15" t="s">
        <v>308</v>
      </c>
      <c r="M35" s="15" t="s">
        <v>308</v>
      </c>
      <c r="N35" s="15" t="s">
        <v>992</v>
      </c>
      <c r="O35" s="14" t="s">
        <v>1586</v>
      </c>
      <c r="P35" s="17">
        <v>1628.01</v>
      </c>
      <c r="Q35" s="24" t="s">
        <v>1570</v>
      </c>
      <c r="R35" s="24" t="s">
        <v>1566</v>
      </c>
      <c r="S35" s="24" t="str">
        <f t="shared" si="0"/>
        <v>1900000740</v>
      </c>
      <c r="T35" s="24" t="str">
        <f t="shared" si="1"/>
        <v>APR 2020</v>
      </c>
      <c r="U35" s="24" t="str">
        <f t="shared" si="2"/>
        <v>Actg/Auditing Svcs</v>
      </c>
      <c r="V35" t="s">
        <v>2780</v>
      </c>
    </row>
    <row r="36" spans="1:22" x14ac:dyDescent="0.2">
      <c r="A36" s="14" t="s">
        <v>124</v>
      </c>
      <c r="B36" s="15" t="s">
        <v>1553</v>
      </c>
      <c r="C36" s="15" t="s">
        <v>1163</v>
      </c>
      <c r="D36" s="15" t="s">
        <v>1541</v>
      </c>
      <c r="E36" s="15" t="s">
        <v>354</v>
      </c>
      <c r="F36" s="15" t="s">
        <v>355</v>
      </c>
      <c r="G36" s="15" t="s">
        <v>542</v>
      </c>
      <c r="H36" s="15" t="s">
        <v>295</v>
      </c>
      <c r="I36" s="15" t="s">
        <v>413</v>
      </c>
      <c r="J36" s="15" t="s">
        <v>1087</v>
      </c>
      <c r="K36" s="15" t="s">
        <v>1088</v>
      </c>
      <c r="L36" s="15" t="s">
        <v>308</v>
      </c>
      <c r="M36" s="15" t="s">
        <v>308</v>
      </c>
      <c r="N36" s="15" t="s">
        <v>990</v>
      </c>
      <c r="O36" s="14" t="s">
        <v>1582</v>
      </c>
      <c r="P36" s="17">
        <v>9039.56</v>
      </c>
      <c r="Q36" s="24" t="s">
        <v>1570</v>
      </c>
      <c r="R36" s="24" t="s">
        <v>1566</v>
      </c>
      <c r="S36" s="24" t="str">
        <f t="shared" si="0"/>
        <v>1900000708</v>
      </c>
      <c r="T36" s="24" t="str">
        <f t="shared" si="1"/>
        <v>MAR 2020</v>
      </c>
      <c r="U36" s="24" t="str">
        <f t="shared" si="2"/>
        <v>Actg/Auditing Svcs</v>
      </c>
      <c r="V36" s="24" t="s">
        <v>2780</v>
      </c>
    </row>
    <row r="37" spans="1:22" x14ac:dyDescent="0.2">
      <c r="A37" s="14" t="s">
        <v>124</v>
      </c>
      <c r="B37" s="15" t="s">
        <v>1553</v>
      </c>
      <c r="C37" s="15" t="s">
        <v>1163</v>
      </c>
      <c r="D37" s="15" t="s">
        <v>1541</v>
      </c>
      <c r="E37" s="15" t="s">
        <v>313</v>
      </c>
      <c r="F37" s="15" t="s">
        <v>313</v>
      </c>
      <c r="G37" s="15" t="s">
        <v>415</v>
      </c>
      <c r="H37" s="15" t="s">
        <v>295</v>
      </c>
      <c r="I37" s="15" t="s">
        <v>413</v>
      </c>
      <c r="J37" s="15" t="s">
        <v>1087</v>
      </c>
      <c r="K37" s="15" t="s">
        <v>1088</v>
      </c>
      <c r="L37" s="15" t="s">
        <v>308</v>
      </c>
      <c r="M37" s="15" t="s">
        <v>308</v>
      </c>
      <c r="N37" s="15" t="s">
        <v>982</v>
      </c>
      <c r="O37" s="14" t="s">
        <v>1581</v>
      </c>
      <c r="P37" s="17">
        <v>15533.05</v>
      </c>
      <c r="Q37" s="24" t="s">
        <v>1570</v>
      </c>
      <c r="R37" s="24" t="s">
        <v>1566</v>
      </c>
      <c r="S37" s="24" t="str">
        <f t="shared" si="0"/>
        <v>1900000456</v>
      </c>
      <c r="T37" s="24" t="str">
        <f t="shared" si="1"/>
        <v>FEB 2020</v>
      </c>
      <c r="U37" s="24" t="str">
        <f t="shared" si="2"/>
        <v>Actg/Auditing Svcs</v>
      </c>
      <c r="V37" s="24" t="s">
        <v>2780</v>
      </c>
    </row>
    <row r="38" spans="1:22" x14ac:dyDescent="0.2">
      <c r="A38" s="14" t="s">
        <v>124</v>
      </c>
      <c r="B38" s="15" t="s">
        <v>1553</v>
      </c>
      <c r="C38" s="15" t="s">
        <v>1163</v>
      </c>
      <c r="D38" s="15" t="s">
        <v>1541</v>
      </c>
      <c r="E38" s="15" t="s">
        <v>313</v>
      </c>
      <c r="F38" s="15" t="s">
        <v>313</v>
      </c>
      <c r="G38" s="15" t="s">
        <v>603</v>
      </c>
      <c r="H38" s="15" t="s">
        <v>295</v>
      </c>
      <c r="I38" s="15" t="s">
        <v>413</v>
      </c>
      <c r="J38" s="15" t="s">
        <v>1087</v>
      </c>
      <c r="K38" s="15" t="s">
        <v>1088</v>
      </c>
      <c r="L38" s="15" t="s">
        <v>308</v>
      </c>
      <c r="M38" s="15" t="s">
        <v>308</v>
      </c>
      <c r="N38" s="15" t="s">
        <v>1001</v>
      </c>
      <c r="O38" s="14" t="s">
        <v>1583</v>
      </c>
      <c r="P38" s="17">
        <v>386.39</v>
      </c>
      <c r="Q38" s="24" t="s">
        <v>1570</v>
      </c>
      <c r="R38" s="24" t="s">
        <v>1566</v>
      </c>
      <c r="S38" s="24" t="str">
        <f t="shared" si="0"/>
        <v>1900001438</v>
      </c>
      <c r="T38" s="24" t="str">
        <f t="shared" si="1"/>
        <v>JUN 2020</v>
      </c>
      <c r="U38" s="24" t="str">
        <f t="shared" si="2"/>
        <v>Actg/Auditing Svcs</v>
      </c>
      <c r="V38" s="24" t="s">
        <v>2780</v>
      </c>
    </row>
    <row r="39" spans="1:22" x14ac:dyDescent="0.2">
      <c r="A39" s="14" t="s">
        <v>124</v>
      </c>
      <c r="B39" s="15" t="s">
        <v>1553</v>
      </c>
      <c r="C39" s="15" t="s">
        <v>1163</v>
      </c>
      <c r="D39" s="15" t="s">
        <v>1541</v>
      </c>
      <c r="E39" s="15" t="s">
        <v>308</v>
      </c>
      <c r="F39" s="15" t="s">
        <v>309</v>
      </c>
      <c r="G39" s="15" t="s">
        <v>1164</v>
      </c>
      <c r="H39" s="15" t="s">
        <v>295</v>
      </c>
      <c r="I39" s="15" t="s">
        <v>310</v>
      </c>
      <c r="J39" s="15" t="s">
        <v>1060</v>
      </c>
      <c r="K39" s="15" t="s">
        <v>1061</v>
      </c>
      <c r="L39" s="15" t="s">
        <v>308</v>
      </c>
      <c r="M39" s="15" t="s">
        <v>378</v>
      </c>
      <c r="N39" s="15" t="s">
        <v>379</v>
      </c>
      <c r="O39" s="14" t="s">
        <v>1578</v>
      </c>
      <c r="P39" s="37">
        <v>1374.86</v>
      </c>
      <c r="Q39" s="24" t="s">
        <v>1570</v>
      </c>
      <c r="R39" s="24" t="s">
        <v>1558</v>
      </c>
      <c r="S39" s="24" t="str">
        <f t="shared" si="0"/>
        <v>100000506</v>
      </c>
      <c r="T39" s="24" t="str">
        <f t="shared" si="1"/>
        <v>JAN 2020</v>
      </c>
      <c r="U39" s="24" t="str">
        <f t="shared" si="2"/>
        <v>Actg/Auditing Svcs</v>
      </c>
      <c r="V39" s="24" t="s">
        <v>1562</v>
      </c>
    </row>
    <row r="40" spans="1:22" x14ac:dyDescent="0.2">
      <c r="A40" s="14" t="s">
        <v>124</v>
      </c>
      <c r="B40" s="15" t="s">
        <v>1553</v>
      </c>
      <c r="C40" s="15" t="s">
        <v>1163</v>
      </c>
      <c r="D40" s="15" t="s">
        <v>1541</v>
      </c>
      <c r="E40" s="15" t="s">
        <v>308</v>
      </c>
      <c r="F40" s="15" t="s">
        <v>309</v>
      </c>
      <c r="G40" s="15" t="s">
        <v>469</v>
      </c>
      <c r="H40" s="15" t="s">
        <v>2</v>
      </c>
      <c r="I40" s="15" t="s">
        <v>310</v>
      </c>
      <c r="J40" s="15" t="s">
        <v>1087</v>
      </c>
      <c r="K40" s="15" t="s">
        <v>1088</v>
      </c>
      <c r="L40" s="15" t="s">
        <v>308</v>
      </c>
      <c r="M40" s="15" t="s">
        <v>470</v>
      </c>
      <c r="N40" s="15" t="s">
        <v>471</v>
      </c>
      <c r="O40" s="14" t="s">
        <v>1578</v>
      </c>
      <c r="P40" s="37">
        <v>8400</v>
      </c>
      <c r="Q40" s="24" t="s">
        <v>1570</v>
      </c>
      <c r="R40" s="24" t="s">
        <v>1566</v>
      </c>
      <c r="S40" s="24" t="str">
        <f t="shared" si="0"/>
        <v>100000780</v>
      </c>
      <c r="T40" s="24" t="str">
        <f t="shared" si="1"/>
        <v>JAN 2020</v>
      </c>
      <c r="U40" s="24" t="str">
        <f t="shared" si="2"/>
        <v>Actg/Auditing Svcs</v>
      </c>
      <c r="V40" s="24" t="s">
        <v>2782</v>
      </c>
    </row>
    <row r="41" spans="1:22" x14ac:dyDescent="0.2">
      <c r="A41" s="14" t="s">
        <v>124</v>
      </c>
      <c r="B41" s="15" t="s">
        <v>1553</v>
      </c>
      <c r="C41" s="15" t="s">
        <v>1163</v>
      </c>
      <c r="D41" s="15" t="s">
        <v>1541</v>
      </c>
      <c r="E41" s="15" t="s">
        <v>308</v>
      </c>
      <c r="F41" s="15" t="s">
        <v>309</v>
      </c>
      <c r="G41" s="15" t="s">
        <v>1165</v>
      </c>
      <c r="H41" s="15" t="s">
        <v>295</v>
      </c>
      <c r="I41" s="15" t="s">
        <v>310</v>
      </c>
      <c r="J41" s="15" t="s">
        <v>1060</v>
      </c>
      <c r="K41" s="15" t="s">
        <v>1061</v>
      </c>
      <c r="L41" s="15" t="s">
        <v>308</v>
      </c>
      <c r="M41" s="15" t="s">
        <v>378</v>
      </c>
      <c r="N41" s="15" t="s">
        <v>379</v>
      </c>
      <c r="O41" s="14" t="s">
        <v>1581</v>
      </c>
      <c r="P41" s="37">
        <v>401.12</v>
      </c>
      <c r="Q41" s="24" t="s">
        <v>1570</v>
      </c>
      <c r="R41" s="24" t="s">
        <v>1558</v>
      </c>
      <c r="S41" s="24" t="str">
        <f t="shared" si="0"/>
        <v>100001133</v>
      </c>
      <c r="T41" s="24" t="str">
        <f t="shared" si="1"/>
        <v>FEB 2020</v>
      </c>
      <c r="U41" s="24" t="str">
        <f t="shared" si="2"/>
        <v>Actg/Auditing Svcs</v>
      </c>
      <c r="V41" s="24" t="s">
        <v>1562</v>
      </c>
    </row>
    <row r="42" spans="1:22" x14ac:dyDescent="0.2">
      <c r="A42" s="14" t="s">
        <v>124</v>
      </c>
      <c r="B42" s="15" t="s">
        <v>1553</v>
      </c>
      <c r="C42" s="15" t="s">
        <v>1163</v>
      </c>
      <c r="D42" s="15" t="s">
        <v>1541</v>
      </c>
      <c r="E42" s="15" t="s">
        <v>308</v>
      </c>
      <c r="F42" s="15" t="s">
        <v>309</v>
      </c>
      <c r="G42" s="15" t="s">
        <v>472</v>
      </c>
      <c r="H42" s="15" t="s">
        <v>2</v>
      </c>
      <c r="I42" s="15" t="s">
        <v>310</v>
      </c>
      <c r="J42" s="15" t="s">
        <v>1087</v>
      </c>
      <c r="K42" s="15" t="s">
        <v>1088</v>
      </c>
      <c r="L42" s="15" t="s">
        <v>308</v>
      </c>
      <c r="M42" s="15" t="s">
        <v>470</v>
      </c>
      <c r="N42" s="15" t="s">
        <v>471</v>
      </c>
      <c r="O42" s="14" t="s">
        <v>1581</v>
      </c>
      <c r="P42" s="37">
        <v>8500</v>
      </c>
      <c r="Q42" s="24" t="s">
        <v>1570</v>
      </c>
      <c r="R42" s="24" t="s">
        <v>1566</v>
      </c>
      <c r="S42" s="24" t="str">
        <f t="shared" si="0"/>
        <v>100001527</v>
      </c>
      <c r="T42" s="24" t="str">
        <f t="shared" si="1"/>
        <v>FEB 2020</v>
      </c>
      <c r="U42" s="24" t="str">
        <f t="shared" si="2"/>
        <v>Actg/Auditing Svcs</v>
      </c>
      <c r="V42" s="24" t="s">
        <v>2782</v>
      </c>
    </row>
    <row r="43" spans="1:22" x14ac:dyDescent="0.2">
      <c r="A43" s="14" t="s">
        <v>124</v>
      </c>
      <c r="B43" s="15" t="s">
        <v>1553</v>
      </c>
      <c r="C43" s="15" t="s">
        <v>1163</v>
      </c>
      <c r="D43" s="15" t="s">
        <v>1541</v>
      </c>
      <c r="E43" s="15" t="s">
        <v>308</v>
      </c>
      <c r="F43" s="15" t="s">
        <v>309</v>
      </c>
      <c r="G43" s="15" t="s">
        <v>1166</v>
      </c>
      <c r="H43" s="15" t="s">
        <v>295</v>
      </c>
      <c r="I43" s="15" t="s">
        <v>310</v>
      </c>
      <c r="J43" s="15" t="s">
        <v>1060</v>
      </c>
      <c r="K43" s="15" t="s">
        <v>1061</v>
      </c>
      <c r="L43" s="15" t="s">
        <v>308</v>
      </c>
      <c r="M43" s="15" t="s">
        <v>378</v>
      </c>
      <c r="N43" s="15" t="s">
        <v>379</v>
      </c>
      <c r="O43" s="14" t="s">
        <v>1581</v>
      </c>
      <c r="P43" s="37">
        <v>5167.01</v>
      </c>
      <c r="Q43" s="24" t="s">
        <v>1570</v>
      </c>
      <c r="R43" s="24" t="s">
        <v>1558</v>
      </c>
      <c r="S43" s="24" t="str">
        <f t="shared" si="0"/>
        <v>100001536</v>
      </c>
      <c r="T43" s="24" t="str">
        <f t="shared" si="1"/>
        <v>FEB 2020</v>
      </c>
      <c r="U43" s="24" t="str">
        <f t="shared" si="2"/>
        <v>Actg/Auditing Svcs</v>
      </c>
      <c r="V43" s="24" t="s">
        <v>1562</v>
      </c>
    </row>
    <row r="44" spans="1:22" x14ac:dyDescent="0.2">
      <c r="A44" s="14" t="s">
        <v>124</v>
      </c>
      <c r="B44" s="15" t="s">
        <v>1553</v>
      </c>
      <c r="C44" s="15" t="s">
        <v>1163</v>
      </c>
      <c r="D44" s="15" t="s">
        <v>1541</v>
      </c>
      <c r="E44" s="15" t="s">
        <v>308</v>
      </c>
      <c r="F44" s="15" t="s">
        <v>309</v>
      </c>
      <c r="G44" s="15" t="s">
        <v>1167</v>
      </c>
      <c r="H44" s="15" t="s">
        <v>295</v>
      </c>
      <c r="I44" s="15" t="s">
        <v>310</v>
      </c>
      <c r="J44" s="15" t="s">
        <v>1060</v>
      </c>
      <c r="K44" s="15" t="s">
        <v>1061</v>
      </c>
      <c r="L44" s="15" t="s">
        <v>308</v>
      </c>
      <c r="M44" s="15" t="s">
        <v>378</v>
      </c>
      <c r="N44" s="15" t="s">
        <v>379</v>
      </c>
      <c r="O44" s="14" t="s">
        <v>1582</v>
      </c>
      <c r="P44" s="37">
        <v>403.1</v>
      </c>
      <c r="Q44" s="24" t="s">
        <v>1570</v>
      </c>
      <c r="R44" s="24" t="s">
        <v>1558</v>
      </c>
      <c r="S44" s="24" t="str">
        <f t="shared" si="0"/>
        <v>100001991</v>
      </c>
      <c r="T44" s="24" t="str">
        <f t="shared" si="1"/>
        <v>MAR 2020</v>
      </c>
      <c r="U44" s="24" t="str">
        <f t="shared" si="2"/>
        <v>Actg/Auditing Svcs</v>
      </c>
      <c r="V44" s="24" t="s">
        <v>1562</v>
      </c>
    </row>
    <row r="45" spans="1:22" x14ac:dyDescent="0.2">
      <c r="A45" s="14" t="s">
        <v>124</v>
      </c>
      <c r="B45" s="15" t="s">
        <v>1553</v>
      </c>
      <c r="C45" s="15" t="s">
        <v>1163</v>
      </c>
      <c r="D45" s="15" t="s">
        <v>1541</v>
      </c>
      <c r="E45" s="15" t="s">
        <v>308</v>
      </c>
      <c r="F45" s="15" t="s">
        <v>309</v>
      </c>
      <c r="G45" s="15" t="s">
        <v>1168</v>
      </c>
      <c r="H45" s="15" t="s">
        <v>295</v>
      </c>
      <c r="I45" s="15" t="s">
        <v>310</v>
      </c>
      <c r="J45" s="15" t="s">
        <v>1060</v>
      </c>
      <c r="K45" s="15" t="s">
        <v>1061</v>
      </c>
      <c r="L45" s="15" t="s">
        <v>308</v>
      </c>
      <c r="M45" s="15" t="s">
        <v>378</v>
      </c>
      <c r="N45" s="15" t="s">
        <v>379</v>
      </c>
      <c r="O45" s="14" t="s">
        <v>1582</v>
      </c>
      <c r="P45" s="37">
        <v>397.16</v>
      </c>
      <c r="Q45" s="24" t="s">
        <v>1570</v>
      </c>
      <c r="R45" s="24" t="s">
        <v>1558</v>
      </c>
      <c r="S45" s="24" t="str">
        <f t="shared" si="0"/>
        <v>100001992</v>
      </c>
      <c r="T45" s="24" t="str">
        <f t="shared" si="1"/>
        <v>MAR 2020</v>
      </c>
      <c r="U45" s="24" t="str">
        <f t="shared" si="2"/>
        <v>Actg/Auditing Svcs</v>
      </c>
      <c r="V45" s="24" t="s">
        <v>1562</v>
      </c>
    </row>
    <row r="46" spans="1:22" x14ac:dyDescent="0.2">
      <c r="A46" s="14" t="s">
        <v>124</v>
      </c>
      <c r="B46" s="15" t="s">
        <v>1553</v>
      </c>
      <c r="C46" s="15" t="s">
        <v>1163</v>
      </c>
      <c r="D46" s="15" t="s">
        <v>1541</v>
      </c>
      <c r="E46" s="15" t="s">
        <v>308</v>
      </c>
      <c r="F46" s="15" t="s">
        <v>309</v>
      </c>
      <c r="G46" s="15" t="s">
        <v>473</v>
      </c>
      <c r="H46" s="15" t="s">
        <v>2</v>
      </c>
      <c r="I46" s="15" t="s">
        <v>310</v>
      </c>
      <c r="J46" s="15" t="s">
        <v>1087</v>
      </c>
      <c r="K46" s="15" t="s">
        <v>1088</v>
      </c>
      <c r="L46" s="15" t="s">
        <v>308</v>
      </c>
      <c r="M46" s="15" t="s">
        <v>470</v>
      </c>
      <c r="N46" s="15" t="s">
        <v>471</v>
      </c>
      <c r="O46" s="14" t="s">
        <v>1582</v>
      </c>
      <c r="P46" s="37">
        <v>-6418</v>
      </c>
      <c r="Q46" s="24" t="s">
        <v>1570</v>
      </c>
      <c r="R46" s="24" t="s">
        <v>1566</v>
      </c>
      <c r="S46" s="24" t="str">
        <f t="shared" si="0"/>
        <v>100002298</v>
      </c>
      <c r="T46" s="24" t="str">
        <f t="shared" si="1"/>
        <v>MAR 2020</v>
      </c>
      <c r="U46" s="24" t="str">
        <f t="shared" si="2"/>
        <v>Actg/Auditing Svcs</v>
      </c>
      <c r="V46" s="24" t="s">
        <v>2783</v>
      </c>
    </row>
    <row r="47" spans="1:22" x14ac:dyDescent="0.2">
      <c r="A47" s="14" t="s">
        <v>124</v>
      </c>
      <c r="B47" s="15" t="s">
        <v>1553</v>
      </c>
      <c r="C47" s="15" t="s">
        <v>1163</v>
      </c>
      <c r="D47" s="15" t="s">
        <v>1541</v>
      </c>
      <c r="E47" s="15" t="s">
        <v>308</v>
      </c>
      <c r="F47" s="15" t="s">
        <v>309</v>
      </c>
      <c r="G47" s="15" t="s">
        <v>1169</v>
      </c>
      <c r="H47" s="15" t="s">
        <v>295</v>
      </c>
      <c r="I47" s="15" t="s">
        <v>310</v>
      </c>
      <c r="J47" s="15" t="s">
        <v>1060</v>
      </c>
      <c r="K47" s="15" t="s">
        <v>1061</v>
      </c>
      <c r="L47" s="15" t="s">
        <v>308</v>
      </c>
      <c r="M47" s="15" t="s">
        <v>378</v>
      </c>
      <c r="N47" s="15" t="s">
        <v>379</v>
      </c>
      <c r="O47" s="14" t="s">
        <v>1582</v>
      </c>
      <c r="P47" s="37">
        <v>490</v>
      </c>
      <c r="Q47" s="24" t="s">
        <v>1570</v>
      </c>
      <c r="R47" s="24" t="s">
        <v>1558</v>
      </c>
      <c r="S47" s="24" t="str">
        <f t="shared" si="0"/>
        <v>100002300</v>
      </c>
      <c r="T47" s="24" t="str">
        <f t="shared" si="1"/>
        <v>MAR 2020</v>
      </c>
      <c r="U47" s="24" t="str">
        <f t="shared" si="2"/>
        <v>Actg/Auditing Svcs</v>
      </c>
      <c r="V47" s="24" t="s">
        <v>1562</v>
      </c>
    </row>
    <row r="48" spans="1:22" x14ac:dyDescent="0.2">
      <c r="A48" s="14" t="s">
        <v>124</v>
      </c>
      <c r="B48" s="15" t="s">
        <v>1553</v>
      </c>
      <c r="C48" s="15" t="s">
        <v>1163</v>
      </c>
      <c r="D48" s="15" t="s">
        <v>1541</v>
      </c>
      <c r="E48" s="15" t="s">
        <v>308</v>
      </c>
      <c r="F48" s="15" t="s">
        <v>309</v>
      </c>
      <c r="G48" s="15" t="s">
        <v>1170</v>
      </c>
      <c r="H48" s="15" t="s">
        <v>295</v>
      </c>
      <c r="I48" s="15" t="s">
        <v>310</v>
      </c>
      <c r="J48" s="15" t="s">
        <v>1060</v>
      </c>
      <c r="K48" s="15" t="s">
        <v>1061</v>
      </c>
      <c r="L48" s="15" t="s">
        <v>308</v>
      </c>
      <c r="M48" s="15" t="s">
        <v>378</v>
      </c>
      <c r="N48" s="15" t="s">
        <v>379</v>
      </c>
      <c r="O48" s="14" t="s">
        <v>1586</v>
      </c>
      <c r="P48" s="37">
        <v>1188.2</v>
      </c>
      <c r="Q48" s="24" t="s">
        <v>1570</v>
      </c>
      <c r="R48" s="24" t="s">
        <v>1558</v>
      </c>
      <c r="S48" s="24" t="str">
        <f t="shared" si="0"/>
        <v>100003175</v>
      </c>
      <c r="T48" s="24" t="str">
        <f t="shared" si="1"/>
        <v>APR 2020</v>
      </c>
      <c r="U48" s="24" t="str">
        <f t="shared" si="2"/>
        <v>Actg/Auditing Svcs</v>
      </c>
      <c r="V48" s="24" t="s">
        <v>1562</v>
      </c>
    </row>
    <row r="49" spans="1:22" x14ac:dyDescent="0.2">
      <c r="A49" s="14" t="s">
        <v>124</v>
      </c>
      <c r="B49" s="15" t="s">
        <v>1553</v>
      </c>
      <c r="C49" s="15" t="s">
        <v>1163</v>
      </c>
      <c r="D49" s="15" t="s">
        <v>1541</v>
      </c>
      <c r="E49" s="15" t="s">
        <v>308</v>
      </c>
      <c r="F49" s="15" t="s">
        <v>309</v>
      </c>
      <c r="G49" s="15" t="s">
        <v>1025</v>
      </c>
      <c r="H49" s="15" t="s">
        <v>295</v>
      </c>
      <c r="I49" s="15" t="s">
        <v>310</v>
      </c>
      <c r="J49" s="15" t="s">
        <v>1087</v>
      </c>
      <c r="K49" s="15" t="s">
        <v>1088</v>
      </c>
      <c r="L49" s="15" t="s">
        <v>308</v>
      </c>
      <c r="M49" s="15" t="s">
        <v>1026</v>
      </c>
      <c r="N49" s="15" t="s">
        <v>1027</v>
      </c>
      <c r="O49" s="14" t="s">
        <v>1586</v>
      </c>
      <c r="P49" s="37">
        <v>-16900</v>
      </c>
      <c r="Q49" s="24" t="s">
        <v>1570</v>
      </c>
      <c r="R49" s="24" t="s">
        <v>1566</v>
      </c>
      <c r="S49" s="24" t="str">
        <f t="shared" si="0"/>
        <v>100003329</v>
      </c>
      <c r="T49" s="24" t="str">
        <f t="shared" si="1"/>
        <v>APR 2020</v>
      </c>
      <c r="U49" s="24" t="str">
        <f t="shared" si="2"/>
        <v>Actg/Auditing Svcs</v>
      </c>
      <c r="V49" s="24" t="s">
        <v>2783</v>
      </c>
    </row>
    <row r="50" spans="1:22" x14ac:dyDescent="0.2">
      <c r="A50" s="14" t="s">
        <v>124</v>
      </c>
      <c r="B50" s="15" t="s">
        <v>1553</v>
      </c>
      <c r="C50" s="15" t="s">
        <v>1163</v>
      </c>
      <c r="D50" s="15" t="s">
        <v>1541</v>
      </c>
      <c r="E50" s="15" t="s">
        <v>308</v>
      </c>
      <c r="F50" s="15" t="s">
        <v>309</v>
      </c>
      <c r="G50" s="15" t="s">
        <v>965</v>
      </c>
      <c r="H50" s="15" t="s">
        <v>2</v>
      </c>
      <c r="I50" s="15" t="s">
        <v>310</v>
      </c>
      <c r="J50" s="15" t="s">
        <v>1087</v>
      </c>
      <c r="K50" s="15" t="s">
        <v>1088</v>
      </c>
      <c r="L50" s="15" t="s">
        <v>308</v>
      </c>
      <c r="M50" s="15" t="s">
        <v>470</v>
      </c>
      <c r="N50" s="15" t="s">
        <v>471</v>
      </c>
      <c r="O50" s="14" t="s">
        <v>1586</v>
      </c>
      <c r="P50" s="37">
        <v>8500</v>
      </c>
      <c r="Q50" s="24" t="s">
        <v>1570</v>
      </c>
      <c r="R50" s="24" t="s">
        <v>1566</v>
      </c>
      <c r="S50" s="24" t="str">
        <f t="shared" si="0"/>
        <v>100003331</v>
      </c>
      <c r="T50" s="24" t="str">
        <f t="shared" si="1"/>
        <v>APR 2020</v>
      </c>
      <c r="U50" s="24" t="str">
        <f t="shared" si="2"/>
        <v>Actg/Auditing Svcs</v>
      </c>
      <c r="V50" s="24" t="s">
        <v>2783</v>
      </c>
    </row>
    <row r="51" spans="1:22" x14ac:dyDescent="0.2">
      <c r="A51" s="14" t="s">
        <v>124</v>
      </c>
      <c r="B51" s="15" t="s">
        <v>1553</v>
      </c>
      <c r="C51" s="15" t="s">
        <v>1163</v>
      </c>
      <c r="D51" s="15" t="s">
        <v>1541</v>
      </c>
      <c r="E51" s="15" t="s">
        <v>308</v>
      </c>
      <c r="F51" s="15" t="s">
        <v>309</v>
      </c>
      <c r="G51" s="15" t="s">
        <v>377</v>
      </c>
      <c r="H51" s="15" t="s">
        <v>295</v>
      </c>
      <c r="I51" s="15" t="s">
        <v>310</v>
      </c>
      <c r="J51" s="15" t="s">
        <v>1060</v>
      </c>
      <c r="K51" s="15" t="s">
        <v>1061</v>
      </c>
      <c r="L51" s="15" t="s">
        <v>308</v>
      </c>
      <c r="M51" s="15" t="s">
        <v>378</v>
      </c>
      <c r="N51" s="15" t="s">
        <v>379</v>
      </c>
      <c r="O51" s="14" t="s">
        <v>414</v>
      </c>
      <c r="P51" s="37">
        <v>769.88</v>
      </c>
      <c r="Q51" s="24" t="s">
        <v>1570</v>
      </c>
      <c r="R51" s="24" t="s">
        <v>1558</v>
      </c>
      <c r="S51" s="24" t="str">
        <f t="shared" si="0"/>
        <v>100003748</v>
      </c>
      <c r="T51" s="24" t="str">
        <f t="shared" si="1"/>
        <v>MAY 2020</v>
      </c>
      <c r="U51" s="24" t="str">
        <f t="shared" si="2"/>
        <v>Actg/Auditing Svcs</v>
      </c>
      <c r="V51" s="24" t="s">
        <v>1562</v>
      </c>
    </row>
    <row r="52" spans="1:22" x14ac:dyDescent="0.2">
      <c r="A52" s="14" t="s">
        <v>124</v>
      </c>
      <c r="B52" s="15" t="s">
        <v>1553</v>
      </c>
      <c r="C52" s="15" t="s">
        <v>1163</v>
      </c>
      <c r="D52" s="15" t="s">
        <v>1541</v>
      </c>
      <c r="E52" s="15" t="s">
        <v>308</v>
      </c>
      <c r="F52" s="15" t="s">
        <v>309</v>
      </c>
      <c r="G52" s="15" t="s">
        <v>381</v>
      </c>
      <c r="H52" s="15" t="s">
        <v>295</v>
      </c>
      <c r="I52" s="15" t="s">
        <v>310</v>
      </c>
      <c r="J52" s="15" t="s">
        <v>1060</v>
      </c>
      <c r="K52" s="15" t="s">
        <v>1061</v>
      </c>
      <c r="L52" s="15" t="s">
        <v>308</v>
      </c>
      <c r="M52" s="15" t="s">
        <v>378</v>
      </c>
      <c r="N52" s="15" t="s">
        <v>379</v>
      </c>
      <c r="O52" s="14" t="s">
        <v>414</v>
      </c>
      <c r="P52" s="37">
        <v>477.9</v>
      </c>
      <c r="Q52" s="24" t="s">
        <v>1570</v>
      </c>
      <c r="R52" s="24" t="s">
        <v>1558</v>
      </c>
      <c r="S52" s="24" t="str">
        <f t="shared" si="0"/>
        <v>100003942</v>
      </c>
      <c r="T52" s="24" t="str">
        <f t="shared" si="1"/>
        <v>MAY 2020</v>
      </c>
      <c r="U52" s="24" t="str">
        <f t="shared" si="2"/>
        <v>Actg/Auditing Svcs</v>
      </c>
      <c r="V52" s="24" t="s">
        <v>1562</v>
      </c>
    </row>
    <row r="53" spans="1:22" x14ac:dyDescent="0.2">
      <c r="A53" s="14" t="s">
        <v>124</v>
      </c>
      <c r="B53" s="15" t="s">
        <v>1553</v>
      </c>
      <c r="C53" s="15" t="s">
        <v>1163</v>
      </c>
      <c r="D53" s="15" t="s">
        <v>1541</v>
      </c>
      <c r="E53" s="15" t="s">
        <v>308</v>
      </c>
      <c r="F53" s="15" t="s">
        <v>309</v>
      </c>
      <c r="G53" s="15" t="s">
        <v>966</v>
      </c>
      <c r="H53" s="15" t="s">
        <v>2</v>
      </c>
      <c r="I53" s="15" t="s">
        <v>310</v>
      </c>
      <c r="J53" s="15" t="s">
        <v>1087</v>
      </c>
      <c r="K53" s="15" t="s">
        <v>1088</v>
      </c>
      <c r="L53" s="15" t="s">
        <v>308</v>
      </c>
      <c r="M53" s="15" t="s">
        <v>470</v>
      </c>
      <c r="N53" s="15" t="s">
        <v>471</v>
      </c>
      <c r="O53" s="14" t="s">
        <v>414</v>
      </c>
      <c r="P53" s="37">
        <v>8500</v>
      </c>
      <c r="Q53" s="24" t="s">
        <v>1570</v>
      </c>
      <c r="R53" s="24" t="s">
        <v>1566</v>
      </c>
      <c r="S53" s="24" t="str">
        <f t="shared" si="0"/>
        <v>100004046</v>
      </c>
      <c r="T53" s="24" t="str">
        <f t="shared" si="1"/>
        <v>MAY 2020</v>
      </c>
      <c r="U53" s="24" t="str">
        <f t="shared" si="2"/>
        <v>Actg/Auditing Svcs</v>
      </c>
      <c r="V53" s="24" t="s">
        <v>2783</v>
      </c>
    </row>
    <row r="54" spans="1:22" x14ac:dyDescent="0.2">
      <c r="A54" s="14" t="s">
        <v>124</v>
      </c>
      <c r="B54" s="15" t="s">
        <v>1553</v>
      </c>
      <c r="C54" s="15" t="s">
        <v>1163</v>
      </c>
      <c r="D54" s="15" t="s">
        <v>1541</v>
      </c>
      <c r="E54" s="15" t="s">
        <v>308</v>
      </c>
      <c r="F54" s="15" t="s">
        <v>309</v>
      </c>
      <c r="G54" s="15" t="s">
        <v>382</v>
      </c>
      <c r="H54" s="15" t="s">
        <v>295</v>
      </c>
      <c r="I54" s="15" t="s">
        <v>310</v>
      </c>
      <c r="J54" s="15" t="s">
        <v>1060</v>
      </c>
      <c r="K54" s="15" t="s">
        <v>1061</v>
      </c>
      <c r="L54" s="15" t="s">
        <v>308</v>
      </c>
      <c r="M54" s="15" t="s">
        <v>378</v>
      </c>
      <c r="N54" s="15" t="s">
        <v>379</v>
      </c>
      <c r="O54" s="14" t="s">
        <v>1583</v>
      </c>
      <c r="P54" s="37">
        <v>1685.94</v>
      </c>
      <c r="Q54" s="24" t="s">
        <v>1570</v>
      </c>
      <c r="R54" s="24" t="s">
        <v>1558</v>
      </c>
      <c r="S54" s="24" t="str">
        <f t="shared" si="0"/>
        <v>100004810</v>
      </c>
      <c r="T54" s="24" t="str">
        <f t="shared" si="1"/>
        <v>JUN 2020</v>
      </c>
      <c r="U54" s="24" t="str">
        <f t="shared" si="2"/>
        <v>Actg/Auditing Svcs</v>
      </c>
      <c r="V54" s="24" t="s">
        <v>1562</v>
      </c>
    </row>
    <row r="55" spans="1:22" x14ac:dyDescent="0.2">
      <c r="A55" s="14" t="s">
        <v>124</v>
      </c>
      <c r="B55" s="15" t="s">
        <v>1553</v>
      </c>
      <c r="C55" s="15" t="s">
        <v>1163</v>
      </c>
      <c r="D55" s="15" t="s">
        <v>1541</v>
      </c>
      <c r="E55" s="15" t="s">
        <v>308</v>
      </c>
      <c r="F55" s="15" t="s">
        <v>309</v>
      </c>
      <c r="G55" s="15" t="s">
        <v>967</v>
      </c>
      <c r="H55" s="15" t="s">
        <v>2</v>
      </c>
      <c r="I55" s="15" t="s">
        <v>310</v>
      </c>
      <c r="J55" s="15" t="s">
        <v>1087</v>
      </c>
      <c r="K55" s="15" t="s">
        <v>1088</v>
      </c>
      <c r="L55" s="15" t="s">
        <v>308</v>
      </c>
      <c r="M55" s="15" t="s">
        <v>470</v>
      </c>
      <c r="N55" s="15" t="s">
        <v>471</v>
      </c>
      <c r="O55" s="14" t="s">
        <v>1583</v>
      </c>
      <c r="P55" s="37">
        <v>-3382</v>
      </c>
      <c r="Q55" s="24" t="s">
        <v>1570</v>
      </c>
      <c r="R55" s="24" t="s">
        <v>1566</v>
      </c>
      <c r="S55" s="24" t="str">
        <f t="shared" si="0"/>
        <v>100004961</v>
      </c>
      <c r="T55" s="24" t="str">
        <f t="shared" si="1"/>
        <v>JUN 2020</v>
      </c>
      <c r="U55" s="24" t="str">
        <f t="shared" si="2"/>
        <v>Actg/Auditing Svcs</v>
      </c>
      <c r="V55" s="24" t="s">
        <v>2783</v>
      </c>
    </row>
    <row r="56" spans="1:22" x14ac:dyDescent="0.2">
      <c r="A56" s="14" t="s">
        <v>124</v>
      </c>
      <c r="B56" s="15" t="s">
        <v>1553</v>
      </c>
      <c r="C56" s="15" t="s">
        <v>1163</v>
      </c>
      <c r="D56" s="15" t="s">
        <v>1541</v>
      </c>
      <c r="E56" s="15" t="s">
        <v>308</v>
      </c>
      <c r="F56" s="15" t="s">
        <v>309</v>
      </c>
      <c r="G56" s="15" t="s">
        <v>968</v>
      </c>
      <c r="H56" s="15" t="s">
        <v>2</v>
      </c>
      <c r="I56" s="15" t="s">
        <v>310</v>
      </c>
      <c r="J56" s="15" t="s">
        <v>1087</v>
      </c>
      <c r="K56" s="15" t="s">
        <v>1088</v>
      </c>
      <c r="L56" s="15" t="s">
        <v>308</v>
      </c>
      <c r="M56" s="15" t="s">
        <v>470</v>
      </c>
      <c r="N56" s="15" t="s">
        <v>471</v>
      </c>
      <c r="O56" s="14" t="s">
        <v>1579</v>
      </c>
      <c r="P56" s="37">
        <v>8600</v>
      </c>
      <c r="Q56" s="24" t="s">
        <v>1570</v>
      </c>
      <c r="R56" s="24" t="s">
        <v>1566</v>
      </c>
      <c r="S56" s="24" t="str">
        <f t="shared" si="0"/>
        <v>100005862</v>
      </c>
      <c r="T56" s="24" t="str">
        <f t="shared" si="1"/>
        <v>JUL 2020</v>
      </c>
      <c r="U56" s="24" t="str">
        <f t="shared" si="2"/>
        <v>Actg/Auditing Svcs</v>
      </c>
      <c r="V56" s="24" t="s">
        <v>2783</v>
      </c>
    </row>
    <row r="57" spans="1:22" x14ac:dyDescent="0.2">
      <c r="A57" s="14" t="s">
        <v>124</v>
      </c>
      <c r="B57" s="15" t="s">
        <v>1553</v>
      </c>
      <c r="C57" s="15" t="s">
        <v>1163</v>
      </c>
      <c r="D57" s="15" t="s">
        <v>1541</v>
      </c>
      <c r="E57" s="15" t="s">
        <v>308</v>
      </c>
      <c r="F57" s="15" t="s">
        <v>309</v>
      </c>
      <c r="G57" s="15" t="s">
        <v>1171</v>
      </c>
      <c r="H57" s="15" t="s">
        <v>295</v>
      </c>
      <c r="I57" s="15" t="s">
        <v>310</v>
      </c>
      <c r="J57" s="15" t="s">
        <v>1060</v>
      </c>
      <c r="K57" s="15" t="s">
        <v>1061</v>
      </c>
      <c r="L57" s="15" t="s">
        <v>308</v>
      </c>
      <c r="M57" s="15" t="s">
        <v>378</v>
      </c>
      <c r="N57" s="15" t="s">
        <v>379</v>
      </c>
      <c r="O57" s="14" t="s">
        <v>1579</v>
      </c>
      <c r="P57" s="37">
        <v>1327.32</v>
      </c>
      <c r="Q57" s="24" t="s">
        <v>1570</v>
      </c>
      <c r="R57" s="24" t="s">
        <v>1558</v>
      </c>
      <c r="S57" s="24" t="str">
        <f t="shared" si="0"/>
        <v>100005871</v>
      </c>
      <c r="T57" s="24" t="str">
        <f t="shared" si="1"/>
        <v>JUL 2020</v>
      </c>
      <c r="U57" s="24" t="str">
        <f t="shared" si="2"/>
        <v>Actg/Auditing Svcs</v>
      </c>
      <c r="V57" s="24" t="s">
        <v>1562</v>
      </c>
    </row>
    <row r="58" spans="1:22" x14ac:dyDescent="0.2">
      <c r="A58" s="14" t="s">
        <v>124</v>
      </c>
      <c r="B58" s="15" t="s">
        <v>1553</v>
      </c>
      <c r="C58" s="15" t="s">
        <v>1163</v>
      </c>
      <c r="D58" s="15" t="s">
        <v>1541</v>
      </c>
      <c r="E58" s="15" t="s">
        <v>308</v>
      </c>
      <c r="F58" s="15" t="s">
        <v>309</v>
      </c>
      <c r="G58" s="15" t="s">
        <v>1028</v>
      </c>
      <c r="H58" s="15" t="s">
        <v>295</v>
      </c>
      <c r="I58" s="15" t="s">
        <v>310</v>
      </c>
      <c r="J58" s="15" t="s">
        <v>1087</v>
      </c>
      <c r="K58" s="15" t="s">
        <v>1088</v>
      </c>
      <c r="L58" s="15" t="s">
        <v>308</v>
      </c>
      <c r="M58" s="15" t="s">
        <v>1029</v>
      </c>
      <c r="N58" s="15" t="s">
        <v>1030</v>
      </c>
      <c r="O58" s="14" t="s">
        <v>1579</v>
      </c>
      <c r="P58" s="37">
        <v>-6059</v>
      </c>
      <c r="Q58" s="24" t="s">
        <v>1570</v>
      </c>
      <c r="R58" s="24" t="s">
        <v>1566</v>
      </c>
      <c r="S58" s="24" t="str">
        <f t="shared" si="0"/>
        <v>100006038</v>
      </c>
      <c r="T58" s="24" t="str">
        <f t="shared" si="1"/>
        <v>JUL 2020</v>
      </c>
      <c r="U58" s="24" t="str">
        <f t="shared" si="2"/>
        <v>Actg/Auditing Svcs</v>
      </c>
      <c r="V58" s="24" t="s">
        <v>2783</v>
      </c>
    </row>
    <row r="59" spans="1:22" x14ac:dyDescent="0.2">
      <c r="A59" s="14" t="s">
        <v>124</v>
      </c>
      <c r="B59" s="15" t="s">
        <v>1553</v>
      </c>
      <c r="C59" s="15" t="s">
        <v>1163</v>
      </c>
      <c r="D59" s="15" t="s">
        <v>1541</v>
      </c>
      <c r="E59" s="15" t="s">
        <v>308</v>
      </c>
      <c r="F59" s="15" t="s">
        <v>309</v>
      </c>
      <c r="G59" s="15" t="s">
        <v>1172</v>
      </c>
      <c r="H59" s="15" t="s">
        <v>295</v>
      </c>
      <c r="I59" s="15" t="s">
        <v>310</v>
      </c>
      <c r="J59" s="15" t="s">
        <v>1060</v>
      </c>
      <c r="K59" s="15" t="s">
        <v>1061</v>
      </c>
      <c r="L59" s="15" t="s">
        <v>308</v>
      </c>
      <c r="M59" s="15" t="s">
        <v>378</v>
      </c>
      <c r="N59" s="15" t="s">
        <v>379</v>
      </c>
      <c r="O59" s="14" t="s">
        <v>1580</v>
      </c>
      <c r="P59" s="37">
        <v>1208.04</v>
      </c>
      <c r="Q59" s="24" t="s">
        <v>1570</v>
      </c>
      <c r="R59" s="24" t="s">
        <v>1558</v>
      </c>
      <c r="S59" s="24" t="str">
        <f t="shared" si="0"/>
        <v>100006700</v>
      </c>
      <c r="T59" s="24" t="str">
        <f t="shared" si="1"/>
        <v>AUG 2020</v>
      </c>
      <c r="U59" s="24" t="str">
        <f t="shared" si="2"/>
        <v>Actg/Auditing Svcs</v>
      </c>
      <c r="V59" s="24" t="s">
        <v>1562</v>
      </c>
    </row>
    <row r="60" spans="1:22" x14ac:dyDescent="0.2">
      <c r="A60" s="14" t="s">
        <v>124</v>
      </c>
      <c r="B60" s="15" t="s">
        <v>1553</v>
      </c>
      <c r="C60" s="15" t="s">
        <v>1163</v>
      </c>
      <c r="D60" s="15" t="s">
        <v>1541</v>
      </c>
      <c r="E60" s="15" t="s">
        <v>308</v>
      </c>
      <c r="F60" s="15" t="s">
        <v>309</v>
      </c>
      <c r="G60" s="15" t="s">
        <v>1031</v>
      </c>
      <c r="H60" s="15" t="s">
        <v>295</v>
      </c>
      <c r="I60" s="15" t="s">
        <v>310</v>
      </c>
      <c r="J60" s="15" t="s">
        <v>1087</v>
      </c>
      <c r="K60" s="15" t="s">
        <v>1088</v>
      </c>
      <c r="L60" s="15" t="s">
        <v>308</v>
      </c>
      <c r="M60" s="15" t="s">
        <v>1029</v>
      </c>
      <c r="N60" s="15" t="s">
        <v>1030</v>
      </c>
      <c r="O60" s="14" t="s">
        <v>1580</v>
      </c>
      <c r="P60" s="37">
        <v>1675</v>
      </c>
      <c r="Q60" s="24" t="s">
        <v>1570</v>
      </c>
      <c r="R60" s="24" t="s">
        <v>1566</v>
      </c>
      <c r="S60" s="24" t="str">
        <f t="shared" si="0"/>
        <v>100006705</v>
      </c>
      <c r="T60" s="24" t="str">
        <f t="shared" si="1"/>
        <v>AUG 2020</v>
      </c>
      <c r="U60" s="24" t="str">
        <f t="shared" si="2"/>
        <v>Actg/Auditing Svcs</v>
      </c>
      <c r="V60" s="24" t="s">
        <v>2783</v>
      </c>
    </row>
    <row r="61" spans="1:22" x14ac:dyDescent="0.2">
      <c r="A61" s="14" t="s">
        <v>124</v>
      </c>
      <c r="B61" s="15" t="s">
        <v>1553</v>
      </c>
      <c r="C61" s="15" t="s">
        <v>1163</v>
      </c>
      <c r="D61" s="15" t="s">
        <v>1541</v>
      </c>
      <c r="E61" s="15" t="s">
        <v>308</v>
      </c>
      <c r="F61" s="15" t="s">
        <v>309</v>
      </c>
      <c r="G61" s="15" t="s">
        <v>1173</v>
      </c>
      <c r="H61" s="15" t="s">
        <v>295</v>
      </c>
      <c r="I61" s="15" t="s">
        <v>310</v>
      </c>
      <c r="J61" s="15" t="s">
        <v>1060</v>
      </c>
      <c r="K61" s="15" t="s">
        <v>1061</v>
      </c>
      <c r="L61" s="15" t="s">
        <v>308</v>
      </c>
      <c r="M61" s="15" t="s">
        <v>378</v>
      </c>
      <c r="N61" s="15" t="s">
        <v>379</v>
      </c>
      <c r="O61" s="14" t="s">
        <v>1584</v>
      </c>
      <c r="P61" s="37">
        <v>410.78</v>
      </c>
      <c r="Q61" s="24" t="s">
        <v>1570</v>
      </c>
      <c r="R61" s="24" t="s">
        <v>1558</v>
      </c>
      <c r="S61" s="24" t="str">
        <f t="shared" si="0"/>
        <v>100009321</v>
      </c>
      <c r="T61" s="24" t="str">
        <f t="shared" si="1"/>
        <v>SEP 2019</v>
      </c>
      <c r="U61" s="24" t="str">
        <f t="shared" si="2"/>
        <v>Actg/Auditing Svcs</v>
      </c>
      <c r="V61" s="24" t="s">
        <v>1562</v>
      </c>
    </row>
    <row r="62" spans="1:22" x14ac:dyDescent="0.2">
      <c r="A62" s="14" t="s">
        <v>124</v>
      </c>
      <c r="B62" s="15" t="s">
        <v>1553</v>
      </c>
      <c r="C62" s="15" t="s">
        <v>1163</v>
      </c>
      <c r="D62" s="15" t="s">
        <v>1541</v>
      </c>
      <c r="E62" s="15" t="s">
        <v>308</v>
      </c>
      <c r="F62" s="15" t="s">
        <v>309</v>
      </c>
      <c r="G62" s="15" t="s">
        <v>1174</v>
      </c>
      <c r="H62" s="15" t="s">
        <v>295</v>
      </c>
      <c r="I62" s="15" t="s">
        <v>310</v>
      </c>
      <c r="J62" s="15" t="s">
        <v>1060</v>
      </c>
      <c r="K62" s="15" t="s">
        <v>1061</v>
      </c>
      <c r="L62" s="15" t="s">
        <v>308</v>
      </c>
      <c r="M62" s="15" t="s">
        <v>378</v>
      </c>
      <c r="N62" s="15" t="s">
        <v>379</v>
      </c>
      <c r="O62" s="14" t="s">
        <v>1584</v>
      </c>
      <c r="P62" s="37">
        <v>404.92</v>
      </c>
      <c r="Q62" s="24" t="s">
        <v>1570</v>
      </c>
      <c r="R62" s="24" t="s">
        <v>1558</v>
      </c>
      <c r="S62" s="24" t="str">
        <f t="shared" si="0"/>
        <v>100009560</v>
      </c>
      <c r="T62" s="24" t="str">
        <f t="shared" si="1"/>
        <v>SEP 2019</v>
      </c>
      <c r="U62" s="24" t="str">
        <f t="shared" si="2"/>
        <v>Actg/Auditing Svcs</v>
      </c>
      <c r="V62" s="24" t="s">
        <v>1562</v>
      </c>
    </row>
    <row r="63" spans="1:22" x14ac:dyDescent="0.2">
      <c r="A63" s="14" t="s">
        <v>124</v>
      </c>
      <c r="B63" s="15" t="s">
        <v>1553</v>
      </c>
      <c r="C63" s="15" t="s">
        <v>1163</v>
      </c>
      <c r="D63" s="15" t="s">
        <v>1541</v>
      </c>
      <c r="E63" s="15" t="s">
        <v>308</v>
      </c>
      <c r="F63" s="15" t="s">
        <v>309</v>
      </c>
      <c r="G63" s="15" t="s">
        <v>1175</v>
      </c>
      <c r="H63" s="15" t="s">
        <v>295</v>
      </c>
      <c r="I63" s="15" t="s">
        <v>310</v>
      </c>
      <c r="J63" s="15" t="s">
        <v>1060</v>
      </c>
      <c r="K63" s="15" t="s">
        <v>1061</v>
      </c>
      <c r="L63" s="15" t="s">
        <v>308</v>
      </c>
      <c r="M63" s="15" t="s">
        <v>378</v>
      </c>
      <c r="N63" s="15" t="s">
        <v>379</v>
      </c>
      <c r="O63" s="14" t="s">
        <v>1584</v>
      </c>
      <c r="P63" s="37">
        <v>4120</v>
      </c>
      <c r="Q63" s="24" t="s">
        <v>1570</v>
      </c>
      <c r="R63" s="24" t="s">
        <v>1558</v>
      </c>
      <c r="S63" s="24" t="str">
        <f t="shared" si="0"/>
        <v>100009793</v>
      </c>
      <c r="T63" s="24" t="str">
        <f t="shared" si="1"/>
        <v>SEP 2019</v>
      </c>
      <c r="U63" s="24" t="str">
        <f t="shared" si="2"/>
        <v>Actg/Auditing Svcs</v>
      </c>
      <c r="V63" s="24" t="s">
        <v>1562</v>
      </c>
    </row>
    <row r="64" spans="1:22" x14ac:dyDescent="0.2">
      <c r="A64" s="14" t="s">
        <v>124</v>
      </c>
      <c r="B64" s="15" t="s">
        <v>1553</v>
      </c>
      <c r="C64" s="15" t="s">
        <v>1163</v>
      </c>
      <c r="D64" s="15" t="s">
        <v>1541</v>
      </c>
      <c r="E64" s="15" t="s">
        <v>308</v>
      </c>
      <c r="F64" s="15" t="s">
        <v>309</v>
      </c>
      <c r="G64" s="15" t="s">
        <v>1176</v>
      </c>
      <c r="H64" s="15" t="s">
        <v>295</v>
      </c>
      <c r="I64" s="15" t="s">
        <v>310</v>
      </c>
      <c r="J64" s="15" t="s">
        <v>1060</v>
      </c>
      <c r="K64" s="15" t="s">
        <v>1061</v>
      </c>
      <c r="L64" s="15" t="s">
        <v>308</v>
      </c>
      <c r="M64" s="15" t="s">
        <v>378</v>
      </c>
      <c r="N64" s="15" t="s">
        <v>379</v>
      </c>
      <c r="O64" s="14" t="s">
        <v>1584</v>
      </c>
      <c r="P64" s="37">
        <v>412</v>
      </c>
      <c r="Q64" s="24" t="s">
        <v>1570</v>
      </c>
      <c r="R64" s="24" t="s">
        <v>1558</v>
      </c>
      <c r="S64" s="24" t="str">
        <f t="shared" si="0"/>
        <v>100009795</v>
      </c>
      <c r="T64" s="24" t="str">
        <f t="shared" si="1"/>
        <v>SEP 2019</v>
      </c>
      <c r="U64" s="24" t="str">
        <f t="shared" si="2"/>
        <v>Actg/Auditing Svcs</v>
      </c>
      <c r="V64" s="24" t="s">
        <v>1562</v>
      </c>
    </row>
    <row r="65" spans="1:22" x14ac:dyDescent="0.2">
      <c r="A65" s="14" t="s">
        <v>124</v>
      </c>
      <c r="B65" s="15" t="s">
        <v>1553</v>
      </c>
      <c r="C65" s="15" t="s">
        <v>1163</v>
      </c>
      <c r="D65" s="15" t="s">
        <v>1541</v>
      </c>
      <c r="E65" s="15" t="s">
        <v>308</v>
      </c>
      <c r="F65" s="15" t="s">
        <v>309</v>
      </c>
      <c r="G65" s="15" t="s">
        <v>1177</v>
      </c>
      <c r="H65" s="15" t="s">
        <v>295</v>
      </c>
      <c r="I65" s="15" t="s">
        <v>307</v>
      </c>
      <c r="J65" s="15" t="s">
        <v>1060</v>
      </c>
      <c r="K65" s="15" t="s">
        <v>1061</v>
      </c>
      <c r="L65" s="15" t="s">
        <v>308</v>
      </c>
      <c r="M65" s="15" t="s">
        <v>378</v>
      </c>
      <c r="N65" s="15" t="s">
        <v>379</v>
      </c>
      <c r="O65" s="14" t="s">
        <v>1584</v>
      </c>
      <c r="P65" s="37">
        <v>-4120</v>
      </c>
      <c r="Q65" s="24" t="s">
        <v>1570</v>
      </c>
      <c r="R65" s="24" t="s">
        <v>1558</v>
      </c>
      <c r="S65" s="24" t="str">
        <f t="shared" si="0"/>
        <v>100009796</v>
      </c>
      <c r="T65" s="24" t="str">
        <f t="shared" si="1"/>
        <v>SEP 2019</v>
      </c>
      <c r="U65" s="24" t="str">
        <f t="shared" si="2"/>
        <v>Actg/Auditing Svcs</v>
      </c>
      <c r="V65" s="24" t="s">
        <v>1562</v>
      </c>
    </row>
    <row r="66" spans="1:22" x14ac:dyDescent="0.2">
      <c r="A66" s="14" t="s">
        <v>124</v>
      </c>
      <c r="B66" s="15" t="s">
        <v>1553</v>
      </c>
      <c r="C66" s="15" t="s">
        <v>1163</v>
      </c>
      <c r="D66" s="15" t="s">
        <v>1541</v>
      </c>
      <c r="E66" s="15" t="s">
        <v>308</v>
      </c>
      <c r="F66" s="15" t="s">
        <v>309</v>
      </c>
      <c r="G66" s="15" t="s">
        <v>474</v>
      </c>
      <c r="H66" s="15" t="s">
        <v>2</v>
      </c>
      <c r="I66" s="15" t="s">
        <v>310</v>
      </c>
      <c r="J66" s="15" t="s">
        <v>1087</v>
      </c>
      <c r="K66" s="15" t="s">
        <v>1088</v>
      </c>
      <c r="L66" s="15" t="s">
        <v>308</v>
      </c>
      <c r="M66" s="15" t="s">
        <v>470</v>
      </c>
      <c r="N66" s="15" t="s">
        <v>471</v>
      </c>
      <c r="O66" s="14" t="s">
        <v>1584</v>
      </c>
      <c r="P66" s="37">
        <v>-406</v>
      </c>
      <c r="Q66" s="24" t="s">
        <v>1570</v>
      </c>
      <c r="R66" s="24" t="s">
        <v>1566</v>
      </c>
      <c r="S66" s="24" t="str">
        <f t="shared" si="0"/>
        <v>100009858</v>
      </c>
      <c r="T66" s="24" t="str">
        <f t="shared" si="1"/>
        <v>SEP 2019</v>
      </c>
      <c r="U66" s="24" t="str">
        <f t="shared" si="2"/>
        <v>Actg/Auditing Svcs</v>
      </c>
      <c r="V66" s="24" t="s">
        <v>2782</v>
      </c>
    </row>
    <row r="67" spans="1:22" x14ac:dyDescent="0.2">
      <c r="A67" s="14" t="s">
        <v>124</v>
      </c>
      <c r="B67" s="15" t="s">
        <v>1553</v>
      </c>
      <c r="C67" s="15" t="s">
        <v>1163</v>
      </c>
      <c r="D67" s="15" t="s">
        <v>1541</v>
      </c>
      <c r="E67" s="15" t="s">
        <v>308</v>
      </c>
      <c r="F67" s="15" t="s">
        <v>309</v>
      </c>
      <c r="G67" s="15" t="s">
        <v>1178</v>
      </c>
      <c r="H67" s="15" t="s">
        <v>295</v>
      </c>
      <c r="I67" s="15" t="s">
        <v>310</v>
      </c>
      <c r="J67" s="15" t="s">
        <v>1060</v>
      </c>
      <c r="K67" s="15" t="s">
        <v>1061</v>
      </c>
      <c r="L67" s="15" t="s">
        <v>308</v>
      </c>
      <c r="M67" s="15" t="s">
        <v>378</v>
      </c>
      <c r="N67" s="15" t="s">
        <v>379</v>
      </c>
      <c r="O67" s="14" t="s">
        <v>1577</v>
      </c>
      <c r="P67" s="37">
        <v>1193.98</v>
      </c>
      <c r="Q67" s="24" t="s">
        <v>1570</v>
      </c>
      <c r="R67" s="24" t="s">
        <v>1558</v>
      </c>
      <c r="S67" s="24" t="str">
        <f t="shared" si="0"/>
        <v>100010450</v>
      </c>
      <c r="T67" s="24" t="str">
        <f t="shared" si="1"/>
        <v>OCT 2019</v>
      </c>
      <c r="U67" s="24" t="str">
        <f t="shared" si="2"/>
        <v>Actg/Auditing Svcs</v>
      </c>
      <c r="V67" s="24" t="s">
        <v>1562</v>
      </c>
    </row>
    <row r="68" spans="1:22" x14ac:dyDescent="0.2">
      <c r="A68" s="14" t="s">
        <v>124</v>
      </c>
      <c r="B68" s="15" t="s">
        <v>1553</v>
      </c>
      <c r="C68" s="15" t="s">
        <v>1163</v>
      </c>
      <c r="D68" s="15" t="s">
        <v>1541</v>
      </c>
      <c r="E68" s="15" t="s">
        <v>308</v>
      </c>
      <c r="F68" s="15" t="s">
        <v>309</v>
      </c>
      <c r="G68" s="15" t="s">
        <v>475</v>
      </c>
      <c r="H68" s="15" t="s">
        <v>2</v>
      </c>
      <c r="I68" s="15" t="s">
        <v>310</v>
      </c>
      <c r="J68" s="15" t="s">
        <v>1087</v>
      </c>
      <c r="K68" s="15" t="s">
        <v>1088</v>
      </c>
      <c r="L68" s="15" t="s">
        <v>308</v>
      </c>
      <c r="M68" s="15" t="s">
        <v>470</v>
      </c>
      <c r="N68" s="15" t="s">
        <v>471</v>
      </c>
      <c r="O68" s="14" t="s">
        <v>1577</v>
      </c>
      <c r="P68" s="37">
        <v>-8600</v>
      </c>
      <c r="Q68" s="24" t="s">
        <v>1570</v>
      </c>
      <c r="R68" s="24" t="s">
        <v>1566</v>
      </c>
      <c r="S68" s="24" t="str">
        <f t="shared" si="0"/>
        <v>100010688</v>
      </c>
      <c r="T68" s="24" t="str">
        <f t="shared" si="1"/>
        <v>OCT 2019</v>
      </c>
      <c r="U68" s="24" t="str">
        <f t="shared" si="2"/>
        <v>Actg/Auditing Svcs</v>
      </c>
      <c r="V68" s="24" t="s">
        <v>2782</v>
      </c>
    </row>
    <row r="69" spans="1:22" x14ac:dyDescent="0.2">
      <c r="A69" s="14" t="s">
        <v>124</v>
      </c>
      <c r="B69" s="15" t="s">
        <v>1553</v>
      </c>
      <c r="C69" s="15" t="s">
        <v>1163</v>
      </c>
      <c r="D69" s="15" t="s">
        <v>1541</v>
      </c>
      <c r="E69" s="15" t="s">
        <v>308</v>
      </c>
      <c r="F69" s="15" t="s">
        <v>309</v>
      </c>
      <c r="G69" s="15" t="s">
        <v>1032</v>
      </c>
      <c r="H69" s="15" t="s">
        <v>295</v>
      </c>
      <c r="I69" s="15" t="s">
        <v>310</v>
      </c>
      <c r="J69" s="15" t="s">
        <v>1087</v>
      </c>
      <c r="K69" s="15" t="s">
        <v>1088</v>
      </c>
      <c r="L69" s="15" t="s">
        <v>308</v>
      </c>
      <c r="M69" s="15" t="s">
        <v>470</v>
      </c>
      <c r="N69" s="15" t="s">
        <v>471</v>
      </c>
      <c r="O69" s="14" t="s">
        <v>1585</v>
      </c>
      <c r="P69" s="37">
        <v>17200</v>
      </c>
      <c r="Q69" s="24" t="s">
        <v>1570</v>
      </c>
      <c r="R69" s="24" t="s">
        <v>1566</v>
      </c>
      <c r="S69" s="24" t="str">
        <f t="shared" si="0"/>
        <v>100010946</v>
      </c>
      <c r="T69" s="24" t="str">
        <f t="shared" si="1"/>
        <v>NOV 2019</v>
      </c>
      <c r="U69" s="24" t="str">
        <f t="shared" si="2"/>
        <v>Actg/Auditing Svcs</v>
      </c>
      <c r="V69" s="24" t="s">
        <v>2782</v>
      </c>
    </row>
    <row r="70" spans="1:22" x14ac:dyDescent="0.2">
      <c r="A70" s="14" t="s">
        <v>124</v>
      </c>
      <c r="B70" s="15" t="s">
        <v>1553</v>
      </c>
      <c r="C70" s="15" t="s">
        <v>1163</v>
      </c>
      <c r="D70" s="15" t="s">
        <v>1541</v>
      </c>
      <c r="E70" s="15" t="s">
        <v>308</v>
      </c>
      <c r="F70" s="15" t="s">
        <v>309</v>
      </c>
      <c r="G70" s="15" t="s">
        <v>1179</v>
      </c>
      <c r="H70" s="15" t="s">
        <v>295</v>
      </c>
      <c r="I70" s="15" t="s">
        <v>310</v>
      </c>
      <c r="J70" s="15" t="s">
        <v>1060</v>
      </c>
      <c r="K70" s="15" t="s">
        <v>1061</v>
      </c>
      <c r="L70" s="15" t="s">
        <v>308</v>
      </c>
      <c r="M70" s="15" t="s">
        <v>378</v>
      </c>
      <c r="N70" s="15" t="s">
        <v>379</v>
      </c>
      <c r="O70" s="14" t="s">
        <v>1585</v>
      </c>
      <c r="P70" s="37">
        <v>793.64</v>
      </c>
      <c r="Q70" s="24" t="s">
        <v>1570</v>
      </c>
      <c r="R70" s="24" t="s">
        <v>1558</v>
      </c>
      <c r="S70" s="24" t="str">
        <f t="shared" si="0"/>
        <v>100011285</v>
      </c>
      <c r="T70" s="24" t="str">
        <f t="shared" si="1"/>
        <v>NOV 2019</v>
      </c>
      <c r="U70" s="24" t="str">
        <f t="shared" si="2"/>
        <v>Actg/Auditing Svcs</v>
      </c>
      <c r="V70" s="24" t="s">
        <v>1562</v>
      </c>
    </row>
    <row r="71" spans="1:22" x14ac:dyDescent="0.2">
      <c r="A71" s="14" t="s">
        <v>124</v>
      </c>
      <c r="B71" s="15" t="s">
        <v>1553</v>
      </c>
      <c r="C71" s="15" t="s">
        <v>1163</v>
      </c>
      <c r="D71" s="15" t="s">
        <v>1541</v>
      </c>
      <c r="E71" s="15" t="s">
        <v>308</v>
      </c>
      <c r="F71" s="15" t="s">
        <v>309</v>
      </c>
      <c r="G71" s="15" t="s">
        <v>476</v>
      </c>
      <c r="H71" s="15" t="s">
        <v>2</v>
      </c>
      <c r="I71" s="15" t="s">
        <v>310</v>
      </c>
      <c r="J71" s="15" t="s">
        <v>1087</v>
      </c>
      <c r="K71" s="15" t="s">
        <v>1088</v>
      </c>
      <c r="L71" s="15" t="s">
        <v>308</v>
      </c>
      <c r="M71" s="15" t="s">
        <v>470</v>
      </c>
      <c r="N71" s="15" t="s">
        <v>471</v>
      </c>
      <c r="O71" s="14" t="s">
        <v>1585</v>
      </c>
      <c r="P71" s="37">
        <v>8700</v>
      </c>
      <c r="Q71" s="24" t="s">
        <v>1570</v>
      </c>
      <c r="R71" s="24" t="s">
        <v>1566</v>
      </c>
      <c r="S71" s="24" t="str">
        <f t="shared" si="0"/>
        <v>100011553</v>
      </c>
      <c r="T71" s="24" t="str">
        <f t="shared" si="1"/>
        <v>NOV 2019</v>
      </c>
      <c r="U71" s="24" t="str">
        <f t="shared" si="2"/>
        <v>Actg/Auditing Svcs</v>
      </c>
      <c r="V71" s="24" t="s">
        <v>2782</v>
      </c>
    </row>
    <row r="72" spans="1:22" x14ac:dyDescent="0.2">
      <c r="A72" s="14" t="s">
        <v>124</v>
      </c>
      <c r="B72" s="15" t="s">
        <v>1553</v>
      </c>
      <c r="C72" s="15" t="s">
        <v>1163</v>
      </c>
      <c r="D72" s="15" t="s">
        <v>1541</v>
      </c>
      <c r="E72" s="15" t="s">
        <v>308</v>
      </c>
      <c r="F72" s="15" t="s">
        <v>309</v>
      </c>
      <c r="G72" s="15" t="s">
        <v>1180</v>
      </c>
      <c r="H72" s="15" t="s">
        <v>295</v>
      </c>
      <c r="I72" s="15" t="s">
        <v>310</v>
      </c>
      <c r="J72" s="15" t="s">
        <v>1060</v>
      </c>
      <c r="K72" s="15" t="s">
        <v>1061</v>
      </c>
      <c r="L72" s="15" t="s">
        <v>308</v>
      </c>
      <c r="M72" s="15" t="s">
        <v>378</v>
      </c>
      <c r="N72" s="15" t="s">
        <v>379</v>
      </c>
      <c r="O72" s="14" t="s">
        <v>1585</v>
      </c>
      <c r="P72" s="37">
        <v>872.4</v>
      </c>
      <c r="Q72" s="24" t="s">
        <v>1570</v>
      </c>
      <c r="R72" s="24" t="s">
        <v>1558</v>
      </c>
      <c r="S72" s="24" t="str">
        <f t="shared" si="0"/>
        <v>100011559</v>
      </c>
      <c r="T72" s="24" t="str">
        <f t="shared" si="1"/>
        <v>NOV 2019</v>
      </c>
      <c r="U72" s="24" t="str">
        <f t="shared" si="2"/>
        <v>Actg/Auditing Svcs</v>
      </c>
      <c r="V72" s="24" t="s">
        <v>1562</v>
      </c>
    </row>
    <row r="73" spans="1:22" x14ac:dyDescent="0.2">
      <c r="A73" s="14" t="s">
        <v>124</v>
      </c>
      <c r="B73" s="15" t="s">
        <v>1553</v>
      </c>
      <c r="C73" s="15" t="s">
        <v>1163</v>
      </c>
      <c r="D73" s="15" t="s">
        <v>1541</v>
      </c>
      <c r="E73" s="15" t="s">
        <v>308</v>
      </c>
      <c r="F73" s="15" t="s">
        <v>309</v>
      </c>
      <c r="G73" s="15" t="s">
        <v>1181</v>
      </c>
      <c r="H73" s="15" t="s">
        <v>295</v>
      </c>
      <c r="I73" s="15" t="s">
        <v>310</v>
      </c>
      <c r="J73" s="15" t="s">
        <v>1060</v>
      </c>
      <c r="K73" s="15" t="s">
        <v>1061</v>
      </c>
      <c r="L73" s="15" t="s">
        <v>308</v>
      </c>
      <c r="M73" s="15" t="s">
        <v>378</v>
      </c>
      <c r="N73" s="15" t="s">
        <v>379</v>
      </c>
      <c r="O73" s="14" t="s">
        <v>1576</v>
      </c>
      <c r="P73" s="37">
        <v>1381.22</v>
      </c>
      <c r="Q73" s="24" t="s">
        <v>1570</v>
      </c>
      <c r="R73" s="24" t="s">
        <v>1558</v>
      </c>
      <c r="S73" s="24" t="str">
        <f t="shared" si="0"/>
        <v>100012338</v>
      </c>
      <c r="T73" s="24" t="str">
        <f t="shared" si="1"/>
        <v>DEC 2019</v>
      </c>
      <c r="U73" s="24" t="str">
        <f t="shared" si="2"/>
        <v>Actg/Auditing Svcs</v>
      </c>
      <c r="V73" s="24" t="s">
        <v>1562</v>
      </c>
    </row>
    <row r="74" spans="1:22" x14ac:dyDescent="0.2">
      <c r="A74" s="14" t="s">
        <v>124</v>
      </c>
      <c r="B74" s="15" t="s">
        <v>1553</v>
      </c>
      <c r="C74" s="15" t="s">
        <v>1163</v>
      </c>
      <c r="D74" s="15" t="s">
        <v>1541</v>
      </c>
      <c r="E74" s="15" t="s">
        <v>308</v>
      </c>
      <c r="F74" s="15" t="s">
        <v>309</v>
      </c>
      <c r="G74" s="15" t="s">
        <v>477</v>
      </c>
      <c r="H74" s="15" t="s">
        <v>2</v>
      </c>
      <c r="I74" s="15" t="s">
        <v>310</v>
      </c>
      <c r="J74" s="15" t="s">
        <v>1087</v>
      </c>
      <c r="K74" s="15" t="s">
        <v>1088</v>
      </c>
      <c r="L74" s="15" t="s">
        <v>308</v>
      </c>
      <c r="M74" s="15" t="s">
        <v>470</v>
      </c>
      <c r="N74" s="15" t="s">
        <v>471</v>
      </c>
      <c r="O74" s="14" t="s">
        <v>1576</v>
      </c>
      <c r="P74" s="37">
        <v>-8</v>
      </c>
      <c r="Q74" s="24" t="s">
        <v>1570</v>
      </c>
      <c r="R74" s="24" t="s">
        <v>1566</v>
      </c>
      <c r="S74" s="24" t="str">
        <f t="shared" ref="S74:S137" si="4">IF($V74="Various Vendors &lt; $1,000","",$G74)</f>
        <v>100012464</v>
      </c>
      <c r="T74" s="24" t="str">
        <f t="shared" ref="T74:T137" si="5">IF($V74="Various Vendors &lt; $1,000","",$O74)</f>
        <v>DEC 2019</v>
      </c>
      <c r="U74" s="24" t="str">
        <f t="shared" ref="U74:U137" si="6">IF($V74="Various Vendors &lt; $1,000","",$D74)</f>
        <v>Actg/Auditing Svcs</v>
      </c>
      <c r="V74" s="24" t="s">
        <v>2782</v>
      </c>
    </row>
    <row r="75" spans="1:22" x14ac:dyDescent="0.2">
      <c r="A75" s="14" t="s">
        <v>124</v>
      </c>
      <c r="B75" s="15" t="s">
        <v>1553</v>
      </c>
      <c r="C75" s="15" t="s">
        <v>1163</v>
      </c>
      <c r="D75" s="15" t="s">
        <v>1541</v>
      </c>
      <c r="E75" s="15" t="s">
        <v>308</v>
      </c>
      <c r="F75" s="15" t="s">
        <v>309</v>
      </c>
      <c r="G75" s="15" t="s">
        <v>1036</v>
      </c>
      <c r="H75" s="15" t="s">
        <v>295</v>
      </c>
      <c r="I75" s="15" t="s">
        <v>395</v>
      </c>
      <c r="J75" s="15" t="s">
        <v>1087</v>
      </c>
      <c r="K75" s="15" t="s">
        <v>1088</v>
      </c>
      <c r="L75" s="15" t="s">
        <v>308</v>
      </c>
      <c r="M75" s="15" t="s">
        <v>1037</v>
      </c>
      <c r="N75" s="15" t="s">
        <v>1038</v>
      </c>
      <c r="O75" s="14" t="s">
        <v>1581</v>
      </c>
      <c r="P75" s="37">
        <v>-7200</v>
      </c>
      <c r="Q75" s="24" t="s">
        <v>1570</v>
      </c>
      <c r="R75" s="24" t="s">
        <v>1566</v>
      </c>
      <c r="S75" s="24" t="str">
        <f t="shared" si="4"/>
        <v>2200000029</v>
      </c>
      <c r="T75" s="24" t="str">
        <f t="shared" si="5"/>
        <v>FEB 2020</v>
      </c>
      <c r="U75" s="24" t="str">
        <f t="shared" si="6"/>
        <v>Actg/Auditing Svcs</v>
      </c>
      <c r="V75" s="24" t="s">
        <v>2783</v>
      </c>
    </row>
    <row r="76" spans="1:22" x14ac:dyDescent="0.2">
      <c r="A76" s="14" t="s">
        <v>124</v>
      </c>
      <c r="B76" s="15" t="s">
        <v>1553</v>
      </c>
      <c r="C76" s="15" t="s">
        <v>1163</v>
      </c>
      <c r="D76" s="15" t="s">
        <v>1541</v>
      </c>
      <c r="E76" s="15" t="s">
        <v>308</v>
      </c>
      <c r="F76" s="15" t="s">
        <v>309</v>
      </c>
      <c r="G76" s="15" t="s">
        <v>1039</v>
      </c>
      <c r="H76" s="15" t="s">
        <v>295</v>
      </c>
      <c r="I76" s="15" t="s">
        <v>395</v>
      </c>
      <c r="J76" s="15" t="s">
        <v>1087</v>
      </c>
      <c r="K76" s="15" t="s">
        <v>1088</v>
      </c>
      <c r="L76" s="15" t="s">
        <v>308</v>
      </c>
      <c r="M76" s="15" t="s">
        <v>1040</v>
      </c>
      <c r="N76" s="15" t="s">
        <v>1040</v>
      </c>
      <c r="O76" s="14" t="s">
        <v>1582</v>
      </c>
      <c r="P76" s="37">
        <v>1545.58</v>
      </c>
      <c r="Q76" s="24" t="s">
        <v>1570</v>
      </c>
      <c r="R76" s="24" t="s">
        <v>1566</v>
      </c>
      <c r="S76" s="24" t="str">
        <f t="shared" si="4"/>
        <v>2200000038</v>
      </c>
      <c r="T76" s="24" t="str">
        <f t="shared" si="5"/>
        <v>MAR 2020</v>
      </c>
      <c r="U76" s="24" t="str">
        <f t="shared" si="6"/>
        <v>Actg/Auditing Svcs</v>
      </c>
      <c r="V76" s="24" t="s">
        <v>2783</v>
      </c>
    </row>
    <row r="77" spans="1:22" x14ac:dyDescent="0.2">
      <c r="A77" s="14" t="s">
        <v>124</v>
      </c>
      <c r="B77" s="15" t="s">
        <v>1553</v>
      </c>
      <c r="C77" s="15" t="s">
        <v>1163</v>
      </c>
      <c r="D77" s="15" t="s">
        <v>1541</v>
      </c>
      <c r="E77" s="15" t="s">
        <v>308</v>
      </c>
      <c r="F77" s="15" t="s">
        <v>309</v>
      </c>
      <c r="G77" s="15" t="s">
        <v>1042</v>
      </c>
      <c r="H77" s="15" t="s">
        <v>295</v>
      </c>
      <c r="I77" s="15" t="s">
        <v>395</v>
      </c>
      <c r="J77" s="15" t="s">
        <v>1087</v>
      </c>
      <c r="K77" s="15" t="s">
        <v>1088</v>
      </c>
      <c r="L77" s="15" t="s">
        <v>308</v>
      </c>
      <c r="M77" s="15" t="s">
        <v>1043</v>
      </c>
      <c r="N77" s="15" t="s">
        <v>1044</v>
      </c>
      <c r="O77" s="14" t="s">
        <v>414</v>
      </c>
      <c r="P77" s="37">
        <v>13550</v>
      </c>
      <c r="Q77" s="24" t="s">
        <v>1570</v>
      </c>
      <c r="R77" s="24" t="s">
        <v>1566</v>
      </c>
      <c r="S77" s="24" t="str">
        <f t="shared" si="4"/>
        <v>2200000071</v>
      </c>
      <c r="T77" s="24" t="str">
        <f t="shared" si="5"/>
        <v>MAY 2020</v>
      </c>
      <c r="U77" s="24" t="str">
        <f t="shared" si="6"/>
        <v>Actg/Auditing Svcs</v>
      </c>
      <c r="V77" s="24" t="s">
        <v>2783</v>
      </c>
    </row>
    <row r="78" spans="1:22" x14ac:dyDescent="0.2">
      <c r="A78" s="14" t="s">
        <v>124</v>
      </c>
      <c r="B78" s="15" t="s">
        <v>1553</v>
      </c>
      <c r="C78" s="15" t="s">
        <v>1163</v>
      </c>
      <c r="D78" s="15" t="s">
        <v>1541</v>
      </c>
      <c r="E78" s="15" t="s">
        <v>308</v>
      </c>
      <c r="F78" s="15" t="s">
        <v>309</v>
      </c>
      <c r="G78" s="15" t="s">
        <v>1045</v>
      </c>
      <c r="H78" s="15" t="s">
        <v>295</v>
      </c>
      <c r="I78" s="15" t="s">
        <v>395</v>
      </c>
      <c r="J78" s="15" t="s">
        <v>1087</v>
      </c>
      <c r="K78" s="15" t="s">
        <v>1088</v>
      </c>
      <c r="L78" s="15" t="s">
        <v>308</v>
      </c>
      <c r="M78" s="15" t="s">
        <v>1046</v>
      </c>
      <c r="N78" s="15" t="s">
        <v>1030</v>
      </c>
      <c r="O78" s="14" t="s">
        <v>1583</v>
      </c>
      <c r="P78" s="37">
        <v>-29050</v>
      </c>
      <c r="Q78" s="24" t="s">
        <v>1570</v>
      </c>
      <c r="R78" s="24" t="s">
        <v>1566</v>
      </c>
      <c r="S78" s="24" t="str">
        <f t="shared" si="4"/>
        <v>2200000092</v>
      </c>
      <c r="T78" s="24" t="str">
        <f t="shared" si="5"/>
        <v>JUN 2020</v>
      </c>
      <c r="U78" s="24" t="str">
        <f t="shared" si="6"/>
        <v>Actg/Auditing Svcs</v>
      </c>
      <c r="V78" s="24" t="s">
        <v>2783</v>
      </c>
    </row>
    <row r="79" spans="1:22" x14ac:dyDescent="0.2">
      <c r="A79" s="14" t="s">
        <v>124</v>
      </c>
      <c r="B79" s="15" t="s">
        <v>1553</v>
      </c>
      <c r="C79" s="15" t="s">
        <v>1163</v>
      </c>
      <c r="D79" s="15" t="s">
        <v>1541</v>
      </c>
      <c r="E79" s="15" t="s">
        <v>308</v>
      </c>
      <c r="F79" s="15" t="s">
        <v>309</v>
      </c>
      <c r="G79" s="15" t="s">
        <v>422</v>
      </c>
      <c r="H79" s="15" t="s">
        <v>295</v>
      </c>
      <c r="I79" s="15" t="s">
        <v>395</v>
      </c>
      <c r="J79" s="15" t="s">
        <v>1087</v>
      </c>
      <c r="K79" s="15" t="s">
        <v>1088</v>
      </c>
      <c r="L79" s="15" t="s">
        <v>308</v>
      </c>
      <c r="M79" s="15" t="s">
        <v>1047</v>
      </c>
      <c r="N79" s="15" t="s">
        <v>1048</v>
      </c>
      <c r="O79" s="14" t="s">
        <v>1580</v>
      </c>
      <c r="P79" s="37">
        <v>4741.93</v>
      </c>
      <c r="Q79" s="24" t="s">
        <v>1570</v>
      </c>
      <c r="R79" s="24" t="s">
        <v>1566</v>
      </c>
      <c r="S79" s="24" t="str">
        <f t="shared" si="4"/>
        <v>2200000102</v>
      </c>
      <c r="T79" s="24" t="str">
        <f t="shared" si="5"/>
        <v>AUG 2020</v>
      </c>
      <c r="U79" s="24" t="str">
        <f t="shared" si="6"/>
        <v>Actg/Auditing Svcs</v>
      </c>
      <c r="V79" s="24" t="s">
        <v>1565</v>
      </c>
    </row>
    <row r="80" spans="1:22" x14ac:dyDescent="0.2">
      <c r="A80" s="14" t="s">
        <v>124</v>
      </c>
      <c r="B80" s="15" t="s">
        <v>1553</v>
      </c>
      <c r="C80" s="15" t="s">
        <v>1163</v>
      </c>
      <c r="D80" s="15" t="s">
        <v>1541</v>
      </c>
      <c r="E80" s="15" t="s">
        <v>308</v>
      </c>
      <c r="F80" s="15" t="s">
        <v>309</v>
      </c>
      <c r="G80" s="15" t="s">
        <v>466</v>
      </c>
      <c r="H80" s="15" t="s">
        <v>295</v>
      </c>
      <c r="I80" s="15" t="s">
        <v>395</v>
      </c>
      <c r="J80" s="15" t="s">
        <v>1087</v>
      </c>
      <c r="K80" s="15" t="s">
        <v>1088</v>
      </c>
      <c r="L80" s="15" t="s">
        <v>308</v>
      </c>
      <c r="M80" s="15" t="s">
        <v>1049</v>
      </c>
      <c r="N80" s="15" t="s">
        <v>1048</v>
      </c>
      <c r="O80" s="14" t="s">
        <v>1580</v>
      </c>
      <c r="P80" s="37">
        <v>33193.32</v>
      </c>
      <c r="Q80" s="24" t="s">
        <v>1570</v>
      </c>
      <c r="R80" s="24" t="s">
        <v>1566</v>
      </c>
      <c r="S80" s="24" t="str">
        <f t="shared" si="4"/>
        <v>2200000103</v>
      </c>
      <c r="T80" s="24" t="str">
        <f t="shared" si="5"/>
        <v>AUG 2020</v>
      </c>
      <c r="U80" s="24" t="str">
        <f t="shared" si="6"/>
        <v>Actg/Auditing Svcs</v>
      </c>
      <c r="V80" s="24" t="s">
        <v>1565</v>
      </c>
    </row>
    <row r="81" spans="1:22" x14ac:dyDescent="0.2">
      <c r="A81" s="14" t="s">
        <v>124</v>
      </c>
      <c r="B81" s="15" t="s">
        <v>1553</v>
      </c>
      <c r="C81" s="15" t="s">
        <v>1163</v>
      </c>
      <c r="D81" s="15" t="s">
        <v>1541</v>
      </c>
      <c r="E81" s="15" t="s">
        <v>308</v>
      </c>
      <c r="F81" s="15" t="s">
        <v>309</v>
      </c>
      <c r="G81" s="15" t="s">
        <v>396</v>
      </c>
      <c r="H81" s="15" t="s">
        <v>295</v>
      </c>
      <c r="I81" s="15" t="s">
        <v>395</v>
      </c>
      <c r="J81" s="15" t="s">
        <v>1087</v>
      </c>
      <c r="K81" s="15" t="s">
        <v>1088</v>
      </c>
      <c r="L81" s="15" t="s">
        <v>308</v>
      </c>
      <c r="M81" s="15" t="s">
        <v>1050</v>
      </c>
      <c r="N81" s="15" t="s">
        <v>1048</v>
      </c>
      <c r="O81" s="14" t="s">
        <v>1580</v>
      </c>
      <c r="P81" s="37">
        <v>-15816</v>
      </c>
      <c r="Q81" s="24" t="s">
        <v>1570</v>
      </c>
      <c r="R81" s="24" t="s">
        <v>1566</v>
      </c>
      <c r="S81" s="24" t="str">
        <f t="shared" si="4"/>
        <v>2200000104</v>
      </c>
      <c r="T81" s="24" t="str">
        <f t="shared" si="5"/>
        <v>AUG 2020</v>
      </c>
      <c r="U81" s="24" t="str">
        <f t="shared" si="6"/>
        <v>Actg/Auditing Svcs</v>
      </c>
      <c r="V81" s="24" t="s">
        <v>1565</v>
      </c>
    </row>
    <row r="82" spans="1:22" x14ac:dyDescent="0.2">
      <c r="A82" s="14" t="s">
        <v>124</v>
      </c>
      <c r="B82" s="15" t="s">
        <v>1553</v>
      </c>
      <c r="C82" s="15" t="s">
        <v>1163</v>
      </c>
      <c r="D82" s="15" t="s">
        <v>1541</v>
      </c>
      <c r="E82" s="15" t="s">
        <v>308</v>
      </c>
      <c r="F82" s="15" t="s">
        <v>309</v>
      </c>
      <c r="G82" s="15" t="s">
        <v>1051</v>
      </c>
      <c r="H82" s="15" t="s">
        <v>295</v>
      </c>
      <c r="I82" s="15" t="s">
        <v>395</v>
      </c>
      <c r="J82" s="15" t="s">
        <v>1087</v>
      </c>
      <c r="K82" s="15" t="s">
        <v>1088</v>
      </c>
      <c r="L82" s="15" t="s">
        <v>308</v>
      </c>
      <c r="M82" s="15" t="s">
        <v>1024</v>
      </c>
      <c r="N82" s="15" t="s">
        <v>1024</v>
      </c>
      <c r="O82" s="14" t="s">
        <v>1576</v>
      </c>
      <c r="P82" s="37">
        <v>-86328</v>
      </c>
      <c r="Q82" s="24" t="s">
        <v>1570</v>
      </c>
      <c r="R82" s="24" t="s">
        <v>1566</v>
      </c>
      <c r="S82" s="24" t="str">
        <f t="shared" si="4"/>
        <v>2200000147</v>
      </c>
      <c r="T82" s="24" t="str">
        <f t="shared" si="5"/>
        <v>DEC 2019</v>
      </c>
      <c r="U82" s="24" t="str">
        <f t="shared" si="6"/>
        <v>Actg/Auditing Svcs</v>
      </c>
      <c r="V82" s="24" t="s">
        <v>2782</v>
      </c>
    </row>
    <row r="83" spans="1:22" x14ac:dyDescent="0.2">
      <c r="A83" s="14" t="s">
        <v>124</v>
      </c>
      <c r="B83" s="15" t="s">
        <v>1553</v>
      </c>
      <c r="C83" s="15" t="s">
        <v>1163</v>
      </c>
      <c r="D83" s="15" t="s">
        <v>1541</v>
      </c>
      <c r="E83" s="15" t="s">
        <v>308</v>
      </c>
      <c r="F83" s="15" t="s">
        <v>309</v>
      </c>
      <c r="G83" s="15" t="s">
        <v>1052</v>
      </c>
      <c r="H83" s="15" t="s">
        <v>295</v>
      </c>
      <c r="I83" s="15" t="s">
        <v>395</v>
      </c>
      <c r="J83" s="15" t="s">
        <v>1087</v>
      </c>
      <c r="K83" s="15" t="s">
        <v>1088</v>
      </c>
      <c r="L83" s="15" t="s">
        <v>308</v>
      </c>
      <c r="M83" s="15" t="s">
        <v>1037</v>
      </c>
      <c r="N83" s="15" t="s">
        <v>1038</v>
      </c>
      <c r="O83" s="14" t="s">
        <v>1576</v>
      </c>
      <c r="P83" s="37">
        <v>-84322.76</v>
      </c>
      <c r="Q83" s="24" t="s">
        <v>1570</v>
      </c>
      <c r="R83" s="24" t="s">
        <v>1566</v>
      </c>
      <c r="S83" s="24" t="str">
        <f t="shared" si="4"/>
        <v>2200000148</v>
      </c>
      <c r="T83" s="24" t="str">
        <f t="shared" si="5"/>
        <v>DEC 2019</v>
      </c>
      <c r="U83" s="24" t="str">
        <f t="shared" si="6"/>
        <v>Actg/Auditing Svcs</v>
      </c>
      <c r="V83" s="24" t="s">
        <v>2782</v>
      </c>
    </row>
    <row r="84" spans="1:22" x14ac:dyDescent="0.2">
      <c r="A84" s="14" t="s">
        <v>124</v>
      </c>
      <c r="B84" s="15" t="s">
        <v>1553</v>
      </c>
      <c r="C84" s="15" t="s">
        <v>1163</v>
      </c>
      <c r="D84" s="15" t="s">
        <v>1541</v>
      </c>
      <c r="E84" s="15" t="s">
        <v>308</v>
      </c>
      <c r="F84" s="15" t="s">
        <v>309</v>
      </c>
      <c r="G84" s="15" t="s">
        <v>1055</v>
      </c>
      <c r="H84" s="15" t="s">
        <v>295</v>
      </c>
      <c r="I84" s="15" t="s">
        <v>398</v>
      </c>
      <c r="J84" s="15" t="s">
        <v>1087</v>
      </c>
      <c r="K84" s="15" t="s">
        <v>1088</v>
      </c>
      <c r="L84" s="15" t="s">
        <v>308</v>
      </c>
      <c r="M84" s="15" t="s">
        <v>1040</v>
      </c>
      <c r="N84" s="15" t="s">
        <v>1040</v>
      </c>
      <c r="O84" s="14" t="s">
        <v>1586</v>
      </c>
      <c r="P84" s="37">
        <v>-1545.58</v>
      </c>
      <c r="Q84" s="24" t="s">
        <v>1570</v>
      </c>
      <c r="R84" s="24" t="s">
        <v>1566</v>
      </c>
      <c r="S84" s="24" t="str">
        <f t="shared" si="4"/>
        <v>4400000039</v>
      </c>
      <c r="T84" s="24" t="str">
        <f t="shared" si="5"/>
        <v>APR 2020</v>
      </c>
      <c r="U84" s="24" t="str">
        <f t="shared" si="6"/>
        <v>Actg/Auditing Svcs</v>
      </c>
      <c r="V84" s="24" t="s">
        <v>2782</v>
      </c>
    </row>
    <row r="85" spans="1:22" x14ac:dyDescent="0.2">
      <c r="A85" s="14" t="s">
        <v>124</v>
      </c>
      <c r="B85" s="15" t="s">
        <v>1553</v>
      </c>
      <c r="C85" s="15" t="s">
        <v>1163</v>
      </c>
      <c r="D85" s="15" t="s">
        <v>1541</v>
      </c>
      <c r="E85" s="15" t="s">
        <v>308</v>
      </c>
      <c r="F85" s="15" t="s">
        <v>309</v>
      </c>
      <c r="G85" s="15" t="s">
        <v>1057</v>
      </c>
      <c r="H85" s="15" t="s">
        <v>295</v>
      </c>
      <c r="I85" s="15" t="s">
        <v>398</v>
      </c>
      <c r="J85" s="15" t="s">
        <v>1087</v>
      </c>
      <c r="K85" s="15" t="s">
        <v>1088</v>
      </c>
      <c r="L85" s="15" t="s">
        <v>308</v>
      </c>
      <c r="M85" s="15" t="s">
        <v>1024</v>
      </c>
      <c r="N85" s="15" t="s">
        <v>1024</v>
      </c>
      <c r="O85" s="14" t="s">
        <v>1576</v>
      </c>
      <c r="P85" s="37">
        <v>86328</v>
      </c>
      <c r="Q85" s="24" t="s">
        <v>1570</v>
      </c>
      <c r="R85" s="24" t="s">
        <v>1566</v>
      </c>
      <c r="S85" s="24" t="str">
        <f t="shared" si="4"/>
        <v>4400000119</v>
      </c>
      <c r="T85" s="24" t="str">
        <f t="shared" si="5"/>
        <v>DEC 2019</v>
      </c>
      <c r="U85" s="24" t="str">
        <f t="shared" si="6"/>
        <v>Actg/Auditing Svcs</v>
      </c>
      <c r="V85" s="24" t="s">
        <v>2782</v>
      </c>
    </row>
    <row r="86" spans="1:22" x14ac:dyDescent="0.2">
      <c r="A86" s="14" t="s">
        <v>124</v>
      </c>
      <c r="B86" s="15" t="s">
        <v>1553</v>
      </c>
      <c r="C86" s="15" t="s">
        <v>1182</v>
      </c>
      <c r="D86" s="15" t="s">
        <v>1542</v>
      </c>
      <c r="E86" s="15" t="s">
        <v>334</v>
      </c>
      <c r="F86" s="15" t="s">
        <v>335</v>
      </c>
      <c r="G86" s="15" t="s">
        <v>511</v>
      </c>
      <c r="H86" s="15" t="s">
        <v>295</v>
      </c>
      <c r="I86" s="15" t="s">
        <v>312</v>
      </c>
      <c r="J86" s="15" t="s">
        <v>1184</v>
      </c>
      <c r="K86" s="15" t="s">
        <v>1185</v>
      </c>
      <c r="L86" s="15" t="s">
        <v>308</v>
      </c>
      <c r="M86" s="15" t="s">
        <v>308</v>
      </c>
      <c r="N86" s="15" t="s">
        <v>512</v>
      </c>
      <c r="O86" s="14" t="s">
        <v>1578</v>
      </c>
      <c r="P86" s="37">
        <v>1809.3</v>
      </c>
      <c r="Q86" s="24" t="s">
        <v>1569</v>
      </c>
      <c r="R86" s="24" t="s">
        <v>1558</v>
      </c>
      <c r="S86" s="24" t="str">
        <f t="shared" si="4"/>
        <v>1900000186</v>
      </c>
      <c r="T86" s="24" t="str">
        <f t="shared" si="5"/>
        <v>JAN 2020</v>
      </c>
      <c r="U86" s="24" t="str">
        <f t="shared" si="6"/>
        <v>Legal Services</v>
      </c>
      <c r="V86" t="str">
        <f t="shared" ref="V86:V137" si="7">F86</f>
        <v>STOLL KEENON &amp; OGDEN  PLLC</v>
      </c>
    </row>
    <row r="87" spans="1:22" x14ac:dyDescent="0.2">
      <c r="A87" s="14" t="s">
        <v>124</v>
      </c>
      <c r="B87" s="15" t="s">
        <v>1553</v>
      </c>
      <c r="C87" s="15" t="s">
        <v>1182</v>
      </c>
      <c r="D87" s="15" t="s">
        <v>1542</v>
      </c>
      <c r="E87" s="15" t="s">
        <v>334</v>
      </c>
      <c r="F87" s="15" t="s">
        <v>335</v>
      </c>
      <c r="G87" s="15" t="s">
        <v>513</v>
      </c>
      <c r="H87" s="15" t="s">
        <v>295</v>
      </c>
      <c r="I87" s="15" t="s">
        <v>312</v>
      </c>
      <c r="J87" s="15" t="s">
        <v>1184</v>
      </c>
      <c r="K87" s="15" t="s">
        <v>1185</v>
      </c>
      <c r="L87" s="15" t="s">
        <v>308</v>
      </c>
      <c r="M87" s="15" t="s">
        <v>308</v>
      </c>
      <c r="N87" s="15" t="s">
        <v>514</v>
      </c>
      <c r="O87" s="14" t="s">
        <v>1578</v>
      </c>
      <c r="P87" s="37">
        <v>122.85</v>
      </c>
      <c r="Q87" s="24" t="s">
        <v>1569</v>
      </c>
      <c r="R87" s="24" t="s">
        <v>1558</v>
      </c>
      <c r="S87" s="24" t="str">
        <f t="shared" si="4"/>
        <v>1900000187</v>
      </c>
      <c r="T87" s="24" t="str">
        <f t="shared" si="5"/>
        <v>JAN 2020</v>
      </c>
      <c r="U87" s="24" t="str">
        <f t="shared" si="6"/>
        <v>Legal Services</v>
      </c>
      <c r="V87" t="str">
        <f t="shared" si="7"/>
        <v>STOLL KEENON &amp; OGDEN  PLLC</v>
      </c>
    </row>
    <row r="88" spans="1:22" x14ac:dyDescent="0.2">
      <c r="A88" s="14" t="s">
        <v>124</v>
      </c>
      <c r="B88" s="15" t="s">
        <v>1553</v>
      </c>
      <c r="C88" s="15" t="s">
        <v>1182</v>
      </c>
      <c r="D88" s="15" t="s">
        <v>1542</v>
      </c>
      <c r="E88" s="15" t="s">
        <v>334</v>
      </c>
      <c r="F88" s="15" t="s">
        <v>335</v>
      </c>
      <c r="G88" s="15" t="s">
        <v>547</v>
      </c>
      <c r="H88" s="15" t="s">
        <v>295</v>
      </c>
      <c r="I88" s="15" t="s">
        <v>312</v>
      </c>
      <c r="J88" s="15" t="s">
        <v>1184</v>
      </c>
      <c r="K88" s="15" t="s">
        <v>1185</v>
      </c>
      <c r="L88" s="15" t="s">
        <v>308</v>
      </c>
      <c r="M88" s="15" t="s">
        <v>308</v>
      </c>
      <c r="N88" s="15" t="s">
        <v>548</v>
      </c>
      <c r="O88" s="14" t="s">
        <v>1581</v>
      </c>
      <c r="P88" s="37">
        <v>2437.1999999999998</v>
      </c>
      <c r="Q88" s="24" t="s">
        <v>1569</v>
      </c>
      <c r="R88" s="24" t="s">
        <v>1558</v>
      </c>
      <c r="S88" s="24" t="str">
        <f t="shared" si="4"/>
        <v>1900000735</v>
      </c>
      <c r="T88" s="24" t="str">
        <f t="shared" si="5"/>
        <v>FEB 2020</v>
      </c>
      <c r="U88" s="24" t="str">
        <f t="shared" si="6"/>
        <v>Legal Services</v>
      </c>
      <c r="V88" t="str">
        <f t="shared" si="7"/>
        <v>STOLL KEENON &amp; OGDEN  PLLC</v>
      </c>
    </row>
    <row r="89" spans="1:22" x14ac:dyDescent="0.2">
      <c r="A89" s="14" t="s">
        <v>124</v>
      </c>
      <c r="B89" s="15" t="s">
        <v>1553</v>
      </c>
      <c r="C89" s="15" t="s">
        <v>1182</v>
      </c>
      <c r="D89" s="15" t="s">
        <v>1542</v>
      </c>
      <c r="E89" s="15" t="s">
        <v>334</v>
      </c>
      <c r="F89" s="15" t="s">
        <v>335</v>
      </c>
      <c r="G89" s="15" t="s">
        <v>549</v>
      </c>
      <c r="H89" s="15" t="s">
        <v>295</v>
      </c>
      <c r="I89" s="15" t="s">
        <v>312</v>
      </c>
      <c r="J89" s="15" t="s">
        <v>1184</v>
      </c>
      <c r="K89" s="15" t="s">
        <v>1185</v>
      </c>
      <c r="L89" s="15" t="s">
        <v>308</v>
      </c>
      <c r="M89" s="15" t="s">
        <v>308</v>
      </c>
      <c r="N89" s="15" t="s">
        <v>550</v>
      </c>
      <c r="O89" s="14" t="s">
        <v>1581</v>
      </c>
      <c r="P89" s="37">
        <v>3136.16</v>
      </c>
      <c r="Q89" s="24" t="s">
        <v>1569</v>
      </c>
      <c r="R89" s="24" t="s">
        <v>1558</v>
      </c>
      <c r="S89" s="24" t="str">
        <f t="shared" si="4"/>
        <v>1900000736</v>
      </c>
      <c r="T89" s="24" t="str">
        <f t="shared" si="5"/>
        <v>FEB 2020</v>
      </c>
      <c r="U89" s="24" t="str">
        <f t="shared" si="6"/>
        <v>Legal Services</v>
      </c>
      <c r="V89" t="str">
        <f t="shared" si="7"/>
        <v>STOLL KEENON &amp; OGDEN  PLLC</v>
      </c>
    </row>
    <row r="90" spans="1:22" x14ac:dyDescent="0.2">
      <c r="A90" s="14" t="s">
        <v>124</v>
      </c>
      <c r="B90" s="15" t="s">
        <v>1553</v>
      </c>
      <c r="C90" s="15" t="s">
        <v>1182</v>
      </c>
      <c r="D90" s="15" t="s">
        <v>1542</v>
      </c>
      <c r="E90" s="15" t="s">
        <v>334</v>
      </c>
      <c r="F90" s="15" t="s">
        <v>335</v>
      </c>
      <c r="G90" s="15" t="s">
        <v>551</v>
      </c>
      <c r="H90" s="15" t="s">
        <v>295</v>
      </c>
      <c r="I90" s="15" t="s">
        <v>312</v>
      </c>
      <c r="J90" s="15" t="s">
        <v>1184</v>
      </c>
      <c r="K90" s="15" t="s">
        <v>1185</v>
      </c>
      <c r="L90" s="15" t="s">
        <v>308</v>
      </c>
      <c r="M90" s="15" t="s">
        <v>308</v>
      </c>
      <c r="N90" s="15" t="s">
        <v>552</v>
      </c>
      <c r="O90" s="14" t="s">
        <v>1581</v>
      </c>
      <c r="P90" s="37">
        <v>195.3</v>
      </c>
      <c r="Q90" s="24" t="s">
        <v>1569</v>
      </c>
      <c r="R90" s="24" t="s">
        <v>1558</v>
      </c>
      <c r="S90" s="24" t="str">
        <f t="shared" si="4"/>
        <v>1900000740</v>
      </c>
      <c r="T90" s="24" t="str">
        <f t="shared" si="5"/>
        <v>FEB 2020</v>
      </c>
      <c r="U90" s="24" t="str">
        <f t="shared" si="6"/>
        <v>Legal Services</v>
      </c>
      <c r="V90" t="str">
        <f t="shared" si="7"/>
        <v>STOLL KEENON &amp; OGDEN  PLLC</v>
      </c>
    </row>
    <row r="91" spans="1:22" x14ac:dyDescent="0.2">
      <c r="A91" s="14" t="s">
        <v>124</v>
      </c>
      <c r="B91" s="15" t="s">
        <v>1553</v>
      </c>
      <c r="C91" s="15" t="s">
        <v>1182</v>
      </c>
      <c r="D91" s="15" t="s">
        <v>1542</v>
      </c>
      <c r="E91" s="15" t="s">
        <v>334</v>
      </c>
      <c r="F91" s="15" t="s">
        <v>335</v>
      </c>
      <c r="G91" s="15" t="s">
        <v>553</v>
      </c>
      <c r="H91" s="15" t="s">
        <v>295</v>
      </c>
      <c r="I91" s="15" t="s">
        <v>312</v>
      </c>
      <c r="J91" s="15" t="s">
        <v>1184</v>
      </c>
      <c r="K91" s="15" t="s">
        <v>1185</v>
      </c>
      <c r="L91" s="15" t="s">
        <v>308</v>
      </c>
      <c r="M91" s="15" t="s">
        <v>308</v>
      </c>
      <c r="N91" s="15" t="s">
        <v>554</v>
      </c>
      <c r="O91" s="14" t="s">
        <v>1581</v>
      </c>
      <c r="P91" s="37">
        <v>195.3</v>
      </c>
      <c r="Q91" s="24" t="s">
        <v>1569</v>
      </c>
      <c r="R91" s="24" t="s">
        <v>1558</v>
      </c>
      <c r="S91" s="24" t="str">
        <f t="shared" si="4"/>
        <v>1900000741</v>
      </c>
      <c r="T91" s="24" t="str">
        <f t="shared" si="5"/>
        <v>FEB 2020</v>
      </c>
      <c r="U91" s="24" t="str">
        <f t="shared" si="6"/>
        <v>Legal Services</v>
      </c>
      <c r="V91" t="str">
        <f t="shared" si="7"/>
        <v>STOLL KEENON &amp; OGDEN  PLLC</v>
      </c>
    </row>
    <row r="92" spans="1:22" x14ac:dyDescent="0.2">
      <c r="A92" s="14" t="s">
        <v>124</v>
      </c>
      <c r="B92" s="15" t="s">
        <v>1553</v>
      </c>
      <c r="C92" s="15" t="s">
        <v>1182</v>
      </c>
      <c r="D92" s="15" t="s">
        <v>1542</v>
      </c>
      <c r="E92" s="15" t="s">
        <v>334</v>
      </c>
      <c r="F92" s="15" t="s">
        <v>335</v>
      </c>
      <c r="G92" s="15" t="s">
        <v>589</v>
      </c>
      <c r="H92" s="15" t="s">
        <v>295</v>
      </c>
      <c r="I92" s="15" t="s">
        <v>312</v>
      </c>
      <c r="J92" s="15" t="s">
        <v>1184</v>
      </c>
      <c r="K92" s="15" t="s">
        <v>1185</v>
      </c>
      <c r="L92" s="15" t="s">
        <v>308</v>
      </c>
      <c r="M92" s="15" t="s">
        <v>308</v>
      </c>
      <c r="N92" s="15" t="s">
        <v>590</v>
      </c>
      <c r="O92" s="14" t="s">
        <v>1582</v>
      </c>
      <c r="P92" s="37">
        <v>211.5</v>
      </c>
      <c r="Q92" s="24" t="s">
        <v>1569</v>
      </c>
      <c r="R92" s="24" t="s">
        <v>1558</v>
      </c>
      <c r="S92" s="24" t="str">
        <f t="shared" si="4"/>
        <v>1900001212</v>
      </c>
      <c r="T92" s="24" t="str">
        <f t="shared" si="5"/>
        <v>MAR 2020</v>
      </c>
      <c r="U92" s="24" t="str">
        <f t="shared" si="6"/>
        <v>Legal Services</v>
      </c>
      <c r="V92" t="str">
        <f t="shared" si="7"/>
        <v>STOLL KEENON &amp; OGDEN  PLLC</v>
      </c>
    </row>
    <row r="93" spans="1:22" x14ac:dyDescent="0.2">
      <c r="A93" s="14" t="s">
        <v>124</v>
      </c>
      <c r="B93" s="15" t="s">
        <v>1553</v>
      </c>
      <c r="C93" s="15" t="s">
        <v>1182</v>
      </c>
      <c r="D93" s="15" t="s">
        <v>1542</v>
      </c>
      <c r="E93" s="15" t="s">
        <v>334</v>
      </c>
      <c r="F93" s="15" t="s">
        <v>335</v>
      </c>
      <c r="G93" s="15" t="s">
        <v>591</v>
      </c>
      <c r="H93" s="15" t="s">
        <v>295</v>
      </c>
      <c r="I93" s="15" t="s">
        <v>312</v>
      </c>
      <c r="J93" s="15" t="s">
        <v>1184</v>
      </c>
      <c r="K93" s="15" t="s">
        <v>1185</v>
      </c>
      <c r="L93" s="15" t="s">
        <v>308</v>
      </c>
      <c r="M93" s="15" t="s">
        <v>308</v>
      </c>
      <c r="N93" s="15" t="s">
        <v>592</v>
      </c>
      <c r="O93" s="14" t="s">
        <v>1582</v>
      </c>
      <c r="P93" s="37">
        <v>8898.35</v>
      </c>
      <c r="Q93" s="24" t="s">
        <v>1569</v>
      </c>
      <c r="R93" s="24" t="s">
        <v>1558</v>
      </c>
      <c r="S93" s="24" t="str">
        <f t="shared" si="4"/>
        <v>1900001213</v>
      </c>
      <c r="T93" s="24" t="str">
        <f t="shared" si="5"/>
        <v>MAR 2020</v>
      </c>
      <c r="U93" s="24" t="str">
        <f t="shared" si="6"/>
        <v>Legal Services</v>
      </c>
      <c r="V93" t="str">
        <f t="shared" si="7"/>
        <v>STOLL KEENON &amp; OGDEN  PLLC</v>
      </c>
    </row>
    <row r="94" spans="1:22" x14ac:dyDescent="0.2">
      <c r="A94" s="14" t="s">
        <v>124</v>
      </c>
      <c r="B94" s="15" t="s">
        <v>1553</v>
      </c>
      <c r="C94" s="15" t="s">
        <v>1182</v>
      </c>
      <c r="D94" s="15" t="s">
        <v>1542</v>
      </c>
      <c r="E94" s="15" t="s">
        <v>334</v>
      </c>
      <c r="F94" s="15" t="s">
        <v>335</v>
      </c>
      <c r="G94" s="15" t="s">
        <v>624</v>
      </c>
      <c r="H94" s="15" t="s">
        <v>295</v>
      </c>
      <c r="I94" s="15" t="s">
        <v>312</v>
      </c>
      <c r="J94" s="15" t="s">
        <v>1184</v>
      </c>
      <c r="K94" s="15" t="s">
        <v>1185</v>
      </c>
      <c r="L94" s="15" t="s">
        <v>308</v>
      </c>
      <c r="M94" s="15" t="s">
        <v>308</v>
      </c>
      <c r="N94" s="15" t="s">
        <v>625</v>
      </c>
      <c r="O94" s="14" t="s">
        <v>1586</v>
      </c>
      <c r="P94" s="37">
        <v>8208</v>
      </c>
      <c r="Q94" s="24" t="s">
        <v>1569</v>
      </c>
      <c r="R94" s="24" t="s">
        <v>1558</v>
      </c>
      <c r="S94" s="24" t="str">
        <f t="shared" si="4"/>
        <v>1900001658</v>
      </c>
      <c r="T94" s="24" t="str">
        <f t="shared" si="5"/>
        <v>APR 2020</v>
      </c>
      <c r="U94" s="24" t="str">
        <f t="shared" si="6"/>
        <v>Legal Services</v>
      </c>
      <c r="V94" t="str">
        <f t="shared" si="7"/>
        <v>STOLL KEENON &amp; OGDEN  PLLC</v>
      </c>
    </row>
    <row r="95" spans="1:22" x14ac:dyDescent="0.2">
      <c r="A95" s="14" t="s">
        <v>124</v>
      </c>
      <c r="B95" s="15" t="s">
        <v>1553</v>
      </c>
      <c r="C95" s="15" t="s">
        <v>1182</v>
      </c>
      <c r="D95" s="15" t="s">
        <v>1542</v>
      </c>
      <c r="E95" s="15" t="s">
        <v>334</v>
      </c>
      <c r="F95" s="15" t="s">
        <v>335</v>
      </c>
      <c r="G95" s="15" t="s">
        <v>626</v>
      </c>
      <c r="H95" s="15" t="s">
        <v>295</v>
      </c>
      <c r="I95" s="15" t="s">
        <v>312</v>
      </c>
      <c r="J95" s="15" t="s">
        <v>1184</v>
      </c>
      <c r="K95" s="15" t="s">
        <v>1185</v>
      </c>
      <c r="L95" s="15" t="s">
        <v>308</v>
      </c>
      <c r="M95" s="15" t="s">
        <v>308</v>
      </c>
      <c r="N95" s="15" t="s">
        <v>627</v>
      </c>
      <c r="O95" s="14" t="s">
        <v>1586</v>
      </c>
      <c r="P95" s="37">
        <v>2793.6</v>
      </c>
      <c r="Q95" s="24" t="s">
        <v>1569</v>
      </c>
      <c r="R95" s="24" t="s">
        <v>1558</v>
      </c>
      <c r="S95" s="24" t="str">
        <f t="shared" si="4"/>
        <v>1900001659</v>
      </c>
      <c r="T95" s="24" t="str">
        <f t="shared" si="5"/>
        <v>APR 2020</v>
      </c>
      <c r="U95" s="24" t="str">
        <f t="shared" si="6"/>
        <v>Legal Services</v>
      </c>
      <c r="V95" t="str">
        <f t="shared" si="7"/>
        <v>STOLL KEENON &amp; OGDEN  PLLC</v>
      </c>
    </row>
    <row r="96" spans="1:22" x14ac:dyDescent="0.2">
      <c r="A96" s="14" t="s">
        <v>124</v>
      </c>
      <c r="B96" s="15" t="s">
        <v>1553</v>
      </c>
      <c r="C96" s="15" t="s">
        <v>1182</v>
      </c>
      <c r="D96" s="15" t="s">
        <v>1542</v>
      </c>
      <c r="E96" s="15" t="s">
        <v>334</v>
      </c>
      <c r="F96" s="15" t="s">
        <v>335</v>
      </c>
      <c r="G96" s="15" t="s">
        <v>654</v>
      </c>
      <c r="H96" s="15" t="s">
        <v>295</v>
      </c>
      <c r="I96" s="15" t="s">
        <v>312</v>
      </c>
      <c r="J96" s="15" t="s">
        <v>1184</v>
      </c>
      <c r="K96" s="15" t="s">
        <v>1185</v>
      </c>
      <c r="L96" s="15" t="s">
        <v>308</v>
      </c>
      <c r="M96" s="15" t="s">
        <v>308</v>
      </c>
      <c r="N96" s="15" t="s">
        <v>655</v>
      </c>
      <c r="O96" s="14" t="s">
        <v>414</v>
      </c>
      <c r="P96" s="37">
        <v>5330.7</v>
      </c>
      <c r="Q96" s="24" t="s">
        <v>1569</v>
      </c>
      <c r="R96" s="24" t="s">
        <v>1558</v>
      </c>
      <c r="S96" s="24" t="str">
        <f t="shared" si="4"/>
        <v>1900002131</v>
      </c>
      <c r="T96" s="24" t="str">
        <f t="shared" si="5"/>
        <v>MAY 2020</v>
      </c>
      <c r="U96" s="24" t="str">
        <f t="shared" si="6"/>
        <v>Legal Services</v>
      </c>
      <c r="V96" t="str">
        <f t="shared" si="7"/>
        <v>STOLL KEENON &amp; OGDEN  PLLC</v>
      </c>
    </row>
    <row r="97" spans="1:22" x14ac:dyDescent="0.2">
      <c r="A97" s="14" t="s">
        <v>124</v>
      </c>
      <c r="B97" s="15" t="s">
        <v>1553</v>
      </c>
      <c r="C97" s="15" t="s">
        <v>1182</v>
      </c>
      <c r="D97" s="15" t="s">
        <v>1542</v>
      </c>
      <c r="E97" s="15" t="s">
        <v>334</v>
      </c>
      <c r="F97" s="15" t="s">
        <v>335</v>
      </c>
      <c r="G97" s="15" t="s">
        <v>682</v>
      </c>
      <c r="H97" s="15" t="s">
        <v>295</v>
      </c>
      <c r="I97" s="15" t="s">
        <v>312</v>
      </c>
      <c r="J97" s="15" t="s">
        <v>1184</v>
      </c>
      <c r="K97" s="15" t="s">
        <v>1185</v>
      </c>
      <c r="L97" s="15" t="s">
        <v>308</v>
      </c>
      <c r="M97" s="15" t="s">
        <v>308</v>
      </c>
      <c r="N97" s="15" t="s">
        <v>683</v>
      </c>
      <c r="O97" s="14" t="s">
        <v>1583</v>
      </c>
      <c r="P97" s="37">
        <v>3317.26</v>
      </c>
      <c r="Q97" s="24" t="s">
        <v>1569</v>
      </c>
      <c r="R97" s="24" t="s">
        <v>1558</v>
      </c>
      <c r="S97" s="24" t="str">
        <f t="shared" si="4"/>
        <v>1900002602</v>
      </c>
      <c r="T97" s="24" t="str">
        <f t="shared" si="5"/>
        <v>JUN 2020</v>
      </c>
      <c r="U97" s="24" t="str">
        <f t="shared" si="6"/>
        <v>Legal Services</v>
      </c>
      <c r="V97" t="str">
        <f t="shared" si="7"/>
        <v>STOLL KEENON &amp; OGDEN  PLLC</v>
      </c>
    </row>
    <row r="98" spans="1:22" x14ac:dyDescent="0.2">
      <c r="A98" s="14" t="s">
        <v>124</v>
      </c>
      <c r="B98" s="15" t="s">
        <v>1553</v>
      </c>
      <c r="C98" s="15" t="s">
        <v>1182</v>
      </c>
      <c r="D98" s="15" t="s">
        <v>1542</v>
      </c>
      <c r="E98" s="15" t="s">
        <v>334</v>
      </c>
      <c r="F98" s="15" t="s">
        <v>335</v>
      </c>
      <c r="G98" s="15" t="s">
        <v>684</v>
      </c>
      <c r="H98" s="15" t="s">
        <v>295</v>
      </c>
      <c r="I98" s="15" t="s">
        <v>312</v>
      </c>
      <c r="J98" s="15" t="s">
        <v>1184</v>
      </c>
      <c r="K98" s="15" t="s">
        <v>1185</v>
      </c>
      <c r="L98" s="15" t="s">
        <v>308</v>
      </c>
      <c r="M98" s="15" t="s">
        <v>308</v>
      </c>
      <c r="N98" s="15" t="s">
        <v>685</v>
      </c>
      <c r="O98" s="14" t="s">
        <v>1583</v>
      </c>
      <c r="P98" s="37">
        <v>115.2</v>
      </c>
      <c r="Q98" s="24" t="s">
        <v>1569</v>
      </c>
      <c r="R98" s="24" t="s">
        <v>1558</v>
      </c>
      <c r="S98" s="24" t="str">
        <f t="shared" si="4"/>
        <v>1900002609</v>
      </c>
      <c r="T98" s="24" t="str">
        <f t="shared" si="5"/>
        <v>JUN 2020</v>
      </c>
      <c r="U98" s="24" t="str">
        <f t="shared" si="6"/>
        <v>Legal Services</v>
      </c>
      <c r="V98" t="str">
        <f t="shared" si="7"/>
        <v>STOLL KEENON &amp; OGDEN  PLLC</v>
      </c>
    </row>
    <row r="99" spans="1:22" x14ac:dyDescent="0.2">
      <c r="A99" s="14" t="s">
        <v>124</v>
      </c>
      <c r="B99" s="15" t="s">
        <v>1553</v>
      </c>
      <c r="C99" s="15" t="s">
        <v>1182</v>
      </c>
      <c r="D99" s="15" t="s">
        <v>1542</v>
      </c>
      <c r="E99" s="15" t="s">
        <v>334</v>
      </c>
      <c r="F99" s="15" t="s">
        <v>335</v>
      </c>
      <c r="G99" s="15" t="s">
        <v>686</v>
      </c>
      <c r="H99" s="15" t="s">
        <v>295</v>
      </c>
      <c r="I99" s="15" t="s">
        <v>312</v>
      </c>
      <c r="J99" s="15" t="s">
        <v>1184</v>
      </c>
      <c r="K99" s="15" t="s">
        <v>1185</v>
      </c>
      <c r="L99" s="15" t="s">
        <v>308</v>
      </c>
      <c r="M99" s="15" t="s">
        <v>308</v>
      </c>
      <c r="N99" s="15" t="s">
        <v>687</v>
      </c>
      <c r="O99" s="14" t="s">
        <v>1583</v>
      </c>
      <c r="P99" s="37">
        <v>1036.8</v>
      </c>
      <c r="Q99" s="24" t="s">
        <v>1569</v>
      </c>
      <c r="R99" s="24" t="s">
        <v>1558</v>
      </c>
      <c r="S99" s="24" t="str">
        <f t="shared" si="4"/>
        <v>1900002615</v>
      </c>
      <c r="T99" s="24" t="str">
        <f t="shared" si="5"/>
        <v>JUN 2020</v>
      </c>
      <c r="U99" s="24" t="str">
        <f t="shared" si="6"/>
        <v>Legal Services</v>
      </c>
      <c r="V99" t="str">
        <f t="shared" si="7"/>
        <v>STOLL KEENON &amp; OGDEN  PLLC</v>
      </c>
    </row>
    <row r="100" spans="1:22" x14ac:dyDescent="0.2">
      <c r="A100" s="14" t="s">
        <v>124</v>
      </c>
      <c r="B100" s="15" t="s">
        <v>1553</v>
      </c>
      <c r="C100" s="15" t="s">
        <v>1182</v>
      </c>
      <c r="D100" s="15" t="s">
        <v>1542</v>
      </c>
      <c r="E100" s="15" t="s">
        <v>334</v>
      </c>
      <c r="F100" s="15" t="s">
        <v>335</v>
      </c>
      <c r="G100" s="15" t="s">
        <v>714</v>
      </c>
      <c r="H100" s="15" t="s">
        <v>295</v>
      </c>
      <c r="I100" s="15" t="s">
        <v>312</v>
      </c>
      <c r="J100" s="15" t="s">
        <v>1184</v>
      </c>
      <c r="K100" s="15" t="s">
        <v>1185</v>
      </c>
      <c r="L100" s="15" t="s">
        <v>308</v>
      </c>
      <c r="M100" s="15" t="s">
        <v>308</v>
      </c>
      <c r="N100" s="15" t="s">
        <v>715</v>
      </c>
      <c r="O100" s="14" t="s">
        <v>1579</v>
      </c>
      <c r="P100" s="37">
        <v>7059.6</v>
      </c>
      <c r="Q100" s="24" t="s">
        <v>1569</v>
      </c>
      <c r="R100" s="24" t="s">
        <v>1558</v>
      </c>
      <c r="S100" s="24" t="str">
        <f t="shared" si="4"/>
        <v>1900003215</v>
      </c>
      <c r="T100" s="24" t="str">
        <f t="shared" si="5"/>
        <v>JUL 2020</v>
      </c>
      <c r="U100" s="24" t="str">
        <f t="shared" si="6"/>
        <v>Legal Services</v>
      </c>
      <c r="V100" t="str">
        <f t="shared" si="7"/>
        <v>STOLL KEENON &amp; OGDEN  PLLC</v>
      </c>
    </row>
    <row r="101" spans="1:22" x14ac:dyDescent="0.2">
      <c r="A101" s="14" t="s">
        <v>124</v>
      </c>
      <c r="B101" s="15" t="s">
        <v>1553</v>
      </c>
      <c r="C101" s="15" t="s">
        <v>1182</v>
      </c>
      <c r="D101" s="15" t="s">
        <v>1542</v>
      </c>
      <c r="E101" s="15" t="s">
        <v>334</v>
      </c>
      <c r="F101" s="15" t="s">
        <v>335</v>
      </c>
      <c r="G101" s="15" t="s">
        <v>716</v>
      </c>
      <c r="H101" s="15" t="s">
        <v>295</v>
      </c>
      <c r="I101" s="15" t="s">
        <v>312</v>
      </c>
      <c r="J101" s="15" t="s">
        <v>1184</v>
      </c>
      <c r="K101" s="15" t="s">
        <v>1185</v>
      </c>
      <c r="L101" s="15" t="s">
        <v>308</v>
      </c>
      <c r="M101" s="15" t="s">
        <v>308</v>
      </c>
      <c r="N101" s="15" t="s">
        <v>717</v>
      </c>
      <c r="O101" s="14" t="s">
        <v>1579</v>
      </c>
      <c r="P101" s="37">
        <v>345.6</v>
      </c>
      <c r="Q101" s="24" t="s">
        <v>1569</v>
      </c>
      <c r="R101" s="24" t="s">
        <v>1558</v>
      </c>
      <c r="S101" s="24" t="str">
        <f t="shared" si="4"/>
        <v>1900003216</v>
      </c>
      <c r="T101" s="24" t="str">
        <f t="shared" si="5"/>
        <v>JUL 2020</v>
      </c>
      <c r="U101" s="24" t="str">
        <f t="shared" si="6"/>
        <v>Legal Services</v>
      </c>
      <c r="V101" t="str">
        <f t="shared" si="7"/>
        <v>STOLL KEENON &amp; OGDEN  PLLC</v>
      </c>
    </row>
    <row r="102" spans="1:22" x14ac:dyDescent="0.2">
      <c r="A102" s="14" t="s">
        <v>124</v>
      </c>
      <c r="B102" s="15" t="s">
        <v>1553</v>
      </c>
      <c r="C102" s="15" t="s">
        <v>1182</v>
      </c>
      <c r="D102" s="15" t="s">
        <v>1542</v>
      </c>
      <c r="E102" s="15" t="s">
        <v>334</v>
      </c>
      <c r="F102" s="15" t="s">
        <v>335</v>
      </c>
      <c r="G102" s="15" t="s">
        <v>754</v>
      </c>
      <c r="H102" s="15" t="s">
        <v>295</v>
      </c>
      <c r="I102" s="15" t="s">
        <v>312</v>
      </c>
      <c r="J102" s="15" t="s">
        <v>1184</v>
      </c>
      <c r="K102" s="15" t="s">
        <v>1185</v>
      </c>
      <c r="L102" s="15" t="s">
        <v>308</v>
      </c>
      <c r="M102" s="15" t="s">
        <v>308</v>
      </c>
      <c r="N102" s="15" t="s">
        <v>755</v>
      </c>
      <c r="O102" s="14" t="s">
        <v>1580</v>
      </c>
      <c r="P102" s="37">
        <v>4425.3</v>
      </c>
      <c r="Q102" s="24" t="s">
        <v>1569</v>
      </c>
      <c r="R102" s="24" t="s">
        <v>1558</v>
      </c>
      <c r="S102" s="24" t="str">
        <f t="shared" si="4"/>
        <v>1900003846</v>
      </c>
      <c r="T102" s="24" t="str">
        <f t="shared" si="5"/>
        <v>AUG 2020</v>
      </c>
      <c r="U102" s="24" t="str">
        <f t="shared" si="6"/>
        <v>Legal Services</v>
      </c>
      <c r="V102" t="str">
        <f t="shared" si="7"/>
        <v>STOLL KEENON &amp; OGDEN  PLLC</v>
      </c>
    </row>
    <row r="103" spans="1:22" x14ac:dyDescent="0.2">
      <c r="A103" s="14" t="s">
        <v>124</v>
      </c>
      <c r="B103" s="15" t="s">
        <v>1553</v>
      </c>
      <c r="C103" s="15" t="s">
        <v>1182</v>
      </c>
      <c r="D103" s="15" t="s">
        <v>1542</v>
      </c>
      <c r="E103" s="15" t="s">
        <v>334</v>
      </c>
      <c r="F103" s="15" t="s">
        <v>335</v>
      </c>
      <c r="G103" s="15" t="s">
        <v>781</v>
      </c>
      <c r="H103" s="15" t="s">
        <v>295</v>
      </c>
      <c r="I103" s="15" t="s">
        <v>312</v>
      </c>
      <c r="J103" s="15" t="s">
        <v>1184</v>
      </c>
      <c r="K103" s="15" t="s">
        <v>1185</v>
      </c>
      <c r="L103" s="15" t="s">
        <v>308</v>
      </c>
      <c r="M103" s="15" t="s">
        <v>308</v>
      </c>
      <c r="N103" s="15" t="s">
        <v>782</v>
      </c>
      <c r="O103" s="14" t="s">
        <v>1584</v>
      </c>
      <c r="P103" s="37">
        <v>12148.75</v>
      </c>
      <c r="Q103" s="24" t="s">
        <v>1569</v>
      </c>
      <c r="R103" s="24" t="s">
        <v>1558</v>
      </c>
      <c r="S103" s="24" t="str">
        <f t="shared" si="4"/>
        <v>1900004530</v>
      </c>
      <c r="T103" s="24" t="str">
        <f t="shared" si="5"/>
        <v>SEP 2019</v>
      </c>
      <c r="U103" s="24" t="str">
        <f t="shared" si="6"/>
        <v>Legal Services</v>
      </c>
      <c r="V103" t="str">
        <f t="shared" si="7"/>
        <v>STOLL KEENON &amp; OGDEN  PLLC</v>
      </c>
    </row>
    <row r="104" spans="1:22" x14ac:dyDescent="0.2">
      <c r="A104" s="14" t="s">
        <v>124</v>
      </c>
      <c r="B104" s="15" t="s">
        <v>1553</v>
      </c>
      <c r="C104" s="15" t="s">
        <v>1182</v>
      </c>
      <c r="D104" s="15" t="s">
        <v>1542</v>
      </c>
      <c r="E104" s="15" t="s">
        <v>334</v>
      </c>
      <c r="F104" s="15" t="s">
        <v>335</v>
      </c>
      <c r="G104" s="15" t="s">
        <v>816</v>
      </c>
      <c r="H104" s="15" t="s">
        <v>295</v>
      </c>
      <c r="I104" s="15" t="s">
        <v>312</v>
      </c>
      <c r="J104" s="15" t="s">
        <v>1184</v>
      </c>
      <c r="K104" s="15" t="s">
        <v>1185</v>
      </c>
      <c r="L104" s="15" t="s">
        <v>308</v>
      </c>
      <c r="M104" s="15" t="s">
        <v>308</v>
      </c>
      <c r="N104" s="15" t="s">
        <v>817</v>
      </c>
      <c r="O104" s="14" t="s">
        <v>1577</v>
      </c>
      <c r="P104" s="37">
        <v>223.2</v>
      </c>
      <c r="Q104" s="24" t="s">
        <v>1569</v>
      </c>
      <c r="R104" s="24" t="s">
        <v>1558</v>
      </c>
      <c r="S104" s="24" t="str">
        <f t="shared" si="4"/>
        <v>1900005085</v>
      </c>
      <c r="T104" s="24" t="str">
        <f t="shared" si="5"/>
        <v>OCT 2019</v>
      </c>
      <c r="U104" s="24" t="str">
        <f t="shared" si="6"/>
        <v>Legal Services</v>
      </c>
      <c r="V104" t="str">
        <f t="shared" si="7"/>
        <v>STOLL KEENON &amp; OGDEN  PLLC</v>
      </c>
    </row>
    <row r="105" spans="1:22" x14ac:dyDescent="0.2">
      <c r="A105" s="14" t="s">
        <v>124</v>
      </c>
      <c r="B105" s="15" t="s">
        <v>1553</v>
      </c>
      <c r="C105" s="15" t="s">
        <v>1182</v>
      </c>
      <c r="D105" s="15" t="s">
        <v>1542</v>
      </c>
      <c r="E105" s="15" t="s">
        <v>334</v>
      </c>
      <c r="F105" s="15" t="s">
        <v>335</v>
      </c>
      <c r="G105" s="15" t="s">
        <v>818</v>
      </c>
      <c r="H105" s="15" t="s">
        <v>295</v>
      </c>
      <c r="I105" s="15" t="s">
        <v>312</v>
      </c>
      <c r="J105" s="15" t="s">
        <v>1184</v>
      </c>
      <c r="K105" s="15" t="s">
        <v>1185</v>
      </c>
      <c r="L105" s="15" t="s">
        <v>308</v>
      </c>
      <c r="M105" s="15" t="s">
        <v>308</v>
      </c>
      <c r="N105" s="15" t="s">
        <v>819</v>
      </c>
      <c r="O105" s="14" t="s">
        <v>1577</v>
      </c>
      <c r="P105" s="37">
        <v>2541.5</v>
      </c>
      <c r="Q105" s="24" t="s">
        <v>1569</v>
      </c>
      <c r="R105" s="24" t="s">
        <v>1558</v>
      </c>
      <c r="S105" s="24" t="str">
        <f t="shared" si="4"/>
        <v>1900005086</v>
      </c>
      <c r="T105" s="24" t="str">
        <f t="shared" si="5"/>
        <v>OCT 2019</v>
      </c>
      <c r="U105" s="24" t="str">
        <f t="shared" si="6"/>
        <v>Legal Services</v>
      </c>
      <c r="V105" t="str">
        <f t="shared" si="7"/>
        <v>STOLL KEENON &amp; OGDEN  PLLC</v>
      </c>
    </row>
    <row r="106" spans="1:22" x14ac:dyDescent="0.2">
      <c r="A106" s="14" t="s">
        <v>124</v>
      </c>
      <c r="B106" s="15" t="s">
        <v>1553</v>
      </c>
      <c r="C106" s="15" t="s">
        <v>1182</v>
      </c>
      <c r="D106" s="15" t="s">
        <v>1542</v>
      </c>
      <c r="E106" s="15" t="s">
        <v>334</v>
      </c>
      <c r="F106" s="15" t="s">
        <v>335</v>
      </c>
      <c r="G106" s="15" t="s">
        <v>855</v>
      </c>
      <c r="H106" s="15" t="s">
        <v>295</v>
      </c>
      <c r="I106" s="15" t="s">
        <v>312</v>
      </c>
      <c r="J106" s="15" t="s">
        <v>1184</v>
      </c>
      <c r="K106" s="15" t="s">
        <v>1185</v>
      </c>
      <c r="L106" s="15" t="s">
        <v>308</v>
      </c>
      <c r="M106" s="15" t="s">
        <v>308</v>
      </c>
      <c r="N106" s="15" t="s">
        <v>856</v>
      </c>
      <c r="O106" s="14" t="s">
        <v>1585</v>
      </c>
      <c r="P106" s="17">
        <v>1605.75</v>
      </c>
      <c r="Q106" s="24" t="s">
        <v>1569</v>
      </c>
      <c r="R106" s="24" t="s">
        <v>1558</v>
      </c>
      <c r="S106" s="24" t="str">
        <f t="shared" si="4"/>
        <v>1900005695</v>
      </c>
      <c r="T106" s="24" t="str">
        <f t="shared" si="5"/>
        <v>NOV 2019</v>
      </c>
      <c r="U106" s="24" t="str">
        <f t="shared" si="6"/>
        <v>Legal Services</v>
      </c>
      <c r="V106" t="str">
        <f t="shared" si="7"/>
        <v>STOLL KEENON &amp; OGDEN  PLLC</v>
      </c>
    </row>
    <row r="107" spans="1:22" x14ac:dyDescent="0.2">
      <c r="A107" s="14" t="s">
        <v>124</v>
      </c>
      <c r="B107" s="15" t="s">
        <v>1553</v>
      </c>
      <c r="C107" s="15" t="s">
        <v>1182</v>
      </c>
      <c r="D107" s="15" t="s">
        <v>1542</v>
      </c>
      <c r="E107" s="15" t="s">
        <v>334</v>
      </c>
      <c r="F107" s="15" t="s">
        <v>335</v>
      </c>
      <c r="G107" s="15" t="s">
        <v>857</v>
      </c>
      <c r="H107" s="15" t="s">
        <v>295</v>
      </c>
      <c r="I107" s="15" t="s">
        <v>312</v>
      </c>
      <c r="J107" s="15" t="s">
        <v>1184</v>
      </c>
      <c r="K107" s="15" t="s">
        <v>1185</v>
      </c>
      <c r="L107" s="15" t="s">
        <v>308</v>
      </c>
      <c r="M107" s="15" t="s">
        <v>308</v>
      </c>
      <c r="N107" s="15" t="s">
        <v>858</v>
      </c>
      <c r="O107" s="14" t="s">
        <v>1585</v>
      </c>
      <c r="P107" s="17">
        <v>11793.6</v>
      </c>
      <c r="Q107" s="24" t="s">
        <v>1569</v>
      </c>
      <c r="R107" s="24" t="s">
        <v>1558</v>
      </c>
      <c r="S107" s="24" t="str">
        <f t="shared" si="4"/>
        <v>1900005711</v>
      </c>
      <c r="T107" s="24" t="str">
        <f t="shared" si="5"/>
        <v>NOV 2019</v>
      </c>
      <c r="U107" s="24" t="str">
        <f t="shared" si="6"/>
        <v>Legal Services</v>
      </c>
      <c r="V107" t="str">
        <f t="shared" si="7"/>
        <v>STOLL KEENON &amp; OGDEN  PLLC</v>
      </c>
    </row>
    <row r="108" spans="1:22" x14ac:dyDescent="0.2">
      <c r="A108" s="14" t="s">
        <v>124</v>
      </c>
      <c r="B108" s="15" t="s">
        <v>1553</v>
      </c>
      <c r="C108" s="15" t="s">
        <v>1182</v>
      </c>
      <c r="D108" s="15" t="s">
        <v>1542</v>
      </c>
      <c r="E108" s="15" t="s">
        <v>334</v>
      </c>
      <c r="F108" s="15" t="s">
        <v>335</v>
      </c>
      <c r="G108" s="15" t="s">
        <v>880</v>
      </c>
      <c r="H108" s="15" t="s">
        <v>295</v>
      </c>
      <c r="I108" s="15" t="s">
        <v>312</v>
      </c>
      <c r="J108" s="15" t="s">
        <v>1184</v>
      </c>
      <c r="K108" s="15" t="s">
        <v>1185</v>
      </c>
      <c r="L108" s="15" t="s">
        <v>308</v>
      </c>
      <c r="M108" s="15" t="s">
        <v>308</v>
      </c>
      <c r="N108" s="15" t="s">
        <v>881</v>
      </c>
      <c r="O108" s="14" t="s">
        <v>1576</v>
      </c>
      <c r="P108" s="17">
        <v>1081.4000000000001</v>
      </c>
      <c r="Q108" s="24" t="s">
        <v>1569</v>
      </c>
      <c r="R108" s="24" t="s">
        <v>1558</v>
      </c>
      <c r="S108" s="24" t="str">
        <f t="shared" si="4"/>
        <v>1900006139</v>
      </c>
      <c r="T108" s="24" t="str">
        <f t="shared" si="5"/>
        <v>DEC 2019</v>
      </c>
      <c r="U108" s="24" t="str">
        <f t="shared" si="6"/>
        <v>Legal Services</v>
      </c>
      <c r="V108" t="str">
        <f t="shared" si="7"/>
        <v>STOLL KEENON &amp; OGDEN  PLLC</v>
      </c>
    </row>
    <row r="109" spans="1:22" x14ac:dyDescent="0.2">
      <c r="A109" s="14" t="s">
        <v>124</v>
      </c>
      <c r="B109" s="15" t="s">
        <v>1553</v>
      </c>
      <c r="C109" s="15" t="s">
        <v>1182</v>
      </c>
      <c r="D109" s="15" t="s">
        <v>1542</v>
      </c>
      <c r="E109" s="15" t="s">
        <v>334</v>
      </c>
      <c r="F109" s="15" t="s">
        <v>335</v>
      </c>
      <c r="G109" s="15" t="s">
        <v>882</v>
      </c>
      <c r="H109" s="15" t="s">
        <v>295</v>
      </c>
      <c r="I109" s="15" t="s">
        <v>312</v>
      </c>
      <c r="J109" s="15" t="s">
        <v>1184</v>
      </c>
      <c r="K109" s="15" t="s">
        <v>1185</v>
      </c>
      <c r="L109" s="15" t="s">
        <v>308</v>
      </c>
      <c r="M109" s="15" t="s">
        <v>308</v>
      </c>
      <c r="N109" s="15" t="s">
        <v>883</v>
      </c>
      <c r="O109" s="14" t="s">
        <v>1576</v>
      </c>
      <c r="P109" s="17">
        <v>4206.6000000000004</v>
      </c>
      <c r="Q109" s="24" t="s">
        <v>1569</v>
      </c>
      <c r="R109" s="24" t="s">
        <v>1558</v>
      </c>
      <c r="S109" s="24" t="str">
        <f t="shared" si="4"/>
        <v>1900006141</v>
      </c>
      <c r="T109" s="24" t="str">
        <f t="shared" si="5"/>
        <v>DEC 2019</v>
      </c>
      <c r="U109" s="24" t="str">
        <f t="shared" si="6"/>
        <v>Legal Services</v>
      </c>
      <c r="V109" t="str">
        <f t="shared" si="7"/>
        <v>STOLL KEENON &amp; OGDEN  PLLC</v>
      </c>
    </row>
    <row r="110" spans="1:22" x14ac:dyDescent="0.2">
      <c r="A110" s="14" t="s">
        <v>124</v>
      </c>
      <c r="B110" s="15" t="s">
        <v>1553</v>
      </c>
      <c r="C110" s="15" t="s">
        <v>1182</v>
      </c>
      <c r="D110" s="15" t="s">
        <v>1542</v>
      </c>
      <c r="E110" s="15" t="s">
        <v>330</v>
      </c>
      <c r="F110" s="15" t="s">
        <v>331</v>
      </c>
      <c r="G110" s="15" t="s">
        <v>503</v>
      </c>
      <c r="H110" s="15" t="s">
        <v>295</v>
      </c>
      <c r="I110" s="15" t="s">
        <v>312</v>
      </c>
      <c r="J110" s="15" t="s">
        <v>1184</v>
      </c>
      <c r="K110" s="15" t="s">
        <v>1185</v>
      </c>
      <c r="L110" s="15" t="s">
        <v>308</v>
      </c>
      <c r="M110" s="15" t="s">
        <v>308</v>
      </c>
      <c r="N110" s="15" t="s">
        <v>504</v>
      </c>
      <c r="O110" s="14" t="s">
        <v>1578</v>
      </c>
      <c r="P110" s="17">
        <v>50</v>
      </c>
      <c r="Q110" s="24" t="s">
        <v>1569</v>
      </c>
      <c r="R110" s="24" t="s">
        <v>1558</v>
      </c>
      <c r="S110" s="24" t="str">
        <f t="shared" si="4"/>
        <v>1900000099</v>
      </c>
      <c r="T110" s="24" t="str">
        <f t="shared" si="5"/>
        <v>JAN 2020</v>
      </c>
      <c r="U110" s="24" t="str">
        <f t="shared" si="6"/>
        <v>Legal Services</v>
      </c>
      <c r="V110" t="str">
        <f t="shared" si="7"/>
        <v>DARRELL L SAUNDERS</v>
      </c>
    </row>
    <row r="111" spans="1:22" x14ac:dyDescent="0.2">
      <c r="A111" s="14" t="s">
        <v>124</v>
      </c>
      <c r="B111" s="15" t="s">
        <v>1553</v>
      </c>
      <c r="C111" s="15" t="s">
        <v>1182</v>
      </c>
      <c r="D111" s="15" t="s">
        <v>1542</v>
      </c>
      <c r="E111" s="15" t="s">
        <v>330</v>
      </c>
      <c r="F111" s="15" t="s">
        <v>331</v>
      </c>
      <c r="G111" s="15" t="s">
        <v>505</v>
      </c>
      <c r="H111" s="15" t="s">
        <v>295</v>
      </c>
      <c r="I111" s="15" t="s">
        <v>312</v>
      </c>
      <c r="J111" s="15" t="s">
        <v>1184</v>
      </c>
      <c r="K111" s="15" t="s">
        <v>1185</v>
      </c>
      <c r="L111" s="15" t="s">
        <v>308</v>
      </c>
      <c r="M111" s="15" t="s">
        <v>308</v>
      </c>
      <c r="N111" s="15" t="s">
        <v>506</v>
      </c>
      <c r="O111" s="14" t="s">
        <v>1578</v>
      </c>
      <c r="P111" s="17">
        <v>50</v>
      </c>
      <c r="Q111" s="24" t="s">
        <v>1569</v>
      </c>
      <c r="R111" s="24" t="s">
        <v>1558</v>
      </c>
      <c r="S111" s="24" t="str">
        <f t="shared" si="4"/>
        <v>1900000101</v>
      </c>
      <c r="T111" s="24" t="str">
        <f t="shared" si="5"/>
        <v>JAN 2020</v>
      </c>
      <c r="U111" s="24" t="str">
        <f t="shared" si="6"/>
        <v>Legal Services</v>
      </c>
      <c r="V111" t="str">
        <f t="shared" si="7"/>
        <v>DARRELL L SAUNDERS</v>
      </c>
    </row>
    <row r="112" spans="1:22" x14ac:dyDescent="0.2">
      <c r="A112" s="14" t="s">
        <v>124</v>
      </c>
      <c r="B112" s="15" t="s">
        <v>1553</v>
      </c>
      <c r="C112" s="15" t="s">
        <v>1182</v>
      </c>
      <c r="D112" s="15" t="s">
        <v>1542</v>
      </c>
      <c r="E112" s="15" t="s">
        <v>330</v>
      </c>
      <c r="F112" s="15" t="s">
        <v>331</v>
      </c>
      <c r="G112" s="15" t="s">
        <v>566</v>
      </c>
      <c r="H112" s="15" t="s">
        <v>295</v>
      </c>
      <c r="I112" s="15" t="s">
        <v>312</v>
      </c>
      <c r="J112" s="15" t="s">
        <v>1184</v>
      </c>
      <c r="K112" s="15" t="s">
        <v>1185</v>
      </c>
      <c r="L112" s="15" t="s">
        <v>308</v>
      </c>
      <c r="M112" s="15" t="s">
        <v>308</v>
      </c>
      <c r="N112" s="15" t="s">
        <v>504</v>
      </c>
      <c r="O112" s="14" t="s">
        <v>1581</v>
      </c>
      <c r="P112" s="17">
        <v>400</v>
      </c>
      <c r="Q112" s="24" t="s">
        <v>1569</v>
      </c>
      <c r="R112" s="24" t="s">
        <v>1558</v>
      </c>
      <c r="S112" s="24" t="str">
        <f t="shared" si="4"/>
        <v>1900000898</v>
      </c>
      <c r="T112" s="24" t="str">
        <f t="shared" si="5"/>
        <v>FEB 2020</v>
      </c>
      <c r="U112" s="24" t="str">
        <f t="shared" si="6"/>
        <v>Legal Services</v>
      </c>
      <c r="V112" t="str">
        <f t="shared" si="7"/>
        <v>DARRELL L SAUNDERS</v>
      </c>
    </row>
    <row r="113" spans="1:22" x14ac:dyDescent="0.2">
      <c r="A113" s="14" t="s">
        <v>124</v>
      </c>
      <c r="B113" s="15" t="s">
        <v>1553</v>
      </c>
      <c r="C113" s="15" t="s">
        <v>1182</v>
      </c>
      <c r="D113" s="15" t="s">
        <v>1542</v>
      </c>
      <c r="E113" s="15" t="s">
        <v>330</v>
      </c>
      <c r="F113" s="15" t="s">
        <v>331</v>
      </c>
      <c r="G113" s="15" t="s">
        <v>583</v>
      </c>
      <c r="H113" s="15" t="s">
        <v>295</v>
      </c>
      <c r="I113" s="15" t="s">
        <v>312</v>
      </c>
      <c r="J113" s="15" t="s">
        <v>1184</v>
      </c>
      <c r="K113" s="15" t="s">
        <v>1185</v>
      </c>
      <c r="L113" s="15" t="s">
        <v>308</v>
      </c>
      <c r="M113" s="15" t="s">
        <v>308</v>
      </c>
      <c r="N113" s="15" t="s">
        <v>506</v>
      </c>
      <c r="O113" s="14" t="s">
        <v>1582</v>
      </c>
      <c r="P113" s="17">
        <v>300</v>
      </c>
      <c r="Q113" s="24" t="s">
        <v>1569</v>
      </c>
      <c r="R113" s="24" t="s">
        <v>1558</v>
      </c>
      <c r="S113" s="24" t="str">
        <f t="shared" si="4"/>
        <v>1900001070</v>
      </c>
      <c r="T113" s="24" t="str">
        <f t="shared" si="5"/>
        <v>MAR 2020</v>
      </c>
      <c r="U113" s="24" t="str">
        <f t="shared" si="6"/>
        <v>Legal Services</v>
      </c>
      <c r="V113" t="str">
        <f t="shared" si="7"/>
        <v>DARRELL L SAUNDERS</v>
      </c>
    </row>
    <row r="114" spans="1:22" x14ac:dyDescent="0.2">
      <c r="A114" s="14" t="s">
        <v>124</v>
      </c>
      <c r="B114" s="15" t="s">
        <v>1553</v>
      </c>
      <c r="C114" s="15" t="s">
        <v>1182</v>
      </c>
      <c r="D114" s="15" t="s">
        <v>1542</v>
      </c>
      <c r="E114" s="15" t="s">
        <v>330</v>
      </c>
      <c r="F114" s="15" t="s">
        <v>331</v>
      </c>
      <c r="G114" s="15" t="s">
        <v>584</v>
      </c>
      <c r="H114" s="15" t="s">
        <v>295</v>
      </c>
      <c r="I114" s="15" t="s">
        <v>312</v>
      </c>
      <c r="J114" s="15" t="s">
        <v>1184</v>
      </c>
      <c r="K114" s="15" t="s">
        <v>1185</v>
      </c>
      <c r="L114" s="15" t="s">
        <v>308</v>
      </c>
      <c r="M114" s="15" t="s">
        <v>308</v>
      </c>
      <c r="N114" s="15" t="s">
        <v>504</v>
      </c>
      <c r="O114" s="14" t="s">
        <v>1582</v>
      </c>
      <c r="P114" s="17">
        <v>950</v>
      </c>
      <c r="Q114" s="24" t="s">
        <v>1569</v>
      </c>
      <c r="R114" s="24" t="s">
        <v>1558</v>
      </c>
      <c r="S114" s="24" t="str">
        <f t="shared" si="4"/>
        <v>1900001071</v>
      </c>
      <c r="T114" s="24" t="str">
        <f t="shared" si="5"/>
        <v>MAR 2020</v>
      </c>
      <c r="U114" s="24" t="str">
        <f t="shared" si="6"/>
        <v>Legal Services</v>
      </c>
      <c r="V114" t="str">
        <f t="shared" si="7"/>
        <v>DARRELL L SAUNDERS</v>
      </c>
    </row>
    <row r="115" spans="1:22" x14ac:dyDescent="0.2">
      <c r="A115" s="14" t="s">
        <v>124</v>
      </c>
      <c r="B115" s="15" t="s">
        <v>1553</v>
      </c>
      <c r="C115" s="15" t="s">
        <v>1182</v>
      </c>
      <c r="D115" s="15" t="s">
        <v>1542</v>
      </c>
      <c r="E115" s="15" t="s">
        <v>330</v>
      </c>
      <c r="F115" s="15" t="s">
        <v>331</v>
      </c>
      <c r="G115" s="15" t="s">
        <v>623</v>
      </c>
      <c r="H115" s="15" t="s">
        <v>295</v>
      </c>
      <c r="I115" s="15" t="s">
        <v>312</v>
      </c>
      <c r="J115" s="15" t="s">
        <v>1184</v>
      </c>
      <c r="K115" s="15" t="s">
        <v>1185</v>
      </c>
      <c r="L115" s="15" t="s">
        <v>308</v>
      </c>
      <c r="M115" s="15" t="s">
        <v>308</v>
      </c>
      <c r="N115" s="15" t="s">
        <v>506</v>
      </c>
      <c r="O115" s="14" t="s">
        <v>1586</v>
      </c>
      <c r="P115" s="17">
        <v>400</v>
      </c>
      <c r="Q115" s="24" t="s">
        <v>1569</v>
      </c>
      <c r="R115" s="24" t="s">
        <v>1558</v>
      </c>
      <c r="S115" s="24" t="str">
        <f t="shared" si="4"/>
        <v>1900001643</v>
      </c>
      <c r="T115" s="24" t="str">
        <f t="shared" si="5"/>
        <v>APR 2020</v>
      </c>
      <c r="U115" s="24" t="str">
        <f t="shared" si="6"/>
        <v>Legal Services</v>
      </c>
      <c r="V115" t="str">
        <f t="shared" si="7"/>
        <v>DARRELL L SAUNDERS</v>
      </c>
    </row>
    <row r="116" spans="1:22" x14ac:dyDescent="0.2">
      <c r="A116" s="14" t="s">
        <v>124</v>
      </c>
      <c r="B116" s="15" t="s">
        <v>1553</v>
      </c>
      <c r="C116" s="15" t="s">
        <v>1182</v>
      </c>
      <c r="D116" s="15" t="s">
        <v>1542</v>
      </c>
      <c r="E116" s="15" t="s">
        <v>330</v>
      </c>
      <c r="F116" s="15" t="s">
        <v>331</v>
      </c>
      <c r="G116" s="15" t="s">
        <v>656</v>
      </c>
      <c r="H116" s="15" t="s">
        <v>295</v>
      </c>
      <c r="I116" s="15" t="s">
        <v>312</v>
      </c>
      <c r="J116" s="15" t="s">
        <v>1184</v>
      </c>
      <c r="K116" s="15" t="s">
        <v>1185</v>
      </c>
      <c r="L116" s="15" t="s">
        <v>308</v>
      </c>
      <c r="M116" s="15" t="s">
        <v>308</v>
      </c>
      <c r="N116" s="15" t="s">
        <v>506</v>
      </c>
      <c r="O116" s="14" t="s">
        <v>414</v>
      </c>
      <c r="P116" s="17">
        <v>150</v>
      </c>
      <c r="Q116" s="24" t="s">
        <v>1569</v>
      </c>
      <c r="R116" s="24" t="s">
        <v>1558</v>
      </c>
      <c r="S116" s="24" t="str">
        <f t="shared" si="4"/>
        <v>1900002150</v>
      </c>
      <c r="T116" s="24" t="str">
        <f t="shared" si="5"/>
        <v>MAY 2020</v>
      </c>
      <c r="U116" s="24" t="str">
        <f t="shared" si="6"/>
        <v>Legal Services</v>
      </c>
      <c r="V116" t="str">
        <f t="shared" si="7"/>
        <v>DARRELL L SAUNDERS</v>
      </c>
    </row>
    <row r="117" spans="1:22" x14ac:dyDescent="0.2">
      <c r="A117" s="14" t="s">
        <v>124</v>
      </c>
      <c r="B117" s="15" t="s">
        <v>1553</v>
      </c>
      <c r="C117" s="15" t="s">
        <v>1182</v>
      </c>
      <c r="D117" s="15" t="s">
        <v>1542</v>
      </c>
      <c r="E117" s="15" t="s">
        <v>330</v>
      </c>
      <c r="F117" s="15" t="s">
        <v>331</v>
      </c>
      <c r="G117" s="15" t="s">
        <v>657</v>
      </c>
      <c r="H117" s="15" t="s">
        <v>295</v>
      </c>
      <c r="I117" s="15" t="s">
        <v>312</v>
      </c>
      <c r="J117" s="15" t="s">
        <v>1184</v>
      </c>
      <c r="K117" s="15" t="s">
        <v>1185</v>
      </c>
      <c r="L117" s="15" t="s">
        <v>308</v>
      </c>
      <c r="M117" s="15" t="s">
        <v>308</v>
      </c>
      <c r="N117" s="15" t="s">
        <v>658</v>
      </c>
      <c r="O117" s="14" t="s">
        <v>414</v>
      </c>
      <c r="P117" s="17">
        <v>450</v>
      </c>
      <c r="Q117" s="24" t="s">
        <v>1569</v>
      </c>
      <c r="R117" s="24" t="s">
        <v>1558</v>
      </c>
      <c r="S117" s="24" t="str">
        <f t="shared" si="4"/>
        <v>1900002151</v>
      </c>
      <c r="T117" s="24" t="str">
        <f t="shared" si="5"/>
        <v>MAY 2020</v>
      </c>
      <c r="U117" s="24" t="str">
        <f t="shared" si="6"/>
        <v>Legal Services</v>
      </c>
      <c r="V117" t="str">
        <f t="shared" si="7"/>
        <v>DARRELL L SAUNDERS</v>
      </c>
    </row>
    <row r="118" spans="1:22" x14ac:dyDescent="0.2">
      <c r="A118" s="14" t="s">
        <v>124</v>
      </c>
      <c r="B118" s="15" t="s">
        <v>1553</v>
      </c>
      <c r="C118" s="15" t="s">
        <v>1182</v>
      </c>
      <c r="D118" s="15" t="s">
        <v>1542</v>
      </c>
      <c r="E118" s="15" t="s">
        <v>330</v>
      </c>
      <c r="F118" s="15" t="s">
        <v>331</v>
      </c>
      <c r="G118" s="15" t="s">
        <v>697</v>
      </c>
      <c r="H118" s="15" t="s">
        <v>295</v>
      </c>
      <c r="I118" s="15" t="s">
        <v>312</v>
      </c>
      <c r="J118" s="15" t="s">
        <v>1184</v>
      </c>
      <c r="K118" s="15" t="s">
        <v>1185</v>
      </c>
      <c r="L118" s="15" t="s">
        <v>308</v>
      </c>
      <c r="M118" s="15" t="s">
        <v>308</v>
      </c>
      <c r="N118" s="15" t="s">
        <v>658</v>
      </c>
      <c r="O118" s="14" t="s">
        <v>1583</v>
      </c>
      <c r="P118" s="17">
        <v>100</v>
      </c>
      <c r="Q118" s="24" t="s">
        <v>1569</v>
      </c>
      <c r="R118" s="24" t="s">
        <v>1558</v>
      </c>
      <c r="S118" s="24" t="str">
        <f t="shared" si="4"/>
        <v>1900002777</v>
      </c>
      <c r="T118" s="24" t="str">
        <f t="shared" si="5"/>
        <v>JUN 2020</v>
      </c>
      <c r="U118" s="24" t="str">
        <f t="shared" si="6"/>
        <v>Legal Services</v>
      </c>
      <c r="V118" t="str">
        <f t="shared" si="7"/>
        <v>DARRELL L SAUNDERS</v>
      </c>
    </row>
    <row r="119" spans="1:22" x14ac:dyDescent="0.2">
      <c r="A119" s="14" t="s">
        <v>124</v>
      </c>
      <c r="B119" s="15" t="s">
        <v>1553</v>
      </c>
      <c r="C119" s="15" t="s">
        <v>1182</v>
      </c>
      <c r="D119" s="15" t="s">
        <v>1542</v>
      </c>
      <c r="E119" s="15" t="s">
        <v>330</v>
      </c>
      <c r="F119" s="15" t="s">
        <v>331</v>
      </c>
      <c r="G119" s="15" t="s">
        <v>698</v>
      </c>
      <c r="H119" s="15" t="s">
        <v>295</v>
      </c>
      <c r="I119" s="15" t="s">
        <v>312</v>
      </c>
      <c r="J119" s="15" t="s">
        <v>1184</v>
      </c>
      <c r="K119" s="15" t="s">
        <v>1185</v>
      </c>
      <c r="L119" s="15" t="s">
        <v>308</v>
      </c>
      <c r="M119" s="15" t="s">
        <v>308</v>
      </c>
      <c r="N119" s="15" t="s">
        <v>506</v>
      </c>
      <c r="O119" s="14" t="s">
        <v>1583</v>
      </c>
      <c r="P119" s="17">
        <v>50</v>
      </c>
      <c r="Q119" s="24" t="s">
        <v>1569</v>
      </c>
      <c r="R119" s="24" t="s">
        <v>1558</v>
      </c>
      <c r="S119" s="24" t="str">
        <f t="shared" si="4"/>
        <v>1900002778</v>
      </c>
      <c r="T119" s="24" t="str">
        <f t="shared" si="5"/>
        <v>JUN 2020</v>
      </c>
      <c r="U119" s="24" t="str">
        <f t="shared" si="6"/>
        <v>Legal Services</v>
      </c>
      <c r="V119" t="str">
        <f t="shared" si="7"/>
        <v>DARRELL L SAUNDERS</v>
      </c>
    </row>
    <row r="120" spans="1:22" x14ac:dyDescent="0.2">
      <c r="A120" s="14" t="s">
        <v>124</v>
      </c>
      <c r="B120" s="15" t="s">
        <v>1553</v>
      </c>
      <c r="C120" s="15" t="s">
        <v>1182</v>
      </c>
      <c r="D120" s="15" t="s">
        <v>1542</v>
      </c>
      <c r="E120" s="15" t="s">
        <v>330</v>
      </c>
      <c r="F120" s="15" t="s">
        <v>331</v>
      </c>
      <c r="G120" s="15" t="s">
        <v>726</v>
      </c>
      <c r="H120" s="15" t="s">
        <v>295</v>
      </c>
      <c r="I120" s="15" t="s">
        <v>312</v>
      </c>
      <c r="J120" s="15" t="s">
        <v>1184</v>
      </c>
      <c r="K120" s="15" t="s">
        <v>1185</v>
      </c>
      <c r="L120" s="15" t="s">
        <v>308</v>
      </c>
      <c r="M120" s="15" t="s">
        <v>308</v>
      </c>
      <c r="N120" s="15" t="s">
        <v>506</v>
      </c>
      <c r="O120" s="14" t="s">
        <v>1579</v>
      </c>
      <c r="P120" s="17">
        <v>50</v>
      </c>
      <c r="Q120" s="24" t="s">
        <v>1569</v>
      </c>
      <c r="R120" s="24" t="s">
        <v>1558</v>
      </c>
      <c r="S120" s="24" t="str">
        <f t="shared" si="4"/>
        <v>1900003314</v>
      </c>
      <c r="T120" s="24" t="str">
        <f t="shared" si="5"/>
        <v>JUL 2020</v>
      </c>
      <c r="U120" s="24" t="str">
        <f t="shared" si="6"/>
        <v>Legal Services</v>
      </c>
      <c r="V120" t="str">
        <f t="shared" si="7"/>
        <v>DARRELL L SAUNDERS</v>
      </c>
    </row>
    <row r="121" spans="1:22" x14ac:dyDescent="0.2">
      <c r="A121" s="14" t="s">
        <v>124</v>
      </c>
      <c r="B121" s="15" t="s">
        <v>1553</v>
      </c>
      <c r="C121" s="15" t="s">
        <v>1182</v>
      </c>
      <c r="D121" s="15" t="s">
        <v>1542</v>
      </c>
      <c r="E121" s="15" t="s">
        <v>330</v>
      </c>
      <c r="F121" s="15" t="s">
        <v>331</v>
      </c>
      <c r="G121" s="15" t="s">
        <v>727</v>
      </c>
      <c r="H121" s="15" t="s">
        <v>295</v>
      </c>
      <c r="I121" s="15" t="s">
        <v>312</v>
      </c>
      <c r="J121" s="15" t="s">
        <v>1184</v>
      </c>
      <c r="K121" s="15" t="s">
        <v>1185</v>
      </c>
      <c r="L121" s="15" t="s">
        <v>308</v>
      </c>
      <c r="M121" s="15" t="s">
        <v>308</v>
      </c>
      <c r="N121" s="15" t="s">
        <v>728</v>
      </c>
      <c r="O121" s="14" t="s">
        <v>1579</v>
      </c>
      <c r="P121" s="17">
        <v>500</v>
      </c>
      <c r="Q121" s="24" t="s">
        <v>1569</v>
      </c>
      <c r="R121" s="24" t="s">
        <v>1558</v>
      </c>
      <c r="S121" s="24" t="str">
        <f t="shared" si="4"/>
        <v>1900003320</v>
      </c>
      <c r="T121" s="24" t="str">
        <f t="shared" si="5"/>
        <v>JUL 2020</v>
      </c>
      <c r="U121" s="24" t="str">
        <f t="shared" si="6"/>
        <v>Legal Services</v>
      </c>
      <c r="V121" t="str">
        <f t="shared" si="7"/>
        <v>DARRELL L SAUNDERS</v>
      </c>
    </row>
    <row r="122" spans="1:22" x14ac:dyDescent="0.2">
      <c r="A122" s="14" t="s">
        <v>124</v>
      </c>
      <c r="B122" s="15" t="s">
        <v>1553</v>
      </c>
      <c r="C122" s="15" t="s">
        <v>1182</v>
      </c>
      <c r="D122" s="15" t="s">
        <v>1542</v>
      </c>
      <c r="E122" s="15" t="s">
        <v>330</v>
      </c>
      <c r="F122" s="15" t="s">
        <v>331</v>
      </c>
      <c r="G122" s="15" t="s">
        <v>758</v>
      </c>
      <c r="H122" s="15" t="s">
        <v>295</v>
      </c>
      <c r="I122" s="15" t="s">
        <v>312</v>
      </c>
      <c r="J122" s="15" t="s">
        <v>1184</v>
      </c>
      <c r="K122" s="15" t="s">
        <v>1185</v>
      </c>
      <c r="L122" s="15" t="s">
        <v>308</v>
      </c>
      <c r="M122" s="15" t="s">
        <v>308</v>
      </c>
      <c r="N122" s="15" t="s">
        <v>504</v>
      </c>
      <c r="O122" s="14" t="s">
        <v>1580</v>
      </c>
      <c r="P122" s="17">
        <v>50</v>
      </c>
      <c r="Q122" s="24" t="s">
        <v>1569</v>
      </c>
      <c r="R122" s="24" t="s">
        <v>1558</v>
      </c>
      <c r="S122" s="24" t="str">
        <f t="shared" si="4"/>
        <v>1900003888</v>
      </c>
      <c r="T122" s="24" t="str">
        <f t="shared" si="5"/>
        <v>AUG 2020</v>
      </c>
      <c r="U122" s="24" t="str">
        <f t="shared" si="6"/>
        <v>Legal Services</v>
      </c>
      <c r="V122" t="str">
        <f t="shared" si="7"/>
        <v>DARRELL L SAUNDERS</v>
      </c>
    </row>
    <row r="123" spans="1:22" x14ac:dyDescent="0.2">
      <c r="A123" s="14" t="s">
        <v>124</v>
      </c>
      <c r="B123" s="15" t="s">
        <v>1553</v>
      </c>
      <c r="C123" s="15" t="s">
        <v>1182</v>
      </c>
      <c r="D123" s="15" t="s">
        <v>1542</v>
      </c>
      <c r="E123" s="15" t="s">
        <v>330</v>
      </c>
      <c r="F123" s="15" t="s">
        <v>331</v>
      </c>
      <c r="G123" s="15" t="s">
        <v>759</v>
      </c>
      <c r="H123" s="15" t="s">
        <v>295</v>
      </c>
      <c r="I123" s="15" t="s">
        <v>312</v>
      </c>
      <c r="J123" s="15" t="s">
        <v>1184</v>
      </c>
      <c r="K123" s="15" t="s">
        <v>1185</v>
      </c>
      <c r="L123" s="15" t="s">
        <v>308</v>
      </c>
      <c r="M123" s="15" t="s">
        <v>308</v>
      </c>
      <c r="N123" s="15" t="s">
        <v>506</v>
      </c>
      <c r="O123" s="14" t="s">
        <v>1580</v>
      </c>
      <c r="P123" s="17">
        <v>200</v>
      </c>
      <c r="Q123" s="24" t="s">
        <v>1569</v>
      </c>
      <c r="R123" s="24" t="s">
        <v>1558</v>
      </c>
      <c r="S123" s="24" t="str">
        <f t="shared" si="4"/>
        <v>1900003892</v>
      </c>
      <c r="T123" s="24" t="str">
        <f t="shared" si="5"/>
        <v>AUG 2020</v>
      </c>
      <c r="U123" s="24" t="str">
        <f t="shared" si="6"/>
        <v>Legal Services</v>
      </c>
      <c r="V123" t="str">
        <f t="shared" si="7"/>
        <v>DARRELL L SAUNDERS</v>
      </c>
    </row>
    <row r="124" spans="1:22" x14ac:dyDescent="0.2">
      <c r="A124" s="14" t="s">
        <v>124</v>
      </c>
      <c r="B124" s="15" t="s">
        <v>1553</v>
      </c>
      <c r="C124" s="15" t="s">
        <v>1182</v>
      </c>
      <c r="D124" s="15" t="s">
        <v>1542</v>
      </c>
      <c r="E124" s="15" t="s">
        <v>330</v>
      </c>
      <c r="F124" s="15" t="s">
        <v>331</v>
      </c>
      <c r="G124" s="15" t="s">
        <v>777</v>
      </c>
      <c r="H124" s="15" t="s">
        <v>295</v>
      </c>
      <c r="I124" s="15" t="s">
        <v>312</v>
      </c>
      <c r="J124" s="15" t="s">
        <v>1074</v>
      </c>
      <c r="K124" s="15" t="s">
        <v>1075</v>
      </c>
      <c r="L124" s="15" t="s">
        <v>308</v>
      </c>
      <c r="M124" s="15" t="s">
        <v>308</v>
      </c>
      <c r="N124" s="15" t="s">
        <v>778</v>
      </c>
      <c r="O124" s="14" t="s">
        <v>1584</v>
      </c>
      <c r="P124" s="17">
        <v>300</v>
      </c>
      <c r="Q124" s="24" t="s">
        <v>1569</v>
      </c>
      <c r="R124" s="24" t="s">
        <v>1558</v>
      </c>
      <c r="S124" s="24" t="str">
        <f t="shared" si="4"/>
        <v>1900004515</v>
      </c>
      <c r="T124" s="24" t="str">
        <f t="shared" si="5"/>
        <v>SEP 2019</v>
      </c>
      <c r="U124" s="24" t="str">
        <f t="shared" si="6"/>
        <v>Legal Services</v>
      </c>
      <c r="V124" t="str">
        <f t="shared" si="7"/>
        <v>DARRELL L SAUNDERS</v>
      </c>
    </row>
    <row r="125" spans="1:22" x14ac:dyDescent="0.2">
      <c r="A125" s="14" t="s">
        <v>124</v>
      </c>
      <c r="B125" s="15" t="s">
        <v>1553</v>
      </c>
      <c r="C125" s="15" t="s">
        <v>1182</v>
      </c>
      <c r="D125" s="15" t="s">
        <v>1542</v>
      </c>
      <c r="E125" s="15" t="s">
        <v>330</v>
      </c>
      <c r="F125" s="15" t="s">
        <v>331</v>
      </c>
      <c r="G125" s="15" t="s">
        <v>828</v>
      </c>
      <c r="H125" s="15" t="s">
        <v>295</v>
      </c>
      <c r="I125" s="15" t="s">
        <v>312</v>
      </c>
      <c r="J125" s="15" t="s">
        <v>1184</v>
      </c>
      <c r="K125" s="15" t="s">
        <v>1185</v>
      </c>
      <c r="L125" s="15" t="s">
        <v>308</v>
      </c>
      <c r="M125" s="15" t="s">
        <v>308</v>
      </c>
      <c r="N125" s="15" t="s">
        <v>504</v>
      </c>
      <c r="O125" s="14" t="s">
        <v>1577</v>
      </c>
      <c r="P125" s="17">
        <v>950</v>
      </c>
      <c r="Q125" s="24" t="s">
        <v>1569</v>
      </c>
      <c r="R125" s="24" t="s">
        <v>1558</v>
      </c>
      <c r="S125" s="24" t="str">
        <f t="shared" si="4"/>
        <v>1900005208</v>
      </c>
      <c r="T125" s="24" t="str">
        <f t="shared" si="5"/>
        <v>OCT 2019</v>
      </c>
      <c r="U125" s="24" t="str">
        <f t="shared" si="6"/>
        <v>Legal Services</v>
      </c>
      <c r="V125" t="str">
        <f t="shared" si="7"/>
        <v>DARRELL L SAUNDERS</v>
      </c>
    </row>
    <row r="126" spans="1:22" x14ac:dyDescent="0.2">
      <c r="A126" s="14" t="s">
        <v>124</v>
      </c>
      <c r="B126" s="15" t="s">
        <v>1553</v>
      </c>
      <c r="C126" s="15" t="s">
        <v>1182</v>
      </c>
      <c r="D126" s="15" t="s">
        <v>1542</v>
      </c>
      <c r="E126" s="15" t="s">
        <v>330</v>
      </c>
      <c r="F126" s="15" t="s">
        <v>331</v>
      </c>
      <c r="G126" s="15" t="s">
        <v>854</v>
      </c>
      <c r="H126" s="15" t="s">
        <v>295</v>
      </c>
      <c r="I126" s="15" t="s">
        <v>312</v>
      </c>
      <c r="J126" s="15" t="s">
        <v>1184</v>
      </c>
      <c r="K126" s="15" t="s">
        <v>1185</v>
      </c>
      <c r="L126" s="15" t="s">
        <v>308</v>
      </c>
      <c r="M126" s="15" t="s">
        <v>308</v>
      </c>
      <c r="N126" s="15" t="s">
        <v>506</v>
      </c>
      <c r="O126" s="14" t="s">
        <v>1585</v>
      </c>
      <c r="P126" s="17">
        <v>1397.5</v>
      </c>
      <c r="Q126" s="24" t="s">
        <v>1569</v>
      </c>
      <c r="R126" s="24" t="s">
        <v>1558</v>
      </c>
      <c r="S126" s="24" t="str">
        <f t="shared" si="4"/>
        <v>1900005681</v>
      </c>
      <c r="T126" s="24" t="str">
        <f t="shared" si="5"/>
        <v>NOV 2019</v>
      </c>
      <c r="U126" s="24" t="str">
        <f t="shared" si="6"/>
        <v>Legal Services</v>
      </c>
      <c r="V126" t="str">
        <f t="shared" si="7"/>
        <v>DARRELL L SAUNDERS</v>
      </c>
    </row>
    <row r="127" spans="1:22" x14ac:dyDescent="0.2">
      <c r="A127" s="14" t="s">
        <v>124</v>
      </c>
      <c r="B127" s="15" t="s">
        <v>1553</v>
      </c>
      <c r="C127" s="15" t="s">
        <v>1182</v>
      </c>
      <c r="D127" s="15" t="s">
        <v>1542</v>
      </c>
      <c r="E127" s="15" t="s">
        <v>330</v>
      </c>
      <c r="F127" s="15" t="s">
        <v>331</v>
      </c>
      <c r="G127" s="15" t="s">
        <v>888</v>
      </c>
      <c r="H127" s="15" t="s">
        <v>295</v>
      </c>
      <c r="I127" s="15" t="s">
        <v>312</v>
      </c>
      <c r="J127" s="15" t="s">
        <v>1184</v>
      </c>
      <c r="K127" s="15" t="s">
        <v>1185</v>
      </c>
      <c r="L127" s="15" t="s">
        <v>308</v>
      </c>
      <c r="M127" s="15" t="s">
        <v>308</v>
      </c>
      <c r="N127" s="15" t="s">
        <v>504</v>
      </c>
      <c r="O127" s="14" t="s">
        <v>1576</v>
      </c>
      <c r="P127" s="17">
        <v>50</v>
      </c>
      <c r="Q127" s="24" t="s">
        <v>1569</v>
      </c>
      <c r="R127" s="24" t="s">
        <v>1558</v>
      </c>
      <c r="S127" s="24" t="str">
        <f t="shared" si="4"/>
        <v>1900006188</v>
      </c>
      <c r="T127" s="24" t="str">
        <f t="shared" si="5"/>
        <v>DEC 2019</v>
      </c>
      <c r="U127" s="24" t="str">
        <f t="shared" si="6"/>
        <v>Legal Services</v>
      </c>
      <c r="V127" t="str">
        <f t="shared" si="7"/>
        <v>DARRELL L SAUNDERS</v>
      </c>
    </row>
    <row r="128" spans="1:22" x14ac:dyDescent="0.2">
      <c r="A128" s="14" t="s">
        <v>124</v>
      </c>
      <c r="B128" s="15" t="s">
        <v>1553</v>
      </c>
      <c r="C128" s="15" t="s">
        <v>1182</v>
      </c>
      <c r="D128" s="15" t="s">
        <v>1542</v>
      </c>
      <c r="E128" s="15" t="s">
        <v>330</v>
      </c>
      <c r="F128" s="15" t="s">
        <v>331</v>
      </c>
      <c r="G128" s="15" t="s">
        <v>889</v>
      </c>
      <c r="H128" s="15" t="s">
        <v>295</v>
      </c>
      <c r="I128" s="15" t="s">
        <v>312</v>
      </c>
      <c r="J128" s="15" t="s">
        <v>1184</v>
      </c>
      <c r="K128" s="15" t="s">
        <v>1185</v>
      </c>
      <c r="L128" s="15" t="s">
        <v>308</v>
      </c>
      <c r="M128" s="15" t="s">
        <v>308</v>
      </c>
      <c r="N128" s="15" t="s">
        <v>506</v>
      </c>
      <c r="O128" s="14" t="s">
        <v>1576</v>
      </c>
      <c r="P128" s="17">
        <v>50</v>
      </c>
      <c r="Q128" s="24" t="s">
        <v>1569</v>
      </c>
      <c r="R128" s="24" t="s">
        <v>1558</v>
      </c>
      <c r="S128" s="24" t="str">
        <f t="shared" si="4"/>
        <v>1900006192</v>
      </c>
      <c r="T128" s="24" t="str">
        <f t="shared" si="5"/>
        <v>DEC 2019</v>
      </c>
      <c r="U128" s="24" t="str">
        <f t="shared" si="6"/>
        <v>Legal Services</v>
      </c>
      <c r="V128" t="str">
        <f t="shared" si="7"/>
        <v>DARRELL L SAUNDERS</v>
      </c>
    </row>
    <row r="129" spans="1:22" x14ac:dyDescent="0.2">
      <c r="A129" s="14" t="s">
        <v>124</v>
      </c>
      <c r="B129" s="15" t="s">
        <v>1553</v>
      </c>
      <c r="C129" s="15" t="s">
        <v>1182</v>
      </c>
      <c r="D129" s="15" t="s">
        <v>1542</v>
      </c>
      <c r="E129" s="15" t="s">
        <v>371</v>
      </c>
      <c r="F129" s="15" t="s">
        <v>372</v>
      </c>
      <c r="G129" s="15" t="s">
        <v>852</v>
      </c>
      <c r="H129" s="15" t="s">
        <v>295</v>
      </c>
      <c r="I129" s="15" t="s">
        <v>312</v>
      </c>
      <c r="J129" s="15" t="s">
        <v>1184</v>
      </c>
      <c r="K129" s="15" t="s">
        <v>1185</v>
      </c>
      <c r="L129" s="15" t="s">
        <v>308</v>
      </c>
      <c r="M129" s="15" t="s">
        <v>308</v>
      </c>
      <c r="N129" s="15" t="s">
        <v>853</v>
      </c>
      <c r="O129" s="14" t="s">
        <v>1585</v>
      </c>
      <c r="P129" s="17">
        <v>190.5</v>
      </c>
      <c r="Q129" s="24" t="s">
        <v>1569</v>
      </c>
      <c r="R129" s="24" t="s">
        <v>1558</v>
      </c>
      <c r="S129" s="24" t="str">
        <f t="shared" si="4"/>
        <v>1900005612</v>
      </c>
      <c r="T129" s="24" t="str">
        <f t="shared" si="5"/>
        <v>NOV 2019</v>
      </c>
      <c r="U129" s="24" t="str">
        <f t="shared" si="6"/>
        <v>Legal Services</v>
      </c>
      <c r="V129" t="str">
        <f t="shared" si="7"/>
        <v>CSC</v>
      </c>
    </row>
    <row r="130" spans="1:22" x14ac:dyDescent="0.2">
      <c r="A130" s="14" t="s">
        <v>124</v>
      </c>
      <c r="B130" s="15" t="s">
        <v>1553</v>
      </c>
      <c r="C130" s="15" t="s">
        <v>1182</v>
      </c>
      <c r="D130" s="15" t="s">
        <v>1542</v>
      </c>
      <c r="E130" s="15" t="s">
        <v>563</v>
      </c>
      <c r="F130" s="15" t="s">
        <v>564</v>
      </c>
      <c r="G130" s="15" t="s">
        <v>562</v>
      </c>
      <c r="H130" s="15" t="s">
        <v>295</v>
      </c>
      <c r="I130" s="15" t="s">
        <v>312</v>
      </c>
      <c r="J130" s="15" t="s">
        <v>1184</v>
      </c>
      <c r="K130" s="15" t="s">
        <v>1185</v>
      </c>
      <c r="L130" s="15" t="s">
        <v>308</v>
      </c>
      <c r="M130" s="15" t="s">
        <v>308</v>
      </c>
      <c r="N130" s="15" t="s">
        <v>565</v>
      </c>
      <c r="O130" s="14" t="s">
        <v>1581</v>
      </c>
      <c r="P130" s="17">
        <v>356.93</v>
      </c>
      <c r="Q130" s="24" t="s">
        <v>1569</v>
      </c>
      <c r="R130" s="24" t="s">
        <v>1558</v>
      </c>
      <c r="S130" s="24" t="str">
        <f t="shared" si="4"/>
        <v>1900000894</v>
      </c>
      <c r="T130" s="24" t="str">
        <f t="shared" si="5"/>
        <v>FEB 2020</v>
      </c>
      <c r="U130" s="24" t="str">
        <f t="shared" si="6"/>
        <v>Legal Services</v>
      </c>
      <c r="V130" t="str">
        <f t="shared" si="7"/>
        <v>MCCARTER &amp; ENGLISH LLP</v>
      </c>
    </row>
    <row r="131" spans="1:22" x14ac:dyDescent="0.2">
      <c r="A131" s="14" t="s">
        <v>124</v>
      </c>
      <c r="B131" s="15" t="s">
        <v>1553</v>
      </c>
      <c r="C131" s="15" t="s">
        <v>1182</v>
      </c>
      <c r="D131" s="15" t="s">
        <v>1542</v>
      </c>
      <c r="E131" s="15" t="s">
        <v>563</v>
      </c>
      <c r="F131" s="15" t="s">
        <v>564</v>
      </c>
      <c r="G131" s="15" t="s">
        <v>597</v>
      </c>
      <c r="H131" s="15" t="s">
        <v>295</v>
      </c>
      <c r="I131" s="15" t="s">
        <v>312</v>
      </c>
      <c r="J131" s="15" t="s">
        <v>1184</v>
      </c>
      <c r="K131" s="15" t="s">
        <v>1185</v>
      </c>
      <c r="L131" s="15" t="s">
        <v>308</v>
      </c>
      <c r="M131" s="15" t="s">
        <v>308</v>
      </c>
      <c r="N131" s="15" t="s">
        <v>598</v>
      </c>
      <c r="O131" s="14" t="s">
        <v>1582</v>
      </c>
      <c r="P131" s="17">
        <v>492.87</v>
      </c>
      <c r="Q131" s="24" t="s">
        <v>1569</v>
      </c>
      <c r="R131" s="24" t="s">
        <v>1558</v>
      </c>
      <c r="S131" s="24" t="str">
        <f t="shared" si="4"/>
        <v>1900001243</v>
      </c>
      <c r="T131" s="24" t="str">
        <f t="shared" si="5"/>
        <v>MAR 2020</v>
      </c>
      <c r="U131" s="24" t="str">
        <f t="shared" si="6"/>
        <v>Legal Services</v>
      </c>
      <c r="V131" t="str">
        <f t="shared" si="7"/>
        <v>MCCARTER &amp; ENGLISH LLP</v>
      </c>
    </row>
    <row r="132" spans="1:22" x14ac:dyDescent="0.2">
      <c r="A132" s="14" t="s">
        <v>124</v>
      </c>
      <c r="B132" s="15" t="s">
        <v>1553</v>
      </c>
      <c r="C132" s="15" t="s">
        <v>1182</v>
      </c>
      <c r="D132" s="15" t="s">
        <v>1542</v>
      </c>
      <c r="E132" s="15" t="s">
        <v>563</v>
      </c>
      <c r="F132" s="15" t="s">
        <v>564</v>
      </c>
      <c r="G132" s="15" t="s">
        <v>634</v>
      </c>
      <c r="H132" s="15" t="s">
        <v>295</v>
      </c>
      <c r="I132" s="15" t="s">
        <v>312</v>
      </c>
      <c r="J132" s="15" t="s">
        <v>1184</v>
      </c>
      <c r="K132" s="15" t="s">
        <v>1185</v>
      </c>
      <c r="L132" s="15" t="s">
        <v>308</v>
      </c>
      <c r="M132" s="15" t="s">
        <v>308</v>
      </c>
      <c r="N132" s="15" t="s">
        <v>635</v>
      </c>
      <c r="O132" s="14" t="s">
        <v>1586</v>
      </c>
      <c r="P132" s="17">
        <v>454.41</v>
      </c>
      <c r="Q132" s="24" t="s">
        <v>1569</v>
      </c>
      <c r="R132" s="24" t="s">
        <v>1558</v>
      </c>
      <c r="S132" s="24" t="str">
        <f t="shared" si="4"/>
        <v>1900001820</v>
      </c>
      <c r="T132" s="24" t="str">
        <f t="shared" si="5"/>
        <v>APR 2020</v>
      </c>
      <c r="U132" s="24" t="str">
        <f t="shared" si="6"/>
        <v>Legal Services</v>
      </c>
      <c r="V132" t="str">
        <f t="shared" si="7"/>
        <v>MCCARTER &amp; ENGLISH LLP</v>
      </c>
    </row>
    <row r="133" spans="1:22" x14ac:dyDescent="0.2">
      <c r="A133" s="14" t="s">
        <v>124</v>
      </c>
      <c r="B133" s="15" t="s">
        <v>1553</v>
      </c>
      <c r="C133" s="15" t="s">
        <v>1182</v>
      </c>
      <c r="D133" s="15" t="s">
        <v>1542</v>
      </c>
      <c r="E133" s="15" t="s">
        <v>563</v>
      </c>
      <c r="F133" s="15" t="s">
        <v>564</v>
      </c>
      <c r="G133" s="15" t="s">
        <v>764</v>
      </c>
      <c r="H133" s="15" t="s">
        <v>295</v>
      </c>
      <c r="I133" s="15" t="s">
        <v>312</v>
      </c>
      <c r="J133" s="15" t="s">
        <v>1184</v>
      </c>
      <c r="K133" s="15" t="s">
        <v>1185</v>
      </c>
      <c r="L133" s="15" t="s">
        <v>308</v>
      </c>
      <c r="M133" s="15" t="s">
        <v>308</v>
      </c>
      <c r="N133" s="15" t="s">
        <v>765</v>
      </c>
      <c r="O133" s="14" t="s">
        <v>1580</v>
      </c>
      <c r="P133" s="17">
        <v>1013.83</v>
      </c>
      <c r="Q133" s="24" t="s">
        <v>1569</v>
      </c>
      <c r="R133" s="24" t="s">
        <v>1558</v>
      </c>
      <c r="S133" s="24" t="str">
        <f t="shared" si="4"/>
        <v>1900004006</v>
      </c>
      <c r="T133" s="24" t="str">
        <f t="shared" si="5"/>
        <v>AUG 2020</v>
      </c>
      <c r="U133" s="24" t="str">
        <f t="shared" si="6"/>
        <v>Legal Services</v>
      </c>
      <c r="V133" t="str">
        <f t="shared" si="7"/>
        <v>MCCARTER &amp; ENGLISH LLP</v>
      </c>
    </row>
    <row r="134" spans="1:22" x14ac:dyDescent="0.2">
      <c r="A134" s="14" t="s">
        <v>124</v>
      </c>
      <c r="B134" s="15" t="s">
        <v>1553</v>
      </c>
      <c r="C134" s="15" t="s">
        <v>1182</v>
      </c>
      <c r="D134" s="15" t="s">
        <v>1542</v>
      </c>
      <c r="E134" s="15" t="s">
        <v>563</v>
      </c>
      <c r="F134" s="15" t="s">
        <v>564</v>
      </c>
      <c r="G134" s="15" t="s">
        <v>796</v>
      </c>
      <c r="H134" s="15" t="s">
        <v>295</v>
      </c>
      <c r="I134" s="15" t="s">
        <v>312</v>
      </c>
      <c r="J134" s="15" t="s">
        <v>1184</v>
      </c>
      <c r="K134" s="15" t="s">
        <v>1185</v>
      </c>
      <c r="L134" s="15" t="s">
        <v>308</v>
      </c>
      <c r="M134" s="15" t="s">
        <v>308</v>
      </c>
      <c r="N134" s="15" t="s">
        <v>797</v>
      </c>
      <c r="O134" s="14" t="s">
        <v>1584</v>
      </c>
      <c r="P134" s="17">
        <v>292.26</v>
      </c>
      <c r="Q134" s="24" t="s">
        <v>1569</v>
      </c>
      <c r="R134" s="24" t="s">
        <v>1558</v>
      </c>
      <c r="S134" s="24" t="str">
        <f t="shared" si="4"/>
        <v>1900004780</v>
      </c>
      <c r="T134" s="24" t="str">
        <f t="shared" si="5"/>
        <v>SEP 2019</v>
      </c>
      <c r="U134" s="24" t="str">
        <f t="shared" si="6"/>
        <v>Legal Services</v>
      </c>
      <c r="V134" t="str">
        <f t="shared" si="7"/>
        <v>MCCARTER &amp; ENGLISH LLP</v>
      </c>
    </row>
    <row r="135" spans="1:22" x14ac:dyDescent="0.2">
      <c r="A135" s="14" t="s">
        <v>124</v>
      </c>
      <c r="B135" s="15" t="s">
        <v>1553</v>
      </c>
      <c r="C135" s="15" t="s">
        <v>1182</v>
      </c>
      <c r="D135" s="15" t="s">
        <v>1542</v>
      </c>
      <c r="E135" s="15" t="s">
        <v>563</v>
      </c>
      <c r="F135" s="15" t="s">
        <v>564</v>
      </c>
      <c r="G135" s="15" t="s">
        <v>798</v>
      </c>
      <c r="H135" s="15" t="s">
        <v>295</v>
      </c>
      <c r="I135" s="15" t="s">
        <v>312</v>
      </c>
      <c r="J135" s="15" t="s">
        <v>1184</v>
      </c>
      <c r="K135" s="15" t="s">
        <v>1185</v>
      </c>
      <c r="L135" s="15" t="s">
        <v>308</v>
      </c>
      <c r="M135" s="15" t="s">
        <v>308</v>
      </c>
      <c r="N135" s="15" t="s">
        <v>799</v>
      </c>
      <c r="O135" s="14" t="s">
        <v>1584</v>
      </c>
      <c r="P135" s="17">
        <v>274.61</v>
      </c>
      <c r="Q135" s="24" t="s">
        <v>1569</v>
      </c>
      <c r="R135" s="24" t="s">
        <v>1558</v>
      </c>
      <c r="S135" s="24" t="str">
        <f t="shared" si="4"/>
        <v>1900004781</v>
      </c>
      <c r="T135" s="24" t="str">
        <f t="shared" si="5"/>
        <v>SEP 2019</v>
      </c>
      <c r="U135" s="24" t="str">
        <f t="shared" si="6"/>
        <v>Legal Services</v>
      </c>
      <c r="V135" t="str">
        <f t="shared" si="7"/>
        <v>MCCARTER &amp; ENGLISH LLP</v>
      </c>
    </row>
    <row r="136" spans="1:22" x14ac:dyDescent="0.2">
      <c r="A136" s="14" t="s">
        <v>124</v>
      </c>
      <c r="B136" s="15" t="s">
        <v>1553</v>
      </c>
      <c r="C136" s="15" t="s">
        <v>1182</v>
      </c>
      <c r="D136" s="15" t="s">
        <v>1542</v>
      </c>
      <c r="E136" s="15" t="s">
        <v>563</v>
      </c>
      <c r="F136" s="15" t="s">
        <v>564</v>
      </c>
      <c r="G136" s="15" t="s">
        <v>822</v>
      </c>
      <c r="H136" s="15" t="s">
        <v>295</v>
      </c>
      <c r="I136" s="15" t="s">
        <v>312</v>
      </c>
      <c r="J136" s="15" t="s">
        <v>1184</v>
      </c>
      <c r="K136" s="15" t="s">
        <v>1185</v>
      </c>
      <c r="L136" s="15" t="s">
        <v>308</v>
      </c>
      <c r="M136" s="15" t="s">
        <v>308</v>
      </c>
      <c r="N136" s="15" t="s">
        <v>823</v>
      </c>
      <c r="O136" s="14" t="s">
        <v>1577</v>
      </c>
      <c r="P136" s="17">
        <v>373.77</v>
      </c>
      <c r="Q136" s="24" t="s">
        <v>1569</v>
      </c>
      <c r="R136" s="24" t="s">
        <v>1558</v>
      </c>
      <c r="S136" s="24" t="str">
        <f t="shared" si="4"/>
        <v>1900005155</v>
      </c>
      <c r="T136" s="24" t="str">
        <f t="shared" si="5"/>
        <v>OCT 2019</v>
      </c>
      <c r="U136" s="24" t="str">
        <f t="shared" si="6"/>
        <v>Legal Services</v>
      </c>
      <c r="V136" t="str">
        <f t="shared" si="7"/>
        <v>MCCARTER &amp; ENGLISH LLP</v>
      </c>
    </row>
    <row r="137" spans="1:22" x14ac:dyDescent="0.2">
      <c r="A137" s="14" t="s">
        <v>124</v>
      </c>
      <c r="B137" s="15" t="s">
        <v>1553</v>
      </c>
      <c r="C137" s="15" t="s">
        <v>1182</v>
      </c>
      <c r="D137" s="15" t="s">
        <v>1542</v>
      </c>
      <c r="E137" s="15" t="s">
        <v>563</v>
      </c>
      <c r="F137" s="15" t="s">
        <v>564</v>
      </c>
      <c r="G137" s="15" t="s">
        <v>861</v>
      </c>
      <c r="H137" s="15" t="s">
        <v>295</v>
      </c>
      <c r="I137" s="15" t="s">
        <v>312</v>
      </c>
      <c r="J137" s="15" t="s">
        <v>1184</v>
      </c>
      <c r="K137" s="15" t="s">
        <v>1185</v>
      </c>
      <c r="L137" s="15" t="s">
        <v>308</v>
      </c>
      <c r="M137" s="15" t="s">
        <v>308</v>
      </c>
      <c r="N137" s="15" t="s">
        <v>862</v>
      </c>
      <c r="O137" s="14" t="s">
        <v>1585</v>
      </c>
      <c r="P137" s="17">
        <v>692.7</v>
      </c>
      <c r="Q137" s="24" t="s">
        <v>1569</v>
      </c>
      <c r="R137" s="24" t="s">
        <v>1558</v>
      </c>
      <c r="S137" s="24" t="str">
        <f t="shared" si="4"/>
        <v>1900005742</v>
      </c>
      <c r="T137" s="24" t="str">
        <f t="shared" si="5"/>
        <v>NOV 2019</v>
      </c>
      <c r="U137" s="24" t="str">
        <f t="shared" si="6"/>
        <v>Legal Services</v>
      </c>
      <c r="V137" t="str">
        <f t="shared" si="7"/>
        <v>MCCARTER &amp; ENGLISH LLP</v>
      </c>
    </row>
    <row r="138" spans="1:22" x14ac:dyDescent="0.2">
      <c r="A138" s="14" t="s">
        <v>124</v>
      </c>
      <c r="B138" s="15" t="s">
        <v>1553</v>
      </c>
      <c r="C138" s="15" t="s">
        <v>1182</v>
      </c>
      <c r="D138" s="15" t="s">
        <v>1542</v>
      </c>
      <c r="E138" s="15" t="s">
        <v>563</v>
      </c>
      <c r="F138" s="15" t="s">
        <v>564</v>
      </c>
      <c r="G138" s="15" t="s">
        <v>894</v>
      </c>
      <c r="H138" s="15" t="s">
        <v>295</v>
      </c>
      <c r="I138" s="15" t="s">
        <v>312</v>
      </c>
      <c r="J138" s="15" t="s">
        <v>1184</v>
      </c>
      <c r="K138" s="15" t="s">
        <v>1185</v>
      </c>
      <c r="L138" s="15" t="s">
        <v>308</v>
      </c>
      <c r="M138" s="15" t="s">
        <v>308</v>
      </c>
      <c r="N138" s="15" t="s">
        <v>895</v>
      </c>
      <c r="O138" s="14" t="s">
        <v>1576</v>
      </c>
      <c r="P138" s="17">
        <v>1917.67</v>
      </c>
      <c r="Q138" s="24" t="s">
        <v>1569</v>
      </c>
      <c r="R138" s="24" t="s">
        <v>1558</v>
      </c>
      <c r="S138" s="24" t="str">
        <f t="shared" ref="S138:S201" si="8">IF($V138="Various Vendors &lt; $1,000","",$G138)</f>
        <v>1900006257</v>
      </c>
      <c r="T138" s="24" t="str">
        <f t="shared" ref="T138:T201" si="9">IF($V138="Various Vendors &lt; $1,000","",$O138)</f>
        <v>DEC 2019</v>
      </c>
      <c r="U138" s="24" t="str">
        <f t="shared" ref="U138:U201" si="10">IF($V138="Various Vendors &lt; $1,000","",$D138)</f>
        <v>Legal Services</v>
      </c>
      <c r="V138" t="str">
        <f t="shared" ref="V138:V201" si="11">F138</f>
        <v>MCCARTER &amp; ENGLISH LLP</v>
      </c>
    </row>
    <row r="139" spans="1:22" x14ac:dyDescent="0.2">
      <c r="A139" s="14" t="s">
        <v>124</v>
      </c>
      <c r="B139" s="15" t="s">
        <v>1553</v>
      </c>
      <c r="C139" s="15" t="s">
        <v>1182</v>
      </c>
      <c r="D139" s="15" t="s">
        <v>1542</v>
      </c>
      <c r="E139" s="15" t="s">
        <v>308</v>
      </c>
      <c r="F139" s="15" t="s">
        <v>309</v>
      </c>
      <c r="G139" s="15" t="s">
        <v>1183</v>
      </c>
      <c r="H139" s="15" t="s">
        <v>2</v>
      </c>
      <c r="I139" s="15" t="s">
        <v>310</v>
      </c>
      <c r="J139" s="15" t="s">
        <v>1184</v>
      </c>
      <c r="K139" s="15" t="s">
        <v>1185</v>
      </c>
      <c r="L139" s="15" t="s">
        <v>308</v>
      </c>
      <c r="M139" s="15" t="s">
        <v>970</v>
      </c>
      <c r="N139" s="15" t="s">
        <v>971</v>
      </c>
      <c r="O139" s="14" t="s">
        <v>1577</v>
      </c>
      <c r="P139" s="17">
        <v>-7170.58</v>
      </c>
      <c r="Q139" s="24" t="s">
        <v>1569</v>
      </c>
      <c r="R139" s="24" t="s">
        <v>1558</v>
      </c>
      <c r="S139" s="24" t="str">
        <f t="shared" si="8"/>
        <v>100010405</v>
      </c>
      <c r="T139" s="24" t="str">
        <f t="shared" si="9"/>
        <v>OCT 2019</v>
      </c>
      <c r="U139" s="24" t="str">
        <f t="shared" si="10"/>
        <v>Legal Services</v>
      </c>
      <c r="V139" s="24" t="s">
        <v>2781</v>
      </c>
    </row>
    <row r="140" spans="1:22" x14ac:dyDescent="0.2">
      <c r="A140" s="14" t="s">
        <v>124</v>
      </c>
      <c r="B140" s="15" t="s">
        <v>1553</v>
      </c>
      <c r="C140" s="15" t="s">
        <v>1182</v>
      </c>
      <c r="D140" s="15" t="s">
        <v>1542</v>
      </c>
      <c r="E140" s="15" t="s">
        <v>308</v>
      </c>
      <c r="F140" s="15" t="s">
        <v>309</v>
      </c>
      <c r="G140" s="15" t="s">
        <v>1035</v>
      </c>
      <c r="H140" s="15" t="s">
        <v>8</v>
      </c>
      <c r="I140" s="15" t="s">
        <v>395</v>
      </c>
      <c r="J140" s="15" t="s">
        <v>1184</v>
      </c>
      <c r="K140" s="15" t="s">
        <v>1185</v>
      </c>
      <c r="L140" s="15" t="s">
        <v>308</v>
      </c>
      <c r="M140" s="15" t="s">
        <v>962</v>
      </c>
      <c r="N140" s="15" t="s">
        <v>963</v>
      </c>
      <c r="O140" s="14" t="s">
        <v>1581</v>
      </c>
      <c r="P140" s="17">
        <v>10000</v>
      </c>
      <c r="Q140" s="24" t="s">
        <v>1569</v>
      </c>
      <c r="R140" s="24" t="s">
        <v>1558</v>
      </c>
      <c r="S140" s="24" t="str">
        <f t="shared" si="8"/>
        <v/>
      </c>
      <c r="T140" s="24" t="str">
        <f t="shared" si="9"/>
        <v/>
      </c>
      <c r="U140" s="24" t="str">
        <f t="shared" si="10"/>
        <v/>
      </c>
      <c r="V140" s="24" t="s">
        <v>1590</v>
      </c>
    </row>
    <row r="141" spans="1:22" x14ac:dyDescent="0.2">
      <c r="A141" s="14" t="s">
        <v>124</v>
      </c>
      <c r="B141" s="15" t="s">
        <v>1553</v>
      </c>
      <c r="C141" s="15" t="s">
        <v>1182</v>
      </c>
      <c r="D141" s="15" t="s">
        <v>1542</v>
      </c>
      <c r="E141" s="15" t="s">
        <v>308</v>
      </c>
      <c r="F141" s="15" t="s">
        <v>309</v>
      </c>
      <c r="G141" s="15" t="s">
        <v>1041</v>
      </c>
      <c r="H141" s="15" t="s">
        <v>19</v>
      </c>
      <c r="I141" s="15" t="s">
        <v>395</v>
      </c>
      <c r="J141" s="15" t="s">
        <v>1184</v>
      </c>
      <c r="K141" s="15" t="s">
        <v>1185</v>
      </c>
      <c r="L141" s="15" t="s">
        <v>308</v>
      </c>
      <c r="M141" s="15" t="s">
        <v>962</v>
      </c>
      <c r="N141" s="15" t="s">
        <v>963</v>
      </c>
      <c r="O141" s="14" t="s">
        <v>1582</v>
      </c>
      <c r="P141" s="17">
        <v>12300</v>
      </c>
      <c r="Q141" s="24" t="s">
        <v>1569</v>
      </c>
      <c r="R141" s="24" t="s">
        <v>1558</v>
      </c>
      <c r="S141" s="24" t="str">
        <f t="shared" si="8"/>
        <v/>
      </c>
      <c r="T141" s="24" t="str">
        <f t="shared" si="9"/>
        <v/>
      </c>
      <c r="U141" s="24" t="str">
        <f t="shared" si="10"/>
        <v/>
      </c>
      <c r="V141" s="24" t="s">
        <v>1590</v>
      </c>
    </row>
    <row r="142" spans="1:22" x14ac:dyDescent="0.2">
      <c r="A142" s="14" t="s">
        <v>124</v>
      </c>
      <c r="B142" s="15" t="s">
        <v>1553</v>
      </c>
      <c r="C142" s="15" t="s">
        <v>1182</v>
      </c>
      <c r="D142" s="15" t="s">
        <v>1542</v>
      </c>
      <c r="E142" s="15" t="s">
        <v>308</v>
      </c>
      <c r="F142" s="15" t="s">
        <v>309</v>
      </c>
      <c r="G142" s="15" t="s">
        <v>467</v>
      </c>
      <c r="H142" s="15" t="s">
        <v>285</v>
      </c>
      <c r="I142" s="15" t="s">
        <v>395</v>
      </c>
      <c r="J142" s="15" t="s">
        <v>1184</v>
      </c>
      <c r="K142" s="15" t="s">
        <v>1185</v>
      </c>
      <c r="L142" s="15" t="s">
        <v>308</v>
      </c>
      <c r="M142" s="15" t="s">
        <v>962</v>
      </c>
      <c r="N142" s="15" t="s">
        <v>963</v>
      </c>
      <c r="O142" s="14" t="s">
        <v>1577</v>
      </c>
      <c r="P142" s="17">
        <v>12200</v>
      </c>
      <c r="Q142" s="24" t="s">
        <v>1569</v>
      </c>
      <c r="R142" s="24" t="s">
        <v>1558</v>
      </c>
      <c r="S142" s="24" t="str">
        <f t="shared" si="8"/>
        <v/>
      </c>
      <c r="T142" s="24" t="str">
        <f t="shared" si="9"/>
        <v/>
      </c>
      <c r="U142" s="24" t="str">
        <f t="shared" si="10"/>
        <v/>
      </c>
      <c r="V142" s="24" t="s">
        <v>1590</v>
      </c>
    </row>
    <row r="143" spans="1:22" x14ac:dyDescent="0.2">
      <c r="A143" s="14" t="s">
        <v>124</v>
      </c>
      <c r="B143" s="15" t="s">
        <v>1553</v>
      </c>
      <c r="C143" s="15" t="s">
        <v>1182</v>
      </c>
      <c r="D143" s="15" t="s">
        <v>1542</v>
      </c>
      <c r="E143" s="15" t="s">
        <v>308</v>
      </c>
      <c r="F143" s="15" t="s">
        <v>309</v>
      </c>
      <c r="G143" s="15" t="s">
        <v>1054</v>
      </c>
      <c r="H143" s="15" t="s">
        <v>8</v>
      </c>
      <c r="I143" s="15" t="s">
        <v>398</v>
      </c>
      <c r="J143" s="15" t="s">
        <v>1184</v>
      </c>
      <c r="K143" s="15" t="s">
        <v>1185</v>
      </c>
      <c r="L143" s="15" t="s">
        <v>308</v>
      </c>
      <c r="M143" s="15" t="s">
        <v>962</v>
      </c>
      <c r="N143" s="15" t="s">
        <v>963</v>
      </c>
      <c r="O143" s="14" t="s">
        <v>1582</v>
      </c>
      <c r="P143" s="17">
        <v>-10000</v>
      </c>
      <c r="Q143" s="24" t="s">
        <v>1569</v>
      </c>
      <c r="R143" s="24" t="s">
        <v>1558</v>
      </c>
      <c r="S143" s="24" t="str">
        <f t="shared" si="8"/>
        <v/>
      </c>
      <c r="T143" s="24" t="str">
        <f t="shared" si="9"/>
        <v/>
      </c>
      <c r="U143" s="24" t="str">
        <f t="shared" si="10"/>
        <v/>
      </c>
      <c r="V143" s="24" t="s">
        <v>1590</v>
      </c>
    </row>
    <row r="144" spans="1:22" x14ac:dyDescent="0.2">
      <c r="A144" s="14" t="s">
        <v>124</v>
      </c>
      <c r="B144" s="15" t="s">
        <v>1553</v>
      </c>
      <c r="C144" s="15" t="s">
        <v>1182</v>
      </c>
      <c r="D144" s="15" t="s">
        <v>1542</v>
      </c>
      <c r="E144" s="15" t="s">
        <v>308</v>
      </c>
      <c r="F144" s="15" t="s">
        <v>309</v>
      </c>
      <c r="G144" s="15" t="s">
        <v>1056</v>
      </c>
      <c r="H144" s="15" t="s">
        <v>19</v>
      </c>
      <c r="I144" s="15" t="s">
        <v>398</v>
      </c>
      <c r="J144" s="15" t="s">
        <v>1184</v>
      </c>
      <c r="K144" s="15" t="s">
        <v>1185</v>
      </c>
      <c r="L144" s="15" t="s">
        <v>308</v>
      </c>
      <c r="M144" s="15" t="s">
        <v>962</v>
      </c>
      <c r="N144" s="15" t="s">
        <v>963</v>
      </c>
      <c r="O144" s="14" t="s">
        <v>1586</v>
      </c>
      <c r="P144" s="17">
        <v>-12300</v>
      </c>
      <c r="Q144" s="24" t="s">
        <v>1569</v>
      </c>
      <c r="R144" s="24" t="s">
        <v>1558</v>
      </c>
      <c r="S144" s="24" t="str">
        <f t="shared" si="8"/>
        <v/>
      </c>
      <c r="T144" s="24" t="str">
        <f t="shared" si="9"/>
        <v/>
      </c>
      <c r="U144" s="24" t="str">
        <f t="shared" si="10"/>
        <v/>
      </c>
      <c r="V144" s="24" t="s">
        <v>1590</v>
      </c>
    </row>
    <row r="145" spans="1:22" x14ac:dyDescent="0.2">
      <c r="A145" s="14" t="s">
        <v>124</v>
      </c>
      <c r="B145" s="15" t="s">
        <v>1553</v>
      </c>
      <c r="C145" s="15" t="s">
        <v>1182</v>
      </c>
      <c r="D145" s="15" t="s">
        <v>1542</v>
      </c>
      <c r="E145" s="15" t="s">
        <v>308</v>
      </c>
      <c r="F145" s="15" t="s">
        <v>309</v>
      </c>
      <c r="G145" s="15" t="s">
        <v>964</v>
      </c>
      <c r="H145" s="15" t="s">
        <v>285</v>
      </c>
      <c r="I145" s="15" t="s">
        <v>398</v>
      </c>
      <c r="J145" s="15" t="s">
        <v>1184</v>
      </c>
      <c r="K145" s="15" t="s">
        <v>1185</v>
      </c>
      <c r="L145" s="15" t="s">
        <v>308</v>
      </c>
      <c r="M145" s="15" t="s">
        <v>962</v>
      </c>
      <c r="N145" s="15" t="s">
        <v>963</v>
      </c>
      <c r="O145" s="14" t="s">
        <v>1585</v>
      </c>
      <c r="P145" s="17">
        <v>-12200</v>
      </c>
      <c r="Q145" s="24" t="s">
        <v>1569</v>
      </c>
      <c r="R145" s="24" t="s">
        <v>1558</v>
      </c>
      <c r="S145" s="24" t="str">
        <f t="shared" si="8"/>
        <v/>
      </c>
      <c r="T145" s="24" t="str">
        <f t="shared" si="9"/>
        <v/>
      </c>
      <c r="U145" s="24" t="str">
        <f t="shared" si="10"/>
        <v/>
      </c>
      <c r="V145" s="24" t="s">
        <v>1590</v>
      </c>
    </row>
    <row r="146" spans="1:22" x14ac:dyDescent="0.2">
      <c r="A146" s="14" t="s">
        <v>124</v>
      </c>
      <c r="B146" s="15" t="s">
        <v>1553</v>
      </c>
      <c r="C146" s="15" t="s">
        <v>1186</v>
      </c>
      <c r="D146" s="15" t="s">
        <v>1543</v>
      </c>
      <c r="E146" s="15" t="s">
        <v>328</v>
      </c>
      <c r="F146" s="15" t="s">
        <v>329</v>
      </c>
      <c r="G146" s="15" t="s">
        <v>904</v>
      </c>
      <c r="H146" s="15" t="s">
        <v>2</v>
      </c>
      <c r="I146" s="15" t="s">
        <v>445</v>
      </c>
      <c r="J146" s="15" t="s">
        <v>1136</v>
      </c>
      <c r="K146" s="15" t="s">
        <v>1137</v>
      </c>
      <c r="L146" s="15" t="s">
        <v>308</v>
      </c>
      <c r="M146" s="15" t="s">
        <v>308</v>
      </c>
      <c r="N146" s="15" t="s">
        <v>905</v>
      </c>
      <c r="O146" s="14" t="s">
        <v>1586</v>
      </c>
      <c r="P146" s="17">
        <v>20.88</v>
      </c>
      <c r="Q146" s="24" t="s">
        <v>1571</v>
      </c>
      <c r="R146" s="24" t="s">
        <v>1558</v>
      </c>
      <c r="S146" s="24" t="str">
        <f t="shared" si="8"/>
        <v>5100000189</v>
      </c>
      <c r="T146" s="24" t="str">
        <f t="shared" si="9"/>
        <v>APR 2020</v>
      </c>
      <c r="U146" s="24" t="str">
        <f t="shared" si="10"/>
        <v>Consultant Services</v>
      </c>
      <c r="V146" t="str">
        <f t="shared" si="11"/>
        <v>BLUEGRASS OFFICE SYSTEMS</v>
      </c>
    </row>
    <row r="147" spans="1:22" x14ac:dyDescent="0.2">
      <c r="A147" s="14" t="s">
        <v>124</v>
      </c>
      <c r="B147" s="15" t="s">
        <v>1553</v>
      </c>
      <c r="C147" s="15" t="s">
        <v>1186</v>
      </c>
      <c r="D147" s="15" t="s">
        <v>1543</v>
      </c>
      <c r="E147" s="15" t="s">
        <v>328</v>
      </c>
      <c r="F147" s="15" t="s">
        <v>329</v>
      </c>
      <c r="G147" s="15" t="s">
        <v>904</v>
      </c>
      <c r="H147" s="15" t="s">
        <v>4</v>
      </c>
      <c r="I147" s="15" t="s">
        <v>445</v>
      </c>
      <c r="J147" s="15" t="s">
        <v>1136</v>
      </c>
      <c r="K147" s="15" t="s">
        <v>1137</v>
      </c>
      <c r="L147" s="15" t="s">
        <v>308</v>
      </c>
      <c r="M147" s="15" t="s">
        <v>308</v>
      </c>
      <c r="N147" s="15" t="s">
        <v>905</v>
      </c>
      <c r="O147" s="14" t="s">
        <v>1586</v>
      </c>
      <c r="P147" s="17">
        <v>88.11</v>
      </c>
      <c r="Q147" s="24" t="s">
        <v>1571</v>
      </c>
      <c r="R147" s="24" t="s">
        <v>1558</v>
      </c>
      <c r="S147" s="24" t="str">
        <f t="shared" si="8"/>
        <v>5100000189</v>
      </c>
      <c r="T147" s="24" t="str">
        <f t="shared" si="9"/>
        <v>APR 2020</v>
      </c>
      <c r="U147" s="24" t="str">
        <f t="shared" si="10"/>
        <v>Consultant Services</v>
      </c>
      <c r="V147" t="str">
        <f t="shared" si="11"/>
        <v>BLUEGRASS OFFICE SYSTEMS</v>
      </c>
    </row>
    <row r="148" spans="1:22" x14ac:dyDescent="0.2">
      <c r="A148" s="14" t="s">
        <v>124</v>
      </c>
      <c r="B148" s="15" t="s">
        <v>1553</v>
      </c>
      <c r="C148" s="15" t="s">
        <v>1186</v>
      </c>
      <c r="D148" s="15" t="s">
        <v>1543</v>
      </c>
      <c r="E148" s="15" t="s">
        <v>385</v>
      </c>
      <c r="F148" s="15" t="s">
        <v>386</v>
      </c>
      <c r="G148" s="15" t="s">
        <v>494</v>
      </c>
      <c r="H148" s="15" t="s">
        <v>295</v>
      </c>
      <c r="I148" s="15" t="s">
        <v>492</v>
      </c>
      <c r="J148" s="15" t="s">
        <v>1078</v>
      </c>
      <c r="K148" s="15" t="s">
        <v>1079</v>
      </c>
      <c r="L148" s="15" t="s">
        <v>308</v>
      </c>
      <c r="M148" s="15" t="s">
        <v>493</v>
      </c>
      <c r="N148" s="15" t="s">
        <v>493</v>
      </c>
      <c r="O148" s="14" t="s">
        <v>1578</v>
      </c>
      <c r="P148" s="17">
        <v>1000</v>
      </c>
      <c r="Q148" s="24" t="s">
        <v>1571</v>
      </c>
      <c r="R148" s="24" t="s">
        <v>1558</v>
      </c>
      <c r="S148" s="24" t="str">
        <f t="shared" si="8"/>
        <v>1900000023</v>
      </c>
      <c r="T148" s="24" t="str">
        <f t="shared" si="9"/>
        <v>JAN 2020</v>
      </c>
      <c r="U148" s="24" t="str">
        <f t="shared" si="10"/>
        <v>Consultant Services</v>
      </c>
      <c r="V148" t="str">
        <f t="shared" si="11"/>
        <v>TOM MCCAY</v>
      </c>
    </row>
    <row r="149" spans="1:22" x14ac:dyDescent="0.2">
      <c r="A149" s="14" t="s">
        <v>124</v>
      </c>
      <c r="B149" s="15" t="s">
        <v>1553</v>
      </c>
      <c r="C149" s="15" t="s">
        <v>1186</v>
      </c>
      <c r="D149" s="15" t="s">
        <v>1543</v>
      </c>
      <c r="E149" s="15" t="s">
        <v>385</v>
      </c>
      <c r="F149" s="15" t="s">
        <v>386</v>
      </c>
      <c r="G149" s="15" t="s">
        <v>529</v>
      </c>
      <c r="H149" s="15" t="s">
        <v>295</v>
      </c>
      <c r="I149" s="15" t="s">
        <v>492</v>
      </c>
      <c r="J149" s="15" t="s">
        <v>1078</v>
      </c>
      <c r="K149" s="15" t="s">
        <v>1079</v>
      </c>
      <c r="L149" s="15" t="s">
        <v>308</v>
      </c>
      <c r="M149" s="15" t="s">
        <v>528</v>
      </c>
      <c r="N149" s="15" t="s">
        <v>528</v>
      </c>
      <c r="O149" s="14" t="s">
        <v>1581</v>
      </c>
      <c r="P149" s="17">
        <v>1000</v>
      </c>
      <c r="Q149" s="24" t="s">
        <v>1571</v>
      </c>
      <c r="R149" s="24" t="s">
        <v>1558</v>
      </c>
      <c r="S149" s="24" t="str">
        <f t="shared" si="8"/>
        <v>1900000542</v>
      </c>
      <c r="T149" s="24" t="str">
        <f t="shared" si="9"/>
        <v>FEB 2020</v>
      </c>
      <c r="U149" s="24" t="str">
        <f t="shared" si="10"/>
        <v>Consultant Services</v>
      </c>
      <c r="V149" t="str">
        <f t="shared" si="11"/>
        <v>TOM MCCAY</v>
      </c>
    </row>
    <row r="150" spans="1:22" x14ac:dyDescent="0.2">
      <c r="A150" s="14" t="s">
        <v>124</v>
      </c>
      <c r="B150" s="15" t="s">
        <v>1553</v>
      </c>
      <c r="C150" s="15" t="s">
        <v>1186</v>
      </c>
      <c r="D150" s="15" t="s">
        <v>1543</v>
      </c>
      <c r="E150" s="15" t="s">
        <v>385</v>
      </c>
      <c r="F150" s="15" t="s">
        <v>386</v>
      </c>
      <c r="G150" s="15" t="s">
        <v>572</v>
      </c>
      <c r="H150" s="15" t="s">
        <v>295</v>
      </c>
      <c r="I150" s="15" t="s">
        <v>492</v>
      </c>
      <c r="J150" s="15" t="s">
        <v>1078</v>
      </c>
      <c r="K150" s="15" t="s">
        <v>1079</v>
      </c>
      <c r="L150" s="15" t="s">
        <v>308</v>
      </c>
      <c r="M150" s="15" t="s">
        <v>571</v>
      </c>
      <c r="N150" s="15" t="s">
        <v>571</v>
      </c>
      <c r="O150" s="14" t="s">
        <v>1582</v>
      </c>
      <c r="P150" s="17">
        <v>1000</v>
      </c>
      <c r="Q150" s="24" t="s">
        <v>1571</v>
      </c>
      <c r="R150" s="24" t="s">
        <v>1558</v>
      </c>
      <c r="S150" s="24" t="str">
        <f t="shared" si="8"/>
        <v>1900000986</v>
      </c>
      <c r="T150" s="24" t="str">
        <f t="shared" si="9"/>
        <v>MAR 2020</v>
      </c>
      <c r="U150" s="24" t="str">
        <f t="shared" si="10"/>
        <v>Consultant Services</v>
      </c>
      <c r="V150" t="str">
        <f t="shared" si="11"/>
        <v>TOM MCCAY</v>
      </c>
    </row>
    <row r="151" spans="1:22" x14ac:dyDescent="0.2">
      <c r="A151" s="14" t="s">
        <v>124</v>
      </c>
      <c r="B151" s="15" t="s">
        <v>1553</v>
      </c>
      <c r="C151" s="15" t="s">
        <v>1186</v>
      </c>
      <c r="D151" s="15" t="s">
        <v>1543</v>
      </c>
      <c r="E151" s="15" t="s">
        <v>385</v>
      </c>
      <c r="F151" s="15" t="s">
        <v>386</v>
      </c>
      <c r="G151" s="15" t="s">
        <v>608</v>
      </c>
      <c r="H151" s="15" t="s">
        <v>295</v>
      </c>
      <c r="I151" s="15" t="s">
        <v>492</v>
      </c>
      <c r="J151" s="15" t="s">
        <v>1078</v>
      </c>
      <c r="K151" s="15" t="s">
        <v>1079</v>
      </c>
      <c r="L151" s="15" t="s">
        <v>308</v>
      </c>
      <c r="M151" s="15" t="s">
        <v>607</v>
      </c>
      <c r="N151" s="15" t="s">
        <v>607</v>
      </c>
      <c r="O151" s="14" t="s">
        <v>1586</v>
      </c>
      <c r="P151" s="17">
        <v>1000</v>
      </c>
      <c r="Q151" s="24" t="s">
        <v>1571</v>
      </c>
      <c r="R151" s="24" t="s">
        <v>1558</v>
      </c>
      <c r="S151" s="24" t="str">
        <f t="shared" si="8"/>
        <v>1900001464</v>
      </c>
      <c r="T151" s="24" t="str">
        <f t="shared" si="9"/>
        <v>APR 2020</v>
      </c>
      <c r="U151" s="24" t="str">
        <f t="shared" si="10"/>
        <v>Consultant Services</v>
      </c>
      <c r="V151" t="str">
        <f t="shared" si="11"/>
        <v>TOM MCCAY</v>
      </c>
    </row>
    <row r="152" spans="1:22" x14ac:dyDescent="0.2">
      <c r="A152" s="14" t="s">
        <v>124</v>
      </c>
      <c r="B152" s="15" t="s">
        <v>1553</v>
      </c>
      <c r="C152" s="15" t="s">
        <v>1186</v>
      </c>
      <c r="D152" s="15" t="s">
        <v>1543</v>
      </c>
      <c r="E152" s="15" t="s">
        <v>385</v>
      </c>
      <c r="F152" s="15" t="s">
        <v>386</v>
      </c>
      <c r="G152" s="15" t="s">
        <v>641</v>
      </c>
      <c r="H152" s="15" t="s">
        <v>295</v>
      </c>
      <c r="I152" s="15" t="s">
        <v>492</v>
      </c>
      <c r="J152" s="15" t="s">
        <v>1078</v>
      </c>
      <c r="K152" s="15" t="s">
        <v>1079</v>
      </c>
      <c r="L152" s="15" t="s">
        <v>308</v>
      </c>
      <c r="M152" s="15" t="s">
        <v>640</v>
      </c>
      <c r="N152" s="15" t="s">
        <v>640</v>
      </c>
      <c r="O152" s="14" t="s">
        <v>414</v>
      </c>
      <c r="P152" s="17">
        <v>1000</v>
      </c>
      <c r="Q152" s="24" t="s">
        <v>1571</v>
      </c>
      <c r="R152" s="24" t="s">
        <v>1558</v>
      </c>
      <c r="S152" s="24" t="str">
        <f t="shared" si="8"/>
        <v>1900001958</v>
      </c>
      <c r="T152" s="24" t="str">
        <f t="shared" si="9"/>
        <v>MAY 2020</v>
      </c>
      <c r="U152" s="24" t="str">
        <f t="shared" si="10"/>
        <v>Consultant Services</v>
      </c>
      <c r="V152" t="str">
        <f t="shared" si="11"/>
        <v>TOM MCCAY</v>
      </c>
    </row>
    <row r="153" spans="1:22" x14ac:dyDescent="0.2">
      <c r="A153" s="14" t="s">
        <v>124</v>
      </c>
      <c r="B153" s="15" t="s">
        <v>1553</v>
      </c>
      <c r="C153" s="15" t="s">
        <v>1186</v>
      </c>
      <c r="D153" s="15" t="s">
        <v>1543</v>
      </c>
      <c r="E153" s="15" t="s">
        <v>385</v>
      </c>
      <c r="F153" s="15" t="s">
        <v>386</v>
      </c>
      <c r="G153" s="15" t="s">
        <v>672</v>
      </c>
      <c r="H153" s="15" t="s">
        <v>295</v>
      </c>
      <c r="I153" s="15" t="s">
        <v>492</v>
      </c>
      <c r="J153" s="15" t="s">
        <v>1078</v>
      </c>
      <c r="K153" s="15" t="s">
        <v>1079</v>
      </c>
      <c r="L153" s="15" t="s">
        <v>308</v>
      </c>
      <c r="M153" s="15" t="s">
        <v>671</v>
      </c>
      <c r="N153" s="15" t="s">
        <v>671</v>
      </c>
      <c r="O153" s="14" t="s">
        <v>1583</v>
      </c>
      <c r="P153" s="17">
        <v>1000</v>
      </c>
      <c r="Q153" s="24" t="s">
        <v>1571</v>
      </c>
      <c r="R153" s="24" t="s">
        <v>1558</v>
      </c>
      <c r="S153" s="24" t="str">
        <f t="shared" si="8"/>
        <v>1900002409</v>
      </c>
      <c r="T153" s="24" t="str">
        <f t="shared" si="9"/>
        <v>JUN 2020</v>
      </c>
      <c r="U153" s="24" t="str">
        <f t="shared" si="10"/>
        <v>Consultant Services</v>
      </c>
      <c r="V153" t="str">
        <f t="shared" si="11"/>
        <v>TOM MCCAY</v>
      </c>
    </row>
    <row r="154" spans="1:22" x14ac:dyDescent="0.2">
      <c r="A154" s="14" t="s">
        <v>124</v>
      </c>
      <c r="B154" s="15" t="s">
        <v>1553</v>
      </c>
      <c r="C154" s="15" t="s">
        <v>1186</v>
      </c>
      <c r="D154" s="15" t="s">
        <v>1543</v>
      </c>
      <c r="E154" s="15" t="s">
        <v>385</v>
      </c>
      <c r="F154" s="15" t="s">
        <v>386</v>
      </c>
      <c r="G154" s="15" t="s">
        <v>709</v>
      </c>
      <c r="H154" s="15" t="s">
        <v>295</v>
      </c>
      <c r="I154" s="15" t="s">
        <v>492</v>
      </c>
      <c r="J154" s="15" t="s">
        <v>1078</v>
      </c>
      <c r="K154" s="15" t="s">
        <v>1079</v>
      </c>
      <c r="L154" s="15" t="s">
        <v>308</v>
      </c>
      <c r="M154" s="15" t="s">
        <v>708</v>
      </c>
      <c r="N154" s="15" t="s">
        <v>708</v>
      </c>
      <c r="O154" s="14" t="s">
        <v>1579</v>
      </c>
      <c r="P154" s="17">
        <v>1000</v>
      </c>
      <c r="Q154" s="24" t="s">
        <v>1571</v>
      </c>
      <c r="R154" s="24" t="s">
        <v>1558</v>
      </c>
      <c r="S154" s="24" t="str">
        <f t="shared" si="8"/>
        <v>1900003075</v>
      </c>
      <c r="T154" s="24" t="str">
        <f t="shared" si="9"/>
        <v>JUL 2020</v>
      </c>
      <c r="U154" s="24" t="str">
        <f t="shared" si="10"/>
        <v>Consultant Services</v>
      </c>
      <c r="V154" t="str">
        <f t="shared" si="11"/>
        <v>TOM MCCAY</v>
      </c>
    </row>
    <row r="155" spans="1:22" x14ac:dyDescent="0.2">
      <c r="A155" s="14" t="s">
        <v>124</v>
      </c>
      <c r="B155" s="15" t="s">
        <v>1553</v>
      </c>
      <c r="C155" s="15" t="s">
        <v>1186</v>
      </c>
      <c r="D155" s="15" t="s">
        <v>1543</v>
      </c>
      <c r="E155" s="15" t="s">
        <v>385</v>
      </c>
      <c r="F155" s="15" t="s">
        <v>386</v>
      </c>
      <c r="G155" s="15" t="s">
        <v>741</v>
      </c>
      <c r="H155" s="15" t="s">
        <v>295</v>
      </c>
      <c r="I155" s="15" t="s">
        <v>492</v>
      </c>
      <c r="J155" s="15" t="s">
        <v>1078</v>
      </c>
      <c r="K155" s="15" t="s">
        <v>1079</v>
      </c>
      <c r="L155" s="15" t="s">
        <v>308</v>
      </c>
      <c r="M155" s="15" t="s">
        <v>740</v>
      </c>
      <c r="N155" s="15" t="s">
        <v>740</v>
      </c>
      <c r="O155" s="14" t="s">
        <v>1580</v>
      </c>
      <c r="P155" s="17">
        <v>1000</v>
      </c>
      <c r="Q155" s="24" t="s">
        <v>1571</v>
      </c>
      <c r="R155" s="24" t="s">
        <v>1558</v>
      </c>
      <c r="S155" s="24" t="str">
        <f t="shared" si="8"/>
        <v>1900003643</v>
      </c>
      <c r="T155" s="24" t="str">
        <f t="shared" si="9"/>
        <v>AUG 2020</v>
      </c>
      <c r="U155" s="24" t="str">
        <f t="shared" si="10"/>
        <v>Consultant Services</v>
      </c>
      <c r="V155" t="str">
        <f t="shared" si="11"/>
        <v>TOM MCCAY</v>
      </c>
    </row>
    <row r="156" spans="1:22" x14ac:dyDescent="0.2">
      <c r="A156" s="14" t="s">
        <v>124</v>
      </c>
      <c r="B156" s="15" t="s">
        <v>1553</v>
      </c>
      <c r="C156" s="15" t="s">
        <v>1186</v>
      </c>
      <c r="D156" s="15" t="s">
        <v>1543</v>
      </c>
      <c r="E156" s="15" t="s">
        <v>385</v>
      </c>
      <c r="F156" s="15" t="s">
        <v>386</v>
      </c>
      <c r="G156" s="15" t="s">
        <v>776</v>
      </c>
      <c r="H156" s="15" t="s">
        <v>295</v>
      </c>
      <c r="I156" s="15" t="s">
        <v>492</v>
      </c>
      <c r="J156" s="15" t="s">
        <v>1078</v>
      </c>
      <c r="K156" s="15" t="s">
        <v>1079</v>
      </c>
      <c r="L156" s="15" t="s">
        <v>308</v>
      </c>
      <c r="M156" s="15" t="s">
        <v>775</v>
      </c>
      <c r="N156" s="15" t="s">
        <v>775</v>
      </c>
      <c r="O156" s="14" t="s">
        <v>1584</v>
      </c>
      <c r="P156" s="17">
        <v>1000</v>
      </c>
      <c r="Q156" s="24" t="s">
        <v>1571</v>
      </c>
      <c r="R156" s="24" t="s">
        <v>1558</v>
      </c>
      <c r="S156" s="24" t="str">
        <f t="shared" si="8"/>
        <v>1900004499</v>
      </c>
      <c r="T156" s="24" t="str">
        <f t="shared" si="9"/>
        <v>SEP 2019</v>
      </c>
      <c r="U156" s="24" t="str">
        <f t="shared" si="10"/>
        <v>Consultant Services</v>
      </c>
      <c r="V156" t="str">
        <f t="shared" si="11"/>
        <v>TOM MCCAY</v>
      </c>
    </row>
    <row r="157" spans="1:22" x14ac:dyDescent="0.2">
      <c r="A157" s="14" t="s">
        <v>124</v>
      </c>
      <c r="B157" s="15" t="s">
        <v>1553</v>
      </c>
      <c r="C157" s="15" t="s">
        <v>1186</v>
      </c>
      <c r="D157" s="15" t="s">
        <v>1543</v>
      </c>
      <c r="E157" s="15" t="s">
        <v>385</v>
      </c>
      <c r="F157" s="15" t="s">
        <v>386</v>
      </c>
      <c r="G157" s="15" t="s">
        <v>803</v>
      </c>
      <c r="H157" s="15" t="s">
        <v>295</v>
      </c>
      <c r="I157" s="15" t="s">
        <v>492</v>
      </c>
      <c r="J157" s="15" t="s">
        <v>1078</v>
      </c>
      <c r="K157" s="15" t="s">
        <v>1079</v>
      </c>
      <c r="L157" s="15" t="s">
        <v>308</v>
      </c>
      <c r="M157" s="15" t="s">
        <v>801</v>
      </c>
      <c r="N157" s="15" t="s">
        <v>802</v>
      </c>
      <c r="O157" s="14" t="s">
        <v>1577</v>
      </c>
      <c r="P157" s="17">
        <v>1000</v>
      </c>
      <c r="Q157" s="24" t="s">
        <v>1571</v>
      </c>
      <c r="R157" s="24" t="s">
        <v>1558</v>
      </c>
      <c r="S157" s="24" t="str">
        <f t="shared" si="8"/>
        <v>1900004854</v>
      </c>
      <c r="T157" s="24" t="str">
        <f t="shared" si="9"/>
        <v>OCT 2019</v>
      </c>
      <c r="U157" s="24" t="str">
        <f t="shared" si="10"/>
        <v>Consultant Services</v>
      </c>
      <c r="V157" t="str">
        <f t="shared" si="11"/>
        <v>TOM MCCAY</v>
      </c>
    </row>
    <row r="158" spans="1:22" x14ac:dyDescent="0.2">
      <c r="A158" s="14" t="s">
        <v>124</v>
      </c>
      <c r="B158" s="15" t="s">
        <v>1553</v>
      </c>
      <c r="C158" s="15" t="s">
        <v>1186</v>
      </c>
      <c r="D158" s="15" t="s">
        <v>1543</v>
      </c>
      <c r="E158" s="15" t="s">
        <v>385</v>
      </c>
      <c r="F158" s="15" t="s">
        <v>386</v>
      </c>
      <c r="G158" s="15" t="s">
        <v>845</v>
      </c>
      <c r="H158" s="15" t="s">
        <v>295</v>
      </c>
      <c r="I158" s="15" t="s">
        <v>492</v>
      </c>
      <c r="J158" s="15" t="s">
        <v>1078</v>
      </c>
      <c r="K158" s="15" t="s">
        <v>1079</v>
      </c>
      <c r="L158" s="15" t="s">
        <v>308</v>
      </c>
      <c r="M158" s="15" t="s">
        <v>801</v>
      </c>
      <c r="N158" s="15" t="s">
        <v>844</v>
      </c>
      <c r="O158" s="14" t="s">
        <v>1585</v>
      </c>
      <c r="P158" s="17">
        <v>1000</v>
      </c>
      <c r="Q158" s="24" t="s">
        <v>1571</v>
      </c>
      <c r="R158" s="24" t="s">
        <v>1558</v>
      </c>
      <c r="S158" s="24" t="str">
        <f t="shared" si="8"/>
        <v>1900005512</v>
      </c>
      <c r="T158" s="24" t="str">
        <f t="shared" si="9"/>
        <v>NOV 2019</v>
      </c>
      <c r="U158" s="24" t="str">
        <f t="shared" si="10"/>
        <v>Consultant Services</v>
      </c>
      <c r="V158" t="str">
        <f t="shared" si="11"/>
        <v>TOM MCCAY</v>
      </c>
    </row>
    <row r="159" spans="1:22" x14ac:dyDescent="0.2">
      <c r="A159" s="14" t="s">
        <v>124</v>
      </c>
      <c r="B159" s="15" t="s">
        <v>1553</v>
      </c>
      <c r="C159" s="15" t="s">
        <v>1186</v>
      </c>
      <c r="D159" s="15" t="s">
        <v>1543</v>
      </c>
      <c r="E159" s="15" t="s">
        <v>385</v>
      </c>
      <c r="F159" s="15" t="s">
        <v>386</v>
      </c>
      <c r="G159" s="15" t="s">
        <v>873</v>
      </c>
      <c r="H159" s="15" t="s">
        <v>295</v>
      </c>
      <c r="I159" s="15" t="s">
        <v>492</v>
      </c>
      <c r="J159" s="15" t="s">
        <v>1078</v>
      </c>
      <c r="K159" s="15" t="s">
        <v>1079</v>
      </c>
      <c r="L159" s="15" t="s">
        <v>308</v>
      </c>
      <c r="M159" s="15" t="s">
        <v>872</v>
      </c>
      <c r="N159" s="15" t="s">
        <v>872</v>
      </c>
      <c r="O159" s="14" t="s">
        <v>1576</v>
      </c>
      <c r="P159" s="17">
        <v>1000</v>
      </c>
      <c r="Q159" s="24" t="s">
        <v>1571</v>
      </c>
      <c r="R159" s="24" t="s">
        <v>1558</v>
      </c>
      <c r="S159" s="24" t="str">
        <f t="shared" si="8"/>
        <v>1900006059</v>
      </c>
      <c r="T159" s="24" t="str">
        <f t="shared" si="9"/>
        <v>DEC 2019</v>
      </c>
      <c r="U159" s="24" t="str">
        <f t="shared" si="10"/>
        <v>Consultant Services</v>
      </c>
      <c r="V159" t="str">
        <f t="shared" si="11"/>
        <v>TOM MCCAY</v>
      </c>
    </row>
    <row r="160" spans="1:22" x14ac:dyDescent="0.2">
      <c r="A160" s="14" t="s">
        <v>124</v>
      </c>
      <c r="B160" s="15" t="s">
        <v>1553</v>
      </c>
      <c r="C160" s="15" t="s">
        <v>1186</v>
      </c>
      <c r="D160" s="15" t="s">
        <v>1543</v>
      </c>
      <c r="E160" s="15" t="s">
        <v>324</v>
      </c>
      <c r="F160" s="15" t="s">
        <v>325</v>
      </c>
      <c r="G160" s="15" t="s">
        <v>491</v>
      </c>
      <c r="H160" s="15" t="s">
        <v>295</v>
      </c>
      <c r="I160" s="15" t="s">
        <v>492</v>
      </c>
      <c r="J160" s="15" t="s">
        <v>1184</v>
      </c>
      <c r="K160" s="15" t="s">
        <v>1185</v>
      </c>
      <c r="L160" s="15" t="s">
        <v>308</v>
      </c>
      <c r="M160" s="15" t="s">
        <v>493</v>
      </c>
      <c r="N160" s="15" t="s">
        <v>493</v>
      </c>
      <c r="O160" s="14" t="s">
        <v>1578</v>
      </c>
      <c r="P160" s="17">
        <v>2975</v>
      </c>
      <c r="Q160" s="24" t="s">
        <v>1571</v>
      </c>
      <c r="R160" s="24" t="s">
        <v>1558</v>
      </c>
      <c r="S160" s="24" t="str">
        <f t="shared" si="8"/>
        <v>1900000019</v>
      </c>
      <c r="T160" s="24" t="str">
        <f t="shared" si="9"/>
        <v>JAN 2020</v>
      </c>
      <c r="U160" s="24" t="str">
        <f t="shared" si="10"/>
        <v>Consultant Services</v>
      </c>
      <c r="V160" t="str">
        <f t="shared" si="11"/>
        <v>CAPITAL LINK CONSULTANTS</v>
      </c>
    </row>
    <row r="161" spans="1:22" x14ac:dyDescent="0.2">
      <c r="A161" s="14" t="s">
        <v>124</v>
      </c>
      <c r="B161" s="15" t="s">
        <v>1553</v>
      </c>
      <c r="C161" s="15" t="s">
        <v>1186</v>
      </c>
      <c r="D161" s="15" t="s">
        <v>1543</v>
      </c>
      <c r="E161" s="15" t="s">
        <v>324</v>
      </c>
      <c r="F161" s="15" t="s">
        <v>325</v>
      </c>
      <c r="G161" s="15" t="s">
        <v>527</v>
      </c>
      <c r="H161" s="15" t="s">
        <v>295</v>
      </c>
      <c r="I161" s="15" t="s">
        <v>492</v>
      </c>
      <c r="J161" s="15" t="s">
        <v>1184</v>
      </c>
      <c r="K161" s="15" t="s">
        <v>1185</v>
      </c>
      <c r="L161" s="15" t="s">
        <v>308</v>
      </c>
      <c r="M161" s="15" t="s">
        <v>528</v>
      </c>
      <c r="N161" s="15" t="s">
        <v>528</v>
      </c>
      <c r="O161" s="14" t="s">
        <v>1581</v>
      </c>
      <c r="P161" s="17">
        <v>2975</v>
      </c>
      <c r="Q161" s="24" t="s">
        <v>1571</v>
      </c>
      <c r="R161" s="24" t="s">
        <v>1558</v>
      </c>
      <c r="S161" s="24" t="str">
        <f t="shared" si="8"/>
        <v>1900000540</v>
      </c>
      <c r="T161" s="24" t="str">
        <f t="shared" si="9"/>
        <v>FEB 2020</v>
      </c>
      <c r="U161" s="24" t="str">
        <f t="shared" si="10"/>
        <v>Consultant Services</v>
      </c>
      <c r="V161" t="str">
        <f t="shared" si="11"/>
        <v>CAPITAL LINK CONSULTANTS</v>
      </c>
    </row>
    <row r="162" spans="1:22" x14ac:dyDescent="0.2">
      <c r="A162" s="14" t="s">
        <v>124</v>
      </c>
      <c r="B162" s="15" t="s">
        <v>1553</v>
      </c>
      <c r="C162" s="15" t="s">
        <v>1186</v>
      </c>
      <c r="D162" s="15" t="s">
        <v>1543</v>
      </c>
      <c r="E162" s="15" t="s">
        <v>324</v>
      </c>
      <c r="F162" s="15" t="s">
        <v>325</v>
      </c>
      <c r="G162" s="15" t="s">
        <v>569</v>
      </c>
      <c r="H162" s="15" t="s">
        <v>295</v>
      </c>
      <c r="I162" s="15" t="s">
        <v>492</v>
      </c>
      <c r="J162" s="15" t="s">
        <v>1184</v>
      </c>
      <c r="K162" s="15" t="s">
        <v>1185</v>
      </c>
      <c r="L162" s="15" t="s">
        <v>308</v>
      </c>
      <c r="M162" s="15" t="s">
        <v>570</v>
      </c>
      <c r="N162" s="15" t="s">
        <v>571</v>
      </c>
      <c r="O162" s="14" t="s">
        <v>1582</v>
      </c>
      <c r="P162" s="17">
        <v>2975</v>
      </c>
      <c r="Q162" s="24" t="s">
        <v>1571</v>
      </c>
      <c r="R162" s="24" t="s">
        <v>1558</v>
      </c>
      <c r="S162" s="24" t="str">
        <f t="shared" si="8"/>
        <v>1900000983</v>
      </c>
      <c r="T162" s="24" t="str">
        <f t="shared" si="9"/>
        <v>MAR 2020</v>
      </c>
      <c r="U162" s="24" t="str">
        <f t="shared" si="10"/>
        <v>Consultant Services</v>
      </c>
      <c r="V162" t="str">
        <f t="shared" si="11"/>
        <v>CAPITAL LINK CONSULTANTS</v>
      </c>
    </row>
    <row r="163" spans="1:22" x14ac:dyDescent="0.2">
      <c r="A163" s="14" t="s">
        <v>124</v>
      </c>
      <c r="B163" s="15" t="s">
        <v>1553</v>
      </c>
      <c r="C163" s="15" t="s">
        <v>1186</v>
      </c>
      <c r="D163" s="15" t="s">
        <v>1543</v>
      </c>
      <c r="E163" s="15" t="s">
        <v>324</v>
      </c>
      <c r="F163" s="15" t="s">
        <v>325</v>
      </c>
      <c r="G163" s="15" t="s">
        <v>606</v>
      </c>
      <c r="H163" s="15" t="s">
        <v>295</v>
      </c>
      <c r="I163" s="15" t="s">
        <v>492</v>
      </c>
      <c r="J163" s="15" t="s">
        <v>1184</v>
      </c>
      <c r="K163" s="15" t="s">
        <v>1185</v>
      </c>
      <c r="L163" s="15" t="s">
        <v>308</v>
      </c>
      <c r="M163" s="15" t="s">
        <v>607</v>
      </c>
      <c r="N163" s="15" t="s">
        <v>607</v>
      </c>
      <c r="O163" s="14" t="s">
        <v>1586</v>
      </c>
      <c r="P163" s="17">
        <v>2975</v>
      </c>
      <c r="Q163" s="24" t="s">
        <v>1571</v>
      </c>
      <c r="R163" s="24" t="s">
        <v>1558</v>
      </c>
      <c r="S163" s="24" t="str">
        <f t="shared" si="8"/>
        <v>1900001462</v>
      </c>
      <c r="T163" s="24" t="str">
        <f t="shared" si="9"/>
        <v>APR 2020</v>
      </c>
      <c r="U163" s="24" t="str">
        <f t="shared" si="10"/>
        <v>Consultant Services</v>
      </c>
      <c r="V163" t="str">
        <f t="shared" si="11"/>
        <v>CAPITAL LINK CONSULTANTS</v>
      </c>
    </row>
    <row r="164" spans="1:22" x14ac:dyDescent="0.2">
      <c r="A164" s="14" t="s">
        <v>124</v>
      </c>
      <c r="B164" s="15" t="s">
        <v>1553</v>
      </c>
      <c r="C164" s="15" t="s">
        <v>1186</v>
      </c>
      <c r="D164" s="15" t="s">
        <v>1543</v>
      </c>
      <c r="E164" s="15" t="s">
        <v>324</v>
      </c>
      <c r="F164" s="15" t="s">
        <v>325</v>
      </c>
      <c r="G164" s="15" t="s">
        <v>639</v>
      </c>
      <c r="H164" s="15" t="s">
        <v>295</v>
      </c>
      <c r="I164" s="15" t="s">
        <v>492</v>
      </c>
      <c r="J164" s="15" t="s">
        <v>1184</v>
      </c>
      <c r="K164" s="15" t="s">
        <v>1185</v>
      </c>
      <c r="L164" s="15" t="s">
        <v>308</v>
      </c>
      <c r="M164" s="15" t="s">
        <v>640</v>
      </c>
      <c r="N164" s="15" t="s">
        <v>640</v>
      </c>
      <c r="O164" s="14" t="s">
        <v>414</v>
      </c>
      <c r="P164" s="17">
        <v>2975</v>
      </c>
      <c r="Q164" s="24" t="s">
        <v>1571</v>
      </c>
      <c r="R164" s="24" t="s">
        <v>1558</v>
      </c>
      <c r="S164" s="24" t="str">
        <f t="shared" si="8"/>
        <v>1900001957</v>
      </c>
      <c r="T164" s="24" t="str">
        <f t="shared" si="9"/>
        <v>MAY 2020</v>
      </c>
      <c r="U164" s="24" t="str">
        <f t="shared" si="10"/>
        <v>Consultant Services</v>
      </c>
      <c r="V164" t="str">
        <f t="shared" si="11"/>
        <v>CAPITAL LINK CONSULTANTS</v>
      </c>
    </row>
    <row r="165" spans="1:22" x14ac:dyDescent="0.2">
      <c r="A165" s="14" t="s">
        <v>124</v>
      </c>
      <c r="B165" s="15" t="s">
        <v>1553</v>
      </c>
      <c r="C165" s="15" t="s">
        <v>1186</v>
      </c>
      <c r="D165" s="15" t="s">
        <v>1543</v>
      </c>
      <c r="E165" s="15" t="s">
        <v>324</v>
      </c>
      <c r="F165" s="15" t="s">
        <v>325</v>
      </c>
      <c r="G165" s="15" t="s">
        <v>670</v>
      </c>
      <c r="H165" s="15" t="s">
        <v>295</v>
      </c>
      <c r="I165" s="15" t="s">
        <v>492</v>
      </c>
      <c r="J165" s="15" t="s">
        <v>1184</v>
      </c>
      <c r="K165" s="15" t="s">
        <v>1185</v>
      </c>
      <c r="L165" s="15" t="s">
        <v>308</v>
      </c>
      <c r="M165" s="15" t="s">
        <v>671</v>
      </c>
      <c r="N165" s="15" t="s">
        <v>671</v>
      </c>
      <c r="O165" s="14" t="s">
        <v>1583</v>
      </c>
      <c r="P165" s="17">
        <v>2975</v>
      </c>
      <c r="Q165" s="24" t="s">
        <v>1571</v>
      </c>
      <c r="R165" s="24" t="s">
        <v>1558</v>
      </c>
      <c r="S165" s="24" t="str">
        <f t="shared" si="8"/>
        <v>1900002407</v>
      </c>
      <c r="T165" s="24" t="str">
        <f t="shared" si="9"/>
        <v>JUN 2020</v>
      </c>
      <c r="U165" s="24" t="str">
        <f t="shared" si="10"/>
        <v>Consultant Services</v>
      </c>
      <c r="V165" t="str">
        <f t="shared" si="11"/>
        <v>CAPITAL LINK CONSULTANTS</v>
      </c>
    </row>
    <row r="166" spans="1:22" x14ac:dyDescent="0.2">
      <c r="A166" s="14" t="s">
        <v>124</v>
      </c>
      <c r="B166" s="15" t="s">
        <v>1553</v>
      </c>
      <c r="C166" s="15" t="s">
        <v>1186</v>
      </c>
      <c r="D166" s="15" t="s">
        <v>1543</v>
      </c>
      <c r="E166" s="15" t="s">
        <v>324</v>
      </c>
      <c r="F166" s="15" t="s">
        <v>325</v>
      </c>
      <c r="G166" s="15" t="s">
        <v>707</v>
      </c>
      <c r="H166" s="15" t="s">
        <v>295</v>
      </c>
      <c r="I166" s="15" t="s">
        <v>492</v>
      </c>
      <c r="J166" s="15" t="s">
        <v>1184</v>
      </c>
      <c r="K166" s="15" t="s">
        <v>1185</v>
      </c>
      <c r="L166" s="15" t="s">
        <v>308</v>
      </c>
      <c r="M166" s="15" t="s">
        <v>708</v>
      </c>
      <c r="N166" s="15" t="s">
        <v>708</v>
      </c>
      <c r="O166" s="14" t="s">
        <v>1579</v>
      </c>
      <c r="P166" s="17">
        <v>2975</v>
      </c>
      <c r="Q166" s="24" t="s">
        <v>1571</v>
      </c>
      <c r="R166" s="24" t="s">
        <v>1558</v>
      </c>
      <c r="S166" s="24" t="str">
        <f t="shared" si="8"/>
        <v>1900003073</v>
      </c>
      <c r="T166" s="24" t="str">
        <f t="shared" si="9"/>
        <v>JUL 2020</v>
      </c>
      <c r="U166" s="24" t="str">
        <f t="shared" si="10"/>
        <v>Consultant Services</v>
      </c>
      <c r="V166" t="str">
        <f t="shared" si="11"/>
        <v>CAPITAL LINK CONSULTANTS</v>
      </c>
    </row>
    <row r="167" spans="1:22" x14ac:dyDescent="0.2">
      <c r="A167" s="14" t="s">
        <v>124</v>
      </c>
      <c r="B167" s="15" t="s">
        <v>1553</v>
      </c>
      <c r="C167" s="15" t="s">
        <v>1186</v>
      </c>
      <c r="D167" s="15" t="s">
        <v>1543</v>
      </c>
      <c r="E167" s="15" t="s">
        <v>324</v>
      </c>
      <c r="F167" s="15" t="s">
        <v>325</v>
      </c>
      <c r="G167" s="15" t="s">
        <v>739</v>
      </c>
      <c r="H167" s="15" t="s">
        <v>295</v>
      </c>
      <c r="I167" s="15" t="s">
        <v>492</v>
      </c>
      <c r="J167" s="15" t="s">
        <v>1184</v>
      </c>
      <c r="K167" s="15" t="s">
        <v>1185</v>
      </c>
      <c r="L167" s="15" t="s">
        <v>308</v>
      </c>
      <c r="M167" s="15" t="s">
        <v>740</v>
      </c>
      <c r="N167" s="15" t="s">
        <v>740</v>
      </c>
      <c r="O167" s="14" t="s">
        <v>1580</v>
      </c>
      <c r="P167" s="17">
        <v>2975</v>
      </c>
      <c r="Q167" s="24" t="s">
        <v>1571</v>
      </c>
      <c r="R167" s="24" t="s">
        <v>1558</v>
      </c>
      <c r="S167" s="24" t="str">
        <f t="shared" si="8"/>
        <v>1900003642</v>
      </c>
      <c r="T167" s="24" t="str">
        <f t="shared" si="9"/>
        <v>AUG 2020</v>
      </c>
      <c r="U167" s="24" t="str">
        <f t="shared" si="10"/>
        <v>Consultant Services</v>
      </c>
      <c r="V167" t="str">
        <f t="shared" si="11"/>
        <v>CAPITAL LINK CONSULTANTS</v>
      </c>
    </row>
    <row r="168" spans="1:22" x14ac:dyDescent="0.2">
      <c r="A168" s="14" t="s">
        <v>124</v>
      </c>
      <c r="B168" s="15" t="s">
        <v>1553</v>
      </c>
      <c r="C168" s="15" t="s">
        <v>1186</v>
      </c>
      <c r="D168" s="15" t="s">
        <v>1543</v>
      </c>
      <c r="E168" s="15" t="s">
        <v>324</v>
      </c>
      <c r="F168" s="15" t="s">
        <v>325</v>
      </c>
      <c r="G168" s="15" t="s">
        <v>774</v>
      </c>
      <c r="H168" s="15" t="s">
        <v>295</v>
      </c>
      <c r="I168" s="15" t="s">
        <v>492</v>
      </c>
      <c r="J168" s="15" t="s">
        <v>1184</v>
      </c>
      <c r="K168" s="15" t="s">
        <v>1185</v>
      </c>
      <c r="L168" s="15" t="s">
        <v>308</v>
      </c>
      <c r="M168" s="15" t="s">
        <v>775</v>
      </c>
      <c r="N168" s="15" t="s">
        <v>775</v>
      </c>
      <c r="O168" s="14" t="s">
        <v>1584</v>
      </c>
      <c r="P168" s="17">
        <v>2975</v>
      </c>
      <c r="Q168" s="24" t="s">
        <v>1571</v>
      </c>
      <c r="R168" s="24" t="s">
        <v>1558</v>
      </c>
      <c r="S168" s="24" t="str">
        <f t="shared" si="8"/>
        <v>1900004496</v>
      </c>
      <c r="T168" s="24" t="str">
        <f t="shared" si="9"/>
        <v>SEP 2019</v>
      </c>
      <c r="U168" s="24" t="str">
        <f t="shared" si="10"/>
        <v>Consultant Services</v>
      </c>
      <c r="V168" t="str">
        <f t="shared" si="11"/>
        <v>CAPITAL LINK CONSULTANTS</v>
      </c>
    </row>
    <row r="169" spans="1:22" x14ac:dyDescent="0.2">
      <c r="A169" s="14" t="s">
        <v>124</v>
      </c>
      <c r="B169" s="15" t="s">
        <v>1553</v>
      </c>
      <c r="C169" s="15" t="s">
        <v>1186</v>
      </c>
      <c r="D169" s="15" t="s">
        <v>1543</v>
      </c>
      <c r="E169" s="15" t="s">
        <v>324</v>
      </c>
      <c r="F169" s="15" t="s">
        <v>325</v>
      </c>
      <c r="G169" s="15" t="s">
        <v>800</v>
      </c>
      <c r="H169" s="15" t="s">
        <v>295</v>
      </c>
      <c r="I169" s="15" t="s">
        <v>492</v>
      </c>
      <c r="J169" s="15" t="s">
        <v>1184</v>
      </c>
      <c r="K169" s="15" t="s">
        <v>1185</v>
      </c>
      <c r="L169" s="15" t="s">
        <v>308</v>
      </c>
      <c r="M169" s="15" t="s">
        <v>801</v>
      </c>
      <c r="N169" s="15" t="s">
        <v>802</v>
      </c>
      <c r="O169" s="14" t="s">
        <v>1577</v>
      </c>
      <c r="P169" s="17">
        <v>2975</v>
      </c>
      <c r="Q169" s="24" t="s">
        <v>1571</v>
      </c>
      <c r="R169" s="24" t="s">
        <v>1558</v>
      </c>
      <c r="S169" s="24" t="str">
        <f t="shared" si="8"/>
        <v>1900004850</v>
      </c>
      <c r="T169" s="24" t="str">
        <f t="shared" si="9"/>
        <v>OCT 2019</v>
      </c>
      <c r="U169" s="24" t="str">
        <f t="shared" si="10"/>
        <v>Consultant Services</v>
      </c>
      <c r="V169" t="str">
        <f t="shared" si="11"/>
        <v>CAPITAL LINK CONSULTANTS</v>
      </c>
    </row>
    <row r="170" spans="1:22" x14ac:dyDescent="0.2">
      <c r="A170" s="14" t="s">
        <v>124</v>
      </c>
      <c r="B170" s="15" t="s">
        <v>1553</v>
      </c>
      <c r="C170" s="15" t="s">
        <v>1186</v>
      </c>
      <c r="D170" s="15" t="s">
        <v>1543</v>
      </c>
      <c r="E170" s="15" t="s">
        <v>324</v>
      </c>
      <c r="F170" s="15" t="s">
        <v>325</v>
      </c>
      <c r="G170" s="15" t="s">
        <v>843</v>
      </c>
      <c r="H170" s="15" t="s">
        <v>295</v>
      </c>
      <c r="I170" s="15" t="s">
        <v>492</v>
      </c>
      <c r="J170" s="15" t="s">
        <v>1184</v>
      </c>
      <c r="K170" s="15" t="s">
        <v>1185</v>
      </c>
      <c r="L170" s="15" t="s">
        <v>308</v>
      </c>
      <c r="M170" s="15" t="s">
        <v>801</v>
      </c>
      <c r="N170" s="15" t="s">
        <v>844</v>
      </c>
      <c r="O170" s="14" t="s">
        <v>1585</v>
      </c>
      <c r="P170" s="17">
        <v>2975</v>
      </c>
      <c r="Q170" s="24" t="s">
        <v>1571</v>
      </c>
      <c r="R170" s="24" t="s">
        <v>1558</v>
      </c>
      <c r="S170" s="24" t="str">
        <f t="shared" si="8"/>
        <v>1900005509</v>
      </c>
      <c r="T170" s="24" t="str">
        <f t="shared" si="9"/>
        <v>NOV 2019</v>
      </c>
      <c r="U170" s="24" t="str">
        <f t="shared" si="10"/>
        <v>Consultant Services</v>
      </c>
      <c r="V170" t="str">
        <f t="shared" si="11"/>
        <v>CAPITAL LINK CONSULTANTS</v>
      </c>
    </row>
    <row r="171" spans="1:22" x14ac:dyDescent="0.2">
      <c r="A171" s="14" t="s">
        <v>124</v>
      </c>
      <c r="B171" s="15" t="s">
        <v>1553</v>
      </c>
      <c r="C171" s="15" t="s">
        <v>1186</v>
      </c>
      <c r="D171" s="15" t="s">
        <v>1543</v>
      </c>
      <c r="E171" s="15" t="s">
        <v>324</v>
      </c>
      <c r="F171" s="15" t="s">
        <v>325</v>
      </c>
      <c r="G171" s="15" t="s">
        <v>871</v>
      </c>
      <c r="H171" s="15" t="s">
        <v>295</v>
      </c>
      <c r="I171" s="15" t="s">
        <v>492</v>
      </c>
      <c r="J171" s="15" t="s">
        <v>1184</v>
      </c>
      <c r="K171" s="15" t="s">
        <v>1185</v>
      </c>
      <c r="L171" s="15" t="s">
        <v>308</v>
      </c>
      <c r="M171" s="15" t="s">
        <v>872</v>
      </c>
      <c r="N171" s="15" t="s">
        <v>872</v>
      </c>
      <c r="O171" s="14" t="s">
        <v>1576</v>
      </c>
      <c r="P171" s="17">
        <v>2975</v>
      </c>
      <c r="Q171" s="24" t="s">
        <v>1571</v>
      </c>
      <c r="R171" s="24" t="s">
        <v>1558</v>
      </c>
      <c r="S171" s="24" t="str">
        <f t="shared" si="8"/>
        <v>1900006056</v>
      </c>
      <c r="T171" s="24" t="str">
        <f t="shared" si="9"/>
        <v>DEC 2019</v>
      </c>
      <c r="U171" s="24" t="str">
        <f t="shared" si="10"/>
        <v>Consultant Services</v>
      </c>
      <c r="V171" t="str">
        <f t="shared" si="11"/>
        <v>CAPITAL LINK CONSULTANTS</v>
      </c>
    </row>
    <row r="172" spans="1:22" x14ac:dyDescent="0.2">
      <c r="A172" s="14" t="s">
        <v>124</v>
      </c>
      <c r="B172" s="15" t="s">
        <v>1553</v>
      </c>
      <c r="C172" s="15" t="s">
        <v>1187</v>
      </c>
      <c r="D172" s="15" t="s">
        <v>1544</v>
      </c>
      <c r="E172" s="15" t="s">
        <v>1431</v>
      </c>
      <c r="F172" s="15" t="s">
        <v>1432</v>
      </c>
      <c r="G172" s="15" t="s">
        <v>1430</v>
      </c>
      <c r="H172" s="15" t="s">
        <v>295</v>
      </c>
      <c r="I172" s="15" t="s">
        <v>437</v>
      </c>
      <c r="J172" s="15" t="s">
        <v>1139</v>
      </c>
      <c r="K172" s="15" t="s">
        <v>1140</v>
      </c>
      <c r="L172" s="15" t="s">
        <v>308</v>
      </c>
      <c r="M172" s="15" t="s">
        <v>308</v>
      </c>
      <c r="N172" s="15" t="s">
        <v>308</v>
      </c>
      <c r="O172" s="14" t="s">
        <v>1581</v>
      </c>
      <c r="P172" s="17">
        <v>0.56887500000000002</v>
      </c>
      <c r="Q172" s="24" t="s">
        <v>1571</v>
      </c>
      <c r="R172" s="24" t="s">
        <v>1558</v>
      </c>
      <c r="S172" s="24" t="str">
        <f t="shared" si="8"/>
        <v>5000003571</v>
      </c>
      <c r="T172" s="24" t="str">
        <f t="shared" si="9"/>
        <v>FEB 2020</v>
      </c>
      <c r="U172" s="24" t="str">
        <f t="shared" si="10"/>
        <v>IT/Telecom Contr Svc</v>
      </c>
      <c r="V172" t="str">
        <f t="shared" si="11"/>
        <v>GROUPEX LIMITED</v>
      </c>
    </row>
    <row r="173" spans="1:22" x14ac:dyDescent="0.2">
      <c r="A173" s="14" t="s">
        <v>124</v>
      </c>
      <c r="B173" s="15" t="s">
        <v>1553</v>
      </c>
      <c r="C173" s="15" t="s">
        <v>1187</v>
      </c>
      <c r="D173" s="15" t="s">
        <v>1544</v>
      </c>
      <c r="E173" s="15" t="s">
        <v>1431</v>
      </c>
      <c r="F173" s="15" t="s">
        <v>1432</v>
      </c>
      <c r="G173" s="15" t="s">
        <v>1439</v>
      </c>
      <c r="H173" s="15" t="s">
        <v>295</v>
      </c>
      <c r="I173" s="15" t="s">
        <v>437</v>
      </c>
      <c r="J173" s="15" t="s">
        <v>1139</v>
      </c>
      <c r="K173" s="15" t="s">
        <v>1140</v>
      </c>
      <c r="L173" s="15" t="s">
        <v>308</v>
      </c>
      <c r="M173" s="15" t="s">
        <v>308</v>
      </c>
      <c r="N173" s="15" t="s">
        <v>308</v>
      </c>
      <c r="O173" s="14" t="s">
        <v>414</v>
      </c>
      <c r="P173" s="17">
        <v>0.37924999999999998</v>
      </c>
      <c r="Q173" s="24" t="s">
        <v>1571</v>
      </c>
      <c r="R173" s="24" t="s">
        <v>1558</v>
      </c>
      <c r="S173" s="24" t="str">
        <f t="shared" si="8"/>
        <v>5000010557</v>
      </c>
      <c r="T173" s="24" t="str">
        <f t="shared" si="9"/>
        <v>MAY 2020</v>
      </c>
      <c r="U173" s="24" t="str">
        <f t="shared" si="10"/>
        <v>IT/Telecom Contr Svc</v>
      </c>
      <c r="V173" t="str">
        <f t="shared" si="11"/>
        <v>GROUPEX LIMITED</v>
      </c>
    </row>
    <row r="174" spans="1:22" x14ac:dyDescent="0.2">
      <c r="A174" s="14" t="s">
        <v>124</v>
      </c>
      <c r="B174" s="15" t="s">
        <v>1553</v>
      </c>
      <c r="C174" s="15" t="s">
        <v>1187</v>
      </c>
      <c r="D174" s="15" t="s">
        <v>1544</v>
      </c>
      <c r="E174" s="15" t="s">
        <v>1431</v>
      </c>
      <c r="F174" s="15" t="s">
        <v>1432</v>
      </c>
      <c r="G174" s="15" t="s">
        <v>1461</v>
      </c>
      <c r="H174" s="15" t="s">
        <v>295</v>
      </c>
      <c r="I174" s="15" t="s">
        <v>437</v>
      </c>
      <c r="J174" s="15" t="s">
        <v>1139</v>
      </c>
      <c r="K174" s="15" t="s">
        <v>1140</v>
      </c>
      <c r="L174" s="15" t="s">
        <v>308</v>
      </c>
      <c r="M174" s="15" t="s">
        <v>308</v>
      </c>
      <c r="N174" s="15" t="s">
        <v>308</v>
      </c>
      <c r="O174" s="14" t="s">
        <v>1577</v>
      </c>
      <c r="P174" s="17">
        <v>0.37924999999999998</v>
      </c>
      <c r="Q174" s="24" t="s">
        <v>1571</v>
      </c>
      <c r="R174" s="24" t="s">
        <v>1558</v>
      </c>
      <c r="S174" s="24" t="str">
        <f t="shared" si="8"/>
        <v>5000028672</v>
      </c>
      <c r="T174" s="24" t="str">
        <f t="shared" si="9"/>
        <v>OCT 2019</v>
      </c>
      <c r="U174" s="24" t="str">
        <f t="shared" si="10"/>
        <v>IT/Telecom Contr Svc</v>
      </c>
      <c r="V174" t="str">
        <f t="shared" si="11"/>
        <v>GROUPEX LIMITED</v>
      </c>
    </row>
    <row r="175" spans="1:22" x14ac:dyDescent="0.2">
      <c r="A175" s="14" t="s">
        <v>124</v>
      </c>
      <c r="B175" s="15" t="s">
        <v>1553</v>
      </c>
      <c r="C175" s="15" t="s">
        <v>1187</v>
      </c>
      <c r="D175" s="15" t="s">
        <v>1544</v>
      </c>
      <c r="E175" s="15" t="s">
        <v>487</v>
      </c>
      <c r="F175" s="15" t="s">
        <v>1156</v>
      </c>
      <c r="G175" s="15" t="s">
        <v>1212</v>
      </c>
      <c r="H175" s="15" t="s">
        <v>2</v>
      </c>
      <c r="I175" s="15" t="s">
        <v>437</v>
      </c>
      <c r="J175" s="15" t="s">
        <v>1139</v>
      </c>
      <c r="K175" s="15" t="s">
        <v>1140</v>
      </c>
      <c r="L175" s="15" t="s">
        <v>308</v>
      </c>
      <c r="M175" s="15" t="s">
        <v>308</v>
      </c>
      <c r="N175" s="15" t="s">
        <v>308</v>
      </c>
      <c r="O175" s="14" t="s">
        <v>1585</v>
      </c>
      <c r="P175" s="17">
        <v>18.288788</v>
      </c>
      <c r="Q175" s="24" t="s">
        <v>1571</v>
      </c>
      <c r="R175" s="24" t="s">
        <v>1558</v>
      </c>
      <c r="S175" s="24" t="str">
        <f t="shared" si="8"/>
        <v>5000029255</v>
      </c>
      <c r="T175" s="24" t="str">
        <f t="shared" si="9"/>
        <v>NOV 2019</v>
      </c>
      <c r="U175" s="24" t="str">
        <f t="shared" si="10"/>
        <v>IT/Telecom Contr Svc</v>
      </c>
      <c r="V175" t="str">
        <f t="shared" si="11"/>
        <v>SAP AMERICA INC</v>
      </c>
    </row>
    <row r="176" spans="1:22" x14ac:dyDescent="0.2">
      <c r="A176" s="14" t="s">
        <v>124</v>
      </c>
      <c r="B176" s="15" t="s">
        <v>1553</v>
      </c>
      <c r="C176" s="15" t="s">
        <v>1187</v>
      </c>
      <c r="D176" s="15" t="s">
        <v>1544</v>
      </c>
      <c r="E176" s="15" t="s">
        <v>487</v>
      </c>
      <c r="F176" s="15" t="s">
        <v>1156</v>
      </c>
      <c r="G176" s="15" t="s">
        <v>1213</v>
      </c>
      <c r="H176" s="15" t="s">
        <v>2</v>
      </c>
      <c r="I176" s="15" t="s">
        <v>437</v>
      </c>
      <c r="J176" s="15" t="s">
        <v>1139</v>
      </c>
      <c r="K176" s="15" t="s">
        <v>1140</v>
      </c>
      <c r="L176" s="15" t="s">
        <v>308</v>
      </c>
      <c r="M176" s="15" t="s">
        <v>308</v>
      </c>
      <c r="N176" s="15" t="s">
        <v>308</v>
      </c>
      <c r="O176" s="14" t="s">
        <v>1585</v>
      </c>
      <c r="P176" s="17">
        <v>270.60000000000002</v>
      </c>
      <c r="Q176" s="24" t="s">
        <v>1571</v>
      </c>
      <c r="R176" s="24" t="s">
        <v>1558</v>
      </c>
      <c r="S176" s="24" t="str">
        <f t="shared" si="8"/>
        <v>5000031093</v>
      </c>
      <c r="T176" s="24" t="str">
        <f t="shared" si="9"/>
        <v>NOV 2019</v>
      </c>
      <c r="U176" s="24" t="str">
        <f t="shared" si="10"/>
        <v>IT/Telecom Contr Svc</v>
      </c>
      <c r="V176" t="str">
        <f t="shared" si="11"/>
        <v>SAP AMERICA INC</v>
      </c>
    </row>
    <row r="177" spans="1:22" x14ac:dyDescent="0.2">
      <c r="A177" s="14" t="s">
        <v>124</v>
      </c>
      <c r="B177" s="15" t="s">
        <v>1553</v>
      </c>
      <c r="C177" s="15" t="s">
        <v>1187</v>
      </c>
      <c r="D177" s="15" t="s">
        <v>1544</v>
      </c>
      <c r="E177" s="15" t="s">
        <v>487</v>
      </c>
      <c r="F177" s="15" t="s">
        <v>1156</v>
      </c>
      <c r="G177" s="15" t="s">
        <v>1214</v>
      </c>
      <c r="H177" s="15" t="s">
        <v>2</v>
      </c>
      <c r="I177" s="15" t="s">
        <v>437</v>
      </c>
      <c r="J177" s="15" t="s">
        <v>1139</v>
      </c>
      <c r="K177" s="15" t="s">
        <v>1140</v>
      </c>
      <c r="L177" s="15" t="s">
        <v>308</v>
      </c>
      <c r="M177" s="15" t="s">
        <v>308</v>
      </c>
      <c r="N177" s="15" t="s">
        <v>308</v>
      </c>
      <c r="O177" s="14" t="s">
        <v>1576</v>
      </c>
      <c r="P177" s="17">
        <v>-270.60000000000002</v>
      </c>
      <c r="Q177" s="24" t="s">
        <v>1571</v>
      </c>
      <c r="R177" s="24" t="s">
        <v>1558</v>
      </c>
      <c r="S177" s="24" t="str">
        <f t="shared" si="8"/>
        <v>5000032076</v>
      </c>
      <c r="T177" s="24" t="str">
        <f t="shared" si="9"/>
        <v>DEC 2019</v>
      </c>
      <c r="U177" s="24" t="str">
        <f t="shared" si="10"/>
        <v>IT/Telecom Contr Svc</v>
      </c>
      <c r="V177" t="str">
        <f t="shared" si="11"/>
        <v>SAP AMERICA INC</v>
      </c>
    </row>
    <row r="178" spans="1:22" x14ac:dyDescent="0.2">
      <c r="A178" s="14" t="s">
        <v>124</v>
      </c>
      <c r="B178" s="15" t="s">
        <v>1553</v>
      </c>
      <c r="C178" s="15" t="s">
        <v>1187</v>
      </c>
      <c r="D178" s="15" t="s">
        <v>1544</v>
      </c>
      <c r="E178" s="15" t="s">
        <v>488</v>
      </c>
      <c r="F178" s="15" t="s">
        <v>1192</v>
      </c>
      <c r="G178" s="15" t="s">
        <v>526</v>
      </c>
      <c r="H178" s="15" t="s">
        <v>295</v>
      </c>
      <c r="I178" s="15" t="s">
        <v>413</v>
      </c>
      <c r="J178" s="15" t="s">
        <v>1139</v>
      </c>
      <c r="K178" s="15" t="s">
        <v>1140</v>
      </c>
      <c r="L178" s="15" t="s">
        <v>308</v>
      </c>
      <c r="M178" s="15" t="s">
        <v>308</v>
      </c>
      <c r="N178" s="15" t="s">
        <v>979</v>
      </c>
      <c r="O178" s="14" t="s">
        <v>1578</v>
      </c>
      <c r="P178" s="17">
        <v>233.50061700000001</v>
      </c>
      <c r="Q178" s="24" t="s">
        <v>1571</v>
      </c>
      <c r="R178" s="24" t="s">
        <v>1558</v>
      </c>
      <c r="S178" s="24" t="str">
        <f t="shared" si="8"/>
        <v>1900000519</v>
      </c>
      <c r="T178" s="24" t="str">
        <f t="shared" si="9"/>
        <v>JAN 2020</v>
      </c>
      <c r="U178" s="24" t="str">
        <f t="shared" si="10"/>
        <v>IT/Telecom Contr Svc</v>
      </c>
      <c r="V178" t="str">
        <f t="shared" si="11"/>
        <v>INTERNATIONAL BUSINESS MACHINES</v>
      </c>
    </row>
    <row r="179" spans="1:22" x14ac:dyDescent="0.2">
      <c r="A179" s="14" t="s">
        <v>124</v>
      </c>
      <c r="B179" s="15" t="s">
        <v>1553</v>
      </c>
      <c r="C179" s="15" t="s">
        <v>1187</v>
      </c>
      <c r="D179" s="15" t="s">
        <v>1544</v>
      </c>
      <c r="E179" s="15" t="s">
        <v>488</v>
      </c>
      <c r="F179" s="15" t="s">
        <v>1192</v>
      </c>
      <c r="G179" s="15" t="s">
        <v>898</v>
      </c>
      <c r="H179" s="15" t="s">
        <v>295</v>
      </c>
      <c r="I179" s="15" t="s">
        <v>413</v>
      </c>
      <c r="J179" s="15" t="s">
        <v>1139</v>
      </c>
      <c r="K179" s="15" t="s">
        <v>1140</v>
      </c>
      <c r="L179" s="15" t="s">
        <v>308</v>
      </c>
      <c r="M179" s="15" t="s">
        <v>308</v>
      </c>
      <c r="N179" s="15" t="s">
        <v>988</v>
      </c>
      <c r="O179" s="14" t="s">
        <v>1582</v>
      </c>
      <c r="P179" s="17">
        <v>215.25</v>
      </c>
      <c r="Q179" s="24" t="s">
        <v>1571</v>
      </c>
      <c r="R179" s="24" t="s">
        <v>1558</v>
      </c>
      <c r="S179" s="24" t="str">
        <f t="shared" si="8"/>
        <v>1900006277</v>
      </c>
      <c r="T179" s="24" t="str">
        <f t="shared" si="9"/>
        <v>MAR 2020</v>
      </c>
      <c r="U179" s="24" t="str">
        <f t="shared" si="10"/>
        <v>IT/Telecom Contr Svc</v>
      </c>
      <c r="V179" t="str">
        <f t="shared" si="11"/>
        <v>INTERNATIONAL BUSINESS MACHINES</v>
      </c>
    </row>
    <row r="180" spans="1:22" x14ac:dyDescent="0.2">
      <c r="A180" s="14" t="s">
        <v>124</v>
      </c>
      <c r="B180" s="15" t="s">
        <v>1553</v>
      </c>
      <c r="C180" s="15" t="s">
        <v>1187</v>
      </c>
      <c r="D180" s="15" t="s">
        <v>1544</v>
      </c>
      <c r="E180" s="15" t="s">
        <v>488</v>
      </c>
      <c r="F180" s="15" t="s">
        <v>1192</v>
      </c>
      <c r="G180" s="15" t="s">
        <v>899</v>
      </c>
      <c r="H180" s="15" t="s">
        <v>295</v>
      </c>
      <c r="I180" s="15" t="s">
        <v>413</v>
      </c>
      <c r="J180" s="15" t="s">
        <v>1139</v>
      </c>
      <c r="K180" s="15" t="s">
        <v>1140</v>
      </c>
      <c r="L180" s="15" t="s">
        <v>308</v>
      </c>
      <c r="M180" s="15" t="s">
        <v>308</v>
      </c>
      <c r="N180" s="15" t="s">
        <v>989</v>
      </c>
      <c r="O180" s="14" t="s">
        <v>1582</v>
      </c>
      <c r="P180" s="17">
        <v>193.04021800000001</v>
      </c>
      <c r="Q180" s="24" t="s">
        <v>1571</v>
      </c>
      <c r="R180" s="24" t="s">
        <v>1558</v>
      </c>
      <c r="S180" s="24" t="str">
        <f t="shared" si="8"/>
        <v>1900006278</v>
      </c>
      <c r="T180" s="24" t="str">
        <f t="shared" si="9"/>
        <v>MAR 2020</v>
      </c>
      <c r="U180" s="24" t="str">
        <f t="shared" si="10"/>
        <v>IT/Telecom Contr Svc</v>
      </c>
      <c r="V180" t="str">
        <f t="shared" si="11"/>
        <v>INTERNATIONAL BUSINESS MACHINES</v>
      </c>
    </row>
    <row r="181" spans="1:22" x14ac:dyDescent="0.2">
      <c r="A181" s="14" t="s">
        <v>124</v>
      </c>
      <c r="B181" s="15" t="s">
        <v>1553</v>
      </c>
      <c r="C181" s="15" t="s">
        <v>1187</v>
      </c>
      <c r="D181" s="15" t="s">
        <v>1544</v>
      </c>
      <c r="E181" s="15" t="s">
        <v>488</v>
      </c>
      <c r="F181" s="15" t="s">
        <v>1192</v>
      </c>
      <c r="G181" s="15" t="s">
        <v>1263</v>
      </c>
      <c r="H181" s="15" t="s">
        <v>295</v>
      </c>
      <c r="I181" s="15" t="s">
        <v>413</v>
      </c>
      <c r="J181" s="15" t="s">
        <v>1139</v>
      </c>
      <c r="K181" s="15" t="s">
        <v>1140</v>
      </c>
      <c r="L181" s="15" t="s">
        <v>308</v>
      </c>
      <c r="M181" s="15" t="s">
        <v>308</v>
      </c>
      <c r="N181" s="15" t="s">
        <v>993</v>
      </c>
      <c r="O181" s="14" t="s">
        <v>1586</v>
      </c>
      <c r="P181" s="17">
        <v>246.12353300000001</v>
      </c>
      <c r="Q181" s="24" t="s">
        <v>1571</v>
      </c>
      <c r="R181" s="24" t="s">
        <v>1558</v>
      </c>
      <c r="S181" s="24" t="str">
        <f t="shared" si="8"/>
        <v>1900007156</v>
      </c>
      <c r="T181" s="24" t="str">
        <f t="shared" si="9"/>
        <v>APR 2020</v>
      </c>
      <c r="U181" s="24" t="str">
        <f t="shared" si="10"/>
        <v>IT/Telecom Contr Svc</v>
      </c>
      <c r="V181" t="str">
        <f t="shared" si="11"/>
        <v>INTERNATIONAL BUSINESS MACHINES</v>
      </c>
    </row>
    <row r="182" spans="1:22" x14ac:dyDescent="0.2">
      <c r="A182" s="14" t="s">
        <v>124</v>
      </c>
      <c r="B182" s="15" t="s">
        <v>1553</v>
      </c>
      <c r="C182" s="15" t="s">
        <v>1187</v>
      </c>
      <c r="D182" s="15" t="s">
        <v>1544</v>
      </c>
      <c r="E182" s="15" t="s">
        <v>488</v>
      </c>
      <c r="F182" s="15" t="s">
        <v>1192</v>
      </c>
      <c r="G182" s="15" t="s">
        <v>1191</v>
      </c>
      <c r="H182" s="15" t="s">
        <v>295</v>
      </c>
      <c r="I182" s="15" t="s">
        <v>413</v>
      </c>
      <c r="J182" s="15" t="s">
        <v>1139</v>
      </c>
      <c r="K182" s="15" t="s">
        <v>1140</v>
      </c>
      <c r="L182" s="15" t="s">
        <v>308</v>
      </c>
      <c r="M182" s="15" t="s">
        <v>308</v>
      </c>
      <c r="N182" s="15" t="s">
        <v>998</v>
      </c>
      <c r="O182" s="14" t="s">
        <v>414</v>
      </c>
      <c r="P182" s="17">
        <v>401.8</v>
      </c>
      <c r="Q182" s="24" t="s">
        <v>1571</v>
      </c>
      <c r="R182" s="24" t="s">
        <v>1558</v>
      </c>
      <c r="S182" s="24" t="str">
        <f t="shared" si="8"/>
        <v>1900010548</v>
      </c>
      <c r="T182" s="24" t="str">
        <f t="shared" si="9"/>
        <v>MAY 2020</v>
      </c>
      <c r="U182" s="24" t="str">
        <f t="shared" si="10"/>
        <v>IT/Telecom Contr Svc</v>
      </c>
      <c r="V182" t="str">
        <f t="shared" si="11"/>
        <v>INTERNATIONAL BUSINESS MACHINES</v>
      </c>
    </row>
    <row r="183" spans="1:22" x14ac:dyDescent="0.2">
      <c r="A183" s="14" t="s">
        <v>124</v>
      </c>
      <c r="B183" s="15" t="s">
        <v>1553</v>
      </c>
      <c r="C183" s="15" t="s">
        <v>1187</v>
      </c>
      <c r="D183" s="15" t="s">
        <v>1544</v>
      </c>
      <c r="E183" s="15" t="s">
        <v>488</v>
      </c>
      <c r="F183" s="15" t="s">
        <v>1192</v>
      </c>
      <c r="G183" s="15" t="s">
        <v>1194</v>
      </c>
      <c r="H183" s="15" t="s">
        <v>2</v>
      </c>
      <c r="I183" s="15" t="s">
        <v>413</v>
      </c>
      <c r="J183" s="15" t="s">
        <v>1139</v>
      </c>
      <c r="K183" s="15" t="s">
        <v>1140</v>
      </c>
      <c r="L183" s="15" t="s">
        <v>308</v>
      </c>
      <c r="M183" s="15" t="s">
        <v>308</v>
      </c>
      <c r="N183" s="15" t="s">
        <v>1002</v>
      </c>
      <c r="O183" s="14" t="s">
        <v>1579</v>
      </c>
      <c r="P183" s="17">
        <v>170.265456</v>
      </c>
      <c r="Q183" s="24" t="s">
        <v>1571</v>
      </c>
      <c r="R183" s="24" t="s">
        <v>1558</v>
      </c>
      <c r="S183" s="24" t="str">
        <f t="shared" si="8"/>
        <v>1900012901</v>
      </c>
      <c r="T183" s="24" t="str">
        <f t="shared" si="9"/>
        <v>JUL 2020</v>
      </c>
      <c r="U183" s="24" t="str">
        <f t="shared" si="10"/>
        <v>IT/Telecom Contr Svc</v>
      </c>
      <c r="V183" t="str">
        <f t="shared" si="11"/>
        <v>INTERNATIONAL BUSINESS MACHINES</v>
      </c>
    </row>
    <row r="184" spans="1:22" x14ac:dyDescent="0.2">
      <c r="A184" s="14" t="s">
        <v>124</v>
      </c>
      <c r="B184" s="15" t="s">
        <v>1553</v>
      </c>
      <c r="C184" s="15" t="s">
        <v>1187</v>
      </c>
      <c r="D184" s="15" t="s">
        <v>1544</v>
      </c>
      <c r="E184" s="15" t="s">
        <v>488</v>
      </c>
      <c r="F184" s="15" t="s">
        <v>1192</v>
      </c>
      <c r="G184" s="15" t="s">
        <v>1195</v>
      </c>
      <c r="H184" s="15" t="s">
        <v>2</v>
      </c>
      <c r="I184" s="15" t="s">
        <v>413</v>
      </c>
      <c r="J184" s="15" t="s">
        <v>1139</v>
      </c>
      <c r="K184" s="15" t="s">
        <v>1140</v>
      </c>
      <c r="L184" s="15" t="s">
        <v>308</v>
      </c>
      <c r="M184" s="15" t="s">
        <v>308</v>
      </c>
      <c r="N184" s="15" t="s">
        <v>1005</v>
      </c>
      <c r="O184" s="14" t="s">
        <v>1579</v>
      </c>
      <c r="P184" s="17">
        <v>254.56899999999999</v>
      </c>
      <c r="Q184" s="24" t="s">
        <v>1571</v>
      </c>
      <c r="R184" s="24" t="s">
        <v>1558</v>
      </c>
      <c r="S184" s="24" t="str">
        <f t="shared" si="8"/>
        <v>1900014566</v>
      </c>
      <c r="T184" s="24" t="str">
        <f t="shared" si="9"/>
        <v>JUL 2020</v>
      </c>
      <c r="U184" s="24" t="str">
        <f t="shared" si="10"/>
        <v>IT/Telecom Contr Svc</v>
      </c>
      <c r="V184" t="str">
        <f t="shared" si="11"/>
        <v>INTERNATIONAL BUSINESS MACHINES</v>
      </c>
    </row>
    <row r="185" spans="1:22" x14ac:dyDescent="0.2">
      <c r="A185" s="14" t="s">
        <v>124</v>
      </c>
      <c r="B185" s="15" t="s">
        <v>1553</v>
      </c>
      <c r="C185" s="15" t="s">
        <v>1187</v>
      </c>
      <c r="D185" s="15" t="s">
        <v>1544</v>
      </c>
      <c r="E185" s="15" t="s">
        <v>488</v>
      </c>
      <c r="F185" s="15" t="s">
        <v>1192</v>
      </c>
      <c r="G185" s="15" t="s">
        <v>1350</v>
      </c>
      <c r="H185" s="15" t="s">
        <v>295</v>
      </c>
      <c r="I185" s="15" t="s">
        <v>413</v>
      </c>
      <c r="J185" s="15" t="s">
        <v>1139</v>
      </c>
      <c r="K185" s="15" t="s">
        <v>1140</v>
      </c>
      <c r="L185" s="15" t="s">
        <v>308</v>
      </c>
      <c r="M185" s="15" t="s">
        <v>308</v>
      </c>
      <c r="N185" s="15" t="s">
        <v>1009</v>
      </c>
      <c r="O185" s="14" t="s">
        <v>1584</v>
      </c>
      <c r="P185" s="17">
        <v>189.51602199999999</v>
      </c>
      <c r="Q185" s="24" t="s">
        <v>1571</v>
      </c>
      <c r="R185" s="24" t="s">
        <v>1558</v>
      </c>
      <c r="S185" s="24" t="str">
        <f t="shared" si="8"/>
        <v>1900019677</v>
      </c>
      <c r="T185" s="24" t="str">
        <f t="shared" si="9"/>
        <v>SEP 2019</v>
      </c>
      <c r="U185" s="24" t="str">
        <f t="shared" si="10"/>
        <v>IT/Telecom Contr Svc</v>
      </c>
      <c r="V185" t="str">
        <f t="shared" si="11"/>
        <v>INTERNATIONAL BUSINESS MACHINES</v>
      </c>
    </row>
    <row r="186" spans="1:22" x14ac:dyDescent="0.2">
      <c r="A186" s="14" t="s">
        <v>124</v>
      </c>
      <c r="B186" s="15" t="s">
        <v>1553</v>
      </c>
      <c r="C186" s="15" t="s">
        <v>1187</v>
      </c>
      <c r="D186" s="15" t="s">
        <v>1544</v>
      </c>
      <c r="E186" s="15" t="s">
        <v>488</v>
      </c>
      <c r="F186" s="15" t="s">
        <v>1192</v>
      </c>
      <c r="G186" s="15" t="s">
        <v>1376</v>
      </c>
      <c r="H186" s="15" t="s">
        <v>295</v>
      </c>
      <c r="I186" s="15" t="s">
        <v>413</v>
      </c>
      <c r="J186" s="15" t="s">
        <v>1139</v>
      </c>
      <c r="K186" s="15" t="s">
        <v>1140</v>
      </c>
      <c r="L186" s="15" t="s">
        <v>308</v>
      </c>
      <c r="M186" s="15" t="s">
        <v>308</v>
      </c>
      <c r="N186" s="15" t="s">
        <v>1012</v>
      </c>
      <c r="O186" s="14" t="s">
        <v>1585</v>
      </c>
      <c r="P186" s="17">
        <v>159.43957</v>
      </c>
      <c r="Q186" s="24" t="s">
        <v>1571</v>
      </c>
      <c r="R186" s="24" t="s">
        <v>1558</v>
      </c>
      <c r="S186" s="24" t="str">
        <f t="shared" si="8"/>
        <v>1900022830</v>
      </c>
      <c r="T186" s="24" t="str">
        <f t="shared" si="9"/>
        <v>NOV 2019</v>
      </c>
      <c r="U186" s="24" t="str">
        <f t="shared" si="10"/>
        <v>IT/Telecom Contr Svc</v>
      </c>
      <c r="V186" t="str">
        <f t="shared" si="11"/>
        <v>INTERNATIONAL BUSINESS MACHINES</v>
      </c>
    </row>
    <row r="187" spans="1:22" x14ac:dyDescent="0.2">
      <c r="A187" s="14" t="s">
        <v>124</v>
      </c>
      <c r="B187" s="15" t="s">
        <v>1553</v>
      </c>
      <c r="C187" s="15" t="s">
        <v>1187</v>
      </c>
      <c r="D187" s="15" t="s">
        <v>1544</v>
      </c>
      <c r="E187" s="15" t="s">
        <v>488</v>
      </c>
      <c r="F187" s="15" t="s">
        <v>1192</v>
      </c>
      <c r="G187" s="15" t="s">
        <v>1379</v>
      </c>
      <c r="H187" s="15" t="s">
        <v>295</v>
      </c>
      <c r="I187" s="15" t="s">
        <v>413</v>
      </c>
      <c r="J187" s="15" t="s">
        <v>1139</v>
      </c>
      <c r="K187" s="15" t="s">
        <v>1140</v>
      </c>
      <c r="L187" s="15" t="s">
        <v>308</v>
      </c>
      <c r="M187" s="15" t="s">
        <v>308</v>
      </c>
      <c r="N187" s="15" t="s">
        <v>1013</v>
      </c>
      <c r="O187" s="14" t="s">
        <v>1585</v>
      </c>
      <c r="P187" s="17">
        <v>218.12196800000001</v>
      </c>
      <c r="Q187" s="24" t="s">
        <v>1571</v>
      </c>
      <c r="R187" s="24" t="s">
        <v>1558</v>
      </c>
      <c r="S187" s="24" t="str">
        <f t="shared" si="8"/>
        <v>1900022832</v>
      </c>
      <c r="T187" s="24" t="str">
        <f t="shared" si="9"/>
        <v>NOV 2019</v>
      </c>
      <c r="U187" s="24" t="str">
        <f t="shared" si="10"/>
        <v>IT/Telecom Contr Svc</v>
      </c>
      <c r="V187" t="str">
        <f t="shared" si="11"/>
        <v>INTERNATIONAL BUSINESS MACHINES</v>
      </c>
    </row>
    <row r="188" spans="1:22" x14ac:dyDescent="0.2">
      <c r="A188" s="14" t="s">
        <v>124</v>
      </c>
      <c r="B188" s="15" t="s">
        <v>1553</v>
      </c>
      <c r="C188" s="15" t="s">
        <v>1187</v>
      </c>
      <c r="D188" s="15" t="s">
        <v>1544</v>
      </c>
      <c r="E188" s="15" t="s">
        <v>488</v>
      </c>
      <c r="F188" s="15" t="s">
        <v>1192</v>
      </c>
      <c r="G188" s="15" t="s">
        <v>1392</v>
      </c>
      <c r="H188" s="15" t="s">
        <v>295</v>
      </c>
      <c r="I188" s="15" t="s">
        <v>413</v>
      </c>
      <c r="J188" s="15" t="s">
        <v>1139</v>
      </c>
      <c r="K188" s="15" t="s">
        <v>1140</v>
      </c>
      <c r="L188" s="15" t="s">
        <v>308</v>
      </c>
      <c r="M188" s="15" t="s">
        <v>308</v>
      </c>
      <c r="N188" s="15" t="s">
        <v>1016</v>
      </c>
      <c r="O188" s="14" t="s">
        <v>1585</v>
      </c>
      <c r="P188" s="17">
        <v>187.871635</v>
      </c>
      <c r="Q188" s="24" t="s">
        <v>1571</v>
      </c>
      <c r="R188" s="24" t="s">
        <v>1558</v>
      </c>
      <c r="S188" s="24" t="str">
        <f t="shared" si="8"/>
        <v>1900024480</v>
      </c>
      <c r="T188" s="24" t="str">
        <f t="shared" si="9"/>
        <v>NOV 2019</v>
      </c>
      <c r="U188" s="24" t="str">
        <f t="shared" si="10"/>
        <v>IT/Telecom Contr Svc</v>
      </c>
      <c r="V188" t="str">
        <f t="shared" si="11"/>
        <v>INTERNATIONAL BUSINESS MACHINES</v>
      </c>
    </row>
    <row r="189" spans="1:22" x14ac:dyDescent="0.2">
      <c r="A189" s="14" t="s">
        <v>124</v>
      </c>
      <c r="B189" s="15" t="s">
        <v>1553</v>
      </c>
      <c r="C189" s="15" t="s">
        <v>1187</v>
      </c>
      <c r="D189" s="15" t="s">
        <v>1544</v>
      </c>
      <c r="E189" s="15" t="s">
        <v>488</v>
      </c>
      <c r="F189" s="15" t="s">
        <v>1192</v>
      </c>
      <c r="G189" s="15" t="s">
        <v>1414</v>
      </c>
      <c r="H189" s="15" t="s">
        <v>295</v>
      </c>
      <c r="I189" s="15" t="s">
        <v>413</v>
      </c>
      <c r="J189" s="15" t="s">
        <v>1139</v>
      </c>
      <c r="K189" s="15" t="s">
        <v>1140</v>
      </c>
      <c r="L189" s="15" t="s">
        <v>308</v>
      </c>
      <c r="M189" s="15" t="s">
        <v>308</v>
      </c>
      <c r="N189" s="15" t="s">
        <v>1019</v>
      </c>
      <c r="O189" s="14" t="s">
        <v>1576</v>
      </c>
      <c r="P189" s="17">
        <v>261.74400000000003</v>
      </c>
      <c r="Q189" s="24" t="s">
        <v>1571</v>
      </c>
      <c r="R189" s="24" t="s">
        <v>1558</v>
      </c>
      <c r="S189" s="24" t="str">
        <f t="shared" si="8"/>
        <v>1900026757</v>
      </c>
      <c r="T189" s="24" t="str">
        <f t="shared" si="9"/>
        <v>DEC 2019</v>
      </c>
      <c r="U189" s="24" t="str">
        <f t="shared" si="10"/>
        <v>IT/Telecom Contr Svc</v>
      </c>
      <c r="V189" t="str">
        <f t="shared" si="11"/>
        <v>INTERNATIONAL BUSINESS MACHINES</v>
      </c>
    </row>
    <row r="190" spans="1:22" x14ac:dyDescent="0.2">
      <c r="A190" s="14" t="s">
        <v>124</v>
      </c>
      <c r="B190" s="15" t="s">
        <v>1553</v>
      </c>
      <c r="C190" s="15" t="s">
        <v>1187</v>
      </c>
      <c r="D190" s="15" t="s">
        <v>1544</v>
      </c>
      <c r="E190" s="15" t="s">
        <v>478</v>
      </c>
      <c r="F190" s="15" t="s">
        <v>1223</v>
      </c>
      <c r="G190" s="15" t="s">
        <v>1222</v>
      </c>
      <c r="H190" s="15" t="s">
        <v>295</v>
      </c>
      <c r="I190" s="15" t="s">
        <v>311</v>
      </c>
      <c r="J190" s="15" t="s">
        <v>1139</v>
      </c>
      <c r="K190" s="15" t="s">
        <v>1140</v>
      </c>
      <c r="L190" s="15" t="s">
        <v>308</v>
      </c>
      <c r="M190" s="15" t="s">
        <v>308</v>
      </c>
      <c r="N190" s="15" t="s">
        <v>1224</v>
      </c>
      <c r="O190" s="14" t="s">
        <v>1585</v>
      </c>
      <c r="P190" s="17">
        <v>-42.024999999999999</v>
      </c>
      <c r="Q190" s="24" t="s">
        <v>1571</v>
      </c>
      <c r="R190" s="24" t="s">
        <v>1558</v>
      </c>
      <c r="S190" s="24" t="str">
        <f t="shared" si="8"/>
        <v>1500187231</v>
      </c>
      <c r="T190" s="24" t="str">
        <f t="shared" si="9"/>
        <v>NOV 2019</v>
      </c>
      <c r="U190" s="24" t="str">
        <f t="shared" si="10"/>
        <v>IT/Telecom Contr Svc</v>
      </c>
      <c r="V190" t="str">
        <f t="shared" si="11"/>
        <v>GXS INC</v>
      </c>
    </row>
    <row r="191" spans="1:22" x14ac:dyDescent="0.2">
      <c r="A191" s="14" t="s">
        <v>124</v>
      </c>
      <c r="B191" s="15" t="s">
        <v>1553</v>
      </c>
      <c r="C191" s="15" t="s">
        <v>1187</v>
      </c>
      <c r="D191" s="15" t="s">
        <v>1544</v>
      </c>
      <c r="E191" s="15" t="s">
        <v>478</v>
      </c>
      <c r="F191" s="15" t="s">
        <v>1223</v>
      </c>
      <c r="G191" s="15" t="s">
        <v>1346</v>
      </c>
      <c r="H191" s="15" t="s">
        <v>295</v>
      </c>
      <c r="I191" s="15" t="s">
        <v>312</v>
      </c>
      <c r="J191" s="15" t="s">
        <v>1139</v>
      </c>
      <c r="K191" s="15" t="s">
        <v>1140</v>
      </c>
      <c r="L191" s="15" t="s">
        <v>308</v>
      </c>
      <c r="M191" s="15" t="s">
        <v>308</v>
      </c>
      <c r="N191" s="15" t="s">
        <v>1347</v>
      </c>
      <c r="O191" s="14" t="s">
        <v>1584</v>
      </c>
      <c r="P191" s="17">
        <v>42.024999999999999</v>
      </c>
      <c r="Q191" s="24" t="s">
        <v>1571</v>
      </c>
      <c r="R191" s="24" t="s">
        <v>1558</v>
      </c>
      <c r="S191" s="24" t="str">
        <f t="shared" si="8"/>
        <v>1900018349</v>
      </c>
      <c r="T191" s="24" t="str">
        <f t="shared" si="9"/>
        <v>SEP 2019</v>
      </c>
      <c r="U191" s="24" t="str">
        <f t="shared" si="10"/>
        <v>IT/Telecom Contr Svc</v>
      </c>
      <c r="V191" t="str">
        <f t="shared" si="11"/>
        <v>GXS INC</v>
      </c>
    </row>
    <row r="192" spans="1:22" x14ac:dyDescent="0.2">
      <c r="A192" s="14" t="s">
        <v>124</v>
      </c>
      <c r="B192" s="15" t="s">
        <v>1553</v>
      </c>
      <c r="C192" s="15" t="s">
        <v>1187</v>
      </c>
      <c r="D192" s="15" t="s">
        <v>1544</v>
      </c>
      <c r="E192" s="15" t="s">
        <v>478</v>
      </c>
      <c r="F192" s="15" t="s">
        <v>1223</v>
      </c>
      <c r="G192" s="15" t="s">
        <v>1366</v>
      </c>
      <c r="H192" s="15" t="s">
        <v>295</v>
      </c>
      <c r="I192" s="15" t="s">
        <v>312</v>
      </c>
      <c r="J192" s="15" t="s">
        <v>1139</v>
      </c>
      <c r="K192" s="15" t="s">
        <v>1140</v>
      </c>
      <c r="L192" s="15" t="s">
        <v>308</v>
      </c>
      <c r="M192" s="15" t="s">
        <v>308</v>
      </c>
      <c r="N192" s="15" t="s">
        <v>1367</v>
      </c>
      <c r="O192" s="14" t="s">
        <v>1577</v>
      </c>
      <c r="P192" s="17">
        <v>42.024999999999999</v>
      </c>
      <c r="Q192" s="24" t="s">
        <v>1571</v>
      </c>
      <c r="R192" s="24" t="s">
        <v>1558</v>
      </c>
      <c r="S192" s="24" t="str">
        <f t="shared" si="8"/>
        <v>1900020616</v>
      </c>
      <c r="T192" s="24" t="str">
        <f t="shared" si="9"/>
        <v>OCT 2019</v>
      </c>
      <c r="U192" s="24" t="str">
        <f t="shared" si="10"/>
        <v>IT/Telecom Contr Svc</v>
      </c>
      <c r="V192" t="str">
        <f t="shared" si="11"/>
        <v>GXS INC</v>
      </c>
    </row>
    <row r="193" spans="1:22" x14ac:dyDescent="0.2">
      <c r="A193" s="14" t="s">
        <v>124</v>
      </c>
      <c r="B193" s="15" t="s">
        <v>1553</v>
      </c>
      <c r="C193" s="15" t="s">
        <v>1187</v>
      </c>
      <c r="D193" s="15" t="s">
        <v>1544</v>
      </c>
      <c r="E193" s="15" t="s">
        <v>478</v>
      </c>
      <c r="F193" s="15" t="s">
        <v>1223</v>
      </c>
      <c r="G193" s="15" t="s">
        <v>1380</v>
      </c>
      <c r="H193" s="15" t="s">
        <v>295</v>
      </c>
      <c r="I193" s="15" t="s">
        <v>312</v>
      </c>
      <c r="J193" s="15" t="s">
        <v>1139</v>
      </c>
      <c r="K193" s="15" t="s">
        <v>1140</v>
      </c>
      <c r="L193" s="15" t="s">
        <v>308</v>
      </c>
      <c r="M193" s="15" t="s">
        <v>308</v>
      </c>
      <c r="N193" s="15" t="s">
        <v>1224</v>
      </c>
      <c r="O193" s="14" t="s">
        <v>1585</v>
      </c>
      <c r="P193" s="17">
        <v>42.024999999999999</v>
      </c>
      <c r="Q193" s="24" t="s">
        <v>1571</v>
      </c>
      <c r="R193" s="24" t="s">
        <v>1558</v>
      </c>
      <c r="S193" s="24" t="str">
        <f t="shared" si="8"/>
        <v>1900022930</v>
      </c>
      <c r="T193" s="24" t="str">
        <f t="shared" si="9"/>
        <v>NOV 2019</v>
      </c>
      <c r="U193" s="24" t="str">
        <f t="shared" si="10"/>
        <v>IT/Telecom Contr Svc</v>
      </c>
      <c r="V193" t="str">
        <f t="shared" si="11"/>
        <v>GXS INC</v>
      </c>
    </row>
    <row r="194" spans="1:22" x14ac:dyDescent="0.2">
      <c r="A194" s="14" t="s">
        <v>124</v>
      </c>
      <c r="B194" s="15" t="s">
        <v>1553</v>
      </c>
      <c r="C194" s="15" t="s">
        <v>1187</v>
      </c>
      <c r="D194" s="15" t="s">
        <v>1544</v>
      </c>
      <c r="E194" s="15" t="s">
        <v>479</v>
      </c>
      <c r="F194" s="15" t="s">
        <v>1160</v>
      </c>
      <c r="G194" s="15" t="s">
        <v>1261</v>
      </c>
      <c r="H194" s="15" t="s">
        <v>295</v>
      </c>
      <c r="I194" s="15" t="s">
        <v>312</v>
      </c>
      <c r="J194" s="15" t="s">
        <v>1139</v>
      </c>
      <c r="K194" s="15" t="s">
        <v>1140</v>
      </c>
      <c r="L194" s="15" t="s">
        <v>308</v>
      </c>
      <c r="M194" s="15" t="s">
        <v>308</v>
      </c>
      <c r="N194" s="15" t="s">
        <v>1262</v>
      </c>
      <c r="O194" s="14" t="s">
        <v>1586</v>
      </c>
      <c r="P194" s="17">
        <v>13.021599999999999</v>
      </c>
      <c r="Q194" s="24" t="s">
        <v>1571</v>
      </c>
      <c r="R194" s="24" t="s">
        <v>1558</v>
      </c>
      <c r="S194" s="24" t="str">
        <f t="shared" si="8"/>
        <v>1900006932</v>
      </c>
      <c r="T194" s="24" t="str">
        <f t="shared" si="9"/>
        <v>APR 2020</v>
      </c>
      <c r="U194" s="24" t="str">
        <f t="shared" si="10"/>
        <v>IT/Telecom Contr Svc</v>
      </c>
      <c r="V194" t="str">
        <f t="shared" si="11"/>
        <v>ENSYTE ENERGY SOFTWARE</v>
      </c>
    </row>
    <row r="195" spans="1:22" x14ac:dyDescent="0.2">
      <c r="A195" s="14" t="s">
        <v>124</v>
      </c>
      <c r="B195" s="15" t="s">
        <v>1553</v>
      </c>
      <c r="C195" s="15" t="s">
        <v>1187</v>
      </c>
      <c r="D195" s="15" t="s">
        <v>1544</v>
      </c>
      <c r="E195" s="15" t="s">
        <v>480</v>
      </c>
      <c r="F195" s="15" t="s">
        <v>1157</v>
      </c>
      <c r="G195" s="15" t="s">
        <v>1459</v>
      </c>
      <c r="H195" s="15" t="s">
        <v>295</v>
      </c>
      <c r="I195" s="15" t="s">
        <v>437</v>
      </c>
      <c r="J195" s="15" t="s">
        <v>1139</v>
      </c>
      <c r="K195" s="15" t="s">
        <v>1140</v>
      </c>
      <c r="L195" s="15" t="s">
        <v>308</v>
      </c>
      <c r="M195" s="15" t="s">
        <v>308</v>
      </c>
      <c r="N195" s="15" t="s">
        <v>308</v>
      </c>
      <c r="O195" s="14" t="s">
        <v>1577</v>
      </c>
      <c r="P195" s="17">
        <v>0.76875000000000004</v>
      </c>
      <c r="Q195" s="24" t="s">
        <v>1571</v>
      </c>
      <c r="R195" s="24" t="s">
        <v>1558</v>
      </c>
      <c r="S195" s="24" t="str">
        <f t="shared" si="8"/>
        <v>5000026280</v>
      </c>
      <c r="T195" s="24" t="str">
        <f t="shared" si="9"/>
        <v>OCT 2019</v>
      </c>
      <c r="U195" s="24" t="str">
        <f t="shared" si="10"/>
        <v>IT/Telecom Contr Svc</v>
      </c>
      <c r="V195" t="str">
        <f t="shared" si="11"/>
        <v>HYLAND LLC</v>
      </c>
    </row>
    <row r="196" spans="1:22" x14ac:dyDescent="0.2">
      <c r="A196" s="14" t="s">
        <v>124</v>
      </c>
      <c r="B196" s="15" t="s">
        <v>1553</v>
      </c>
      <c r="C196" s="15" t="s">
        <v>1187</v>
      </c>
      <c r="D196" s="15" t="s">
        <v>1544</v>
      </c>
      <c r="E196" s="15" t="s">
        <v>481</v>
      </c>
      <c r="F196" s="15" t="s">
        <v>1188</v>
      </c>
      <c r="G196" s="15" t="s">
        <v>520</v>
      </c>
      <c r="H196" s="15" t="s">
        <v>19</v>
      </c>
      <c r="I196" s="15" t="s">
        <v>413</v>
      </c>
      <c r="J196" s="15" t="s">
        <v>1139</v>
      </c>
      <c r="K196" s="15" t="s">
        <v>1140</v>
      </c>
      <c r="L196" s="15" t="s">
        <v>308</v>
      </c>
      <c r="M196" s="15" t="s">
        <v>308</v>
      </c>
      <c r="N196" s="15" t="s">
        <v>978</v>
      </c>
      <c r="O196" s="14" t="s">
        <v>1578</v>
      </c>
      <c r="P196" s="17">
        <v>1167.244375</v>
      </c>
      <c r="Q196" s="24" t="s">
        <v>1571</v>
      </c>
      <c r="R196" s="24" t="s">
        <v>1558</v>
      </c>
      <c r="S196" s="24" t="str">
        <f t="shared" si="8"/>
        <v>1900000360</v>
      </c>
      <c r="T196" s="24" t="str">
        <f t="shared" si="9"/>
        <v>JAN 2020</v>
      </c>
      <c r="U196" s="24" t="str">
        <f t="shared" si="10"/>
        <v>IT/Telecom Contr Svc</v>
      </c>
      <c r="V196" t="str">
        <f t="shared" si="11"/>
        <v>IDI CONSULTING LLC</v>
      </c>
    </row>
    <row r="197" spans="1:22" x14ac:dyDescent="0.2">
      <c r="A197" s="14" t="s">
        <v>124</v>
      </c>
      <c r="B197" s="15" t="s">
        <v>1553</v>
      </c>
      <c r="C197" s="15" t="s">
        <v>1187</v>
      </c>
      <c r="D197" s="15" t="s">
        <v>1544</v>
      </c>
      <c r="E197" s="15" t="s">
        <v>481</v>
      </c>
      <c r="F197" s="15" t="s">
        <v>1188</v>
      </c>
      <c r="G197" s="15" t="s">
        <v>676</v>
      </c>
      <c r="H197" s="15" t="s">
        <v>19</v>
      </c>
      <c r="I197" s="15" t="s">
        <v>413</v>
      </c>
      <c r="J197" s="15" t="s">
        <v>1139</v>
      </c>
      <c r="K197" s="15" t="s">
        <v>1140</v>
      </c>
      <c r="L197" s="15" t="s">
        <v>308</v>
      </c>
      <c r="M197" s="15" t="s">
        <v>308</v>
      </c>
      <c r="N197" s="15" t="s">
        <v>981</v>
      </c>
      <c r="O197" s="14" t="s">
        <v>1581</v>
      </c>
      <c r="P197" s="17">
        <v>1169.3281999999999</v>
      </c>
      <c r="Q197" s="24" t="s">
        <v>1571</v>
      </c>
      <c r="R197" s="24" t="s">
        <v>1558</v>
      </c>
      <c r="S197" s="24" t="str">
        <f t="shared" si="8"/>
        <v>1900002573</v>
      </c>
      <c r="T197" s="24" t="str">
        <f t="shared" si="9"/>
        <v>FEB 2020</v>
      </c>
      <c r="U197" s="24" t="str">
        <f t="shared" si="10"/>
        <v>IT/Telecom Contr Svc</v>
      </c>
      <c r="V197" t="str">
        <f t="shared" si="11"/>
        <v>IDI CONSULTING LLC</v>
      </c>
    </row>
    <row r="198" spans="1:22" x14ac:dyDescent="0.2">
      <c r="A198" s="14" t="s">
        <v>124</v>
      </c>
      <c r="B198" s="15" t="s">
        <v>1553</v>
      </c>
      <c r="C198" s="15" t="s">
        <v>1187</v>
      </c>
      <c r="D198" s="15" t="s">
        <v>1544</v>
      </c>
      <c r="E198" s="15" t="s">
        <v>481</v>
      </c>
      <c r="F198" s="15" t="s">
        <v>1188</v>
      </c>
      <c r="G198" s="15" t="s">
        <v>800</v>
      </c>
      <c r="H198" s="15" t="s">
        <v>13</v>
      </c>
      <c r="I198" s="15" t="s">
        <v>413</v>
      </c>
      <c r="J198" s="15" t="s">
        <v>1139</v>
      </c>
      <c r="K198" s="15" t="s">
        <v>1140</v>
      </c>
      <c r="L198" s="15" t="s">
        <v>308</v>
      </c>
      <c r="M198" s="15" t="s">
        <v>308</v>
      </c>
      <c r="N198" s="15" t="s">
        <v>986</v>
      </c>
      <c r="O198" s="14" t="s">
        <v>1582</v>
      </c>
      <c r="P198" s="17">
        <v>1096.5245</v>
      </c>
      <c r="Q198" s="24" t="s">
        <v>1571</v>
      </c>
      <c r="R198" s="24" t="s">
        <v>1558</v>
      </c>
      <c r="S198" s="24" t="str">
        <f t="shared" si="8"/>
        <v>1900004850</v>
      </c>
      <c r="T198" s="24" t="str">
        <f t="shared" si="9"/>
        <v>MAR 2020</v>
      </c>
      <c r="U198" s="24" t="str">
        <f t="shared" si="10"/>
        <v>IT/Telecom Contr Svc</v>
      </c>
      <c r="V198" t="str">
        <f t="shared" si="11"/>
        <v>IDI CONSULTING LLC</v>
      </c>
    </row>
    <row r="199" spans="1:22" x14ac:dyDescent="0.2">
      <c r="A199" s="14" t="s">
        <v>124</v>
      </c>
      <c r="B199" s="15" t="s">
        <v>1553</v>
      </c>
      <c r="C199" s="15" t="s">
        <v>1187</v>
      </c>
      <c r="D199" s="15" t="s">
        <v>1544</v>
      </c>
      <c r="E199" s="15" t="s">
        <v>481</v>
      </c>
      <c r="F199" s="15" t="s">
        <v>1188</v>
      </c>
      <c r="G199" s="15" t="s">
        <v>1189</v>
      </c>
      <c r="H199" s="15" t="s">
        <v>13</v>
      </c>
      <c r="I199" s="15" t="s">
        <v>413</v>
      </c>
      <c r="J199" s="15" t="s">
        <v>1139</v>
      </c>
      <c r="K199" s="15" t="s">
        <v>1140</v>
      </c>
      <c r="L199" s="15" t="s">
        <v>308</v>
      </c>
      <c r="M199" s="15" t="s">
        <v>308</v>
      </c>
      <c r="N199" s="15" t="s">
        <v>991</v>
      </c>
      <c r="O199" s="14" t="s">
        <v>1586</v>
      </c>
      <c r="P199" s="17">
        <v>1204.17</v>
      </c>
      <c r="Q199" s="24" t="s">
        <v>1571</v>
      </c>
      <c r="R199" s="24" t="s">
        <v>1558</v>
      </c>
      <c r="S199" s="24" t="str">
        <f t="shared" si="8"/>
        <v>1900006686</v>
      </c>
      <c r="T199" s="24" t="str">
        <f t="shared" si="9"/>
        <v>APR 2020</v>
      </c>
      <c r="U199" s="24" t="str">
        <f t="shared" si="10"/>
        <v>IT/Telecom Contr Svc</v>
      </c>
      <c r="V199" t="str">
        <f t="shared" si="11"/>
        <v>IDI CONSULTING LLC</v>
      </c>
    </row>
    <row r="200" spans="1:22" x14ac:dyDescent="0.2">
      <c r="A200" s="14" t="s">
        <v>124</v>
      </c>
      <c r="B200" s="15" t="s">
        <v>1553</v>
      </c>
      <c r="C200" s="15" t="s">
        <v>1187</v>
      </c>
      <c r="D200" s="15" t="s">
        <v>1544</v>
      </c>
      <c r="E200" s="15" t="s">
        <v>481</v>
      </c>
      <c r="F200" s="15" t="s">
        <v>1188</v>
      </c>
      <c r="G200" s="15" t="s">
        <v>1190</v>
      </c>
      <c r="H200" s="15" t="s">
        <v>13</v>
      </c>
      <c r="I200" s="15" t="s">
        <v>413</v>
      </c>
      <c r="J200" s="15" t="s">
        <v>1139</v>
      </c>
      <c r="K200" s="15" t="s">
        <v>1140</v>
      </c>
      <c r="L200" s="15" t="s">
        <v>308</v>
      </c>
      <c r="M200" s="15" t="s">
        <v>308</v>
      </c>
      <c r="N200" s="15" t="s">
        <v>997</v>
      </c>
      <c r="O200" s="14" t="s">
        <v>414</v>
      </c>
      <c r="P200" s="17">
        <v>850.65160000000003</v>
      </c>
      <c r="Q200" s="24" t="s">
        <v>1571</v>
      </c>
      <c r="R200" s="24" t="s">
        <v>1558</v>
      </c>
      <c r="S200" s="24" t="str">
        <f t="shared" si="8"/>
        <v>1900008672</v>
      </c>
      <c r="T200" s="24" t="str">
        <f t="shared" si="9"/>
        <v>MAY 2020</v>
      </c>
      <c r="U200" s="24" t="str">
        <f t="shared" si="10"/>
        <v>IT/Telecom Contr Svc</v>
      </c>
      <c r="V200" t="str">
        <f t="shared" si="11"/>
        <v>IDI CONSULTING LLC</v>
      </c>
    </row>
    <row r="201" spans="1:22" x14ac:dyDescent="0.2">
      <c r="A201" s="14" t="s">
        <v>124</v>
      </c>
      <c r="B201" s="15" t="s">
        <v>1553</v>
      </c>
      <c r="C201" s="15" t="s">
        <v>1187</v>
      </c>
      <c r="D201" s="15" t="s">
        <v>1544</v>
      </c>
      <c r="E201" s="15" t="s">
        <v>481</v>
      </c>
      <c r="F201" s="15" t="s">
        <v>1188</v>
      </c>
      <c r="G201" s="15" t="s">
        <v>1193</v>
      </c>
      <c r="H201" s="15" t="s">
        <v>19</v>
      </c>
      <c r="I201" s="15" t="s">
        <v>413</v>
      </c>
      <c r="J201" s="15" t="s">
        <v>1139</v>
      </c>
      <c r="K201" s="15" t="s">
        <v>1140</v>
      </c>
      <c r="L201" s="15" t="s">
        <v>308</v>
      </c>
      <c r="M201" s="15" t="s">
        <v>308</v>
      </c>
      <c r="N201" s="15" t="s">
        <v>999</v>
      </c>
      <c r="O201" s="14" t="s">
        <v>1583</v>
      </c>
      <c r="P201" s="17">
        <v>953.16800000000001</v>
      </c>
      <c r="Q201" s="24" t="s">
        <v>1571</v>
      </c>
      <c r="R201" s="24" t="s">
        <v>1558</v>
      </c>
      <c r="S201" s="24" t="str">
        <f t="shared" si="8"/>
        <v>1900010684</v>
      </c>
      <c r="T201" s="24" t="str">
        <f t="shared" si="9"/>
        <v>JUN 2020</v>
      </c>
      <c r="U201" s="24" t="str">
        <f t="shared" si="10"/>
        <v>IT/Telecom Contr Svc</v>
      </c>
      <c r="V201" t="str">
        <f t="shared" si="11"/>
        <v>IDI CONSULTING LLC</v>
      </c>
    </row>
    <row r="202" spans="1:22" x14ac:dyDescent="0.2">
      <c r="A202" s="14" t="s">
        <v>124</v>
      </c>
      <c r="B202" s="15" t="s">
        <v>1553</v>
      </c>
      <c r="C202" s="15" t="s">
        <v>1187</v>
      </c>
      <c r="D202" s="15" t="s">
        <v>1544</v>
      </c>
      <c r="E202" s="15" t="s">
        <v>481</v>
      </c>
      <c r="F202" s="15" t="s">
        <v>1188</v>
      </c>
      <c r="G202" s="15" t="s">
        <v>1319</v>
      </c>
      <c r="H202" s="15" t="s">
        <v>295</v>
      </c>
      <c r="I202" s="15" t="s">
        <v>312</v>
      </c>
      <c r="J202" s="15" t="s">
        <v>1139</v>
      </c>
      <c r="K202" s="15" t="s">
        <v>1140</v>
      </c>
      <c r="L202" s="15" t="s">
        <v>308</v>
      </c>
      <c r="M202" s="15" t="s">
        <v>308</v>
      </c>
      <c r="N202" s="15" t="s">
        <v>1320</v>
      </c>
      <c r="O202" s="14" t="s">
        <v>1579</v>
      </c>
      <c r="P202" s="17">
        <v>1124.7437749999999</v>
      </c>
      <c r="Q202" s="24" t="s">
        <v>1571</v>
      </c>
      <c r="R202" s="24" t="s">
        <v>1558</v>
      </c>
      <c r="S202" s="24" t="str">
        <f t="shared" ref="S202:S265" si="12">IF($V202="Various Vendors &lt; $1,000","",$G202)</f>
        <v>1900013174</v>
      </c>
      <c r="T202" s="24" t="str">
        <f t="shared" ref="T202:T265" si="13">IF($V202="Various Vendors &lt; $1,000","",$O202)</f>
        <v>JUL 2020</v>
      </c>
      <c r="U202" s="24" t="str">
        <f t="shared" ref="U202:U265" si="14">IF($V202="Various Vendors &lt; $1,000","",$D202)</f>
        <v>IT/Telecom Contr Svc</v>
      </c>
      <c r="V202" t="str">
        <f t="shared" ref="V202:V265" si="15">F202</f>
        <v>IDI CONSULTING LLC</v>
      </c>
    </row>
    <row r="203" spans="1:22" x14ac:dyDescent="0.2">
      <c r="A203" s="14" t="s">
        <v>124</v>
      </c>
      <c r="B203" s="15" t="s">
        <v>1553</v>
      </c>
      <c r="C203" s="15" t="s">
        <v>1187</v>
      </c>
      <c r="D203" s="15" t="s">
        <v>1544</v>
      </c>
      <c r="E203" s="15" t="s">
        <v>481</v>
      </c>
      <c r="F203" s="15" t="s">
        <v>1188</v>
      </c>
      <c r="G203" s="15" t="s">
        <v>1336</v>
      </c>
      <c r="H203" s="15" t="s">
        <v>295</v>
      </c>
      <c r="I203" s="15" t="s">
        <v>312</v>
      </c>
      <c r="J203" s="15" t="s">
        <v>1139</v>
      </c>
      <c r="K203" s="15" t="s">
        <v>1140</v>
      </c>
      <c r="L203" s="15" t="s">
        <v>308</v>
      </c>
      <c r="M203" s="15" t="s">
        <v>308</v>
      </c>
      <c r="N203" s="15" t="s">
        <v>1337</v>
      </c>
      <c r="O203" s="14" t="s">
        <v>1580</v>
      </c>
      <c r="P203" s="17">
        <v>850.85783000000004</v>
      </c>
      <c r="Q203" s="24" t="s">
        <v>1571</v>
      </c>
      <c r="R203" s="24" t="s">
        <v>1558</v>
      </c>
      <c r="S203" s="24" t="str">
        <f t="shared" si="12"/>
        <v>1900016360</v>
      </c>
      <c r="T203" s="24" t="str">
        <f t="shared" si="13"/>
        <v>AUG 2020</v>
      </c>
      <c r="U203" s="24" t="str">
        <f t="shared" si="14"/>
        <v>IT/Telecom Contr Svc</v>
      </c>
      <c r="V203" t="str">
        <f t="shared" si="15"/>
        <v>IDI CONSULTING LLC</v>
      </c>
    </row>
    <row r="204" spans="1:22" x14ac:dyDescent="0.2">
      <c r="A204" s="14" t="s">
        <v>124</v>
      </c>
      <c r="B204" s="15" t="s">
        <v>1553</v>
      </c>
      <c r="C204" s="15" t="s">
        <v>1187</v>
      </c>
      <c r="D204" s="15" t="s">
        <v>1544</v>
      </c>
      <c r="E204" s="15" t="s">
        <v>481</v>
      </c>
      <c r="F204" s="15" t="s">
        <v>1188</v>
      </c>
      <c r="G204" s="15" t="s">
        <v>1339</v>
      </c>
      <c r="H204" s="15" t="s">
        <v>19</v>
      </c>
      <c r="I204" s="15" t="s">
        <v>413</v>
      </c>
      <c r="J204" s="15" t="s">
        <v>1139</v>
      </c>
      <c r="K204" s="15" t="s">
        <v>1140</v>
      </c>
      <c r="L204" s="15" t="s">
        <v>308</v>
      </c>
      <c r="M204" s="15" t="s">
        <v>308</v>
      </c>
      <c r="N204" s="15" t="s">
        <v>1008</v>
      </c>
      <c r="O204" s="14" t="s">
        <v>1584</v>
      </c>
      <c r="P204" s="17">
        <v>1169.115</v>
      </c>
      <c r="Q204" s="24" t="s">
        <v>1571</v>
      </c>
      <c r="R204" s="24" t="s">
        <v>1558</v>
      </c>
      <c r="S204" s="24" t="str">
        <f t="shared" si="12"/>
        <v>1900017973</v>
      </c>
      <c r="T204" s="24" t="str">
        <f t="shared" si="13"/>
        <v>SEP 2019</v>
      </c>
      <c r="U204" s="24" t="str">
        <f t="shared" si="14"/>
        <v>IT/Telecom Contr Svc</v>
      </c>
      <c r="V204" t="str">
        <f t="shared" si="15"/>
        <v>IDI CONSULTING LLC</v>
      </c>
    </row>
    <row r="205" spans="1:22" x14ac:dyDescent="0.2">
      <c r="A205" s="14" t="s">
        <v>124</v>
      </c>
      <c r="B205" s="15" t="s">
        <v>1553</v>
      </c>
      <c r="C205" s="15" t="s">
        <v>1187</v>
      </c>
      <c r="D205" s="15" t="s">
        <v>1544</v>
      </c>
      <c r="E205" s="15" t="s">
        <v>481</v>
      </c>
      <c r="F205" s="15" t="s">
        <v>1188</v>
      </c>
      <c r="G205" s="15" t="s">
        <v>1355</v>
      </c>
      <c r="H205" s="15" t="s">
        <v>19</v>
      </c>
      <c r="I205" s="15" t="s">
        <v>413</v>
      </c>
      <c r="J205" s="15" t="s">
        <v>1139</v>
      </c>
      <c r="K205" s="15" t="s">
        <v>1140</v>
      </c>
      <c r="L205" s="15" t="s">
        <v>308</v>
      </c>
      <c r="M205" s="15" t="s">
        <v>308</v>
      </c>
      <c r="N205" s="15" t="s">
        <v>1010</v>
      </c>
      <c r="O205" s="14" t="s">
        <v>1577</v>
      </c>
      <c r="P205" s="17">
        <v>1852.20165</v>
      </c>
      <c r="Q205" s="24" t="s">
        <v>1571</v>
      </c>
      <c r="R205" s="24" t="s">
        <v>1558</v>
      </c>
      <c r="S205" s="24" t="str">
        <f t="shared" si="12"/>
        <v>1900020221</v>
      </c>
      <c r="T205" s="24" t="str">
        <f t="shared" si="13"/>
        <v>OCT 2019</v>
      </c>
      <c r="U205" s="24" t="str">
        <f t="shared" si="14"/>
        <v>IT/Telecom Contr Svc</v>
      </c>
      <c r="V205" t="str">
        <f t="shared" si="15"/>
        <v>IDI CONSULTING LLC</v>
      </c>
    </row>
    <row r="206" spans="1:22" x14ac:dyDescent="0.2">
      <c r="A206" s="14" t="s">
        <v>124</v>
      </c>
      <c r="B206" s="15" t="s">
        <v>1553</v>
      </c>
      <c r="C206" s="15" t="s">
        <v>1187</v>
      </c>
      <c r="D206" s="15" t="s">
        <v>1544</v>
      </c>
      <c r="E206" s="15" t="s">
        <v>481</v>
      </c>
      <c r="F206" s="15" t="s">
        <v>1188</v>
      </c>
      <c r="G206" s="15" t="s">
        <v>1196</v>
      </c>
      <c r="H206" s="15" t="s">
        <v>19</v>
      </c>
      <c r="I206" s="15" t="s">
        <v>413</v>
      </c>
      <c r="J206" s="15" t="s">
        <v>1139</v>
      </c>
      <c r="K206" s="15" t="s">
        <v>1140</v>
      </c>
      <c r="L206" s="15" t="s">
        <v>308</v>
      </c>
      <c r="M206" s="15" t="s">
        <v>308</v>
      </c>
      <c r="N206" s="15" t="s">
        <v>1011</v>
      </c>
      <c r="O206" s="14" t="s">
        <v>1585</v>
      </c>
      <c r="P206" s="17">
        <v>1515.4030499999999</v>
      </c>
      <c r="Q206" s="24" t="s">
        <v>1571</v>
      </c>
      <c r="R206" s="24" t="s">
        <v>1558</v>
      </c>
      <c r="S206" s="24" t="str">
        <f t="shared" si="12"/>
        <v>1900022655</v>
      </c>
      <c r="T206" s="24" t="str">
        <f t="shared" si="13"/>
        <v>NOV 2019</v>
      </c>
      <c r="U206" s="24" t="str">
        <f t="shared" si="14"/>
        <v>IT/Telecom Contr Svc</v>
      </c>
      <c r="V206" t="str">
        <f t="shared" si="15"/>
        <v>IDI CONSULTING LLC</v>
      </c>
    </row>
    <row r="207" spans="1:22" x14ac:dyDescent="0.2">
      <c r="A207" s="14" t="s">
        <v>124</v>
      </c>
      <c r="B207" s="15" t="s">
        <v>1553</v>
      </c>
      <c r="C207" s="15" t="s">
        <v>1187</v>
      </c>
      <c r="D207" s="15" t="s">
        <v>1544</v>
      </c>
      <c r="E207" s="15" t="s">
        <v>481</v>
      </c>
      <c r="F207" s="15" t="s">
        <v>1188</v>
      </c>
      <c r="G207" s="15" t="s">
        <v>1197</v>
      </c>
      <c r="H207" s="15" t="s">
        <v>19</v>
      </c>
      <c r="I207" s="15" t="s">
        <v>413</v>
      </c>
      <c r="J207" s="15" t="s">
        <v>1139</v>
      </c>
      <c r="K207" s="15" t="s">
        <v>1140</v>
      </c>
      <c r="L207" s="15" t="s">
        <v>308</v>
      </c>
      <c r="M207" s="15" t="s">
        <v>308</v>
      </c>
      <c r="N207" s="15" t="s">
        <v>1017</v>
      </c>
      <c r="O207" s="14" t="s">
        <v>1576</v>
      </c>
      <c r="P207" s="17">
        <v>1133.6233500000001</v>
      </c>
      <c r="Q207" s="24" t="s">
        <v>1571</v>
      </c>
      <c r="R207" s="24" t="s">
        <v>1558</v>
      </c>
      <c r="S207" s="24" t="str">
        <f t="shared" si="12"/>
        <v>1900024894</v>
      </c>
      <c r="T207" s="24" t="str">
        <f t="shared" si="13"/>
        <v>DEC 2019</v>
      </c>
      <c r="U207" s="24" t="str">
        <f t="shared" si="14"/>
        <v>IT/Telecom Contr Svc</v>
      </c>
      <c r="V207" t="str">
        <f t="shared" si="15"/>
        <v>IDI CONSULTING LLC</v>
      </c>
    </row>
    <row r="208" spans="1:22" x14ac:dyDescent="0.2">
      <c r="A208" s="14" t="s">
        <v>124</v>
      </c>
      <c r="B208" s="15" t="s">
        <v>1553</v>
      </c>
      <c r="C208" s="15" t="s">
        <v>1187</v>
      </c>
      <c r="D208" s="15" t="s">
        <v>1544</v>
      </c>
      <c r="E208" s="15" t="s">
        <v>482</v>
      </c>
      <c r="F208" s="15" t="s">
        <v>1426</v>
      </c>
      <c r="G208" s="15" t="s">
        <v>937</v>
      </c>
      <c r="H208" s="15" t="s">
        <v>295</v>
      </c>
      <c r="I208" s="15" t="s">
        <v>437</v>
      </c>
      <c r="J208" s="15" t="s">
        <v>1139</v>
      </c>
      <c r="K208" s="15" t="s">
        <v>1140</v>
      </c>
      <c r="L208" s="15" t="s">
        <v>308</v>
      </c>
      <c r="M208" s="15" t="s">
        <v>308</v>
      </c>
      <c r="N208" s="15" t="s">
        <v>308</v>
      </c>
      <c r="O208" s="14" t="s">
        <v>1578</v>
      </c>
      <c r="P208" s="17">
        <v>39.236179999999997</v>
      </c>
      <c r="Q208" s="24" t="s">
        <v>1571</v>
      </c>
      <c r="R208" s="24" t="s">
        <v>1558</v>
      </c>
      <c r="S208" s="24" t="str">
        <f t="shared" si="12"/>
        <v>5000000746</v>
      </c>
      <c r="T208" s="24" t="str">
        <f t="shared" si="13"/>
        <v>JAN 2020</v>
      </c>
      <c r="U208" s="24" t="str">
        <f t="shared" si="14"/>
        <v>IT/Telecom Contr Svc</v>
      </c>
      <c r="V208" t="str">
        <f t="shared" si="15"/>
        <v>DATATRANS SOLUTIONS INC</v>
      </c>
    </row>
    <row r="209" spans="1:22" x14ac:dyDescent="0.2">
      <c r="A209" s="14" t="s">
        <v>124</v>
      </c>
      <c r="B209" s="15" t="s">
        <v>1553</v>
      </c>
      <c r="C209" s="15" t="s">
        <v>1187</v>
      </c>
      <c r="D209" s="15" t="s">
        <v>1544</v>
      </c>
      <c r="E209" s="15" t="s">
        <v>482</v>
      </c>
      <c r="F209" s="15" t="s">
        <v>1426</v>
      </c>
      <c r="G209" s="15" t="s">
        <v>1429</v>
      </c>
      <c r="H209" s="15" t="s">
        <v>295</v>
      </c>
      <c r="I209" s="15" t="s">
        <v>437</v>
      </c>
      <c r="J209" s="15" t="s">
        <v>1139</v>
      </c>
      <c r="K209" s="15" t="s">
        <v>1140</v>
      </c>
      <c r="L209" s="15" t="s">
        <v>308</v>
      </c>
      <c r="M209" s="15" t="s">
        <v>308</v>
      </c>
      <c r="N209" s="15" t="s">
        <v>308</v>
      </c>
      <c r="O209" s="14" t="s">
        <v>1581</v>
      </c>
      <c r="P209" s="17">
        <v>49.443334999999998</v>
      </c>
      <c r="Q209" s="24" t="s">
        <v>1571</v>
      </c>
      <c r="R209" s="24" t="s">
        <v>1558</v>
      </c>
      <c r="S209" s="24" t="str">
        <f t="shared" si="12"/>
        <v>5000003108</v>
      </c>
      <c r="T209" s="24" t="str">
        <f t="shared" si="13"/>
        <v>FEB 2020</v>
      </c>
      <c r="U209" s="24" t="str">
        <f t="shared" si="14"/>
        <v>IT/Telecom Contr Svc</v>
      </c>
      <c r="V209" t="str">
        <f t="shared" si="15"/>
        <v>DATATRANS SOLUTIONS INC</v>
      </c>
    </row>
    <row r="210" spans="1:22" x14ac:dyDescent="0.2">
      <c r="A210" s="14" t="s">
        <v>124</v>
      </c>
      <c r="B210" s="15" t="s">
        <v>1553</v>
      </c>
      <c r="C210" s="15" t="s">
        <v>1187</v>
      </c>
      <c r="D210" s="15" t="s">
        <v>1544</v>
      </c>
      <c r="E210" s="15" t="s">
        <v>482</v>
      </c>
      <c r="F210" s="15" t="s">
        <v>1426</v>
      </c>
      <c r="G210" s="15" t="s">
        <v>1433</v>
      </c>
      <c r="H210" s="15" t="s">
        <v>295</v>
      </c>
      <c r="I210" s="15" t="s">
        <v>437</v>
      </c>
      <c r="J210" s="15" t="s">
        <v>1139</v>
      </c>
      <c r="K210" s="15" t="s">
        <v>1140</v>
      </c>
      <c r="L210" s="15" t="s">
        <v>308</v>
      </c>
      <c r="M210" s="15" t="s">
        <v>308</v>
      </c>
      <c r="N210" s="15" t="s">
        <v>308</v>
      </c>
      <c r="O210" s="14" t="s">
        <v>1582</v>
      </c>
      <c r="P210" s="17">
        <v>42.172190000000001</v>
      </c>
      <c r="Q210" s="24" t="s">
        <v>1571</v>
      </c>
      <c r="R210" s="24" t="s">
        <v>1558</v>
      </c>
      <c r="S210" s="24" t="str">
        <f t="shared" si="12"/>
        <v>5000005601</v>
      </c>
      <c r="T210" s="24" t="str">
        <f t="shared" si="13"/>
        <v>MAR 2020</v>
      </c>
      <c r="U210" s="24" t="str">
        <f t="shared" si="14"/>
        <v>IT/Telecom Contr Svc</v>
      </c>
      <c r="V210" t="str">
        <f t="shared" si="15"/>
        <v>DATATRANS SOLUTIONS INC</v>
      </c>
    </row>
    <row r="211" spans="1:22" x14ac:dyDescent="0.2">
      <c r="A211" s="14" t="s">
        <v>124</v>
      </c>
      <c r="B211" s="15" t="s">
        <v>1553</v>
      </c>
      <c r="C211" s="15" t="s">
        <v>1187</v>
      </c>
      <c r="D211" s="15" t="s">
        <v>1544</v>
      </c>
      <c r="E211" s="15" t="s">
        <v>482</v>
      </c>
      <c r="F211" s="15" t="s">
        <v>1426</v>
      </c>
      <c r="G211" s="15" t="s">
        <v>1437</v>
      </c>
      <c r="H211" s="15" t="s">
        <v>295</v>
      </c>
      <c r="I211" s="15" t="s">
        <v>437</v>
      </c>
      <c r="J211" s="15" t="s">
        <v>1139</v>
      </c>
      <c r="K211" s="15" t="s">
        <v>1140</v>
      </c>
      <c r="L211" s="15" t="s">
        <v>308</v>
      </c>
      <c r="M211" s="15" t="s">
        <v>308</v>
      </c>
      <c r="N211" s="15" t="s">
        <v>308</v>
      </c>
      <c r="O211" s="14" t="s">
        <v>1586</v>
      </c>
      <c r="P211" s="17">
        <v>42.260750000000002</v>
      </c>
      <c r="Q211" s="24" t="s">
        <v>1571</v>
      </c>
      <c r="R211" s="24" t="s">
        <v>1558</v>
      </c>
      <c r="S211" s="24" t="str">
        <f t="shared" si="12"/>
        <v>5000007621</v>
      </c>
      <c r="T211" s="24" t="str">
        <f t="shared" si="13"/>
        <v>APR 2020</v>
      </c>
      <c r="U211" s="24" t="str">
        <f t="shared" si="14"/>
        <v>IT/Telecom Contr Svc</v>
      </c>
      <c r="V211" t="str">
        <f t="shared" si="15"/>
        <v>DATATRANS SOLUTIONS INC</v>
      </c>
    </row>
    <row r="212" spans="1:22" x14ac:dyDescent="0.2">
      <c r="A212" s="14" t="s">
        <v>124</v>
      </c>
      <c r="B212" s="15" t="s">
        <v>1553</v>
      </c>
      <c r="C212" s="15" t="s">
        <v>1187</v>
      </c>
      <c r="D212" s="15" t="s">
        <v>1544</v>
      </c>
      <c r="E212" s="15" t="s">
        <v>482</v>
      </c>
      <c r="F212" s="15" t="s">
        <v>1426</v>
      </c>
      <c r="G212" s="15" t="s">
        <v>1438</v>
      </c>
      <c r="H212" s="15" t="s">
        <v>295</v>
      </c>
      <c r="I212" s="15" t="s">
        <v>437</v>
      </c>
      <c r="J212" s="15" t="s">
        <v>1139</v>
      </c>
      <c r="K212" s="15" t="s">
        <v>1140</v>
      </c>
      <c r="L212" s="15" t="s">
        <v>308</v>
      </c>
      <c r="M212" s="15" t="s">
        <v>308</v>
      </c>
      <c r="N212" s="15" t="s">
        <v>308</v>
      </c>
      <c r="O212" s="14" t="s">
        <v>414</v>
      </c>
      <c r="P212" s="17">
        <v>35.289110000000001</v>
      </c>
      <c r="Q212" s="24" t="s">
        <v>1571</v>
      </c>
      <c r="R212" s="24" t="s">
        <v>1558</v>
      </c>
      <c r="S212" s="24" t="str">
        <f t="shared" si="12"/>
        <v>5000009961</v>
      </c>
      <c r="T212" s="24" t="str">
        <f t="shared" si="13"/>
        <v>MAY 2020</v>
      </c>
      <c r="U212" s="24" t="str">
        <f t="shared" si="14"/>
        <v>IT/Telecom Contr Svc</v>
      </c>
      <c r="V212" t="str">
        <f t="shared" si="15"/>
        <v>DATATRANS SOLUTIONS INC</v>
      </c>
    </row>
    <row r="213" spans="1:22" x14ac:dyDescent="0.2">
      <c r="A213" s="14" t="s">
        <v>124</v>
      </c>
      <c r="B213" s="15" t="s">
        <v>1553</v>
      </c>
      <c r="C213" s="15" t="s">
        <v>1187</v>
      </c>
      <c r="D213" s="15" t="s">
        <v>1544</v>
      </c>
      <c r="E213" s="15" t="s">
        <v>482</v>
      </c>
      <c r="F213" s="15" t="s">
        <v>1426</v>
      </c>
      <c r="G213" s="15" t="s">
        <v>1440</v>
      </c>
      <c r="H213" s="15" t="s">
        <v>295</v>
      </c>
      <c r="I213" s="15" t="s">
        <v>437</v>
      </c>
      <c r="J213" s="15" t="s">
        <v>1139</v>
      </c>
      <c r="K213" s="15" t="s">
        <v>1140</v>
      </c>
      <c r="L213" s="15" t="s">
        <v>308</v>
      </c>
      <c r="M213" s="15" t="s">
        <v>308</v>
      </c>
      <c r="N213" s="15" t="s">
        <v>308</v>
      </c>
      <c r="O213" s="14" t="s">
        <v>1583</v>
      </c>
      <c r="P213" s="17">
        <v>49.649360000000001</v>
      </c>
      <c r="Q213" s="24" t="s">
        <v>1571</v>
      </c>
      <c r="R213" s="24" t="s">
        <v>1558</v>
      </c>
      <c r="S213" s="24" t="str">
        <f t="shared" si="12"/>
        <v>5000014870</v>
      </c>
      <c r="T213" s="24" t="str">
        <f t="shared" si="13"/>
        <v>JUN 2020</v>
      </c>
      <c r="U213" s="24" t="str">
        <f t="shared" si="14"/>
        <v>IT/Telecom Contr Svc</v>
      </c>
      <c r="V213" t="str">
        <f t="shared" si="15"/>
        <v>DATATRANS SOLUTIONS INC</v>
      </c>
    </row>
    <row r="214" spans="1:22" x14ac:dyDescent="0.2">
      <c r="A214" s="14" t="s">
        <v>124</v>
      </c>
      <c r="B214" s="15" t="s">
        <v>1553</v>
      </c>
      <c r="C214" s="15" t="s">
        <v>1187</v>
      </c>
      <c r="D214" s="15" t="s">
        <v>1544</v>
      </c>
      <c r="E214" s="15" t="s">
        <v>482</v>
      </c>
      <c r="F214" s="15" t="s">
        <v>1426</v>
      </c>
      <c r="G214" s="15" t="s">
        <v>1446</v>
      </c>
      <c r="H214" s="15" t="s">
        <v>295</v>
      </c>
      <c r="I214" s="15" t="s">
        <v>437</v>
      </c>
      <c r="J214" s="15" t="s">
        <v>1139</v>
      </c>
      <c r="K214" s="15" t="s">
        <v>1140</v>
      </c>
      <c r="L214" s="15" t="s">
        <v>308</v>
      </c>
      <c r="M214" s="15" t="s">
        <v>308</v>
      </c>
      <c r="N214" s="15" t="s">
        <v>308</v>
      </c>
      <c r="O214" s="14" t="s">
        <v>1579</v>
      </c>
      <c r="P214" s="17">
        <v>39.379474999999999</v>
      </c>
      <c r="Q214" s="24" t="s">
        <v>1571</v>
      </c>
      <c r="R214" s="24" t="s">
        <v>1558</v>
      </c>
      <c r="S214" s="24" t="str">
        <f t="shared" si="12"/>
        <v>5000016978</v>
      </c>
      <c r="T214" s="24" t="str">
        <f t="shared" si="13"/>
        <v>JUL 2020</v>
      </c>
      <c r="U214" s="24" t="str">
        <f t="shared" si="14"/>
        <v>IT/Telecom Contr Svc</v>
      </c>
      <c r="V214" t="str">
        <f t="shared" si="15"/>
        <v>DATATRANS SOLUTIONS INC</v>
      </c>
    </row>
    <row r="215" spans="1:22" x14ac:dyDescent="0.2">
      <c r="A215" s="14" t="s">
        <v>124</v>
      </c>
      <c r="B215" s="15" t="s">
        <v>1553</v>
      </c>
      <c r="C215" s="15" t="s">
        <v>1187</v>
      </c>
      <c r="D215" s="15" t="s">
        <v>1544</v>
      </c>
      <c r="E215" s="15" t="s">
        <v>482</v>
      </c>
      <c r="F215" s="15" t="s">
        <v>1426</v>
      </c>
      <c r="G215" s="15" t="s">
        <v>1449</v>
      </c>
      <c r="H215" s="15" t="s">
        <v>295</v>
      </c>
      <c r="I215" s="15" t="s">
        <v>437</v>
      </c>
      <c r="J215" s="15" t="s">
        <v>1139</v>
      </c>
      <c r="K215" s="15" t="s">
        <v>1140</v>
      </c>
      <c r="L215" s="15" t="s">
        <v>308</v>
      </c>
      <c r="M215" s="15" t="s">
        <v>308</v>
      </c>
      <c r="N215" s="15" t="s">
        <v>308</v>
      </c>
      <c r="O215" s="14" t="s">
        <v>1580</v>
      </c>
      <c r="P215" s="17">
        <v>49.693024999999999</v>
      </c>
      <c r="Q215" s="24" t="s">
        <v>1571</v>
      </c>
      <c r="R215" s="24" t="s">
        <v>1558</v>
      </c>
      <c r="S215" s="24" t="str">
        <f t="shared" si="12"/>
        <v>5000019991</v>
      </c>
      <c r="T215" s="24" t="str">
        <f t="shared" si="13"/>
        <v>AUG 2020</v>
      </c>
      <c r="U215" s="24" t="str">
        <f t="shared" si="14"/>
        <v>IT/Telecom Contr Svc</v>
      </c>
      <c r="V215" t="str">
        <f t="shared" si="15"/>
        <v>DATATRANS SOLUTIONS INC</v>
      </c>
    </row>
    <row r="216" spans="1:22" x14ac:dyDescent="0.2">
      <c r="A216" s="14" t="s">
        <v>124</v>
      </c>
      <c r="B216" s="15" t="s">
        <v>1553</v>
      </c>
      <c r="C216" s="15" t="s">
        <v>1187</v>
      </c>
      <c r="D216" s="15" t="s">
        <v>1544</v>
      </c>
      <c r="E216" s="15" t="s">
        <v>482</v>
      </c>
      <c r="F216" s="15" t="s">
        <v>1426</v>
      </c>
      <c r="G216" s="15" t="s">
        <v>1452</v>
      </c>
      <c r="H216" s="15" t="s">
        <v>295</v>
      </c>
      <c r="I216" s="15" t="s">
        <v>437</v>
      </c>
      <c r="J216" s="15" t="s">
        <v>1139</v>
      </c>
      <c r="K216" s="15" t="s">
        <v>1140</v>
      </c>
      <c r="L216" s="15" t="s">
        <v>308</v>
      </c>
      <c r="M216" s="15" t="s">
        <v>308</v>
      </c>
      <c r="N216" s="15" t="s">
        <v>308</v>
      </c>
      <c r="O216" s="14" t="s">
        <v>1584</v>
      </c>
      <c r="P216" s="17">
        <v>49.122304999999997</v>
      </c>
      <c r="Q216" s="24" t="s">
        <v>1571</v>
      </c>
      <c r="R216" s="24" t="s">
        <v>1558</v>
      </c>
      <c r="S216" s="24" t="str">
        <f t="shared" si="12"/>
        <v>5000023162</v>
      </c>
      <c r="T216" s="24" t="str">
        <f t="shared" si="13"/>
        <v>SEP 2019</v>
      </c>
      <c r="U216" s="24" t="str">
        <f t="shared" si="14"/>
        <v>IT/Telecom Contr Svc</v>
      </c>
      <c r="V216" t="str">
        <f t="shared" si="15"/>
        <v>DATATRANS SOLUTIONS INC</v>
      </c>
    </row>
    <row r="217" spans="1:22" x14ac:dyDescent="0.2">
      <c r="A217" s="14" t="s">
        <v>124</v>
      </c>
      <c r="B217" s="15" t="s">
        <v>1553</v>
      </c>
      <c r="C217" s="15" t="s">
        <v>1187</v>
      </c>
      <c r="D217" s="15" t="s">
        <v>1544</v>
      </c>
      <c r="E217" s="15" t="s">
        <v>482</v>
      </c>
      <c r="F217" s="15" t="s">
        <v>1426</v>
      </c>
      <c r="G217" s="15" t="s">
        <v>1458</v>
      </c>
      <c r="H217" s="15" t="s">
        <v>295</v>
      </c>
      <c r="I217" s="15" t="s">
        <v>437</v>
      </c>
      <c r="J217" s="15" t="s">
        <v>1139</v>
      </c>
      <c r="K217" s="15" t="s">
        <v>1140</v>
      </c>
      <c r="L217" s="15" t="s">
        <v>308</v>
      </c>
      <c r="M217" s="15" t="s">
        <v>308</v>
      </c>
      <c r="N217" s="15" t="s">
        <v>308</v>
      </c>
      <c r="O217" s="14" t="s">
        <v>1577</v>
      </c>
      <c r="P217" s="17">
        <v>44.987045000000002</v>
      </c>
      <c r="Q217" s="24" t="s">
        <v>1571</v>
      </c>
      <c r="R217" s="24" t="s">
        <v>1558</v>
      </c>
      <c r="S217" s="24" t="str">
        <f t="shared" si="12"/>
        <v>5000026097</v>
      </c>
      <c r="T217" s="24" t="str">
        <f t="shared" si="13"/>
        <v>OCT 2019</v>
      </c>
      <c r="U217" s="24" t="str">
        <f t="shared" si="14"/>
        <v>IT/Telecom Contr Svc</v>
      </c>
      <c r="V217" t="str">
        <f t="shared" si="15"/>
        <v>DATATRANS SOLUTIONS INC</v>
      </c>
    </row>
    <row r="218" spans="1:22" x14ac:dyDescent="0.2">
      <c r="A218" s="14" t="s">
        <v>124</v>
      </c>
      <c r="B218" s="15" t="s">
        <v>1553</v>
      </c>
      <c r="C218" s="15" t="s">
        <v>1187</v>
      </c>
      <c r="D218" s="15" t="s">
        <v>1544</v>
      </c>
      <c r="E218" s="15" t="s">
        <v>482</v>
      </c>
      <c r="F218" s="15" t="s">
        <v>1426</v>
      </c>
      <c r="G218" s="15" t="s">
        <v>1465</v>
      </c>
      <c r="H218" s="15" t="s">
        <v>295</v>
      </c>
      <c r="I218" s="15" t="s">
        <v>437</v>
      </c>
      <c r="J218" s="15" t="s">
        <v>1139</v>
      </c>
      <c r="K218" s="15" t="s">
        <v>1140</v>
      </c>
      <c r="L218" s="15" t="s">
        <v>308</v>
      </c>
      <c r="M218" s="15" t="s">
        <v>308</v>
      </c>
      <c r="N218" s="15" t="s">
        <v>308</v>
      </c>
      <c r="O218" s="14" t="s">
        <v>1585</v>
      </c>
      <c r="P218" s="17">
        <v>43.50797</v>
      </c>
      <c r="Q218" s="24" t="s">
        <v>1571</v>
      </c>
      <c r="R218" s="24" t="s">
        <v>1558</v>
      </c>
      <c r="S218" s="24" t="str">
        <f t="shared" si="12"/>
        <v>5000030121</v>
      </c>
      <c r="T218" s="24" t="str">
        <f t="shared" si="13"/>
        <v>NOV 2019</v>
      </c>
      <c r="U218" s="24" t="str">
        <f t="shared" si="14"/>
        <v>IT/Telecom Contr Svc</v>
      </c>
      <c r="V218" t="str">
        <f t="shared" si="15"/>
        <v>DATATRANS SOLUTIONS INC</v>
      </c>
    </row>
    <row r="219" spans="1:22" x14ac:dyDescent="0.2">
      <c r="A219" s="14" t="s">
        <v>124</v>
      </c>
      <c r="B219" s="15" t="s">
        <v>1553</v>
      </c>
      <c r="C219" s="15" t="s">
        <v>1187</v>
      </c>
      <c r="D219" s="15" t="s">
        <v>1544</v>
      </c>
      <c r="E219" s="15" t="s">
        <v>482</v>
      </c>
      <c r="F219" s="15" t="s">
        <v>1426</v>
      </c>
      <c r="G219" s="15" t="s">
        <v>1469</v>
      </c>
      <c r="H219" s="15" t="s">
        <v>295</v>
      </c>
      <c r="I219" s="15" t="s">
        <v>437</v>
      </c>
      <c r="J219" s="15" t="s">
        <v>1139</v>
      </c>
      <c r="K219" s="15" t="s">
        <v>1140</v>
      </c>
      <c r="L219" s="15" t="s">
        <v>308</v>
      </c>
      <c r="M219" s="15" t="s">
        <v>308</v>
      </c>
      <c r="N219" s="15" t="s">
        <v>308</v>
      </c>
      <c r="O219" s="14" t="s">
        <v>1576</v>
      </c>
      <c r="P219" s="17">
        <v>49.738124999999997</v>
      </c>
      <c r="Q219" s="24" t="s">
        <v>1571</v>
      </c>
      <c r="R219" s="24" t="s">
        <v>1558</v>
      </c>
      <c r="S219" s="24" t="str">
        <f t="shared" si="12"/>
        <v>5000032833</v>
      </c>
      <c r="T219" s="24" t="str">
        <f t="shared" si="13"/>
        <v>DEC 2019</v>
      </c>
      <c r="U219" s="24" t="str">
        <f t="shared" si="14"/>
        <v>IT/Telecom Contr Svc</v>
      </c>
      <c r="V219" t="str">
        <f t="shared" si="15"/>
        <v>DATATRANS SOLUTIONS INC</v>
      </c>
    </row>
    <row r="220" spans="1:22" x14ac:dyDescent="0.2">
      <c r="A220" s="14" t="s">
        <v>124</v>
      </c>
      <c r="B220" s="15" t="s">
        <v>1553</v>
      </c>
      <c r="C220" s="15" t="s">
        <v>1187</v>
      </c>
      <c r="D220" s="15" t="s">
        <v>1544</v>
      </c>
      <c r="E220" s="15" t="s">
        <v>483</v>
      </c>
      <c r="F220" s="15" t="s">
        <v>1427</v>
      </c>
      <c r="G220" s="15" t="s">
        <v>940</v>
      </c>
      <c r="H220" s="15" t="s">
        <v>295</v>
      </c>
      <c r="I220" s="15" t="s">
        <v>437</v>
      </c>
      <c r="J220" s="15" t="s">
        <v>1139</v>
      </c>
      <c r="K220" s="15" t="s">
        <v>1140</v>
      </c>
      <c r="L220" s="15" t="s">
        <v>308</v>
      </c>
      <c r="M220" s="15" t="s">
        <v>308</v>
      </c>
      <c r="N220" s="15" t="s">
        <v>308</v>
      </c>
      <c r="O220" s="14" t="s">
        <v>1578</v>
      </c>
      <c r="P220" s="17">
        <v>1.64</v>
      </c>
      <c r="Q220" s="24" t="s">
        <v>1571</v>
      </c>
      <c r="R220" s="24" t="s">
        <v>1558</v>
      </c>
      <c r="S220" s="24" t="str">
        <f t="shared" si="12"/>
        <v>5000000877</v>
      </c>
      <c r="T220" s="24" t="str">
        <f t="shared" si="13"/>
        <v>JAN 2020</v>
      </c>
      <c r="U220" s="24" t="str">
        <f t="shared" si="14"/>
        <v>IT/Telecom Contr Svc</v>
      </c>
      <c r="V220" t="str">
        <f t="shared" si="15"/>
        <v>ESKER INC</v>
      </c>
    </row>
    <row r="221" spans="1:22" x14ac:dyDescent="0.2">
      <c r="A221" s="14" t="s">
        <v>124</v>
      </c>
      <c r="B221" s="15" t="s">
        <v>1553</v>
      </c>
      <c r="C221" s="15" t="s">
        <v>1187</v>
      </c>
      <c r="D221" s="15" t="s">
        <v>1544</v>
      </c>
      <c r="E221" s="15" t="s">
        <v>483</v>
      </c>
      <c r="F221" s="15" t="s">
        <v>1427</v>
      </c>
      <c r="G221" s="15" t="s">
        <v>1428</v>
      </c>
      <c r="H221" s="15" t="s">
        <v>295</v>
      </c>
      <c r="I221" s="15" t="s">
        <v>437</v>
      </c>
      <c r="J221" s="15" t="s">
        <v>1139</v>
      </c>
      <c r="K221" s="15" t="s">
        <v>1140</v>
      </c>
      <c r="L221" s="15" t="s">
        <v>308</v>
      </c>
      <c r="M221" s="15" t="s">
        <v>308</v>
      </c>
      <c r="N221" s="15" t="s">
        <v>308</v>
      </c>
      <c r="O221" s="14" t="s">
        <v>1581</v>
      </c>
      <c r="P221" s="17">
        <v>1.64</v>
      </c>
      <c r="Q221" s="24" t="s">
        <v>1571</v>
      </c>
      <c r="R221" s="24" t="s">
        <v>1558</v>
      </c>
      <c r="S221" s="24" t="str">
        <f t="shared" si="12"/>
        <v>5000002991</v>
      </c>
      <c r="T221" s="24" t="str">
        <f t="shared" si="13"/>
        <v>FEB 2020</v>
      </c>
      <c r="U221" s="24" t="str">
        <f t="shared" si="14"/>
        <v>IT/Telecom Contr Svc</v>
      </c>
      <c r="V221" t="str">
        <f t="shared" si="15"/>
        <v>ESKER INC</v>
      </c>
    </row>
    <row r="222" spans="1:22" x14ac:dyDescent="0.2">
      <c r="A222" s="14" t="s">
        <v>124</v>
      </c>
      <c r="B222" s="15" t="s">
        <v>1553</v>
      </c>
      <c r="C222" s="15" t="s">
        <v>1187</v>
      </c>
      <c r="D222" s="15" t="s">
        <v>1544</v>
      </c>
      <c r="E222" s="15" t="s">
        <v>483</v>
      </c>
      <c r="F222" s="15" t="s">
        <v>1427</v>
      </c>
      <c r="G222" s="15" t="s">
        <v>1434</v>
      </c>
      <c r="H222" s="15" t="s">
        <v>295</v>
      </c>
      <c r="I222" s="15" t="s">
        <v>437</v>
      </c>
      <c r="J222" s="15" t="s">
        <v>1139</v>
      </c>
      <c r="K222" s="15" t="s">
        <v>1140</v>
      </c>
      <c r="L222" s="15" t="s">
        <v>308</v>
      </c>
      <c r="M222" s="15" t="s">
        <v>308</v>
      </c>
      <c r="N222" s="15" t="s">
        <v>308</v>
      </c>
      <c r="O222" s="14" t="s">
        <v>1582</v>
      </c>
      <c r="P222" s="17">
        <v>1.64</v>
      </c>
      <c r="Q222" s="24" t="s">
        <v>1571</v>
      </c>
      <c r="R222" s="24" t="s">
        <v>1558</v>
      </c>
      <c r="S222" s="24" t="str">
        <f t="shared" si="12"/>
        <v>5000005607</v>
      </c>
      <c r="T222" s="24" t="str">
        <f t="shared" si="13"/>
        <v>MAR 2020</v>
      </c>
      <c r="U222" s="24" t="str">
        <f t="shared" si="14"/>
        <v>IT/Telecom Contr Svc</v>
      </c>
      <c r="V222" t="str">
        <f t="shared" si="15"/>
        <v>ESKER INC</v>
      </c>
    </row>
    <row r="223" spans="1:22" x14ac:dyDescent="0.2">
      <c r="A223" s="14" t="s">
        <v>124</v>
      </c>
      <c r="B223" s="15" t="s">
        <v>1553</v>
      </c>
      <c r="C223" s="15" t="s">
        <v>1187</v>
      </c>
      <c r="D223" s="15" t="s">
        <v>1544</v>
      </c>
      <c r="E223" s="15" t="s">
        <v>483</v>
      </c>
      <c r="F223" s="15" t="s">
        <v>1427</v>
      </c>
      <c r="G223" s="15" t="s">
        <v>1460</v>
      </c>
      <c r="H223" s="15" t="s">
        <v>295</v>
      </c>
      <c r="I223" s="15" t="s">
        <v>437</v>
      </c>
      <c r="J223" s="15" t="s">
        <v>1139</v>
      </c>
      <c r="K223" s="15" t="s">
        <v>1140</v>
      </c>
      <c r="L223" s="15" t="s">
        <v>308</v>
      </c>
      <c r="M223" s="15" t="s">
        <v>308</v>
      </c>
      <c r="N223" s="15" t="s">
        <v>308</v>
      </c>
      <c r="O223" s="14" t="s">
        <v>1577</v>
      </c>
      <c r="P223" s="17">
        <v>1.64</v>
      </c>
      <c r="Q223" s="24" t="s">
        <v>1571</v>
      </c>
      <c r="R223" s="24" t="s">
        <v>1558</v>
      </c>
      <c r="S223" s="24" t="str">
        <f t="shared" si="12"/>
        <v>5000026393</v>
      </c>
      <c r="T223" s="24" t="str">
        <f t="shared" si="13"/>
        <v>OCT 2019</v>
      </c>
      <c r="U223" s="24" t="str">
        <f t="shared" si="14"/>
        <v>IT/Telecom Contr Svc</v>
      </c>
      <c r="V223" t="str">
        <f t="shared" si="15"/>
        <v>ESKER INC</v>
      </c>
    </row>
    <row r="224" spans="1:22" x14ac:dyDescent="0.2">
      <c r="A224" s="14" t="s">
        <v>124</v>
      </c>
      <c r="B224" s="15" t="s">
        <v>1553</v>
      </c>
      <c r="C224" s="15" t="s">
        <v>1187</v>
      </c>
      <c r="D224" s="15" t="s">
        <v>1544</v>
      </c>
      <c r="E224" s="15" t="s">
        <v>483</v>
      </c>
      <c r="F224" s="15" t="s">
        <v>1427</v>
      </c>
      <c r="G224" s="15" t="s">
        <v>1466</v>
      </c>
      <c r="H224" s="15" t="s">
        <v>295</v>
      </c>
      <c r="I224" s="15" t="s">
        <v>437</v>
      </c>
      <c r="J224" s="15" t="s">
        <v>1139</v>
      </c>
      <c r="K224" s="15" t="s">
        <v>1140</v>
      </c>
      <c r="L224" s="15" t="s">
        <v>308</v>
      </c>
      <c r="M224" s="15" t="s">
        <v>308</v>
      </c>
      <c r="N224" s="15" t="s">
        <v>308</v>
      </c>
      <c r="O224" s="14" t="s">
        <v>1585</v>
      </c>
      <c r="P224" s="17">
        <v>1.64</v>
      </c>
      <c r="Q224" s="24" t="s">
        <v>1571</v>
      </c>
      <c r="R224" s="24" t="s">
        <v>1558</v>
      </c>
      <c r="S224" s="24" t="str">
        <f t="shared" si="12"/>
        <v>5000030328</v>
      </c>
      <c r="T224" s="24" t="str">
        <f t="shared" si="13"/>
        <v>NOV 2019</v>
      </c>
      <c r="U224" s="24" t="str">
        <f t="shared" si="14"/>
        <v>IT/Telecom Contr Svc</v>
      </c>
      <c r="V224" t="str">
        <f t="shared" si="15"/>
        <v>ESKER INC</v>
      </c>
    </row>
    <row r="225" spans="1:22" x14ac:dyDescent="0.2">
      <c r="A225" s="14" t="s">
        <v>124</v>
      </c>
      <c r="B225" s="15" t="s">
        <v>1553</v>
      </c>
      <c r="C225" s="15" t="s">
        <v>1187</v>
      </c>
      <c r="D225" s="15" t="s">
        <v>1544</v>
      </c>
      <c r="E225" s="15" t="s">
        <v>483</v>
      </c>
      <c r="F225" s="15" t="s">
        <v>1427</v>
      </c>
      <c r="G225" s="15" t="s">
        <v>1468</v>
      </c>
      <c r="H225" s="15" t="s">
        <v>295</v>
      </c>
      <c r="I225" s="15" t="s">
        <v>437</v>
      </c>
      <c r="J225" s="15" t="s">
        <v>1139</v>
      </c>
      <c r="K225" s="15" t="s">
        <v>1140</v>
      </c>
      <c r="L225" s="15" t="s">
        <v>308</v>
      </c>
      <c r="M225" s="15" t="s">
        <v>308</v>
      </c>
      <c r="N225" s="15" t="s">
        <v>308</v>
      </c>
      <c r="O225" s="14" t="s">
        <v>1576</v>
      </c>
      <c r="P225" s="17">
        <v>1.64</v>
      </c>
      <c r="Q225" s="24" t="s">
        <v>1571</v>
      </c>
      <c r="R225" s="24" t="s">
        <v>1558</v>
      </c>
      <c r="S225" s="24" t="str">
        <f t="shared" si="12"/>
        <v>5000032831</v>
      </c>
      <c r="T225" s="24" t="str">
        <f t="shared" si="13"/>
        <v>DEC 2019</v>
      </c>
      <c r="U225" s="24" t="str">
        <f t="shared" si="14"/>
        <v>IT/Telecom Contr Svc</v>
      </c>
      <c r="V225" t="str">
        <f t="shared" si="15"/>
        <v>ESKER INC</v>
      </c>
    </row>
    <row r="226" spans="1:22" x14ac:dyDescent="0.2">
      <c r="A226" s="14" t="s">
        <v>124</v>
      </c>
      <c r="B226" s="15" t="s">
        <v>1553</v>
      </c>
      <c r="C226" s="15" t="s">
        <v>1187</v>
      </c>
      <c r="D226" s="15" t="s">
        <v>1544</v>
      </c>
      <c r="E226" s="15" t="s">
        <v>484</v>
      </c>
      <c r="F226" s="15" t="s">
        <v>1231</v>
      </c>
      <c r="G226" s="15" t="s">
        <v>534</v>
      </c>
      <c r="H226" s="15" t="s">
        <v>295</v>
      </c>
      <c r="I226" s="15" t="s">
        <v>312</v>
      </c>
      <c r="J226" s="15" t="s">
        <v>1139</v>
      </c>
      <c r="K226" s="15" t="s">
        <v>1140</v>
      </c>
      <c r="L226" s="15" t="s">
        <v>308</v>
      </c>
      <c r="M226" s="15" t="s">
        <v>308</v>
      </c>
      <c r="N226" s="15" t="s">
        <v>1232</v>
      </c>
      <c r="O226" s="14" t="s">
        <v>1578</v>
      </c>
      <c r="P226" s="17">
        <v>33.22025</v>
      </c>
      <c r="Q226" s="24" t="s">
        <v>1571</v>
      </c>
      <c r="R226" s="24" t="s">
        <v>1558</v>
      </c>
      <c r="S226" s="24" t="str">
        <f t="shared" si="12"/>
        <v>1900000569</v>
      </c>
      <c r="T226" s="24" t="str">
        <f t="shared" si="13"/>
        <v>JAN 2020</v>
      </c>
      <c r="U226" s="24" t="str">
        <f t="shared" si="14"/>
        <v>IT/Telecom Contr Svc</v>
      </c>
      <c r="V226" t="str">
        <f t="shared" si="15"/>
        <v>AVERTRA CORP</v>
      </c>
    </row>
    <row r="227" spans="1:22" x14ac:dyDescent="0.2">
      <c r="A227" s="14" t="s">
        <v>124</v>
      </c>
      <c r="B227" s="15" t="s">
        <v>1553</v>
      </c>
      <c r="C227" s="15" t="s">
        <v>1187</v>
      </c>
      <c r="D227" s="15" t="s">
        <v>1544</v>
      </c>
      <c r="E227" s="15" t="s">
        <v>484</v>
      </c>
      <c r="F227" s="15" t="s">
        <v>1231</v>
      </c>
      <c r="G227" s="15" t="s">
        <v>1344</v>
      </c>
      <c r="H227" s="15" t="s">
        <v>295</v>
      </c>
      <c r="I227" s="15" t="s">
        <v>312</v>
      </c>
      <c r="J227" s="15" t="s">
        <v>1139</v>
      </c>
      <c r="K227" s="15" t="s">
        <v>1140</v>
      </c>
      <c r="L227" s="15" t="s">
        <v>308</v>
      </c>
      <c r="M227" s="15" t="s">
        <v>308</v>
      </c>
      <c r="N227" s="15" t="s">
        <v>1345</v>
      </c>
      <c r="O227" s="14" t="s">
        <v>1584</v>
      </c>
      <c r="P227" s="17">
        <v>8.3025000000000002</v>
      </c>
      <c r="Q227" s="24" t="s">
        <v>1571</v>
      </c>
      <c r="R227" s="24" t="s">
        <v>1558</v>
      </c>
      <c r="S227" s="24" t="str">
        <f t="shared" si="12"/>
        <v>1900018146</v>
      </c>
      <c r="T227" s="24" t="str">
        <f t="shared" si="13"/>
        <v>SEP 2019</v>
      </c>
      <c r="U227" s="24" t="str">
        <f t="shared" si="14"/>
        <v>IT/Telecom Contr Svc</v>
      </c>
      <c r="V227" t="str">
        <f t="shared" si="15"/>
        <v>AVERTRA CORP</v>
      </c>
    </row>
    <row r="228" spans="1:22" x14ac:dyDescent="0.2">
      <c r="A228" s="14" t="s">
        <v>124</v>
      </c>
      <c r="B228" s="15" t="s">
        <v>1553</v>
      </c>
      <c r="C228" s="15" t="s">
        <v>1187</v>
      </c>
      <c r="D228" s="15" t="s">
        <v>1544</v>
      </c>
      <c r="E228" s="15" t="s">
        <v>484</v>
      </c>
      <c r="F228" s="15" t="s">
        <v>1231</v>
      </c>
      <c r="G228" s="15" t="s">
        <v>1451</v>
      </c>
      <c r="H228" s="15" t="s">
        <v>295</v>
      </c>
      <c r="I228" s="15" t="s">
        <v>437</v>
      </c>
      <c r="J228" s="15" t="s">
        <v>1139</v>
      </c>
      <c r="K228" s="15" t="s">
        <v>1140</v>
      </c>
      <c r="L228" s="15" t="s">
        <v>308</v>
      </c>
      <c r="M228" s="15" t="s">
        <v>308</v>
      </c>
      <c r="N228" s="15" t="s">
        <v>308</v>
      </c>
      <c r="O228" s="14" t="s">
        <v>1584</v>
      </c>
      <c r="P228" s="17">
        <v>123</v>
      </c>
      <c r="Q228" s="24" t="s">
        <v>1571</v>
      </c>
      <c r="R228" s="24" t="s">
        <v>1558</v>
      </c>
      <c r="S228" s="24" t="str">
        <f t="shared" si="12"/>
        <v>5000022983</v>
      </c>
      <c r="T228" s="24" t="str">
        <f t="shared" si="13"/>
        <v>SEP 2019</v>
      </c>
      <c r="U228" s="24" t="str">
        <f t="shared" si="14"/>
        <v>IT/Telecom Contr Svc</v>
      </c>
      <c r="V228" t="str">
        <f t="shared" si="15"/>
        <v>AVERTRA CORP</v>
      </c>
    </row>
    <row r="229" spans="1:22" x14ac:dyDescent="0.2">
      <c r="A229" s="14" t="s">
        <v>124</v>
      </c>
      <c r="B229" s="15" t="s">
        <v>1553</v>
      </c>
      <c r="C229" s="15" t="s">
        <v>1187</v>
      </c>
      <c r="D229" s="15" t="s">
        <v>1544</v>
      </c>
      <c r="E229" s="15" t="s">
        <v>484</v>
      </c>
      <c r="F229" s="15" t="s">
        <v>1231</v>
      </c>
      <c r="G229" s="15" t="s">
        <v>1454</v>
      </c>
      <c r="H229" s="15" t="s">
        <v>295</v>
      </c>
      <c r="I229" s="15" t="s">
        <v>437</v>
      </c>
      <c r="J229" s="15" t="s">
        <v>1139</v>
      </c>
      <c r="K229" s="15" t="s">
        <v>1140</v>
      </c>
      <c r="L229" s="15" t="s">
        <v>308</v>
      </c>
      <c r="M229" s="15" t="s">
        <v>308</v>
      </c>
      <c r="N229" s="15" t="s">
        <v>308</v>
      </c>
      <c r="O229" s="14" t="s">
        <v>1584</v>
      </c>
      <c r="P229" s="17">
        <v>123</v>
      </c>
      <c r="Q229" s="24" t="s">
        <v>1571</v>
      </c>
      <c r="R229" s="24" t="s">
        <v>1558</v>
      </c>
      <c r="S229" s="24" t="str">
        <f t="shared" si="12"/>
        <v>5000024804</v>
      </c>
      <c r="T229" s="24" t="str">
        <f t="shared" si="13"/>
        <v>SEP 2019</v>
      </c>
      <c r="U229" s="24" t="str">
        <f t="shared" si="14"/>
        <v>IT/Telecom Contr Svc</v>
      </c>
      <c r="V229" t="str">
        <f t="shared" si="15"/>
        <v>AVERTRA CORP</v>
      </c>
    </row>
    <row r="230" spans="1:22" x14ac:dyDescent="0.2">
      <c r="A230" s="14" t="s">
        <v>124</v>
      </c>
      <c r="B230" s="15" t="s">
        <v>1553</v>
      </c>
      <c r="C230" s="15" t="s">
        <v>1187</v>
      </c>
      <c r="D230" s="15" t="s">
        <v>1544</v>
      </c>
      <c r="E230" s="15" t="s">
        <v>484</v>
      </c>
      <c r="F230" s="15" t="s">
        <v>1231</v>
      </c>
      <c r="G230" s="15" t="s">
        <v>1455</v>
      </c>
      <c r="H230" s="15" t="s">
        <v>295</v>
      </c>
      <c r="I230" s="15" t="s">
        <v>437</v>
      </c>
      <c r="J230" s="15" t="s">
        <v>1139</v>
      </c>
      <c r="K230" s="15" t="s">
        <v>1140</v>
      </c>
      <c r="L230" s="15" t="s">
        <v>308</v>
      </c>
      <c r="M230" s="15" t="s">
        <v>308</v>
      </c>
      <c r="N230" s="15" t="s">
        <v>308</v>
      </c>
      <c r="O230" s="14" t="s">
        <v>1584</v>
      </c>
      <c r="P230" s="17">
        <v>-123</v>
      </c>
      <c r="Q230" s="24" t="s">
        <v>1571</v>
      </c>
      <c r="R230" s="24" t="s">
        <v>1558</v>
      </c>
      <c r="S230" s="24" t="str">
        <f t="shared" si="12"/>
        <v>5000024805</v>
      </c>
      <c r="T230" s="24" t="str">
        <f t="shared" si="13"/>
        <v>SEP 2019</v>
      </c>
      <c r="U230" s="24" t="str">
        <f t="shared" si="14"/>
        <v>IT/Telecom Contr Svc</v>
      </c>
      <c r="V230" t="str">
        <f t="shared" si="15"/>
        <v>AVERTRA CORP</v>
      </c>
    </row>
    <row r="231" spans="1:22" x14ac:dyDescent="0.2">
      <c r="A231" s="14" t="s">
        <v>124</v>
      </c>
      <c r="B231" s="15" t="s">
        <v>1553</v>
      </c>
      <c r="C231" s="15" t="s">
        <v>1187</v>
      </c>
      <c r="D231" s="15" t="s">
        <v>1544</v>
      </c>
      <c r="E231" s="15" t="s">
        <v>484</v>
      </c>
      <c r="F231" s="15" t="s">
        <v>1231</v>
      </c>
      <c r="G231" s="15" t="s">
        <v>1456</v>
      </c>
      <c r="H231" s="15" t="s">
        <v>295</v>
      </c>
      <c r="I231" s="15" t="s">
        <v>437</v>
      </c>
      <c r="J231" s="15" t="s">
        <v>1139</v>
      </c>
      <c r="K231" s="15" t="s">
        <v>1140</v>
      </c>
      <c r="L231" s="15" t="s">
        <v>308</v>
      </c>
      <c r="M231" s="15" t="s">
        <v>308</v>
      </c>
      <c r="N231" s="15" t="s">
        <v>308</v>
      </c>
      <c r="O231" s="14" t="s">
        <v>1584</v>
      </c>
      <c r="P231" s="17">
        <v>123</v>
      </c>
      <c r="Q231" s="24" t="s">
        <v>1571</v>
      </c>
      <c r="R231" s="24" t="s">
        <v>1558</v>
      </c>
      <c r="S231" s="24" t="str">
        <f t="shared" si="12"/>
        <v>5000024806</v>
      </c>
      <c r="T231" s="24" t="str">
        <f t="shared" si="13"/>
        <v>SEP 2019</v>
      </c>
      <c r="U231" s="24" t="str">
        <f t="shared" si="14"/>
        <v>IT/Telecom Contr Svc</v>
      </c>
      <c r="V231" t="str">
        <f t="shared" si="15"/>
        <v>AVERTRA CORP</v>
      </c>
    </row>
    <row r="232" spans="1:22" x14ac:dyDescent="0.2">
      <c r="A232" s="14" t="s">
        <v>124</v>
      </c>
      <c r="B232" s="15" t="s">
        <v>1553</v>
      </c>
      <c r="C232" s="15" t="s">
        <v>1187</v>
      </c>
      <c r="D232" s="15" t="s">
        <v>1544</v>
      </c>
      <c r="E232" s="15" t="s">
        <v>484</v>
      </c>
      <c r="F232" s="15" t="s">
        <v>1231</v>
      </c>
      <c r="G232" s="15" t="s">
        <v>1463</v>
      </c>
      <c r="H232" s="15" t="s">
        <v>295</v>
      </c>
      <c r="I232" s="15" t="s">
        <v>437</v>
      </c>
      <c r="J232" s="15" t="s">
        <v>1139</v>
      </c>
      <c r="K232" s="15" t="s">
        <v>1140</v>
      </c>
      <c r="L232" s="15" t="s">
        <v>308</v>
      </c>
      <c r="M232" s="15" t="s">
        <v>308</v>
      </c>
      <c r="N232" s="15" t="s">
        <v>308</v>
      </c>
      <c r="O232" s="14" t="s">
        <v>1585</v>
      </c>
      <c r="P232" s="17">
        <v>123</v>
      </c>
      <c r="Q232" s="24" t="s">
        <v>1571</v>
      </c>
      <c r="R232" s="24" t="s">
        <v>1558</v>
      </c>
      <c r="S232" s="24" t="str">
        <f t="shared" si="12"/>
        <v>5000030029</v>
      </c>
      <c r="T232" s="24" t="str">
        <f t="shared" si="13"/>
        <v>NOV 2019</v>
      </c>
      <c r="U232" s="24" t="str">
        <f t="shared" si="14"/>
        <v>IT/Telecom Contr Svc</v>
      </c>
      <c r="V232" t="str">
        <f t="shared" si="15"/>
        <v>AVERTRA CORP</v>
      </c>
    </row>
    <row r="233" spans="1:22" x14ac:dyDescent="0.2">
      <c r="A233" s="14" t="s">
        <v>124</v>
      </c>
      <c r="B233" s="15" t="s">
        <v>1553</v>
      </c>
      <c r="C233" s="15" t="s">
        <v>1187</v>
      </c>
      <c r="D233" s="15" t="s">
        <v>1544</v>
      </c>
      <c r="E233" s="15" t="s">
        <v>484</v>
      </c>
      <c r="F233" s="15" t="s">
        <v>1231</v>
      </c>
      <c r="G233" s="15" t="s">
        <v>1464</v>
      </c>
      <c r="H233" s="15" t="s">
        <v>295</v>
      </c>
      <c r="I233" s="15" t="s">
        <v>437</v>
      </c>
      <c r="J233" s="15" t="s">
        <v>1139</v>
      </c>
      <c r="K233" s="15" t="s">
        <v>1140</v>
      </c>
      <c r="L233" s="15" t="s">
        <v>308</v>
      </c>
      <c r="M233" s="15" t="s">
        <v>308</v>
      </c>
      <c r="N233" s="15" t="s">
        <v>308</v>
      </c>
      <c r="O233" s="14" t="s">
        <v>1585</v>
      </c>
      <c r="P233" s="17">
        <v>123</v>
      </c>
      <c r="Q233" s="24" t="s">
        <v>1571</v>
      </c>
      <c r="R233" s="24" t="s">
        <v>1558</v>
      </c>
      <c r="S233" s="24" t="str">
        <f t="shared" si="12"/>
        <v>5000030031</v>
      </c>
      <c r="T233" s="24" t="str">
        <f t="shared" si="13"/>
        <v>NOV 2019</v>
      </c>
      <c r="U233" s="24" t="str">
        <f t="shared" si="14"/>
        <v>IT/Telecom Contr Svc</v>
      </c>
      <c r="V233" t="str">
        <f t="shared" si="15"/>
        <v>AVERTRA CORP</v>
      </c>
    </row>
    <row r="234" spans="1:22" x14ac:dyDescent="0.2">
      <c r="A234" s="14" t="s">
        <v>124</v>
      </c>
      <c r="B234" s="15" t="s">
        <v>1553</v>
      </c>
      <c r="C234" s="15" t="s">
        <v>1187</v>
      </c>
      <c r="D234" s="15" t="s">
        <v>1544</v>
      </c>
      <c r="E234" s="15" t="s">
        <v>484</v>
      </c>
      <c r="F234" s="15" t="s">
        <v>1231</v>
      </c>
      <c r="G234" s="15" t="s">
        <v>1471</v>
      </c>
      <c r="H234" s="15" t="s">
        <v>295</v>
      </c>
      <c r="I234" s="15" t="s">
        <v>437</v>
      </c>
      <c r="J234" s="15" t="s">
        <v>1139</v>
      </c>
      <c r="K234" s="15" t="s">
        <v>1140</v>
      </c>
      <c r="L234" s="15" t="s">
        <v>308</v>
      </c>
      <c r="M234" s="15" t="s">
        <v>308</v>
      </c>
      <c r="N234" s="15" t="s">
        <v>308</v>
      </c>
      <c r="O234" s="14" t="s">
        <v>1576</v>
      </c>
      <c r="P234" s="17">
        <v>123</v>
      </c>
      <c r="Q234" s="24" t="s">
        <v>1571</v>
      </c>
      <c r="R234" s="24" t="s">
        <v>1558</v>
      </c>
      <c r="S234" s="24" t="str">
        <f t="shared" si="12"/>
        <v>5000034124</v>
      </c>
      <c r="T234" s="24" t="str">
        <f t="shared" si="13"/>
        <v>DEC 2019</v>
      </c>
      <c r="U234" s="24" t="str">
        <f t="shared" si="14"/>
        <v>IT/Telecom Contr Svc</v>
      </c>
      <c r="V234" t="str">
        <f t="shared" si="15"/>
        <v>AVERTRA CORP</v>
      </c>
    </row>
    <row r="235" spans="1:22" x14ac:dyDescent="0.2">
      <c r="A235" s="14" t="s">
        <v>124</v>
      </c>
      <c r="B235" s="15" t="s">
        <v>1553</v>
      </c>
      <c r="C235" s="15" t="s">
        <v>1187</v>
      </c>
      <c r="D235" s="15" t="s">
        <v>1544</v>
      </c>
      <c r="E235" s="15" t="s">
        <v>485</v>
      </c>
      <c r="F235" s="15" t="s">
        <v>1244</v>
      </c>
      <c r="G235" s="15" t="s">
        <v>696</v>
      </c>
      <c r="H235" s="15" t="s">
        <v>295</v>
      </c>
      <c r="I235" s="15" t="s">
        <v>312</v>
      </c>
      <c r="J235" s="15" t="s">
        <v>1139</v>
      </c>
      <c r="K235" s="15" t="s">
        <v>1140</v>
      </c>
      <c r="L235" s="15" t="s">
        <v>308</v>
      </c>
      <c r="M235" s="15" t="s">
        <v>308</v>
      </c>
      <c r="N235" s="15" t="s">
        <v>1245</v>
      </c>
      <c r="O235" s="14" t="s">
        <v>1581</v>
      </c>
      <c r="P235" s="17">
        <v>86.1</v>
      </c>
      <c r="Q235" s="24" t="s">
        <v>1571</v>
      </c>
      <c r="R235" s="24" t="s">
        <v>1558</v>
      </c>
      <c r="S235" s="24" t="str">
        <f t="shared" si="12"/>
        <v>1900002775</v>
      </c>
      <c r="T235" s="24" t="str">
        <f t="shared" si="13"/>
        <v>FEB 2020</v>
      </c>
      <c r="U235" s="24" t="str">
        <f t="shared" si="14"/>
        <v>IT/Telecom Contr Svc</v>
      </c>
      <c r="V235" t="str">
        <f t="shared" si="15"/>
        <v>MARVEL TECHNOLOGIES INC</v>
      </c>
    </row>
    <row r="236" spans="1:22" x14ac:dyDescent="0.2">
      <c r="A236" s="14" t="s">
        <v>124</v>
      </c>
      <c r="B236" s="15" t="s">
        <v>1553</v>
      </c>
      <c r="C236" s="15" t="s">
        <v>1187</v>
      </c>
      <c r="D236" s="15" t="s">
        <v>1544</v>
      </c>
      <c r="E236" s="15" t="s">
        <v>485</v>
      </c>
      <c r="F236" s="15" t="s">
        <v>1244</v>
      </c>
      <c r="G236" s="15" t="s">
        <v>420</v>
      </c>
      <c r="H236" s="15" t="s">
        <v>295</v>
      </c>
      <c r="I236" s="15" t="s">
        <v>312</v>
      </c>
      <c r="J236" s="15" t="s">
        <v>1139</v>
      </c>
      <c r="K236" s="15" t="s">
        <v>1140</v>
      </c>
      <c r="L236" s="15" t="s">
        <v>308</v>
      </c>
      <c r="M236" s="15" t="s">
        <v>308</v>
      </c>
      <c r="N236" s="15" t="s">
        <v>1253</v>
      </c>
      <c r="O236" s="14" t="s">
        <v>1582</v>
      </c>
      <c r="P236" s="17">
        <v>82</v>
      </c>
      <c r="Q236" s="24" t="s">
        <v>1571</v>
      </c>
      <c r="R236" s="24" t="s">
        <v>1558</v>
      </c>
      <c r="S236" s="24" t="str">
        <f t="shared" si="12"/>
        <v>1900004966</v>
      </c>
      <c r="T236" s="24" t="str">
        <f t="shared" si="13"/>
        <v>MAR 2020</v>
      </c>
      <c r="U236" s="24" t="str">
        <f t="shared" si="14"/>
        <v>IT/Telecom Contr Svc</v>
      </c>
      <c r="V236" t="str">
        <f t="shared" si="15"/>
        <v>MARVEL TECHNOLOGIES INC</v>
      </c>
    </row>
    <row r="237" spans="1:22" x14ac:dyDescent="0.2">
      <c r="A237" s="14" t="s">
        <v>124</v>
      </c>
      <c r="B237" s="15" t="s">
        <v>1553</v>
      </c>
      <c r="C237" s="15" t="s">
        <v>1187</v>
      </c>
      <c r="D237" s="15" t="s">
        <v>1544</v>
      </c>
      <c r="E237" s="15" t="s">
        <v>485</v>
      </c>
      <c r="F237" s="15" t="s">
        <v>1244</v>
      </c>
      <c r="G237" s="15" t="s">
        <v>1256</v>
      </c>
      <c r="H237" s="15" t="s">
        <v>295</v>
      </c>
      <c r="I237" s="15" t="s">
        <v>312</v>
      </c>
      <c r="J237" s="15" t="s">
        <v>1139</v>
      </c>
      <c r="K237" s="15" t="s">
        <v>1140</v>
      </c>
      <c r="L237" s="15" t="s">
        <v>308</v>
      </c>
      <c r="M237" s="15" t="s">
        <v>308</v>
      </c>
      <c r="N237" s="15" t="s">
        <v>1257</v>
      </c>
      <c r="O237" s="14" t="s">
        <v>1586</v>
      </c>
      <c r="P237" s="17">
        <v>90.2</v>
      </c>
      <c r="Q237" s="24" t="s">
        <v>1571</v>
      </c>
      <c r="R237" s="24" t="s">
        <v>1558</v>
      </c>
      <c r="S237" s="24" t="str">
        <f t="shared" si="12"/>
        <v>1900006621</v>
      </c>
      <c r="T237" s="24" t="str">
        <f t="shared" si="13"/>
        <v>APR 2020</v>
      </c>
      <c r="U237" s="24" t="str">
        <f t="shared" si="14"/>
        <v>IT/Telecom Contr Svc</v>
      </c>
      <c r="V237" t="str">
        <f t="shared" si="15"/>
        <v>MARVEL TECHNOLOGIES INC</v>
      </c>
    </row>
    <row r="238" spans="1:22" x14ac:dyDescent="0.2">
      <c r="A238" s="14" t="s">
        <v>124</v>
      </c>
      <c r="B238" s="15" t="s">
        <v>1553</v>
      </c>
      <c r="C238" s="15" t="s">
        <v>1187</v>
      </c>
      <c r="D238" s="15" t="s">
        <v>1544</v>
      </c>
      <c r="E238" s="15" t="s">
        <v>485</v>
      </c>
      <c r="F238" s="15" t="s">
        <v>1244</v>
      </c>
      <c r="G238" s="15" t="s">
        <v>1280</v>
      </c>
      <c r="H238" s="15" t="s">
        <v>295</v>
      </c>
      <c r="I238" s="15" t="s">
        <v>312</v>
      </c>
      <c r="J238" s="15" t="s">
        <v>1139</v>
      </c>
      <c r="K238" s="15" t="s">
        <v>1140</v>
      </c>
      <c r="L238" s="15" t="s">
        <v>308</v>
      </c>
      <c r="M238" s="15" t="s">
        <v>308</v>
      </c>
      <c r="N238" s="15" t="s">
        <v>1281</v>
      </c>
      <c r="O238" s="14" t="s">
        <v>414</v>
      </c>
      <c r="P238" s="17">
        <v>86.1</v>
      </c>
      <c r="Q238" s="24" t="s">
        <v>1571</v>
      </c>
      <c r="R238" s="24" t="s">
        <v>1558</v>
      </c>
      <c r="S238" s="24" t="str">
        <f t="shared" si="12"/>
        <v>1900008670</v>
      </c>
      <c r="T238" s="24" t="str">
        <f t="shared" si="13"/>
        <v>MAY 2020</v>
      </c>
      <c r="U238" s="24" t="str">
        <f t="shared" si="14"/>
        <v>IT/Telecom Contr Svc</v>
      </c>
      <c r="V238" t="str">
        <f t="shared" si="15"/>
        <v>MARVEL TECHNOLOGIES INC</v>
      </c>
    </row>
    <row r="239" spans="1:22" x14ac:dyDescent="0.2">
      <c r="A239" s="14" t="s">
        <v>124</v>
      </c>
      <c r="B239" s="15" t="s">
        <v>1553</v>
      </c>
      <c r="C239" s="15" t="s">
        <v>1187</v>
      </c>
      <c r="D239" s="15" t="s">
        <v>1544</v>
      </c>
      <c r="E239" s="15" t="s">
        <v>485</v>
      </c>
      <c r="F239" s="15" t="s">
        <v>1244</v>
      </c>
      <c r="G239" s="15" t="s">
        <v>1295</v>
      </c>
      <c r="H239" s="15" t="s">
        <v>295</v>
      </c>
      <c r="I239" s="15" t="s">
        <v>312</v>
      </c>
      <c r="J239" s="15" t="s">
        <v>1139</v>
      </c>
      <c r="K239" s="15" t="s">
        <v>1140</v>
      </c>
      <c r="L239" s="15" t="s">
        <v>308</v>
      </c>
      <c r="M239" s="15" t="s">
        <v>308</v>
      </c>
      <c r="N239" s="15" t="s">
        <v>1296</v>
      </c>
      <c r="O239" s="14" t="s">
        <v>1583</v>
      </c>
      <c r="P239" s="17">
        <v>82</v>
      </c>
      <c r="Q239" s="24" t="s">
        <v>1571</v>
      </c>
      <c r="R239" s="24" t="s">
        <v>1558</v>
      </c>
      <c r="S239" s="24" t="str">
        <f t="shared" si="12"/>
        <v>1900010782</v>
      </c>
      <c r="T239" s="24" t="str">
        <f t="shared" si="13"/>
        <v>JUN 2020</v>
      </c>
      <c r="U239" s="24" t="str">
        <f t="shared" si="14"/>
        <v>IT/Telecom Contr Svc</v>
      </c>
      <c r="V239" t="str">
        <f t="shared" si="15"/>
        <v>MARVEL TECHNOLOGIES INC</v>
      </c>
    </row>
    <row r="240" spans="1:22" x14ac:dyDescent="0.2">
      <c r="A240" s="14" t="s">
        <v>124</v>
      </c>
      <c r="B240" s="15" t="s">
        <v>1553</v>
      </c>
      <c r="C240" s="15" t="s">
        <v>1187</v>
      </c>
      <c r="D240" s="15" t="s">
        <v>1544</v>
      </c>
      <c r="E240" s="15" t="s">
        <v>485</v>
      </c>
      <c r="F240" s="15" t="s">
        <v>1244</v>
      </c>
      <c r="G240" s="15" t="s">
        <v>1310</v>
      </c>
      <c r="H240" s="15" t="s">
        <v>295</v>
      </c>
      <c r="I240" s="15" t="s">
        <v>312</v>
      </c>
      <c r="J240" s="15" t="s">
        <v>1139</v>
      </c>
      <c r="K240" s="15" t="s">
        <v>1140</v>
      </c>
      <c r="L240" s="15" t="s">
        <v>308</v>
      </c>
      <c r="M240" s="15" t="s">
        <v>308</v>
      </c>
      <c r="N240" s="15" t="s">
        <v>1311</v>
      </c>
      <c r="O240" s="14" t="s">
        <v>1579</v>
      </c>
      <c r="P240" s="17">
        <v>69.7</v>
      </c>
      <c r="Q240" s="24" t="s">
        <v>1571</v>
      </c>
      <c r="R240" s="24" t="s">
        <v>1558</v>
      </c>
      <c r="S240" s="24" t="str">
        <f t="shared" si="12"/>
        <v>1900012900</v>
      </c>
      <c r="T240" s="24" t="str">
        <f t="shared" si="13"/>
        <v>JUL 2020</v>
      </c>
      <c r="U240" s="24" t="str">
        <f t="shared" si="14"/>
        <v>IT/Telecom Contr Svc</v>
      </c>
      <c r="V240" t="str">
        <f t="shared" si="15"/>
        <v>MARVEL TECHNOLOGIES INC</v>
      </c>
    </row>
    <row r="241" spans="1:22" x14ac:dyDescent="0.2">
      <c r="A241" s="14" t="s">
        <v>124</v>
      </c>
      <c r="B241" s="15" t="s">
        <v>1553</v>
      </c>
      <c r="C241" s="15" t="s">
        <v>1187</v>
      </c>
      <c r="D241" s="15" t="s">
        <v>1544</v>
      </c>
      <c r="E241" s="15" t="s">
        <v>485</v>
      </c>
      <c r="F241" s="15" t="s">
        <v>1244</v>
      </c>
      <c r="G241" s="15" t="s">
        <v>1327</v>
      </c>
      <c r="H241" s="15" t="s">
        <v>295</v>
      </c>
      <c r="I241" s="15" t="s">
        <v>312</v>
      </c>
      <c r="J241" s="15" t="s">
        <v>1139</v>
      </c>
      <c r="K241" s="15" t="s">
        <v>1140</v>
      </c>
      <c r="L241" s="15" t="s">
        <v>308</v>
      </c>
      <c r="M241" s="15" t="s">
        <v>308</v>
      </c>
      <c r="N241" s="15" t="s">
        <v>1328</v>
      </c>
      <c r="O241" s="14" t="s">
        <v>1580</v>
      </c>
      <c r="P241" s="17">
        <v>90.2</v>
      </c>
      <c r="Q241" s="24" t="s">
        <v>1571</v>
      </c>
      <c r="R241" s="24" t="s">
        <v>1558</v>
      </c>
      <c r="S241" s="24" t="str">
        <f t="shared" si="12"/>
        <v>1900014802</v>
      </c>
      <c r="T241" s="24" t="str">
        <f t="shared" si="13"/>
        <v>AUG 2020</v>
      </c>
      <c r="U241" s="24" t="str">
        <f t="shared" si="14"/>
        <v>IT/Telecom Contr Svc</v>
      </c>
      <c r="V241" t="str">
        <f t="shared" si="15"/>
        <v>MARVEL TECHNOLOGIES INC</v>
      </c>
    </row>
    <row r="242" spans="1:22" x14ac:dyDescent="0.2">
      <c r="A242" s="14" t="s">
        <v>124</v>
      </c>
      <c r="B242" s="15" t="s">
        <v>1553</v>
      </c>
      <c r="C242" s="15" t="s">
        <v>1187</v>
      </c>
      <c r="D242" s="15" t="s">
        <v>1544</v>
      </c>
      <c r="E242" s="15" t="s">
        <v>485</v>
      </c>
      <c r="F242" s="15" t="s">
        <v>1244</v>
      </c>
      <c r="G242" s="15" t="s">
        <v>1342</v>
      </c>
      <c r="H242" s="15" t="s">
        <v>295</v>
      </c>
      <c r="I242" s="15" t="s">
        <v>312</v>
      </c>
      <c r="J242" s="15" t="s">
        <v>1139</v>
      </c>
      <c r="K242" s="15" t="s">
        <v>1140</v>
      </c>
      <c r="L242" s="15" t="s">
        <v>308</v>
      </c>
      <c r="M242" s="15" t="s">
        <v>308</v>
      </c>
      <c r="N242" s="15" t="s">
        <v>1343</v>
      </c>
      <c r="O242" s="14" t="s">
        <v>1584</v>
      </c>
      <c r="P242" s="17">
        <v>24.6</v>
      </c>
      <c r="Q242" s="24" t="s">
        <v>1571</v>
      </c>
      <c r="R242" s="24" t="s">
        <v>1558</v>
      </c>
      <c r="S242" s="24" t="str">
        <f t="shared" si="12"/>
        <v>1900018130</v>
      </c>
      <c r="T242" s="24" t="str">
        <f t="shared" si="13"/>
        <v>SEP 2019</v>
      </c>
      <c r="U242" s="24" t="str">
        <f t="shared" si="14"/>
        <v>IT/Telecom Contr Svc</v>
      </c>
      <c r="V242" t="str">
        <f t="shared" si="15"/>
        <v>MARVEL TECHNOLOGIES INC</v>
      </c>
    </row>
    <row r="243" spans="1:22" x14ac:dyDescent="0.2">
      <c r="A243" s="14" t="s">
        <v>124</v>
      </c>
      <c r="B243" s="15" t="s">
        <v>1553</v>
      </c>
      <c r="C243" s="15" t="s">
        <v>1187</v>
      </c>
      <c r="D243" s="15" t="s">
        <v>1544</v>
      </c>
      <c r="E243" s="15" t="s">
        <v>485</v>
      </c>
      <c r="F243" s="15" t="s">
        <v>1244</v>
      </c>
      <c r="G243" s="15" t="s">
        <v>1353</v>
      </c>
      <c r="H243" s="15" t="s">
        <v>295</v>
      </c>
      <c r="I243" s="15" t="s">
        <v>312</v>
      </c>
      <c r="J243" s="15" t="s">
        <v>1139</v>
      </c>
      <c r="K243" s="15" t="s">
        <v>1140</v>
      </c>
      <c r="L243" s="15" t="s">
        <v>308</v>
      </c>
      <c r="M243" s="15" t="s">
        <v>308</v>
      </c>
      <c r="N243" s="15" t="s">
        <v>1354</v>
      </c>
      <c r="O243" s="14" t="s">
        <v>1577</v>
      </c>
      <c r="P243" s="17">
        <v>82</v>
      </c>
      <c r="Q243" s="24" t="s">
        <v>1571</v>
      </c>
      <c r="R243" s="24" t="s">
        <v>1558</v>
      </c>
      <c r="S243" s="24" t="str">
        <f t="shared" si="12"/>
        <v>1900020096</v>
      </c>
      <c r="T243" s="24" t="str">
        <f t="shared" si="13"/>
        <v>OCT 2019</v>
      </c>
      <c r="U243" s="24" t="str">
        <f t="shared" si="14"/>
        <v>IT/Telecom Contr Svc</v>
      </c>
      <c r="V243" t="str">
        <f t="shared" si="15"/>
        <v>MARVEL TECHNOLOGIES INC</v>
      </c>
    </row>
    <row r="244" spans="1:22" x14ac:dyDescent="0.2">
      <c r="A244" s="14" t="s">
        <v>124</v>
      </c>
      <c r="B244" s="15" t="s">
        <v>1553</v>
      </c>
      <c r="C244" s="15" t="s">
        <v>1187</v>
      </c>
      <c r="D244" s="15" t="s">
        <v>1544</v>
      </c>
      <c r="E244" s="15" t="s">
        <v>485</v>
      </c>
      <c r="F244" s="15" t="s">
        <v>1244</v>
      </c>
      <c r="G244" s="15" t="s">
        <v>1374</v>
      </c>
      <c r="H244" s="15" t="s">
        <v>295</v>
      </c>
      <c r="I244" s="15" t="s">
        <v>312</v>
      </c>
      <c r="J244" s="15" t="s">
        <v>1139</v>
      </c>
      <c r="K244" s="15" t="s">
        <v>1140</v>
      </c>
      <c r="L244" s="15" t="s">
        <v>308</v>
      </c>
      <c r="M244" s="15" t="s">
        <v>308</v>
      </c>
      <c r="N244" s="15" t="s">
        <v>1375</v>
      </c>
      <c r="O244" s="14" t="s">
        <v>1585</v>
      </c>
      <c r="P244" s="17">
        <v>94.3</v>
      </c>
      <c r="Q244" s="24" t="s">
        <v>1571</v>
      </c>
      <c r="R244" s="24" t="s">
        <v>1558</v>
      </c>
      <c r="S244" s="24" t="str">
        <f t="shared" si="12"/>
        <v>1900022701</v>
      </c>
      <c r="T244" s="24" t="str">
        <f t="shared" si="13"/>
        <v>NOV 2019</v>
      </c>
      <c r="U244" s="24" t="str">
        <f t="shared" si="14"/>
        <v>IT/Telecom Contr Svc</v>
      </c>
      <c r="V244" t="str">
        <f t="shared" si="15"/>
        <v>MARVEL TECHNOLOGIES INC</v>
      </c>
    </row>
    <row r="245" spans="1:22" x14ac:dyDescent="0.2">
      <c r="A245" s="14" t="s">
        <v>124</v>
      </c>
      <c r="B245" s="15" t="s">
        <v>1553</v>
      </c>
      <c r="C245" s="15" t="s">
        <v>1187</v>
      </c>
      <c r="D245" s="15" t="s">
        <v>1544</v>
      </c>
      <c r="E245" s="15" t="s">
        <v>485</v>
      </c>
      <c r="F245" s="15" t="s">
        <v>1244</v>
      </c>
      <c r="G245" s="15" t="s">
        <v>1393</v>
      </c>
      <c r="H245" s="15" t="s">
        <v>295</v>
      </c>
      <c r="I245" s="15" t="s">
        <v>312</v>
      </c>
      <c r="J245" s="15" t="s">
        <v>1139</v>
      </c>
      <c r="K245" s="15" t="s">
        <v>1140</v>
      </c>
      <c r="L245" s="15" t="s">
        <v>308</v>
      </c>
      <c r="M245" s="15" t="s">
        <v>308</v>
      </c>
      <c r="N245" s="15" t="s">
        <v>1394</v>
      </c>
      <c r="O245" s="14" t="s">
        <v>1576</v>
      </c>
      <c r="P245" s="17">
        <v>73.8</v>
      </c>
      <c r="Q245" s="24" t="s">
        <v>1571</v>
      </c>
      <c r="R245" s="24" t="s">
        <v>1558</v>
      </c>
      <c r="S245" s="24" t="str">
        <f t="shared" si="12"/>
        <v>1900024830</v>
      </c>
      <c r="T245" s="24" t="str">
        <f t="shared" si="13"/>
        <v>DEC 2019</v>
      </c>
      <c r="U245" s="24" t="str">
        <f t="shared" si="14"/>
        <v>IT/Telecom Contr Svc</v>
      </c>
      <c r="V245" t="str">
        <f t="shared" si="15"/>
        <v>MARVEL TECHNOLOGIES INC</v>
      </c>
    </row>
    <row r="246" spans="1:22" x14ac:dyDescent="0.2">
      <c r="A246" s="14" t="s">
        <v>124</v>
      </c>
      <c r="B246" s="15" t="s">
        <v>1553</v>
      </c>
      <c r="C246" s="15" t="s">
        <v>1187</v>
      </c>
      <c r="D246" s="15" t="s">
        <v>1544</v>
      </c>
      <c r="E246" s="15" t="s">
        <v>485</v>
      </c>
      <c r="F246" s="15" t="s">
        <v>1244</v>
      </c>
      <c r="G246" s="15" t="s">
        <v>1407</v>
      </c>
      <c r="H246" s="15" t="s">
        <v>295</v>
      </c>
      <c r="I246" s="15" t="s">
        <v>312</v>
      </c>
      <c r="J246" s="15" t="s">
        <v>1139</v>
      </c>
      <c r="K246" s="15" t="s">
        <v>1140</v>
      </c>
      <c r="L246" s="15" t="s">
        <v>308</v>
      </c>
      <c r="M246" s="15" t="s">
        <v>308</v>
      </c>
      <c r="N246" s="15" t="s">
        <v>1408</v>
      </c>
      <c r="O246" s="14" t="s">
        <v>1576</v>
      </c>
      <c r="P246" s="17">
        <v>77.900000000000006</v>
      </c>
      <c r="Q246" s="24" t="s">
        <v>1571</v>
      </c>
      <c r="R246" s="24" t="s">
        <v>1558</v>
      </c>
      <c r="S246" s="24" t="str">
        <f t="shared" si="12"/>
        <v>1900025352</v>
      </c>
      <c r="T246" s="24" t="str">
        <f t="shared" si="13"/>
        <v>DEC 2019</v>
      </c>
      <c r="U246" s="24" t="str">
        <f t="shared" si="14"/>
        <v>IT/Telecom Contr Svc</v>
      </c>
      <c r="V246" t="str">
        <f t="shared" si="15"/>
        <v>MARVEL TECHNOLOGIES INC</v>
      </c>
    </row>
    <row r="247" spans="1:22" x14ac:dyDescent="0.2">
      <c r="A247" s="14" t="s">
        <v>124</v>
      </c>
      <c r="B247" s="15" t="s">
        <v>1553</v>
      </c>
      <c r="C247" s="15" t="s">
        <v>1187</v>
      </c>
      <c r="D247" s="15" t="s">
        <v>1544</v>
      </c>
      <c r="E247" s="15" t="s">
        <v>485</v>
      </c>
      <c r="F247" s="15" t="s">
        <v>1244</v>
      </c>
      <c r="G247" s="15" t="s">
        <v>1435</v>
      </c>
      <c r="H247" s="15" t="s">
        <v>295</v>
      </c>
      <c r="I247" s="15" t="s">
        <v>437</v>
      </c>
      <c r="J247" s="15" t="s">
        <v>1139</v>
      </c>
      <c r="K247" s="15" t="s">
        <v>1140</v>
      </c>
      <c r="L247" s="15" t="s">
        <v>308</v>
      </c>
      <c r="M247" s="15" t="s">
        <v>308</v>
      </c>
      <c r="N247" s="15" t="s">
        <v>308</v>
      </c>
      <c r="O247" s="14" t="s">
        <v>1582</v>
      </c>
      <c r="P247" s="17">
        <v>14.35</v>
      </c>
      <c r="Q247" s="24" t="s">
        <v>1571</v>
      </c>
      <c r="R247" s="24" t="s">
        <v>1558</v>
      </c>
      <c r="S247" s="24" t="str">
        <f t="shared" si="12"/>
        <v>5000005783</v>
      </c>
      <c r="T247" s="24" t="str">
        <f t="shared" si="13"/>
        <v>MAR 2020</v>
      </c>
      <c r="U247" s="24" t="str">
        <f t="shared" si="14"/>
        <v>IT/Telecom Contr Svc</v>
      </c>
      <c r="V247" t="str">
        <f t="shared" si="15"/>
        <v>MARVEL TECHNOLOGIES INC</v>
      </c>
    </row>
    <row r="248" spans="1:22" x14ac:dyDescent="0.2">
      <c r="A248" s="14" t="s">
        <v>124</v>
      </c>
      <c r="B248" s="15" t="s">
        <v>1553</v>
      </c>
      <c r="C248" s="15" t="s">
        <v>1187</v>
      </c>
      <c r="D248" s="15" t="s">
        <v>1544</v>
      </c>
      <c r="E248" s="15" t="s">
        <v>485</v>
      </c>
      <c r="F248" s="15" t="s">
        <v>1244</v>
      </c>
      <c r="G248" s="15" t="s">
        <v>1436</v>
      </c>
      <c r="H248" s="15" t="s">
        <v>295</v>
      </c>
      <c r="I248" s="15" t="s">
        <v>437</v>
      </c>
      <c r="J248" s="15" t="s">
        <v>1139</v>
      </c>
      <c r="K248" s="15" t="s">
        <v>1140</v>
      </c>
      <c r="L248" s="15" t="s">
        <v>308</v>
      </c>
      <c r="M248" s="15" t="s">
        <v>308</v>
      </c>
      <c r="N248" s="15" t="s">
        <v>308</v>
      </c>
      <c r="O248" s="14" t="s">
        <v>1582</v>
      </c>
      <c r="P248" s="17">
        <v>14.35</v>
      </c>
      <c r="Q248" s="24" t="s">
        <v>1571</v>
      </c>
      <c r="R248" s="24" t="s">
        <v>1558</v>
      </c>
      <c r="S248" s="24" t="str">
        <f t="shared" si="12"/>
        <v>5000005785</v>
      </c>
      <c r="T248" s="24" t="str">
        <f t="shared" si="13"/>
        <v>MAR 2020</v>
      </c>
      <c r="U248" s="24" t="str">
        <f t="shared" si="14"/>
        <v>IT/Telecom Contr Svc</v>
      </c>
      <c r="V248" t="str">
        <f t="shared" si="15"/>
        <v>MARVEL TECHNOLOGIES INC</v>
      </c>
    </row>
    <row r="249" spans="1:22" x14ac:dyDescent="0.2">
      <c r="A249" s="14" t="s">
        <v>124</v>
      </c>
      <c r="B249" s="15" t="s">
        <v>1553</v>
      </c>
      <c r="C249" s="15" t="s">
        <v>1187</v>
      </c>
      <c r="D249" s="15" t="s">
        <v>1544</v>
      </c>
      <c r="E249" s="15" t="s">
        <v>485</v>
      </c>
      <c r="F249" s="15" t="s">
        <v>1244</v>
      </c>
      <c r="G249" s="15" t="s">
        <v>1441</v>
      </c>
      <c r="H249" s="15" t="s">
        <v>295</v>
      </c>
      <c r="I249" s="15" t="s">
        <v>437</v>
      </c>
      <c r="J249" s="15" t="s">
        <v>1139</v>
      </c>
      <c r="K249" s="15" t="s">
        <v>1140</v>
      </c>
      <c r="L249" s="15" t="s">
        <v>308</v>
      </c>
      <c r="M249" s="15" t="s">
        <v>308</v>
      </c>
      <c r="N249" s="15" t="s">
        <v>308</v>
      </c>
      <c r="O249" s="14" t="s">
        <v>1579</v>
      </c>
      <c r="P249" s="17">
        <v>14.35</v>
      </c>
      <c r="Q249" s="24" t="s">
        <v>1571</v>
      </c>
      <c r="R249" s="24" t="s">
        <v>1558</v>
      </c>
      <c r="S249" s="24" t="str">
        <f t="shared" si="12"/>
        <v>5000015964</v>
      </c>
      <c r="T249" s="24" t="str">
        <f t="shared" si="13"/>
        <v>JUL 2020</v>
      </c>
      <c r="U249" s="24" t="str">
        <f t="shared" si="14"/>
        <v>IT/Telecom Contr Svc</v>
      </c>
      <c r="V249" t="str">
        <f t="shared" si="15"/>
        <v>MARVEL TECHNOLOGIES INC</v>
      </c>
    </row>
    <row r="250" spans="1:22" x14ac:dyDescent="0.2">
      <c r="A250" s="14" t="s">
        <v>124</v>
      </c>
      <c r="B250" s="15" t="s">
        <v>1553</v>
      </c>
      <c r="C250" s="15" t="s">
        <v>1187</v>
      </c>
      <c r="D250" s="15" t="s">
        <v>1544</v>
      </c>
      <c r="E250" s="15" t="s">
        <v>485</v>
      </c>
      <c r="F250" s="15" t="s">
        <v>1244</v>
      </c>
      <c r="G250" s="15" t="s">
        <v>1442</v>
      </c>
      <c r="H250" s="15" t="s">
        <v>295</v>
      </c>
      <c r="I250" s="15" t="s">
        <v>437</v>
      </c>
      <c r="J250" s="15" t="s">
        <v>1139</v>
      </c>
      <c r="K250" s="15" t="s">
        <v>1140</v>
      </c>
      <c r="L250" s="15" t="s">
        <v>308</v>
      </c>
      <c r="M250" s="15" t="s">
        <v>308</v>
      </c>
      <c r="N250" s="15" t="s">
        <v>308</v>
      </c>
      <c r="O250" s="14" t="s">
        <v>1579</v>
      </c>
      <c r="P250" s="17">
        <v>14.35</v>
      </c>
      <c r="Q250" s="24" t="s">
        <v>1571</v>
      </c>
      <c r="R250" s="24" t="s">
        <v>1558</v>
      </c>
      <c r="S250" s="24" t="str">
        <f t="shared" si="12"/>
        <v>5000015965</v>
      </c>
      <c r="T250" s="24" t="str">
        <f t="shared" si="13"/>
        <v>JUL 2020</v>
      </c>
      <c r="U250" s="24" t="str">
        <f t="shared" si="14"/>
        <v>IT/Telecom Contr Svc</v>
      </c>
      <c r="V250" t="str">
        <f t="shared" si="15"/>
        <v>MARVEL TECHNOLOGIES INC</v>
      </c>
    </row>
    <row r="251" spans="1:22" x14ac:dyDescent="0.2">
      <c r="A251" s="14" t="s">
        <v>124</v>
      </c>
      <c r="B251" s="15" t="s">
        <v>1553</v>
      </c>
      <c r="C251" s="15" t="s">
        <v>1187</v>
      </c>
      <c r="D251" s="15" t="s">
        <v>1544</v>
      </c>
      <c r="E251" s="15" t="s">
        <v>485</v>
      </c>
      <c r="F251" s="15" t="s">
        <v>1244</v>
      </c>
      <c r="G251" s="15" t="s">
        <v>1443</v>
      </c>
      <c r="H251" s="15" t="s">
        <v>295</v>
      </c>
      <c r="I251" s="15" t="s">
        <v>437</v>
      </c>
      <c r="J251" s="15" t="s">
        <v>1139</v>
      </c>
      <c r="K251" s="15" t="s">
        <v>1140</v>
      </c>
      <c r="L251" s="15" t="s">
        <v>308</v>
      </c>
      <c r="M251" s="15" t="s">
        <v>308</v>
      </c>
      <c r="N251" s="15" t="s">
        <v>308</v>
      </c>
      <c r="O251" s="14" t="s">
        <v>1579</v>
      </c>
      <c r="P251" s="17">
        <v>14.35</v>
      </c>
      <c r="Q251" s="24" t="s">
        <v>1571</v>
      </c>
      <c r="R251" s="24" t="s">
        <v>1558</v>
      </c>
      <c r="S251" s="24" t="str">
        <f t="shared" si="12"/>
        <v>5000015966</v>
      </c>
      <c r="T251" s="24" t="str">
        <f t="shared" si="13"/>
        <v>JUL 2020</v>
      </c>
      <c r="U251" s="24" t="str">
        <f t="shared" si="14"/>
        <v>IT/Telecom Contr Svc</v>
      </c>
      <c r="V251" t="str">
        <f t="shared" si="15"/>
        <v>MARVEL TECHNOLOGIES INC</v>
      </c>
    </row>
    <row r="252" spans="1:22" x14ac:dyDescent="0.2">
      <c r="A252" s="14" t="s">
        <v>124</v>
      </c>
      <c r="B252" s="15" t="s">
        <v>1553</v>
      </c>
      <c r="C252" s="15" t="s">
        <v>1187</v>
      </c>
      <c r="D252" s="15" t="s">
        <v>1544</v>
      </c>
      <c r="E252" s="15" t="s">
        <v>485</v>
      </c>
      <c r="F252" s="15" t="s">
        <v>1244</v>
      </c>
      <c r="G252" s="15" t="s">
        <v>1444</v>
      </c>
      <c r="H252" s="15" t="s">
        <v>295</v>
      </c>
      <c r="I252" s="15" t="s">
        <v>437</v>
      </c>
      <c r="J252" s="15" t="s">
        <v>1139</v>
      </c>
      <c r="K252" s="15" t="s">
        <v>1140</v>
      </c>
      <c r="L252" s="15" t="s">
        <v>308</v>
      </c>
      <c r="M252" s="15" t="s">
        <v>308</v>
      </c>
      <c r="N252" s="15" t="s">
        <v>308</v>
      </c>
      <c r="O252" s="14" t="s">
        <v>1579</v>
      </c>
      <c r="P252" s="17">
        <v>14.35</v>
      </c>
      <c r="Q252" s="24" t="s">
        <v>1571</v>
      </c>
      <c r="R252" s="24" t="s">
        <v>1558</v>
      </c>
      <c r="S252" s="24" t="str">
        <f t="shared" si="12"/>
        <v>5000015967</v>
      </c>
      <c r="T252" s="24" t="str">
        <f t="shared" si="13"/>
        <v>JUL 2020</v>
      </c>
      <c r="U252" s="24" t="str">
        <f t="shared" si="14"/>
        <v>IT/Telecom Contr Svc</v>
      </c>
      <c r="V252" t="str">
        <f t="shared" si="15"/>
        <v>MARVEL TECHNOLOGIES INC</v>
      </c>
    </row>
    <row r="253" spans="1:22" x14ac:dyDescent="0.2">
      <c r="A253" s="14" t="s">
        <v>124</v>
      </c>
      <c r="B253" s="15" t="s">
        <v>1553</v>
      </c>
      <c r="C253" s="15" t="s">
        <v>1187</v>
      </c>
      <c r="D253" s="15" t="s">
        <v>1544</v>
      </c>
      <c r="E253" s="15" t="s">
        <v>485</v>
      </c>
      <c r="F253" s="15" t="s">
        <v>1244</v>
      </c>
      <c r="G253" s="15" t="s">
        <v>1447</v>
      </c>
      <c r="H253" s="15" t="s">
        <v>295</v>
      </c>
      <c r="I253" s="15" t="s">
        <v>437</v>
      </c>
      <c r="J253" s="15" t="s">
        <v>1139</v>
      </c>
      <c r="K253" s="15" t="s">
        <v>1140</v>
      </c>
      <c r="L253" s="15" t="s">
        <v>308</v>
      </c>
      <c r="M253" s="15" t="s">
        <v>308</v>
      </c>
      <c r="N253" s="15" t="s">
        <v>308</v>
      </c>
      <c r="O253" s="14" t="s">
        <v>1579</v>
      </c>
      <c r="P253" s="17">
        <v>14.35</v>
      </c>
      <c r="Q253" s="24" t="s">
        <v>1571</v>
      </c>
      <c r="R253" s="24" t="s">
        <v>1558</v>
      </c>
      <c r="S253" s="24" t="str">
        <f t="shared" si="12"/>
        <v>5000017573</v>
      </c>
      <c r="T253" s="24" t="str">
        <f t="shared" si="13"/>
        <v>JUL 2020</v>
      </c>
      <c r="U253" s="24" t="str">
        <f t="shared" si="14"/>
        <v>IT/Telecom Contr Svc</v>
      </c>
      <c r="V253" t="str">
        <f t="shared" si="15"/>
        <v>MARVEL TECHNOLOGIES INC</v>
      </c>
    </row>
    <row r="254" spans="1:22" x14ac:dyDescent="0.2">
      <c r="A254" s="14" t="s">
        <v>124</v>
      </c>
      <c r="B254" s="15" t="s">
        <v>1553</v>
      </c>
      <c r="C254" s="15" t="s">
        <v>1187</v>
      </c>
      <c r="D254" s="15" t="s">
        <v>1544</v>
      </c>
      <c r="E254" s="15" t="s">
        <v>485</v>
      </c>
      <c r="F254" s="15" t="s">
        <v>1244</v>
      </c>
      <c r="G254" s="15" t="s">
        <v>1453</v>
      </c>
      <c r="H254" s="15" t="s">
        <v>295</v>
      </c>
      <c r="I254" s="15" t="s">
        <v>437</v>
      </c>
      <c r="J254" s="15" t="s">
        <v>1139</v>
      </c>
      <c r="K254" s="15" t="s">
        <v>1140</v>
      </c>
      <c r="L254" s="15" t="s">
        <v>308</v>
      </c>
      <c r="M254" s="15" t="s">
        <v>308</v>
      </c>
      <c r="N254" s="15" t="s">
        <v>308</v>
      </c>
      <c r="O254" s="14" t="s">
        <v>1584</v>
      </c>
      <c r="P254" s="17">
        <v>14.35</v>
      </c>
      <c r="Q254" s="24" t="s">
        <v>1571</v>
      </c>
      <c r="R254" s="24" t="s">
        <v>1558</v>
      </c>
      <c r="S254" s="24" t="str">
        <f t="shared" si="12"/>
        <v>5000023462</v>
      </c>
      <c r="T254" s="24" t="str">
        <f t="shared" si="13"/>
        <v>SEP 2019</v>
      </c>
      <c r="U254" s="24" t="str">
        <f t="shared" si="14"/>
        <v>IT/Telecom Contr Svc</v>
      </c>
      <c r="V254" t="str">
        <f t="shared" si="15"/>
        <v>MARVEL TECHNOLOGIES INC</v>
      </c>
    </row>
    <row r="255" spans="1:22" x14ac:dyDescent="0.2">
      <c r="A255" s="14" t="s">
        <v>124</v>
      </c>
      <c r="B255" s="15" t="s">
        <v>1553</v>
      </c>
      <c r="C255" s="15" t="s">
        <v>1187</v>
      </c>
      <c r="D255" s="15" t="s">
        <v>1544</v>
      </c>
      <c r="E255" s="15" t="s">
        <v>485</v>
      </c>
      <c r="F255" s="15" t="s">
        <v>1244</v>
      </c>
      <c r="G255" s="15" t="s">
        <v>1457</v>
      </c>
      <c r="H255" s="15" t="s">
        <v>295</v>
      </c>
      <c r="I255" s="15" t="s">
        <v>437</v>
      </c>
      <c r="J255" s="15" t="s">
        <v>1139</v>
      </c>
      <c r="K255" s="15" t="s">
        <v>1140</v>
      </c>
      <c r="L255" s="15" t="s">
        <v>308</v>
      </c>
      <c r="M255" s="15" t="s">
        <v>308</v>
      </c>
      <c r="N255" s="15" t="s">
        <v>308</v>
      </c>
      <c r="O255" s="14" t="s">
        <v>1577</v>
      </c>
      <c r="P255" s="17">
        <v>14.35</v>
      </c>
      <c r="Q255" s="24" t="s">
        <v>1571</v>
      </c>
      <c r="R255" s="24" t="s">
        <v>1558</v>
      </c>
      <c r="S255" s="24" t="str">
        <f t="shared" si="12"/>
        <v>5000025984</v>
      </c>
      <c r="T255" s="24" t="str">
        <f t="shared" si="13"/>
        <v>OCT 2019</v>
      </c>
      <c r="U255" s="24" t="str">
        <f t="shared" si="14"/>
        <v>IT/Telecom Contr Svc</v>
      </c>
      <c r="V255" t="str">
        <f t="shared" si="15"/>
        <v>MARVEL TECHNOLOGIES INC</v>
      </c>
    </row>
    <row r="256" spans="1:22" x14ac:dyDescent="0.2">
      <c r="A256" s="14" t="s">
        <v>124</v>
      </c>
      <c r="B256" s="15" t="s">
        <v>1553</v>
      </c>
      <c r="C256" s="15" t="s">
        <v>1187</v>
      </c>
      <c r="D256" s="15" t="s">
        <v>1544</v>
      </c>
      <c r="E256" s="15" t="s">
        <v>485</v>
      </c>
      <c r="F256" s="15" t="s">
        <v>1244</v>
      </c>
      <c r="G256" s="15" t="s">
        <v>1462</v>
      </c>
      <c r="H256" s="15" t="s">
        <v>295</v>
      </c>
      <c r="I256" s="15" t="s">
        <v>437</v>
      </c>
      <c r="J256" s="15" t="s">
        <v>1139</v>
      </c>
      <c r="K256" s="15" t="s">
        <v>1140</v>
      </c>
      <c r="L256" s="15" t="s">
        <v>308</v>
      </c>
      <c r="M256" s="15" t="s">
        <v>308</v>
      </c>
      <c r="N256" s="15" t="s">
        <v>308</v>
      </c>
      <c r="O256" s="14" t="s">
        <v>1585</v>
      </c>
      <c r="P256" s="17">
        <v>14.35</v>
      </c>
      <c r="Q256" s="24" t="s">
        <v>1571</v>
      </c>
      <c r="R256" s="24" t="s">
        <v>1558</v>
      </c>
      <c r="S256" s="24" t="str">
        <f t="shared" si="12"/>
        <v>5000030028</v>
      </c>
      <c r="T256" s="24" t="str">
        <f t="shared" si="13"/>
        <v>NOV 2019</v>
      </c>
      <c r="U256" s="24" t="str">
        <f t="shared" si="14"/>
        <v>IT/Telecom Contr Svc</v>
      </c>
      <c r="V256" t="str">
        <f t="shared" si="15"/>
        <v>MARVEL TECHNOLOGIES INC</v>
      </c>
    </row>
    <row r="257" spans="1:22" x14ac:dyDescent="0.2">
      <c r="A257" s="14" t="s">
        <v>124</v>
      </c>
      <c r="B257" s="15" t="s">
        <v>1553</v>
      </c>
      <c r="C257" s="15" t="s">
        <v>1187</v>
      </c>
      <c r="D257" s="15" t="s">
        <v>1544</v>
      </c>
      <c r="E257" s="15" t="s">
        <v>485</v>
      </c>
      <c r="F257" s="15" t="s">
        <v>1244</v>
      </c>
      <c r="G257" s="15" t="s">
        <v>1467</v>
      </c>
      <c r="H257" s="15" t="s">
        <v>295</v>
      </c>
      <c r="I257" s="15" t="s">
        <v>437</v>
      </c>
      <c r="J257" s="15" t="s">
        <v>1139</v>
      </c>
      <c r="K257" s="15" t="s">
        <v>1140</v>
      </c>
      <c r="L257" s="15" t="s">
        <v>308</v>
      </c>
      <c r="M257" s="15" t="s">
        <v>308</v>
      </c>
      <c r="N257" s="15" t="s">
        <v>308</v>
      </c>
      <c r="O257" s="14" t="s">
        <v>1576</v>
      </c>
      <c r="P257" s="17">
        <v>14.35</v>
      </c>
      <c r="Q257" s="24" t="s">
        <v>1571</v>
      </c>
      <c r="R257" s="24" t="s">
        <v>1558</v>
      </c>
      <c r="S257" s="24" t="str">
        <f t="shared" si="12"/>
        <v>5000032830</v>
      </c>
      <c r="T257" s="24" t="str">
        <f t="shared" si="13"/>
        <v>DEC 2019</v>
      </c>
      <c r="U257" s="24" t="str">
        <f t="shared" si="14"/>
        <v>IT/Telecom Contr Svc</v>
      </c>
      <c r="V257" t="str">
        <f t="shared" si="15"/>
        <v>MARVEL TECHNOLOGIES INC</v>
      </c>
    </row>
    <row r="258" spans="1:22" x14ac:dyDescent="0.2">
      <c r="A258" s="14" t="s">
        <v>124</v>
      </c>
      <c r="B258" s="15" t="s">
        <v>1553</v>
      </c>
      <c r="C258" s="15" t="s">
        <v>1187</v>
      </c>
      <c r="D258" s="15" t="s">
        <v>1544</v>
      </c>
      <c r="E258" s="15" t="s">
        <v>485</v>
      </c>
      <c r="F258" s="15" t="s">
        <v>1244</v>
      </c>
      <c r="G258" s="15" t="s">
        <v>1470</v>
      </c>
      <c r="H258" s="15" t="s">
        <v>295</v>
      </c>
      <c r="I258" s="15" t="s">
        <v>437</v>
      </c>
      <c r="J258" s="15" t="s">
        <v>1139</v>
      </c>
      <c r="K258" s="15" t="s">
        <v>1140</v>
      </c>
      <c r="L258" s="15" t="s">
        <v>308</v>
      </c>
      <c r="M258" s="15" t="s">
        <v>308</v>
      </c>
      <c r="N258" s="15" t="s">
        <v>308</v>
      </c>
      <c r="O258" s="14" t="s">
        <v>1576</v>
      </c>
      <c r="P258" s="17">
        <v>14.35</v>
      </c>
      <c r="Q258" s="24" t="s">
        <v>1571</v>
      </c>
      <c r="R258" s="24" t="s">
        <v>1558</v>
      </c>
      <c r="S258" s="24" t="str">
        <f t="shared" si="12"/>
        <v>5000033199</v>
      </c>
      <c r="T258" s="24" t="str">
        <f t="shared" si="13"/>
        <v>DEC 2019</v>
      </c>
      <c r="U258" s="24" t="str">
        <f t="shared" si="14"/>
        <v>IT/Telecom Contr Svc</v>
      </c>
      <c r="V258" t="str">
        <f t="shared" si="15"/>
        <v>MARVEL TECHNOLOGIES INC</v>
      </c>
    </row>
    <row r="259" spans="1:22" x14ac:dyDescent="0.2">
      <c r="A259" s="14" t="s">
        <v>124</v>
      </c>
      <c r="B259" s="15" t="s">
        <v>1553</v>
      </c>
      <c r="C259" s="15" t="s">
        <v>1187</v>
      </c>
      <c r="D259" s="15" t="s">
        <v>1544</v>
      </c>
      <c r="E259" s="15" t="s">
        <v>1158</v>
      </c>
      <c r="F259" s="15" t="s">
        <v>1159</v>
      </c>
      <c r="G259" s="15" t="s">
        <v>1285</v>
      </c>
      <c r="H259" s="15" t="s">
        <v>295</v>
      </c>
      <c r="I259" s="15" t="s">
        <v>312</v>
      </c>
      <c r="J259" s="15" t="s">
        <v>1139</v>
      </c>
      <c r="K259" s="15" t="s">
        <v>1140</v>
      </c>
      <c r="L259" s="15" t="s">
        <v>308</v>
      </c>
      <c r="M259" s="15" t="s">
        <v>308</v>
      </c>
      <c r="N259" s="15" t="s">
        <v>1286</v>
      </c>
      <c r="O259" s="14" t="s">
        <v>414</v>
      </c>
      <c r="P259" s="17">
        <v>1.2895730000000001</v>
      </c>
      <c r="Q259" s="24" t="s">
        <v>1571</v>
      </c>
      <c r="R259" s="24" t="s">
        <v>1558</v>
      </c>
      <c r="S259" s="24" t="str">
        <f t="shared" si="12"/>
        <v>1900009166</v>
      </c>
      <c r="T259" s="24" t="str">
        <f t="shared" si="13"/>
        <v>MAY 2020</v>
      </c>
      <c r="U259" s="24" t="str">
        <f t="shared" si="14"/>
        <v>IT/Telecom Contr Svc</v>
      </c>
      <c r="V259" t="str">
        <f t="shared" si="15"/>
        <v>SMART ENERGY WATER</v>
      </c>
    </row>
    <row r="260" spans="1:22" x14ac:dyDescent="0.2">
      <c r="A260" s="14" t="s">
        <v>124</v>
      </c>
      <c r="B260" s="15" t="s">
        <v>1553</v>
      </c>
      <c r="C260" s="15" t="s">
        <v>1187</v>
      </c>
      <c r="D260" s="15" t="s">
        <v>1544</v>
      </c>
      <c r="E260" s="15" t="s">
        <v>1158</v>
      </c>
      <c r="F260" s="15" t="s">
        <v>1159</v>
      </c>
      <c r="G260" s="15" t="s">
        <v>1300</v>
      </c>
      <c r="H260" s="15" t="s">
        <v>295</v>
      </c>
      <c r="I260" s="15" t="s">
        <v>312</v>
      </c>
      <c r="J260" s="15" t="s">
        <v>1139</v>
      </c>
      <c r="K260" s="15" t="s">
        <v>1140</v>
      </c>
      <c r="L260" s="15" t="s">
        <v>308</v>
      </c>
      <c r="M260" s="15" t="s">
        <v>308</v>
      </c>
      <c r="N260" s="15" t="s">
        <v>1301</v>
      </c>
      <c r="O260" s="14" t="s">
        <v>1583</v>
      </c>
      <c r="P260" s="17">
        <v>2.157133</v>
      </c>
      <c r="Q260" s="24" t="s">
        <v>1571</v>
      </c>
      <c r="R260" s="24" t="s">
        <v>1558</v>
      </c>
      <c r="S260" s="24" t="str">
        <f t="shared" si="12"/>
        <v>1900012436</v>
      </c>
      <c r="T260" s="24" t="str">
        <f t="shared" si="13"/>
        <v>JUN 2020</v>
      </c>
      <c r="U260" s="24" t="str">
        <f t="shared" si="14"/>
        <v>IT/Telecom Contr Svc</v>
      </c>
      <c r="V260" t="str">
        <f t="shared" si="15"/>
        <v>SMART ENERGY WATER</v>
      </c>
    </row>
    <row r="261" spans="1:22" x14ac:dyDescent="0.2">
      <c r="A261" s="14" t="s">
        <v>124</v>
      </c>
      <c r="B261" s="15" t="s">
        <v>1553</v>
      </c>
      <c r="C261" s="15" t="s">
        <v>1187</v>
      </c>
      <c r="D261" s="15" t="s">
        <v>1544</v>
      </c>
      <c r="E261" s="15" t="s">
        <v>1158</v>
      </c>
      <c r="F261" s="15" t="s">
        <v>1159</v>
      </c>
      <c r="G261" s="15" t="s">
        <v>1445</v>
      </c>
      <c r="H261" s="15" t="s">
        <v>295</v>
      </c>
      <c r="I261" s="15" t="s">
        <v>437</v>
      </c>
      <c r="J261" s="15" t="s">
        <v>1139</v>
      </c>
      <c r="K261" s="15" t="s">
        <v>1140</v>
      </c>
      <c r="L261" s="15" t="s">
        <v>308</v>
      </c>
      <c r="M261" s="15" t="s">
        <v>308</v>
      </c>
      <c r="N261" s="15" t="s">
        <v>308</v>
      </c>
      <c r="O261" s="14" t="s">
        <v>1579</v>
      </c>
      <c r="P261" s="17">
        <v>1.9144950000000001</v>
      </c>
      <c r="Q261" s="24" t="s">
        <v>1571</v>
      </c>
      <c r="R261" s="24" t="s">
        <v>1558</v>
      </c>
      <c r="S261" s="24" t="str">
        <f t="shared" si="12"/>
        <v>5000016709</v>
      </c>
      <c r="T261" s="24" t="str">
        <f t="shared" si="13"/>
        <v>JUL 2020</v>
      </c>
      <c r="U261" s="24" t="str">
        <f t="shared" si="14"/>
        <v>IT/Telecom Contr Svc</v>
      </c>
      <c r="V261" t="str">
        <f t="shared" si="15"/>
        <v>SMART ENERGY WATER</v>
      </c>
    </row>
    <row r="262" spans="1:22" x14ac:dyDescent="0.2">
      <c r="A262" s="14" t="s">
        <v>124</v>
      </c>
      <c r="B262" s="15" t="s">
        <v>1553</v>
      </c>
      <c r="C262" s="15" t="s">
        <v>1187</v>
      </c>
      <c r="D262" s="15" t="s">
        <v>1544</v>
      </c>
      <c r="E262" s="15" t="s">
        <v>1158</v>
      </c>
      <c r="F262" s="15" t="s">
        <v>1159</v>
      </c>
      <c r="G262" s="15" t="s">
        <v>1448</v>
      </c>
      <c r="H262" s="15" t="s">
        <v>295</v>
      </c>
      <c r="I262" s="15" t="s">
        <v>437</v>
      </c>
      <c r="J262" s="15" t="s">
        <v>1139</v>
      </c>
      <c r="K262" s="15" t="s">
        <v>1140</v>
      </c>
      <c r="L262" s="15" t="s">
        <v>308</v>
      </c>
      <c r="M262" s="15" t="s">
        <v>308</v>
      </c>
      <c r="N262" s="15" t="s">
        <v>308</v>
      </c>
      <c r="O262" s="14" t="s">
        <v>1579</v>
      </c>
      <c r="P262" s="17">
        <v>73.8</v>
      </c>
      <c r="Q262" s="24" t="s">
        <v>1571</v>
      </c>
      <c r="R262" s="24" t="s">
        <v>1558</v>
      </c>
      <c r="S262" s="24" t="str">
        <f t="shared" si="12"/>
        <v>5000018423</v>
      </c>
      <c r="T262" s="24" t="str">
        <f t="shared" si="13"/>
        <v>JUL 2020</v>
      </c>
      <c r="U262" s="24" t="str">
        <f t="shared" si="14"/>
        <v>IT/Telecom Contr Svc</v>
      </c>
      <c r="V262" t="str">
        <f t="shared" si="15"/>
        <v>SMART ENERGY WATER</v>
      </c>
    </row>
    <row r="263" spans="1:22" x14ac:dyDescent="0.2">
      <c r="A263" s="14" t="s">
        <v>124</v>
      </c>
      <c r="B263" s="15" t="s">
        <v>1553</v>
      </c>
      <c r="C263" s="15" t="s">
        <v>1187</v>
      </c>
      <c r="D263" s="15" t="s">
        <v>1544</v>
      </c>
      <c r="E263" s="15" t="s">
        <v>1158</v>
      </c>
      <c r="F263" s="15" t="s">
        <v>1159</v>
      </c>
      <c r="G263" s="15" t="s">
        <v>1450</v>
      </c>
      <c r="H263" s="15" t="s">
        <v>295</v>
      </c>
      <c r="I263" s="15" t="s">
        <v>437</v>
      </c>
      <c r="J263" s="15" t="s">
        <v>1139</v>
      </c>
      <c r="K263" s="15" t="s">
        <v>1140</v>
      </c>
      <c r="L263" s="15" t="s">
        <v>308</v>
      </c>
      <c r="M263" s="15" t="s">
        <v>308</v>
      </c>
      <c r="N263" s="15" t="s">
        <v>308</v>
      </c>
      <c r="O263" s="14" t="s">
        <v>1580</v>
      </c>
      <c r="P263" s="17">
        <v>1.715276</v>
      </c>
      <c r="Q263" s="24" t="s">
        <v>1571</v>
      </c>
      <c r="R263" s="24" t="s">
        <v>1558</v>
      </c>
      <c r="S263" s="24" t="str">
        <f t="shared" si="12"/>
        <v>5000020199</v>
      </c>
      <c r="T263" s="24" t="str">
        <f t="shared" si="13"/>
        <v>AUG 2020</v>
      </c>
      <c r="U263" s="24" t="str">
        <f t="shared" si="14"/>
        <v>IT/Telecom Contr Svc</v>
      </c>
      <c r="V263" t="str">
        <f t="shared" si="15"/>
        <v>SMART ENERGY WATER</v>
      </c>
    </row>
    <row r="264" spans="1:22" x14ac:dyDescent="0.2">
      <c r="A264" s="14" t="s">
        <v>124</v>
      </c>
      <c r="B264" s="15" t="s">
        <v>1553</v>
      </c>
      <c r="C264" s="15" t="s">
        <v>1187</v>
      </c>
      <c r="D264" s="15" t="s">
        <v>1544</v>
      </c>
      <c r="E264" s="15" t="s">
        <v>387</v>
      </c>
      <c r="F264" s="15" t="s">
        <v>388</v>
      </c>
      <c r="G264" s="15" t="s">
        <v>942</v>
      </c>
      <c r="H264" s="15" t="s">
        <v>295</v>
      </c>
      <c r="I264" s="15" t="s">
        <v>437</v>
      </c>
      <c r="J264" s="15" t="s">
        <v>1082</v>
      </c>
      <c r="K264" s="15" t="s">
        <v>1083</v>
      </c>
      <c r="L264" s="15" t="s">
        <v>308</v>
      </c>
      <c r="M264" s="15" t="s">
        <v>308</v>
      </c>
      <c r="N264" s="15" t="s">
        <v>308</v>
      </c>
      <c r="O264" s="14" t="s">
        <v>1585</v>
      </c>
      <c r="P264" s="17">
        <v>3929.71</v>
      </c>
      <c r="Q264" s="24" t="s">
        <v>1571</v>
      </c>
      <c r="R264" s="24" t="s">
        <v>1558</v>
      </c>
      <c r="S264" s="24" t="str">
        <f t="shared" si="12"/>
        <v>5000000951</v>
      </c>
      <c r="T264" s="24" t="str">
        <f t="shared" si="13"/>
        <v>NOV 2019</v>
      </c>
      <c r="U264" s="24" t="str">
        <f t="shared" si="14"/>
        <v>IT/Telecom Contr Svc</v>
      </c>
      <c r="V264" t="str">
        <f t="shared" si="15"/>
        <v>SOFTWARE INFORMATION SYSTEMS LLC</v>
      </c>
    </row>
    <row r="265" spans="1:22" x14ac:dyDescent="0.2">
      <c r="A265" s="14" t="s">
        <v>124</v>
      </c>
      <c r="B265" s="15" t="s">
        <v>1553</v>
      </c>
      <c r="C265" s="15" t="s">
        <v>1187</v>
      </c>
      <c r="D265" s="15" t="s">
        <v>1544</v>
      </c>
      <c r="E265" s="15" t="s">
        <v>1211</v>
      </c>
      <c r="F265" s="15" t="s">
        <v>389</v>
      </c>
      <c r="G265" s="15" t="s">
        <v>1215</v>
      </c>
      <c r="H265" s="15" t="s">
        <v>2</v>
      </c>
      <c r="I265" s="15" t="s">
        <v>437</v>
      </c>
      <c r="J265" s="15" t="s">
        <v>1139</v>
      </c>
      <c r="K265" s="15" t="s">
        <v>1140</v>
      </c>
      <c r="L265" s="15" t="s">
        <v>308</v>
      </c>
      <c r="M265" s="15" t="s">
        <v>308</v>
      </c>
      <c r="N265" s="15" t="s">
        <v>308</v>
      </c>
      <c r="O265" s="14" t="s">
        <v>1576</v>
      </c>
      <c r="P265" s="17">
        <v>270.60000000000002</v>
      </c>
      <c r="Q265" s="24" t="s">
        <v>1571</v>
      </c>
      <c r="R265" s="24" t="s">
        <v>1558</v>
      </c>
      <c r="S265" s="24" t="str">
        <f t="shared" si="12"/>
        <v>5000032077</v>
      </c>
      <c r="T265" s="24" t="str">
        <f t="shared" si="13"/>
        <v>DEC 2019</v>
      </c>
      <c r="U265" s="24" t="str">
        <f t="shared" si="14"/>
        <v>IT/Telecom Contr Svc</v>
      </c>
      <c r="V265" t="str">
        <f t="shared" si="15"/>
        <v>SAP INDUSTRIES INC</v>
      </c>
    </row>
    <row r="266" spans="1:22" x14ac:dyDescent="0.2">
      <c r="A266" s="14" t="s">
        <v>124</v>
      </c>
      <c r="B266" s="15" t="s">
        <v>1553</v>
      </c>
      <c r="C266" s="15" t="s">
        <v>1187</v>
      </c>
      <c r="D266" s="15" t="s">
        <v>1544</v>
      </c>
      <c r="E266" s="15" t="s">
        <v>1211</v>
      </c>
      <c r="F266" s="15" t="s">
        <v>389</v>
      </c>
      <c r="G266" s="15" t="s">
        <v>1216</v>
      </c>
      <c r="H266" s="15" t="s">
        <v>2</v>
      </c>
      <c r="I266" s="15" t="s">
        <v>437</v>
      </c>
      <c r="J266" s="15" t="s">
        <v>1139</v>
      </c>
      <c r="K266" s="15" t="s">
        <v>1140</v>
      </c>
      <c r="L266" s="15" t="s">
        <v>308</v>
      </c>
      <c r="M266" s="15" t="s">
        <v>308</v>
      </c>
      <c r="N266" s="15" t="s">
        <v>308</v>
      </c>
      <c r="O266" s="14" t="s">
        <v>1576</v>
      </c>
      <c r="P266" s="17">
        <v>-270.60000000000002</v>
      </c>
      <c r="Q266" s="24" t="s">
        <v>1571</v>
      </c>
      <c r="R266" s="24" t="s">
        <v>1558</v>
      </c>
      <c r="S266" s="24" t="str">
        <f t="shared" ref="S266:S329" si="16">IF($V266="Various Vendors &lt; $1,000","",$G266)</f>
        <v>5000032078</v>
      </c>
      <c r="T266" s="24" t="str">
        <f t="shared" ref="T266:T329" si="17">IF($V266="Various Vendors &lt; $1,000","",$O266)</f>
        <v>DEC 2019</v>
      </c>
      <c r="U266" s="24" t="str">
        <f t="shared" ref="U266:U329" si="18">IF($V266="Various Vendors &lt; $1,000","",$D266)</f>
        <v>IT/Telecom Contr Svc</v>
      </c>
      <c r="V266" t="str">
        <f t="shared" ref="V266:V329" si="19">F266</f>
        <v>SAP INDUSTRIES INC</v>
      </c>
    </row>
    <row r="267" spans="1:22" x14ac:dyDescent="0.2">
      <c r="A267" s="14" t="s">
        <v>124</v>
      </c>
      <c r="B267" s="15" t="s">
        <v>1553</v>
      </c>
      <c r="C267" s="15" t="s">
        <v>1187</v>
      </c>
      <c r="D267" s="15" t="s">
        <v>1544</v>
      </c>
      <c r="E267" s="15" t="s">
        <v>1211</v>
      </c>
      <c r="F267" s="15" t="s">
        <v>389</v>
      </c>
      <c r="G267" s="15" t="s">
        <v>1217</v>
      </c>
      <c r="H267" s="15" t="s">
        <v>2</v>
      </c>
      <c r="I267" s="15" t="s">
        <v>437</v>
      </c>
      <c r="J267" s="15" t="s">
        <v>1139</v>
      </c>
      <c r="K267" s="15" t="s">
        <v>1140</v>
      </c>
      <c r="L267" s="15" t="s">
        <v>308</v>
      </c>
      <c r="M267" s="15" t="s">
        <v>308</v>
      </c>
      <c r="N267" s="15" t="s">
        <v>308</v>
      </c>
      <c r="O267" s="14" t="s">
        <v>1576</v>
      </c>
      <c r="P267" s="17">
        <v>270.60000000000002</v>
      </c>
      <c r="Q267" s="24" t="s">
        <v>1571</v>
      </c>
      <c r="R267" s="24" t="s">
        <v>1558</v>
      </c>
      <c r="S267" s="24" t="str">
        <f t="shared" si="16"/>
        <v>5000032079</v>
      </c>
      <c r="T267" s="24" t="str">
        <f t="shared" si="17"/>
        <v>DEC 2019</v>
      </c>
      <c r="U267" s="24" t="str">
        <f t="shared" si="18"/>
        <v>IT/Telecom Contr Svc</v>
      </c>
      <c r="V267" t="str">
        <f t="shared" si="19"/>
        <v>SAP INDUSTRIES INC</v>
      </c>
    </row>
    <row r="268" spans="1:22" x14ac:dyDescent="0.2">
      <c r="A268" s="14" t="s">
        <v>124</v>
      </c>
      <c r="B268" s="15" t="s">
        <v>1553</v>
      </c>
      <c r="C268" s="15" t="s">
        <v>1187</v>
      </c>
      <c r="D268" s="15" t="s">
        <v>1544</v>
      </c>
      <c r="E268" s="15" t="s">
        <v>1211</v>
      </c>
      <c r="F268" s="15" t="s">
        <v>389</v>
      </c>
      <c r="G268" s="15" t="s">
        <v>1218</v>
      </c>
      <c r="H268" s="15" t="s">
        <v>2</v>
      </c>
      <c r="I268" s="15" t="s">
        <v>437</v>
      </c>
      <c r="J268" s="15" t="s">
        <v>1139</v>
      </c>
      <c r="K268" s="15" t="s">
        <v>1140</v>
      </c>
      <c r="L268" s="15" t="s">
        <v>308</v>
      </c>
      <c r="M268" s="15" t="s">
        <v>308</v>
      </c>
      <c r="N268" s="15" t="s">
        <v>308</v>
      </c>
      <c r="O268" s="14" t="s">
        <v>1576</v>
      </c>
      <c r="P268" s="17">
        <v>92.895831999999999</v>
      </c>
      <c r="Q268" s="24" t="s">
        <v>1571</v>
      </c>
      <c r="R268" s="24" t="s">
        <v>1558</v>
      </c>
      <c r="S268" s="24" t="str">
        <f t="shared" si="16"/>
        <v>5000034099</v>
      </c>
      <c r="T268" s="24" t="str">
        <f t="shared" si="17"/>
        <v>DEC 2019</v>
      </c>
      <c r="U268" s="24" t="str">
        <f t="shared" si="18"/>
        <v>IT/Telecom Contr Svc</v>
      </c>
      <c r="V268" t="str">
        <f t="shared" si="19"/>
        <v>SAP INDUSTRIES INC</v>
      </c>
    </row>
    <row r="269" spans="1:22" x14ac:dyDescent="0.2">
      <c r="A269" s="14" t="s">
        <v>124</v>
      </c>
      <c r="B269" s="15" t="s">
        <v>1553</v>
      </c>
      <c r="C269" s="15" t="s">
        <v>1187</v>
      </c>
      <c r="D269" s="15" t="s">
        <v>1544</v>
      </c>
      <c r="E269" s="15" t="s">
        <v>1235</v>
      </c>
      <c r="F269" s="15" t="s">
        <v>1236</v>
      </c>
      <c r="G269" s="15" t="s">
        <v>644</v>
      </c>
      <c r="H269" s="15" t="s">
        <v>295</v>
      </c>
      <c r="I269" s="15" t="s">
        <v>312</v>
      </c>
      <c r="J269" s="15" t="s">
        <v>1139</v>
      </c>
      <c r="K269" s="15" t="s">
        <v>1140</v>
      </c>
      <c r="L269" s="15" t="s">
        <v>308</v>
      </c>
      <c r="M269" s="15" t="s">
        <v>308</v>
      </c>
      <c r="N269" s="15" t="s">
        <v>1237</v>
      </c>
      <c r="O269" s="14" t="s">
        <v>1578</v>
      </c>
      <c r="P269" s="17">
        <v>11.402100000000001</v>
      </c>
      <c r="Q269" s="24" t="s">
        <v>1571</v>
      </c>
      <c r="R269" s="24" t="s">
        <v>1558</v>
      </c>
      <c r="S269" s="24" t="str">
        <f t="shared" si="16"/>
        <v>1900002024</v>
      </c>
      <c r="T269" s="24" t="str">
        <f t="shared" si="17"/>
        <v>JAN 2020</v>
      </c>
      <c r="U269" s="24" t="str">
        <f t="shared" si="18"/>
        <v>IT/Telecom Contr Svc</v>
      </c>
      <c r="V269" t="str">
        <f t="shared" si="19"/>
        <v>PEAK TECHNICAL STAFFING USA</v>
      </c>
    </row>
    <row r="270" spans="1:22" x14ac:dyDescent="0.2">
      <c r="A270" s="14" t="s">
        <v>124</v>
      </c>
      <c r="B270" s="15" t="s">
        <v>1553</v>
      </c>
      <c r="C270" s="15" t="s">
        <v>1187</v>
      </c>
      <c r="D270" s="15" t="s">
        <v>1544</v>
      </c>
      <c r="E270" s="15" t="s">
        <v>1235</v>
      </c>
      <c r="F270" s="15" t="s">
        <v>1236</v>
      </c>
      <c r="G270" s="15" t="s">
        <v>645</v>
      </c>
      <c r="H270" s="15" t="s">
        <v>295</v>
      </c>
      <c r="I270" s="15" t="s">
        <v>312</v>
      </c>
      <c r="J270" s="15" t="s">
        <v>1139</v>
      </c>
      <c r="K270" s="15" t="s">
        <v>1140</v>
      </c>
      <c r="L270" s="15" t="s">
        <v>308</v>
      </c>
      <c r="M270" s="15" t="s">
        <v>308</v>
      </c>
      <c r="N270" s="15" t="s">
        <v>1238</v>
      </c>
      <c r="O270" s="14" t="s">
        <v>1578</v>
      </c>
      <c r="P270" s="17">
        <v>15.41395</v>
      </c>
      <c r="Q270" s="24" t="s">
        <v>1571</v>
      </c>
      <c r="R270" s="24" t="s">
        <v>1558</v>
      </c>
      <c r="S270" s="24" t="str">
        <f t="shared" si="16"/>
        <v>1900002025</v>
      </c>
      <c r="T270" s="24" t="str">
        <f t="shared" si="17"/>
        <v>JAN 2020</v>
      </c>
      <c r="U270" s="24" t="str">
        <f t="shared" si="18"/>
        <v>IT/Telecom Contr Svc</v>
      </c>
      <c r="V270" t="str">
        <f t="shared" si="19"/>
        <v>PEAK TECHNICAL STAFFING USA</v>
      </c>
    </row>
    <row r="271" spans="1:22" x14ac:dyDescent="0.2">
      <c r="A271" s="14" t="s">
        <v>124</v>
      </c>
      <c r="B271" s="15" t="s">
        <v>1553</v>
      </c>
      <c r="C271" s="15" t="s">
        <v>1187</v>
      </c>
      <c r="D271" s="15" t="s">
        <v>1544</v>
      </c>
      <c r="E271" s="15" t="s">
        <v>1235</v>
      </c>
      <c r="F271" s="15" t="s">
        <v>1236</v>
      </c>
      <c r="G271" s="15" t="s">
        <v>417</v>
      </c>
      <c r="H271" s="15" t="s">
        <v>295</v>
      </c>
      <c r="I271" s="15" t="s">
        <v>312</v>
      </c>
      <c r="J271" s="15" t="s">
        <v>1139</v>
      </c>
      <c r="K271" s="15" t="s">
        <v>1140</v>
      </c>
      <c r="L271" s="15" t="s">
        <v>308</v>
      </c>
      <c r="M271" s="15" t="s">
        <v>308</v>
      </c>
      <c r="N271" s="15" t="s">
        <v>1240</v>
      </c>
      <c r="O271" s="14" t="s">
        <v>1581</v>
      </c>
      <c r="P271" s="17">
        <v>16.891999999999999</v>
      </c>
      <c r="Q271" s="24" t="s">
        <v>1571</v>
      </c>
      <c r="R271" s="24" t="s">
        <v>1558</v>
      </c>
      <c r="S271" s="24" t="str">
        <f t="shared" si="16"/>
        <v>1900002462</v>
      </c>
      <c r="T271" s="24" t="str">
        <f t="shared" si="17"/>
        <v>FEB 2020</v>
      </c>
      <c r="U271" s="24" t="str">
        <f t="shared" si="18"/>
        <v>IT/Telecom Contr Svc</v>
      </c>
      <c r="V271" t="str">
        <f t="shared" si="19"/>
        <v>PEAK TECHNICAL STAFFING USA</v>
      </c>
    </row>
    <row r="272" spans="1:22" x14ac:dyDescent="0.2">
      <c r="A272" s="14" t="s">
        <v>124</v>
      </c>
      <c r="B272" s="15" t="s">
        <v>1553</v>
      </c>
      <c r="C272" s="15" t="s">
        <v>1187</v>
      </c>
      <c r="D272" s="15" t="s">
        <v>1544</v>
      </c>
      <c r="E272" s="15" t="s">
        <v>1235</v>
      </c>
      <c r="F272" s="15" t="s">
        <v>1236</v>
      </c>
      <c r="G272" s="15" t="s">
        <v>418</v>
      </c>
      <c r="H272" s="15" t="s">
        <v>295</v>
      </c>
      <c r="I272" s="15" t="s">
        <v>312</v>
      </c>
      <c r="J272" s="15" t="s">
        <v>1139</v>
      </c>
      <c r="K272" s="15" t="s">
        <v>1140</v>
      </c>
      <c r="L272" s="15" t="s">
        <v>308</v>
      </c>
      <c r="M272" s="15" t="s">
        <v>308</v>
      </c>
      <c r="N272" s="15" t="s">
        <v>1241</v>
      </c>
      <c r="O272" s="14" t="s">
        <v>1581</v>
      </c>
      <c r="P272" s="17">
        <v>16.891999999999999</v>
      </c>
      <c r="Q272" s="24" t="s">
        <v>1571</v>
      </c>
      <c r="R272" s="24" t="s">
        <v>1558</v>
      </c>
      <c r="S272" s="24" t="str">
        <f t="shared" si="16"/>
        <v>1900002463</v>
      </c>
      <c r="T272" s="24" t="str">
        <f t="shared" si="17"/>
        <v>FEB 2020</v>
      </c>
      <c r="U272" s="24" t="str">
        <f t="shared" si="18"/>
        <v>IT/Telecom Contr Svc</v>
      </c>
      <c r="V272" t="str">
        <f t="shared" si="19"/>
        <v>PEAK TECHNICAL STAFFING USA</v>
      </c>
    </row>
    <row r="273" spans="1:22" x14ac:dyDescent="0.2">
      <c r="A273" s="14" t="s">
        <v>124</v>
      </c>
      <c r="B273" s="15" t="s">
        <v>1553</v>
      </c>
      <c r="C273" s="15" t="s">
        <v>1187</v>
      </c>
      <c r="D273" s="15" t="s">
        <v>1544</v>
      </c>
      <c r="E273" s="15" t="s">
        <v>1235</v>
      </c>
      <c r="F273" s="15" t="s">
        <v>1236</v>
      </c>
      <c r="G273" s="15" t="s">
        <v>690</v>
      </c>
      <c r="H273" s="15" t="s">
        <v>295</v>
      </c>
      <c r="I273" s="15" t="s">
        <v>312</v>
      </c>
      <c r="J273" s="15" t="s">
        <v>1139</v>
      </c>
      <c r="K273" s="15" t="s">
        <v>1140</v>
      </c>
      <c r="L273" s="15" t="s">
        <v>308</v>
      </c>
      <c r="M273" s="15" t="s">
        <v>308</v>
      </c>
      <c r="N273" s="15" t="s">
        <v>1242</v>
      </c>
      <c r="O273" s="14" t="s">
        <v>1581</v>
      </c>
      <c r="P273" s="17">
        <v>16.891999999999999</v>
      </c>
      <c r="Q273" s="24" t="s">
        <v>1571</v>
      </c>
      <c r="R273" s="24" t="s">
        <v>1558</v>
      </c>
      <c r="S273" s="24" t="str">
        <f t="shared" si="16"/>
        <v>1900002692</v>
      </c>
      <c r="T273" s="24" t="str">
        <f t="shared" si="17"/>
        <v>FEB 2020</v>
      </c>
      <c r="U273" s="24" t="str">
        <f t="shared" si="18"/>
        <v>IT/Telecom Contr Svc</v>
      </c>
      <c r="V273" t="str">
        <f t="shared" si="19"/>
        <v>PEAK TECHNICAL STAFFING USA</v>
      </c>
    </row>
    <row r="274" spans="1:22" x14ac:dyDescent="0.2">
      <c r="A274" s="14" t="s">
        <v>124</v>
      </c>
      <c r="B274" s="15" t="s">
        <v>1553</v>
      </c>
      <c r="C274" s="15" t="s">
        <v>1187</v>
      </c>
      <c r="D274" s="15" t="s">
        <v>1544</v>
      </c>
      <c r="E274" s="15" t="s">
        <v>1235</v>
      </c>
      <c r="F274" s="15" t="s">
        <v>1236</v>
      </c>
      <c r="G274" s="15" t="s">
        <v>693</v>
      </c>
      <c r="H274" s="15" t="s">
        <v>295</v>
      </c>
      <c r="I274" s="15" t="s">
        <v>312</v>
      </c>
      <c r="J274" s="15" t="s">
        <v>1139</v>
      </c>
      <c r="K274" s="15" t="s">
        <v>1140</v>
      </c>
      <c r="L274" s="15" t="s">
        <v>308</v>
      </c>
      <c r="M274" s="15" t="s">
        <v>308</v>
      </c>
      <c r="N274" s="15" t="s">
        <v>1243</v>
      </c>
      <c r="O274" s="14" t="s">
        <v>1581</v>
      </c>
      <c r="P274" s="17">
        <v>16.891999999999999</v>
      </c>
      <c r="Q274" s="24" t="s">
        <v>1571</v>
      </c>
      <c r="R274" s="24" t="s">
        <v>1558</v>
      </c>
      <c r="S274" s="24" t="str">
        <f t="shared" si="16"/>
        <v>1900002694</v>
      </c>
      <c r="T274" s="24" t="str">
        <f t="shared" si="17"/>
        <v>FEB 2020</v>
      </c>
      <c r="U274" s="24" t="str">
        <f t="shared" si="18"/>
        <v>IT/Telecom Contr Svc</v>
      </c>
      <c r="V274" t="str">
        <f t="shared" si="19"/>
        <v>PEAK TECHNICAL STAFFING USA</v>
      </c>
    </row>
    <row r="275" spans="1:22" x14ac:dyDescent="0.2">
      <c r="A275" s="14" t="s">
        <v>124</v>
      </c>
      <c r="B275" s="15" t="s">
        <v>1553</v>
      </c>
      <c r="C275" s="15" t="s">
        <v>1187</v>
      </c>
      <c r="D275" s="15" t="s">
        <v>1544</v>
      </c>
      <c r="E275" s="15" t="s">
        <v>1235</v>
      </c>
      <c r="F275" s="15" t="s">
        <v>1236</v>
      </c>
      <c r="G275" s="15" t="s">
        <v>1246</v>
      </c>
      <c r="H275" s="15" t="s">
        <v>295</v>
      </c>
      <c r="I275" s="15" t="s">
        <v>312</v>
      </c>
      <c r="J275" s="15" t="s">
        <v>1139</v>
      </c>
      <c r="K275" s="15" t="s">
        <v>1140</v>
      </c>
      <c r="L275" s="15" t="s">
        <v>308</v>
      </c>
      <c r="M275" s="15" t="s">
        <v>308</v>
      </c>
      <c r="N275" s="15" t="s">
        <v>1247</v>
      </c>
      <c r="O275" s="14" t="s">
        <v>1581</v>
      </c>
      <c r="P275" s="17">
        <v>16.891999999999999</v>
      </c>
      <c r="Q275" s="24" t="s">
        <v>1571</v>
      </c>
      <c r="R275" s="24" t="s">
        <v>1558</v>
      </c>
      <c r="S275" s="24" t="str">
        <f t="shared" si="16"/>
        <v>1900004329</v>
      </c>
      <c r="T275" s="24" t="str">
        <f t="shared" si="17"/>
        <v>FEB 2020</v>
      </c>
      <c r="U275" s="24" t="str">
        <f t="shared" si="18"/>
        <v>IT/Telecom Contr Svc</v>
      </c>
      <c r="V275" t="str">
        <f t="shared" si="19"/>
        <v>PEAK TECHNICAL STAFFING USA</v>
      </c>
    </row>
    <row r="276" spans="1:22" x14ac:dyDescent="0.2">
      <c r="A276" s="14" t="s">
        <v>124</v>
      </c>
      <c r="B276" s="15" t="s">
        <v>1553</v>
      </c>
      <c r="C276" s="15" t="s">
        <v>1187</v>
      </c>
      <c r="D276" s="15" t="s">
        <v>1544</v>
      </c>
      <c r="E276" s="15" t="s">
        <v>1235</v>
      </c>
      <c r="F276" s="15" t="s">
        <v>1236</v>
      </c>
      <c r="G276" s="15" t="s">
        <v>1248</v>
      </c>
      <c r="H276" s="15" t="s">
        <v>295</v>
      </c>
      <c r="I276" s="15" t="s">
        <v>312</v>
      </c>
      <c r="J276" s="15" t="s">
        <v>1139</v>
      </c>
      <c r="K276" s="15" t="s">
        <v>1140</v>
      </c>
      <c r="L276" s="15" t="s">
        <v>308</v>
      </c>
      <c r="M276" s="15" t="s">
        <v>308</v>
      </c>
      <c r="N276" s="15" t="s">
        <v>1249</v>
      </c>
      <c r="O276" s="14" t="s">
        <v>1581</v>
      </c>
      <c r="P276" s="17">
        <v>16.891999999999999</v>
      </c>
      <c r="Q276" s="24" t="s">
        <v>1571</v>
      </c>
      <c r="R276" s="24" t="s">
        <v>1558</v>
      </c>
      <c r="S276" s="24" t="str">
        <f t="shared" si="16"/>
        <v>1900004331</v>
      </c>
      <c r="T276" s="24" t="str">
        <f t="shared" si="17"/>
        <v>FEB 2020</v>
      </c>
      <c r="U276" s="24" t="str">
        <f t="shared" si="18"/>
        <v>IT/Telecom Contr Svc</v>
      </c>
      <c r="V276" t="str">
        <f t="shared" si="19"/>
        <v>PEAK TECHNICAL STAFFING USA</v>
      </c>
    </row>
    <row r="277" spans="1:22" x14ac:dyDescent="0.2">
      <c r="A277" s="14" t="s">
        <v>124</v>
      </c>
      <c r="B277" s="15" t="s">
        <v>1553</v>
      </c>
      <c r="C277" s="15" t="s">
        <v>1187</v>
      </c>
      <c r="D277" s="15" t="s">
        <v>1544</v>
      </c>
      <c r="E277" s="15" t="s">
        <v>1235</v>
      </c>
      <c r="F277" s="15" t="s">
        <v>1236</v>
      </c>
      <c r="G277" s="15" t="s">
        <v>808</v>
      </c>
      <c r="H277" s="15" t="s">
        <v>295</v>
      </c>
      <c r="I277" s="15" t="s">
        <v>312</v>
      </c>
      <c r="J277" s="15" t="s">
        <v>1139</v>
      </c>
      <c r="K277" s="15" t="s">
        <v>1140</v>
      </c>
      <c r="L277" s="15" t="s">
        <v>308</v>
      </c>
      <c r="M277" s="15" t="s">
        <v>308</v>
      </c>
      <c r="N277" s="15" t="s">
        <v>1251</v>
      </c>
      <c r="O277" s="14" t="s">
        <v>1582</v>
      </c>
      <c r="P277" s="17">
        <v>16.891999999999999</v>
      </c>
      <c r="Q277" s="24" t="s">
        <v>1571</v>
      </c>
      <c r="R277" s="24" t="s">
        <v>1558</v>
      </c>
      <c r="S277" s="24" t="str">
        <f t="shared" si="16"/>
        <v>1900004902</v>
      </c>
      <c r="T277" s="24" t="str">
        <f t="shared" si="17"/>
        <v>MAR 2020</v>
      </c>
      <c r="U277" s="24" t="str">
        <f t="shared" si="18"/>
        <v>IT/Telecom Contr Svc</v>
      </c>
      <c r="V277" t="str">
        <f t="shared" si="19"/>
        <v>PEAK TECHNICAL STAFFING USA</v>
      </c>
    </row>
    <row r="278" spans="1:22" x14ac:dyDescent="0.2">
      <c r="A278" s="14" t="s">
        <v>124</v>
      </c>
      <c r="B278" s="15" t="s">
        <v>1553</v>
      </c>
      <c r="C278" s="15" t="s">
        <v>1187</v>
      </c>
      <c r="D278" s="15" t="s">
        <v>1544</v>
      </c>
      <c r="E278" s="15" t="s">
        <v>1235</v>
      </c>
      <c r="F278" s="15" t="s">
        <v>1236</v>
      </c>
      <c r="G278" s="15" t="s">
        <v>809</v>
      </c>
      <c r="H278" s="15" t="s">
        <v>295</v>
      </c>
      <c r="I278" s="15" t="s">
        <v>312</v>
      </c>
      <c r="J278" s="15" t="s">
        <v>1139</v>
      </c>
      <c r="K278" s="15" t="s">
        <v>1140</v>
      </c>
      <c r="L278" s="15" t="s">
        <v>308</v>
      </c>
      <c r="M278" s="15" t="s">
        <v>308</v>
      </c>
      <c r="N278" s="15" t="s">
        <v>1252</v>
      </c>
      <c r="O278" s="14" t="s">
        <v>1582</v>
      </c>
      <c r="P278" s="17">
        <v>16.891999999999999</v>
      </c>
      <c r="Q278" s="24" t="s">
        <v>1571</v>
      </c>
      <c r="R278" s="24" t="s">
        <v>1558</v>
      </c>
      <c r="S278" s="24" t="str">
        <f t="shared" si="16"/>
        <v>1900004903</v>
      </c>
      <c r="T278" s="24" t="str">
        <f t="shared" si="17"/>
        <v>MAR 2020</v>
      </c>
      <c r="U278" s="24" t="str">
        <f t="shared" si="18"/>
        <v>IT/Telecom Contr Svc</v>
      </c>
      <c r="V278" t="str">
        <f t="shared" si="19"/>
        <v>PEAK TECHNICAL STAFFING USA</v>
      </c>
    </row>
    <row r="279" spans="1:22" x14ac:dyDescent="0.2">
      <c r="A279" s="14" t="s">
        <v>124</v>
      </c>
      <c r="B279" s="15" t="s">
        <v>1553</v>
      </c>
      <c r="C279" s="15" t="s">
        <v>1187</v>
      </c>
      <c r="D279" s="15" t="s">
        <v>1544</v>
      </c>
      <c r="E279" s="15" t="s">
        <v>1235</v>
      </c>
      <c r="F279" s="15" t="s">
        <v>1236</v>
      </c>
      <c r="G279" s="15" t="s">
        <v>886</v>
      </c>
      <c r="H279" s="15" t="s">
        <v>295</v>
      </c>
      <c r="I279" s="15" t="s">
        <v>312</v>
      </c>
      <c r="J279" s="15" t="s">
        <v>1139</v>
      </c>
      <c r="K279" s="15" t="s">
        <v>1140</v>
      </c>
      <c r="L279" s="15" t="s">
        <v>308</v>
      </c>
      <c r="M279" s="15" t="s">
        <v>308</v>
      </c>
      <c r="N279" s="15" t="s">
        <v>1254</v>
      </c>
      <c r="O279" s="14" t="s">
        <v>1582</v>
      </c>
      <c r="P279" s="17">
        <v>16.891999999999999</v>
      </c>
      <c r="Q279" s="24" t="s">
        <v>1571</v>
      </c>
      <c r="R279" s="24" t="s">
        <v>1558</v>
      </c>
      <c r="S279" s="24" t="str">
        <f t="shared" si="16"/>
        <v>1900006153</v>
      </c>
      <c r="T279" s="24" t="str">
        <f t="shared" si="17"/>
        <v>MAR 2020</v>
      </c>
      <c r="U279" s="24" t="str">
        <f t="shared" si="18"/>
        <v>IT/Telecom Contr Svc</v>
      </c>
      <c r="V279" t="str">
        <f t="shared" si="19"/>
        <v>PEAK TECHNICAL STAFFING USA</v>
      </c>
    </row>
    <row r="280" spans="1:22" x14ac:dyDescent="0.2">
      <c r="A280" s="14" t="s">
        <v>124</v>
      </c>
      <c r="B280" s="15" t="s">
        <v>1553</v>
      </c>
      <c r="C280" s="15" t="s">
        <v>1187</v>
      </c>
      <c r="D280" s="15" t="s">
        <v>1544</v>
      </c>
      <c r="E280" s="15" t="s">
        <v>1235</v>
      </c>
      <c r="F280" s="15" t="s">
        <v>1236</v>
      </c>
      <c r="G280" s="15" t="s">
        <v>887</v>
      </c>
      <c r="H280" s="15" t="s">
        <v>295</v>
      </c>
      <c r="I280" s="15" t="s">
        <v>312</v>
      </c>
      <c r="J280" s="15" t="s">
        <v>1139</v>
      </c>
      <c r="K280" s="15" t="s">
        <v>1140</v>
      </c>
      <c r="L280" s="15" t="s">
        <v>308</v>
      </c>
      <c r="M280" s="15" t="s">
        <v>308</v>
      </c>
      <c r="N280" s="15" t="s">
        <v>1255</v>
      </c>
      <c r="O280" s="14" t="s">
        <v>1582</v>
      </c>
      <c r="P280" s="17">
        <v>16.891999999999999</v>
      </c>
      <c r="Q280" s="24" t="s">
        <v>1571</v>
      </c>
      <c r="R280" s="24" t="s">
        <v>1558</v>
      </c>
      <c r="S280" s="24" t="str">
        <f t="shared" si="16"/>
        <v>1900006154</v>
      </c>
      <c r="T280" s="24" t="str">
        <f t="shared" si="17"/>
        <v>MAR 2020</v>
      </c>
      <c r="U280" s="24" t="str">
        <f t="shared" si="18"/>
        <v>IT/Telecom Contr Svc</v>
      </c>
      <c r="V280" t="str">
        <f t="shared" si="19"/>
        <v>PEAK TECHNICAL STAFFING USA</v>
      </c>
    </row>
    <row r="281" spans="1:22" x14ac:dyDescent="0.2">
      <c r="A281" s="14" t="s">
        <v>124</v>
      </c>
      <c r="B281" s="15" t="s">
        <v>1553</v>
      </c>
      <c r="C281" s="15" t="s">
        <v>1187</v>
      </c>
      <c r="D281" s="15" t="s">
        <v>1544</v>
      </c>
      <c r="E281" s="15" t="s">
        <v>1235</v>
      </c>
      <c r="F281" s="15" t="s">
        <v>1236</v>
      </c>
      <c r="G281" s="15" t="s">
        <v>1258</v>
      </c>
      <c r="H281" s="15" t="s">
        <v>295</v>
      </c>
      <c r="I281" s="15" t="s">
        <v>312</v>
      </c>
      <c r="J281" s="15" t="s">
        <v>1139</v>
      </c>
      <c r="K281" s="15" t="s">
        <v>1140</v>
      </c>
      <c r="L281" s="15" t="s">
        <v>308</v>
      </c>
      <c r="M281" s="15" t="s">
        <v>308</v>
      </c>
      <c r="N281" s="15" t="s">
        <v>920</v>
      </c>
      <c r="O281" s="14" t="s">
        <v>1586</v>
      </c>
      <c r="P281" s="17">
        <v>16.891999999999999</v>
      </c>
      <c r="Q281" s="24" t="s">
        <v>1571</v>
      </c>
      <c r="R281" s="24" t="s">
        <v>1558</v>
      </c>
      <c r="S281" s="24" t="str">
        <f t="shared" si="16"/>
        <v>1900006685</v>
      </c>
      <c r="T281" s="24" t="str">
        <f t="shared" si="17"/>
        <v>APR 2020</v>
      </c>
      <c r="U281" s="24" t="str">
        <f t="shared" si="18"/>
        <v>IT/Telecom Contr Svc</v>
      </c>
      <c r="V281" t="str">
        <f t="shared" si="19"/>
        <v>PEAK TECHNICAL STAFFING USA</v>
      </c>
    </row>
    <row r="282" spans="1:22" x14ac:dyDescent="0.2">
      <c r="A282" s="14" t="s">
        <v>124</v>
      </c>
      <c r="B282" s="15" t="s">
        <v>1553</v>
      </c>
      <c r="C282" s="15" t="s">
        <v>1187</v>
      </c>
      <c r="D282" s="15" t="s">
        <v>1544</v>
      </c>
      <c r="E282" s="15" t="s">
        <v>1235</v>
      </c>
      <c r="F282" s="15" t="s">
        <v>1236</v>
      </c>
      <c r="G282" s="15" t="s">
        <v>1264</v>
      </c>
      <c r="H282" s="15" t="s">
        <v>295</v>
      </c>
      <c r="I282" s="15" t="s">
        <v>312</v>
      </c>
      <c r="J282" s="15" t="s">
        <v>1139</v>
      </c>
      <c r="K282" s="15" t="s">
        <v>1140</v>
      </c>
      <c r="L282" s="15" t="s">
        <v>308</v>
      </c>
      <c r="M282" s="15" t="s">
        <v>308</v>
      </c>
      <c r="N282" s="15" t="s">
        <v>1265</v>
      </c>
      <c r="O282" s="14" t="s">
        <v>1586</v>
      </c>
      <c r="P282" s="17">
        <v>16.891999999999999</v>
      </c>
      <c r="Q282" s="24" t="s">
        <v>1571</v>
      </c>
      <c r="R282" s="24" t="s">
        <v>1558</v>
      </c>
      <c r="S282" s="24" t="str">
        <f t="shared" si="16"/>
        <v>1900008408</v>
      </c>
      <c r="T282" s="24" t="str">
        <f t="shared" si="17"/>
        <v>APR 2020</v>
      </c>
      <c r="U282" s="24" t="str">
        <f t="shared" si="18"/>
        <v>IT/Telecom Contr Svc</v>
      </c>
      <c r="V282" t="str">
        <f t="shared" si="19"/>
        <v>PEAK TECHNICAL STAFFING USA</v>
      </c>
    </row>
    <row r="283" spans="1:22" x14ac:dyDescent="0.2">
      <c r="A283" s="14" t="s">
        <v>124</v>
      </c>
      <c r="B283" s="15" t="s">
        <v>1553</v>
      </c>
      <c r="C283" s="15" t="s">
        <v>1187</v>
      </c>
      <c r="D283" s="15" t="s">
        <v>1544</v>
      </c>
      <c r="E283" s="15" t="s">
        <v>1235</v>
      </c>
      <c r="F283" s="15" t="s">
        <v>1236</v>
      </c>
      <c r="G283" s="15" t="s">
        <v>1272</v>
      </c>
      <c r="H283" s="15" t="s">
        <v>295</v>
      </c>
      <c r="I283" s="15" t="s">
        <v>312</v>
      </c>
      <c r="J283" s="15" t="s">
        <v>1139</v>
      </c>
      <c r="K283" s="15" t="s">
        <v>1140</v>
      </c>
      <c r="L283" s="15" t="s">
        <v>308</v>
      </c>
      <c r="M283" s="15" t="s">
        <v>308</v>
      </c>
      <c r="N283" s="15" t="s">
        <v>1273</v>
      </c>
      <c r="O283" s="14" t="s">
        <v>414</v>
      </c>
      <c r="P283" s="17">
        <v>13.5136</v>
      </c>
      <c r="Q283" s="24" t="s">
        <v>1571</v>
      </c>
      <c r="R283" s="24" t="s">
        <v>1558</v>
      </c>
      <c r="S283" s="24" t="str">
        <f t="shared" si="16"/>
        <v>1900008577</v>
      </c>
      <c r="T283" s="24" t="str">
        <f t="shared" si="17"/>
        <v>MAY 2020</v>
      </c>
      <c r="U283" s="24" t="str">
        <f t="shared" si="18"/>
        <v>IT/Telecom Contr Svc</v>
      </c>
      <c r="V283" t="str">
        <f t="shared" si="19"/>
        <v>PEAK TECHNICAL STAFFING USA</v>
      </c>
    </row>
    <row r="284" spans="1:22" x14ac:dyDescent="0.2">
      <c r="A284" s="14" t="s">
        <v>124</v>
      </c>
      <c r="B284" s="15" t="s">
        <v>1553</v>
      </c>
      <c r="C284" s="15" t="s">
        <v>1187</v>
      </c>
      <c r="D284" s="15" t="s">
        <v>1544</v>
      </c>
      <c r="E284" s="15" t="s">
        <v>1235</v>
      </c>
      <c r="F284" s="15" t="s">
        <v>1236</v>
      </c>
      <c r="G284" s="15" t="s">
        <v>1274</v>
      </c>
      <c r="H284" s="15" t="s">
        <v>295</v>
      </c>
      <c r="I284" s="15" t="s">
        <v>312</v>
      </c>
      <c r="J284" s="15" t="s">
        <v>1139</v>
      </c>
      <c r="K284" s="15" t="s">
        <v>1140</v>
      </c>
      <c r="L284" s="15" t="s">
        <v>308</v>
      </c>
      <c r="M284" s="15" t="s">
        <v>308</v>
      </c>
      <c r="N284" s="15" t="s">
        <v>1275</v>
      </c>
      <c r="O284" s="14" t="s">
        <v>414</v>
      </c>
      <c r="P284" s="17">
        <v>16.891999999999999</v>
      </c>
      <c r="Q284" s="24" t="s">
        <v>1571</v>
      </c>
      <c r="R284" s="24" t="s">
        <v>1558</v>
      </c>
      <c r="S284" s="24" t="str">
        <f t="shared" si="16"/>
        <v>1900008578</v>
      </c>
      <c r="T284" s="24" t="str">
        <f t="shared" si="17"/>
        <v>MAY 2020</v>
      </c>
      <c r="U284" s="24" t="str">
        <f t="shared" si="18"/>
        <v>IT/Telecom Contr Svc</v>
      </c>
      <c r="V284" t="str">
        <f t="shared" si="19"/>
        <v>PEAK TECHNICAL STAFFING USA</v>
      </c>
    </row>
    <row r="285" spans="1:22" x14ac:dyDescent="0.2">
      <c r="A285" s="14" t="s">
        <v>124</v>
      </c>
      <c r="B285" s="15" t="s">
        <v>1553</v>
      </c>
      <c r="C285" s="15" t="s">
        <v>1187</v>
      </c>
      <c r="D285" s="15" t="s">
        <v>1544</v>
      </c>
      <c r="E285" s="15" t="s">
        <v>1235</v>
      </c>
      <c r="F285" s="15" t="s">
        <v>1236</v>
      </c>
      <c r="G285" s="15" t="s">
        <v>1276</v>
      </c>
      <c r="H285" s="15" t="s">
        <v>295</v>
      </c>
      <c r="I285" s="15" t="s">
        <v>312</v>
      </c>
      <c r="J285" s="15" t="s">
        <v>1139</v>
      </c>
      <c r="K285" s="15" t="s">
        <v>1140</v>
      </c>
      <c r="L285" s="15" t="s">
        <v>308</v>
      </c>
      <c r="M285" s="15" t="s">
        <v>308</v>
      </c>
      <c r="N285" s="15" t="s">
        <v>1277</v>
      </c>
      <c r="O285" s="14" t="s">
        <v>414</v>
      </c>
      <c r="P285" s="17">
        <v>16.891999999999999</v>
      </c>
      <c r="Q285" s="24" t="s">
        <v>1571</v>
      </c>
      <c r="R285" s="24" t="s">
        <v>1558</v>
      </c>
      <c r="S285" s="24" t="str">
        <f t="shared" si="16"/>
        <v>1900008580</v>
      </c>
      <c r="T285" s="24" t="str">
        <f t="shared" si="17"/>
        <v>MAY 2020</v>
      </c>
      <c r="U285" s="24" t="str">
        <f t="shared" si="18"/>
        <v>IT/Telecom Contr Svc</v>
      </c>
      <c r="V285" t="str">
        <f t="shared" si="19"/>
        <v>PEAK TECHNICAL STAFFING USA</v>
      </c>
    </row>
    <row r="286" spans="1:22" x14ac:dyDescent="0.2">
      <c r="A286" s="14" t="s">
        <v>124</v>
      </c>
      <c r="B286" s="15" t="s">
        <v>1553</v>
      </c>
      <c r="C286" s="15" t="s">
        <v>1187</v>
      </c>
      <c r="D286" s="15" t="s">
        <v>1544</v>
      </c>
      <c r="E286" s="15" t="s">
        <v>1235</v>
      </c>
      <c r="F286" s="15" t="s">
        <v>1236</v>
      </c>
      <c r="G286" s="15" t="s">
        <v>1283</v>
      </c>
      <c r="H286" s="15" t="s">
        <v>295</v>
      </c>
      <c r="I286" s="15" t="s">
        <v>312</v>
      </c>
      <c r="J286" s="15" t="s">
        <v>1139</v>
      </c>
      <c r="K286" s="15" t="s">
        <v>1140</v>
      </c>
      <c r="L286" s="15" t="s">
        <v>308</v>
      </c>
      <c r="M286" s="15" t="s">
        <v>308</v>
      </c>
      <c r="N286" s="15" t="s">
        <v>1284</v>
      </c>
      <c r="O286" s="14" t="s">
        <v>414</v>
      </c>
      <c r="P286" s="17">
        <v>16.891999999999999</v>
      </c>
      <c r="Q286" s="24" t="s">
        <v>1571</v>
      </c>
      <c r="R286" s="24" t="s">
        <v>1558</v>
      </c>
      <c r="S286" s="24" t="str">
        <f t="shared" si="16"/>
        <v>1900009018</v>
      </c>
      <c r="T286" s="24" t="str">
        <f t="shared" si="17"/>
        <v>MAY 2020</v>
      </c>
      <c r="U286" s="24" t="str">
        <f t="shared" si="18"/>
        <v>IT/Telecom Contr Svc</v>
      </c>
      <c r="V286" t="str">
        <f t="shared" si="19"/>
        <v>PEAK TECHNICAL STAFFING USA</v>
      </c>
    </row>
    <row r="287" spans="1:22" x14ac:dyDescent="0.2">
      <c r="A287" s="14" t="s">
        <v>124</v>
      </c>
      <c r="B287" s="15" t="s">
        <v>1553</v>
      </c>
      <c r="C287" s="15" t="s">
        <v>1187</v>
      </c>
      <c r="D287" s="15" t="s">
        <v>1544</v>
      </c>
      <c r="E287" s="15" t="s">
        <v>1235</v>
      </c>
      <c r="F287" s="15" t="s">
        <v>1236</v>
      </c>
      <c r="G287" s="15" t="s">
        <v>1289</v>
      </c>
      <c r="H287" s="15" t="s">
        <v>295</v>
      </c>
      <c r="I287" s="15" t="s">
        <v>312</v>
      </c>
      <c r="J287" s="15" t="s">
        <v>1139</v>
      </c>
      <c r="K287" s="15" t="s">
        <v>1140</v>
      </c>
      <c r="L287" s="15" t="s">
        <v>308</v>
      </c>
      <c r="M287" s="15" t="s">
        <v>308</v>
      </c>
      <c r="N287" s="15" t="s">
        <v>1290</v>
      </c>
      <c r="O287" s="14" t="s">
        <v>1583</v>
      </c>
      <c r="P287" s="17">
        <v>16.891999999999999</v>
      </c>
      <c r="Q287" s="24" t="s">
        <v>1571</v>
      </c>
      <c r="R287" s="24" t="s">
        <v>1558</v>
      </c>
      <c r="S287" s="24" t="str">
        <f t="shared" si="16"/>
        <v>1900010657</v>
      </c>
      <c r="T287" s="24" t="str">
        <f t="shared" si="17"/>
        <v>JUN 2020</v>
      </c>
      <c r="U287" s="24" t="str">
        <f t="shared" si="18"/>
        <v>IT/Telecom Contr Svc</v>
      </c>
      <c r="V287" t="str">
        <f t="shared" si="19"/>
        <v>PEAK TECHNICAL STAFFING USA</v>
      </c>
    </row>
    <row r="288" spans="1:22" x14ac:dyDescent="0.2">
      <c r="A288" s="14" t="s">
        <v>124</v>
      </c>
      <c r="B288" s="15" t="s">
        <v>1553</v>
      </c>
      <c r="C288" s="15" t="s">
        <v>1187</v>
      </c>
      <c r="D288" s="15" t="s">
        <v>1544</v>
      </c>
      <c r="E288" s="15" t="s">
        <v>1235</v>
      </c>
      <c r="F288" s="15" t="s">
        <v>1236</v>
      </c>
      <c r="G288" s="15" t="s">
        <v>1291</v>
      </c>
      <c r="H288" s="15" t="s">
        <v>295</v>
      </c>
      <c r="I288" s="15" t="s">
        <v>312</v>
      </c>
      <c r="J288" s="15" t="s">
        <v>1139</v>
      </c>
      <c r="K288" s="15" t="s">
        <v>1140</v>
      </c>
      <c r="L288" s="15" t="s">
        <v>308</v>
      </c>
      <c r="M288" s="15" t="s">
        <v>308</v>
      </c>
      <c r="N288" s="15" t="s">
        <v>1292</v>
      </c>
      <c r="O288" s="14" t="s">
        <v>1583</v>
      </c>
      <c r="P288" s="17">
        <v>16.891999999999999</v>
      </c>
      <c r="Q288" s="24" t="s">
        <v>1571</v>
      </c>
      <c r="R288" s="24" t="s">
        <v>1558</v>
      </c>
      <c r="S288" s="24" t="str">
        <f t="shared" si="16"/>
        <v>1900010658</v>
      </c>
      <c r="T288" s="24" t="str">
        <f t="shared" si="17"/>
        <v>JUN 2020</v>
      </c>
      <c r="U288" s="24" t="str">
        <f t="shared" si="18"/>
        <v>IT/Telecom Contr Svc</v>
      </c>
      <c r="V288" t="str">
        <f t="shared" si="19"/>
        <v>PEAK TECHNICAL STAFFING USA</v>
      </c>
    </row>
    <row r="289" spans="1:22" x14ac:dyDescent="0.2">
      <c r="A289" s="14" t="s">
        <v>124</v>
      </c>
      <c r="B289" s="15" t="s">
        <v>1553</v>
      </c>
      <c r="C289" s="15" t="s">
        <v>1187</v>
      </c>
      <c r="D289" s="15" t="s">
        <v>1544</v>
      </c>
      <c r="E289" s="15" t="s">
        <v>1235</v>
      </c>
      <c r="F289" s="15" t="s">
        <v>1236</v>
      </c>
      <c r="G289" s="15" t="s">
        <v>1298</v>
      </c>
      <c r="H289" s="15" t="s">
        <v>295</v>
      </c>
      <c r="I289" s="15" t="s">
        <v>312</v>
      </c>
      <c r="J289" s="15" t="s">
        <v>1139</v>
      </c>
      <c r="K289" s="15" t="s">
        <v>1140</v>
      </c>
      <c r="L289" s="15" t="s">
        <v>308</v>
      </c>
      <c r="M289" s="15" t="s">
        <v>308</v>
      </c>
      <c r="N289" s="15" t="s">
        <v>1299</v>
      </c>
      <c r="O289" s="14" t="s">
        <v>1583</v>
      </c>
      <c r="P289" s="17">
        <v>16.891999999999999</v>
      </c>
      <c r="Q289" s="24" t="s">
        <v>1571</v>
      </c>
      <c r="R289" s="24" t="s">
        <v>1558</v>
      </c>
      <c r="S289" s="24" t="str">
        <f t="shared" si="16"/>
        <v>1900011133</v>
      </c>
      <c r="T289" s="24" t="str">
        <f t="shared" si="17"/>
        <v>JUN 2020</v>
      </c>
      <c r="U289" s="24" t="str">
        <f t="shared" si="18"/>
        <v>IT/Telecom Contr Svc</v>
      </c>
      <c r="V289" t="str">
        <f t="shared" si="19"/>
        <v>PEAK TECHNICAL STAFFING USA</v>
      </c>
    </row>
    <row r="290" spans="1:22" x14ac:dyDescent="0.2">
      <c r="A290" s="14" t="s">
        <v>124</v>
      </c>
      <c r="B290" s="15" t="s">
        <v>1553</v>
      </c>
      <c r="C290" s="15" t="s">
        <v>1187</v>
      </c>
      <c r="D290" s="15" t="s">
        <v>1544</v>
      </c>
      <c r="E290" s="15" t="s">
        <v>1235</v>
      </c>
      <c r="F290" s="15" t="s">
        <v>1236</v>
      </c>
      <c r="G290" s="15" t="s">
        <v>1302</v>
      </c>
      <c r="H290" s="15" t="s">
        <v>295</v>
      </c>
      <c r="I290" s="15" t="s">
        <v>312</v>
      </c>
      <c r="J290" s="15" t="s">
        <v>1139</v>
      </c>
      <c r="K290" s="15" t="s">
        <v>1140</v>
      </c>
      <c r="L290" s="15" t="s">
        <v>308</v>
      </c>
      <c r="M290" s="15" t="s">
        <v>308</v>
      </c>
      <c r="N290" s="15" t="s">
        <v>1303</v>
      </c>
      <c r="O290" s="14" t="s">
        <v>1583</v>
      </c>
      <c r="P290" s="17">
        <v>13.5136</v>
      </c>
      <c r="Q290" s="24" t="s">
        <v>1571</v>
      </c>
      <c r="R290" s="24" t="s">
        <v>1558</v>
      </c>
      <c r="S290" s="24" t="str">
        <f t="shared" si="16"/>
        <v>1900012547</v>
      </c>
      <c r="T290" s="24" t="str">
        <f t="shared" si="17"/>
        <v>JUN 2020</v>
      </c>
      <c r="U290" s="24" t="str">
        <f t="shared" si="18"/>
        <v>IT/Telecom Contr Svc</v>
      </c>
      <c r="V290" t="str">
        <f t="shared" si="19"/>
        <v>PEAK TECHNICAL STAFFING USA</v>
      </c>
    </row>
    <row r="291" spans="1:22" x14ac:dyDescent="0.2">
      <c r="A291" s="14" t="s">
        <v>124</v>
      </c>
      <c r="B291" s="15" t="s">
        <v>1553</v>
      </c>
      <c r="C291" s="15" t="s">
        <v>1187</v>
      </c>
      <c r="D291" s="15" t="s">
        <v>1544</v>
      </c>
      <c r="E291" s="15" t="s">
        <v>1235</v>
      </c>
      <c r="F291" s="15" t="s">
        <v>1236</v>
      </c>
      <c r="G291" s="15" t="s">
        <v>1304</v>
      </c>
      <c r="H291" s="15" t="s">
        <v>295</v>
      </c>
      <c r="I291" s="15" t="s">
        <v>312</v>
      </c>
      <c r="J291" s="15" t="s">
        <v>1139</v>
      </c>
      <c r="K291" s="15" t="s">
        <v>1140</v>
      </c>
      <c r="L291" s="15" t="s">
        <v>308</v>
      </c>
      <c r="M291" s="15" t="s">
        <v>308</v>
      </c>
      <c r="N291" s="15" t="s">
        <v>1305</v>
      </c>
      <c r="O291" s="14" t="s">
        <v>1579</v>
      </c>
      <c r="P291" s="17">
        <v>16.891999999999999</v>
      </c>
      <c r="Q291" s="24" t="s">
        <v>1571</v>
      </c>
      <c r="R291" s="24" t="s">
        <v>1558</v>
      </c>
      <c r="S291" s="24" t="str">
        <f t="shared" si="16"/>
        <v>1900012760</v>
      </c>
      <c r="T291" s="24" t="str">
        <f t="shared" si="17"/>
        <v>JUL 2020</v>
      </c>
      <c r="U291" s="24" t="str">
        <f t="shared" si="18"/>
        <v>IT/Telecom Contr Svc</v>
      </c>
      <c r="V291" t="str">
        <f t="shared" si="19"/>
        <v>PEAK TECHNICAL STAFFING USA</v>
      </c>
    </row>
    <row r="292" spans="1:22" x14ac:dyDescent="0.2">
      <c r="A292" s="14" t="s">
        <v>124</v>
      </c>
      <c r="B292" s="15" t="s">
        <v>1553</v>
      </c>
      <c r="C292" s="15" t="s">
        <v>1187</v>
      </c>
      <c r="D292" s="15" t="s">
        <v>1544</v>
      </c>
      <c r="E292" s="15" t="s">
        <v>1235</v>
      </c>
      <c r="F292" s="15" t="s">
        <v>1236</v>
      </c>
      <c r="G292" s="15" t="s">
        <v>1306</v>
      </c>
      <c r="H292" s="15" t="s">
        <v>295</v>
      </c>
      <c r="I292" s="15" t="s">
        <v>312</v>
      </c>
      <c r="J292" s="15" t="s">
        <v>1139</v>
      </c>
      <c r="K292" s="15" t="s">
        <v>1140</v>
      </c>
      <c r="L292" s="15" t="s">
        <v>308</v>
      </c>
      <c r="M292" s="15" t="s">
        <v>308</v>
      </c>
      <c r="N292" s="15" t="s">
        <v>1307</v>
      </c>
      <c r="O292" s="14" t="s">
        <v>1579</v>
      </c>
      <c r="P292" s="17">
        <v>16.891999999999999</v>
      </c>
      <c r="Q292" s="24" t="s">
        <v>1571</v>
      </c>
      <c r="R292" s="24" t="s">
        <v>1558</v>
      </c>
      <c r="S292" s="24" t="str">
        <f t="shared" si="16"/>
        <v>1900012761</v>
      </c>
      <c r="T292" s="24" t="str">
        <f t="shared" si="17"/>
        <v>JUL 2020</v>
      </c>
      <c r="U292" s="24" t="str">
        <f t="shared" si="18"/>
        <v>IT/Telecom Contr Svc</v>
      </c>
      <c r="V292" t="str">
        <f t="shared" si="19"/>
        <v>PEAK TECHNICAL STAFFING USA</v>
      </c>
    </row>
    <row r="293" spans="1:22" x14ac:dyDescent="0.2">
      <c r="A293" s="14" t="s">
        <v>124</v>
      </c>
      <c r="B293" s="15" t="s">
        <v>1553</v>
      </c>
      <c r="C293" s="15" t="s">
        <v>1187</v>
      </c>
      <c r="D293" s="15" t="s">
        <v>1544</v>
      </c>
      <c r="E293" s="15" t="s">
        <v>1235</v>
      </c>
      <c r="F293" s="15" t="s">
        <v>1236</v>
      </c>
      <c r="G293" s="15" t="s">
        <v>1312</v>
      </c>
      <c r="H293" s="15" t="s">
        <v>295</v>
      </c>
      <c r="I293" s="15" t="s">
        <v>312</v>
      </c>
      <c r="J293" s="15" t="s">
        <v>1139</v>
      </c>
      <c r="K293" s="15" t="s">
        <v>1140</v>
      </c>
      <c r="L293" s="15" t="s">
        <v>308</v>
      </c>
      <c r="M293" s="15" t="s">
        <v>308</v>
      </c>
      <c r="N293" s="15" t="s">
        <v>1313</v>
      </c>
      <c r="O293" s="14" t="s">
        <v>1579</v>
      </c>
      <c r="P293" s="17">
        <v>16.891999999999999</v>
      </c>
      <c r="Q293" s="24" t="s">
        <v>1571</v>
      </c>
      <c r="R293" s="24" t="s">
        <v>1558</v>
      </c>
      <c r="S293" s="24" t="str">
        <f t="shared" si="16"/>
        <v>1900013028</v>
      </c>
      <c r="T293" s="24" t="str">
        <f t="shared" si="17"/>
        <v>JUL 2020</v>
      </c>
      <c r="U293" s="24" t="str">
        <f t="shared" si="18"/>
        <v>IT/Telecom Contr Svc</v>
      </c>
      <c r="V293" t="str">
        <f t="shared" si="19"/>
        <v>PEAK TECHNICAL STAFFING USA</v>
      </c>
    </row>
    <row r="294" spans="1:22" x14ac:dyDescent="0.2">
      <c r="A294" s="14" t="s">
        <v>124</v>
      </c>
      <c r="B294" s="15" t="s">
        <v>1553</v>
      </c>
      <c r="C294" s="15" t="s">
        <v>1187</v>
      </c>
      <c r="D294" s="15" t="s">
        <v>1544</v>
      </c>
      <c r="E294" s="15" t="s">
        <v>1235</v>
      </c>
      <c r="F294" s="15" t="s">
        <v>1236</v>
      </c>
      <c r="G294" s="15" t="s">
        <v>1314</v>
      </c>
      <c r="H294" s="15" t="s">
        <v>295</v>
      </c>
      <c r="I294" s="15" t="s">
        <v>312</v>
      </c>
      <c r="J294" s="15" t="s">
        <v>1139</v>
      </c>
      <c r="K294" s="15" t="s">
        <v>1140</v>
      </c>
      <c r="L294" s="15" t="s">
        <v>308</v>
      </c>
      <c r="M294" s="15" t="s">
        <v>308</v>
      </c>
      <c r="N294" s="15" t="s">
        <v>1315</v>
      </c>
      <c r="O294" s="14" t="s">
        <v>1579</v>
      </c>
      <c r="P294" s="17">
        <v>16.891999999999999</v>
      </c>
      <c r="Q294" s="24" t="s">
        <v>1571</v>
      </c>
      <c r="R294" s="24" t="s">
        <v>1558</v>
      </c>
      <c r="S294" s="24" t="str">
        <f t="shared" si="16"/>
        <v>1900013029</v>
      </c>
      <c r="T294" s="24" t="str">
        <f t="shared" si="17"/>
        <v>JUL 2020</v>
      </c>
      <c r="U294" s="24" t="str">
        <f t="shared" si="18"/>
        <v>IT/Telecom Contr Svc</v>
      </c>
      <c r="V294" t="str">
        <f t="shared" si="19"/>
        <v>PEAK TECHNICAL STAFFING USA</v>
      </c>
    </row>
    <row r="295" spans="1:22" x14ac:dyDescent="0.2">
      <c r="A295" s="14" t="s">
        <v>124</v>
      </c>
      <c r="B295" s="15" t="s">
        <v>1553</v>
      </c>
      <c r="C295" s="15" t="s">
        <v>1187</v>
      </c>
      <c r="D295" s="15" t="s">
        <v>1544</v>
      </c>
      <c r="E295" s="15" t="s">
        <v>1235</v>
      </c>
      <c r="F295" s="15" t="s">
        <v>1236</v>
      </c>
      <c r="G295" s="15" t="s">
        <v>1316</v>
      </c>
      <c r="H295" s="15" t="s">
        <v>295</v>
      </c>
      <c r="I295" s="15" t="s">
        <v>312</v>
      </c>
      <c r="J295" s="15" t="s">
        <v>1139</v>
      </c>
      <c r="K295" s="15" t="s">
        <v>1140</v>
      </c>
      <c r="L295" s="15" t="s">
        <v>308</v>
      </c>
      <c r="M295" s="15" t="s">
        <v>308</v>
      </c>
      <c r="N295" s="15" t="s">
        <v>1317</v>
      </c>
      <c r="O295" s="14" t="s">
        <v>1579</v>
      </c>
      <c r="P295" s="17">
        <v>16.891999999999999</v>
      </c>
      <c r="Q295" s="24" t="s">
        <v>1571</v>
      </c>
      <c r="R295" s="24" t="s">
        <v>1558</v>
      </c>
      <c r="S295" s="24" t="str">
        <f t="shared" si="16"/>
        <v>1900013030</v>
      </c>
      <c r="T295" s="24" t="str">
        <f t="shared" si="17"/>
        <v>JUL 2020</v>
      </c>
      <c r="U295" s="24" t="str">
        <f t="shared" si="18"/>
        <v>IT/Telecom Contr Svc</v>
      </c>
      <c r="V295" t="str">
        <f t="shared" si="19"/>
        <v>PEAK TECHNICAL STAFFING USA</v>
      </c>
    </row>
    <row r="296" spans="1:22" x14ac:dyDescent="0.2">
      <c r="A296" s="14" t="s">
        <v>124</v>
      </c>
      <c r="B296" s="15" t="s">
        <v>1553</v>
      </c>
      <c r="C296" s="15" t="s">
        <v>1187</v>
      </c>
      <c r="D296" s="15" t="s">
        <v>1544</v>
      </c>
      <c r="E296" s="15" t="s">
        <v>1235</v>
      </c>
      <c r="F296" s="15" t="s">
        <v>1236</v>
      </c>
      <c r="G296" s="15" t="s">
        <v>1322</v>
      </c>
      <c r="H296" s="15" t="s">
        <v>295</v>
      </c>
      <c r="I296" s="15" t="s">
        <v>312</v>
      </c>
      <c r="J296" s="15" t="s">
        <v>1139</v>
      </c>
      <c r="K296" s="15" t="s">
        <v>1140</v>
      </c>
      <c r="L296" s="15" t="s">
        <v>308</v>
      </c>
      <c r="M296" s="15" t="s">
        <v>308</v>
      </c>
      <c r="N296" s="15" t="s">
        <v>1323</v>
      </c>
      <c r="O296" s="14" t="s">
        <v>1579</v>
      </c>
      <c r="P296" s="17">
        <v>16.891999999999999</v>
      </c>
      <c r="Q296" s="24" t="s">
        <v>1571</v>
      </c>
      <c r="R296" s="24" t="s">
        <v>1558</v>
      </c>
      <c r="S296" s="24" t="str">
        <f t="shared" si="16"/>
        <v>1900014487</v>
      </c>
      <c r="T296" s="24" t="str">
        <f t="shared" si="17"/>
        <v>JUL 2020</v>
      </c>
      <c r="U296" s="24" t="str">
        <f t="shared" si="18"/>
        <v>IT/Telecom Contr Svc</v>
      </c>
      <c r="V296" t="str">
        <f t="shared" si="19"/>
        <v>PEAK TECHNICAL STAFFING USA</v>
      </c>
    </row>
    <row r="297" spans="1:22" x14ac:dyDescent="0.2">
      <c r="A297" s="14" t="s">
        <v>124</v>
      </c>
      <c r="B297" s="15" t="s">
        <v>1553</v>
      </c>
      <c r="C297" s="15" t="s">
        <v>1187</v>
      </c>
      <c r="D297" s="15" t="s">
        <v>1544</v>
      </c>
      <c r="E297" s="15" t="s">
        <v>1235</v>
      </c>
      <c r="F297" s="15" t="s">
        <v>1236</v>
      </c>
      <c r="G297" s="15" t="s">
        <v>1324</v>
      </c>
      <c r="H297" s="15" t="s">
        <v>295</v>
      </c>
      <c r="I297" s="15" t="s">
        <v>312</v>
      </c>
      <c r="J297" s="15" t="s">
        <v>1139</v>
      </c>
      <c r="K297" s="15" t="s">
        <v>1140</v>
      </c>
      <c r="L297" s="15" t="s">
        <v>308</v>
      </c>
      <c r="M297" s="15" t="s">
        <v>308</v>
      </c>
      <c r="N297" s="15" t="s">
        <v>1325</v>
      </c>
      <c r="O297" s="14" t="s">
        <v>1579</v>
      </c>
      <c r="P297" s="17">
        <v>15.2028</v>
      </c>
      <c r="Q297" s="24" t="s">
        <v>1571</v>
      </c>
      <c r="R297" s="24" t="s">
        <v>1558</v>
      </c>
      <c r="S297" s="24" t="str">
        <f t="shared" si="16"/>
        <v>1900014488</v>
      </c>
      <c r="T297" s="24" t="str">
        <f t="shared" si="17"/>
        <v>JUL 2020</v>
      </c>
      <c r="U297" s="24" t="str">
        <f t="shared" si="18"/>
        <v>IT/Telecom Contr Svc</v>
      </c>
      <c r="V297" t="str">
        <f t="shared" si="19"/>
        <v>PEAK TECHNICAL STAFFING USA</v>
      </c>
    </row>
    <row r="298" spans="1:22" x14ac:dyDescent="0.2">
      <c r="A298" s="14" t="s">
        <v>124</v>
      </c>
      <c r="B298" s="15" t="s">
        <v>1553</v>
      </c>
      <c r="C298" s="15" t="s">
        <v>1187</v>
      </c>
      <c r="D298" s="15" t="s">
        <v>1544</v>
      </c>
      <c r="E298" s="15" t="s">
        <v>1235</v>
      </c>
      <c r="F298" s="15" t="s">
        <v>1236</v>
      </c>
      <c r="G298" s="15" t="s">
        <v>1331</v>
      </c>
      <c r="H298" s="15" t="s">
        <v>295</v>
      </c>
      <c r="I298" s="15" t="s">
        <v>312</v>
      </c>
      <c r="J298" s="15" t="s">
        <v>1139</v>
      </c>
      <c r="K298" s="15" t="s">
        <v>1140</v>
      </c>
      <c r="L298" s="15" t="s">
        <v>308</v>
      </c>
      <c r="M298" s="15" t="s">
        <v>308</v>
      </c>
      <c r="N298" s="15" t="s">
        <v>1332</v>
      </c>
      <c r="O298" s="14" t="s">
        <v>1580</v>
      </c>
      <c r="P298" s="17">
        <v>16.891999999999999</v>
      </c>
      <c r="Q298" s="24" t="s">
        <v>1571</v>
      </c>
      <c r="R298" s="24" t="s">
        <v>1558</v>
      </c>
      <c r="S298" s="24" t="str">
        <f t="shared" si="16"/>
        <v>1900014934</v>
      </c>
      <c r="T298" s="24" t="str">
        <f t="shared" si="17"/>
        <v>AUG 2020</v>
      </c>
      <c r="U298" s="24" t="str">
        <f t="shared" si="18"/>
        <v>IT/Telecom Contr Svc</v>
      </c>
      <c r="V298" t="str">
        <f t="shared" si="19"/>
        <v>PEAK TECHNICAL STAFFING USA</v>
      </c>
    </row>
    <row r="299" spans="1:22" x14ac:dyDescent="0.2">
      <c r="A299" s="14" t="s">
        <v>124</v>
      </c>
      <c r="B299" s="15" t="s">
        <v>1553</v>
      </c>
      <c r="C299" s="15" t="s">
        <v>1187</v>
      </c>
      <c r="D299" s="15" t="s">
        <v>1544</v>
      </c>
      <c r="E299" s="15" t="s">
        <v>1235</v>
      </c>
      <c r="F299" s="15" t="s">
        <v>1236</v>
      </c>
      <c r="G299" s="15" t="s">
        <v>1333</v>
      </c>
      <c r="H299" s="15" t="s">
        <v>295</v>
      </c>
      <c r="I299" s="15" t="s">
        <v>312</v>
      </c>
      <c r="J299" s="15" t="s">
        <v>1139</v>
      </c>
      <c r="K299" s="15" t="s">
        <v>1140</v>
      </c>
      <c r="L299" s="15" t="s">
        <v>308</v>
      </c>
      <c r="M299" s="15" t="s">
        <v>308</v>
      </c>
      <c r="N299" s="15" t="s">
        <v>1334</v>
      </c>
      <c r="O299" s="14" t="s">
        <v>1580</v>
      </c>
      <c r="P299" s="17">
        <v>16.891999999999999</v>
      </c>
      <c r="Q299" s="24" t="s">
        <v>1571</v>
      </c>
      <c r="R299" s="24" t="s">
        <v>1558</v>
      </c>
      <c r="S299" s="24" t="str">
        <f t="shared" si="16"/>
        <v>1900014935</v>
      </c>
      <c r="T299" s="24" t="str">
        <f t="shared" si="17"/>
        <v>AUG 2020</v>
      </c>
      <c r="U299" s="24" t="str">
        <f t="shared" si="18"/>
        <v>IT/Telecom Contr Svc</v>
      </c>
      <c r="V299" t="str">
        <f t="shared" si="19"/>
        <v>PEAK TECHNICAL STAFFING USA</v>
      </c>
    </row>
    <row r="300" spans="1:22" x14ac:dyDescent="0.2">
      <c r="A300" s="14" t="s">
        <v>124</v>
      </c>
      <c r="B300" s="15" t="s">
        <v>1553</v>
      </c>
      <c r="C300" s="15" t="s">
        <v>1187</v>
      </c>
      <c r="D300" s="15" t="s">
        <v>1544</v>
      </c>
      <c r="E300" s="15" t="s">
        <v>1235</v>
      </c>
      <c r="F300" s="15" t="s">
        <v>1236</v>
      </c>
      <c r="G300" s="15" t="s">
        <v>1348</v>
      </c>
      <c r="H300" s="15" t="s">
        <v>295</v>
      </c>
      <c r="I300" s="15" t="s">
        <v>312</v>
      </c>
      <c r="J300" s="15" t="s">
        <v>1139</v>
      </c>
      <c r="K300" s="15" t="s">
        <v>1140</v>
      </c>
      <c r="L300" s="15" t="s">
        <v>308</v>
      </c>
      <c r="M300" s="15" t="s">
        <v>308</v>
      </c>
      <c r="N300" s="15" t="s">
        <v>1349</v>
      </c>
      <c r="O300" s="14" t="s">
        <v>1584</v>
      </c>
      <c r="P300" s="17">
        <v>50.676000000000002</v>
      </c>
      <c r="Q300" s="24" t="s">
        <v>1571</v>
      </c>
      <c r="R300" s="24" t="s">
        <v>1558</v>
      </c>
      <c r="S300" s="24" t="str">
        <f t="shared" si="16"/>
        <v>1900019674</v>
      </c>
      <c r="T300" s="24" t="str">
        <f t="shared" si="17"/>
        <v>SEP 2019</v>
      </c>
      <c r="U300" s="24" t="str">
        <f t="shared" si="18"/>
        <v>IT/Telecom Contr Svc</v>
      </c>
      <c r="V300" t="str">
        <f t="shared" si="19"/>
        <v>PEAK TECHNICAL STAFFING USA</v>
      </c>
    </row>
    <row r="301" spans="1:22" x14ac:dyDescent="0.2">
      <c r="A301" s="14" t="s">
        <v>124</v>
      </c>
      <c r="B301" s="15" t="s">
        <v>1553</v>
      </c>
      <c r="C301" s="15" t="s">
        <v>1187</v>
      </c>
      <c r="D301" s="15" t="s">
        <v>1544</v>
      </c>
      <c r="E301" s="15" t="s">
        <v>1235</v>
      </c>
      <c r="F301" s="15" t="s">
        <v>1236</v>
      </c>
      <c r="G301" s="15" t="s">
        <v>1356</v>
      </c>
      <c r="H301" s="15" t="s">
        <v>295</v>
      </c>
      <c r="I301" s="15" t="s">
        <v>312</v>
      </c>
      <c r="J301" s="15" t="s">
        <v>1139</v>
      </c>
      <c r="K301" s="15" t="s">
        <v>1140</v>
      </c>
      <c r="L301" s="15" t="s">
        <v>308</v>
      </c>
      <c r="M301" s="15" t="s">
        <v>308</v>
      </c>
      <c r="N301" s="15" t="s">
        <v>1357</v>
      </c>
      <c r="O301" s="14" t="s">
        <v>1577</v>
      </c>
      <c r="P301" s="17">
        <v>16.891999999999999</v>
      </c>
      <c r="Q301" s="24" t="s">
        <v>1571</v>
      </c>
      <c r="R301" s="24" t="s">
        <v>1558</v>
      </c>
      <c r="S301" s="24" t="str">
        <f t="shared" si="16"/>
        <v>1900020269</v>
      </c>
      <c r="T301" s="24" t="str">
        <f t="shared" si="17"/>
        <v>OCT 2019</v>
      </c>
      <c r="U301" s="24" t="str">
        <f t="shared" si="18"/>
        <v>IT/Telecom Contr Svc</v>
      </c>
      <c r="V301" t="str">
        <f t="shared" si="19"/>
        <v>PEAK TECHNICAL STAFFING USA</v>
      </c>
    </row>
    <row r="302" spans="1:22" x14ac:dyDescent="0.2">
      <c r="A302" s="14" t="s">
        <v>124</v>
      </c>
      <c r="B302" s="15" t="s">
        <v>1553</v>
      </c>
      <c r="C302" s="15" t="s">
        <v>1187</v>
      </c>
      <c r="D302" s="15" t="s">
        <v>1544</v>
      </c>
      <c r="E302" s="15" t="s">
        <v>1235</v>
      </c>
      <c r="F302" s="15" t="s">
        <v>1236</v>
      </c>
      <c r="G302" s="15" t="s">
        <v>1358</v>
      </c>
      <c r="H302" s="15" t="s">
        <v>295</v>
      </c>
      <c r="I302" s="15" t="s">
        <v>312</v>
      </c>
      <c r="J302" s="15" t="s">
        <v>1139</v>
      </c>
      <c r="K302" s="15" t="s">
        <v>1140</v>
      </c>
      <c r="L302" s="15" t="s">
        <v>308</v>
      </c>
      <c r="M302" s="15" t="s">
        <v>308</v>
      </c>
      <c r="N302" s="15" t="s">
        <v>1359</v>
      </c>
      <c r="O302" s="14" t="s">
        <v>1577</v>
      </c>
      <c r="P302" s="17">
        <v>16.891999999999999</v>
      </c>
      <c r="Q302" s="24" t="s">
        <v>1571</v>
      </c>
      <c r="R302" s="24" t="s">
        <v>1558</v>
      </c>
      <c r="S302" s="24" t="str">
        <f t="shared" si="16"/>
        <v>1900020270</v>
      </c>
      <c r="T302" s="24" t="str">
        <f t="shared" si="17"/>
        <v>OCT 2019</v>
      </c>
      <c r="U302" s="24" t="str">
        <f t="shared" si="18"/>
        <v>IT/Telecom Contr Svc</v>
      </c>
      <c r="V302" t="str">
        <f t="shared" si="19"/>
        <v>PEAK TECHNICAL STAFFING USA</v>
      </c>
    </row>
    <row r="303" spans="1:22" x14ac:dyDescent="0.2">
      <c r="A303" s="14" t="s">
        <v>124</v>
      </c>
      <c r="B303" s="15" t="s">
        <v>1553</v>
      </c>
      <c r="C303" s="15" t="s">
        <v>1187</v>
      </c>
      <c r="D303" s="15" t="s">
        <v>1544</v>
      </c>
      <c r="E303" s="15" t="s">
        <v>1235</v>
      </c>
      <c r="F303" s="15" t="s">
        <v>1236</v>
      </c>
      <c r="G303" s="15" t="s">
        <v>1360</v>
      </c>
      <c r="H303" s="15" t="s">
        <v>295</v>
      </c>
      <c r="I303" s="15" t="s">
        <v>312</v>
      </c>
      <c r="J303" s="15" t="s">
        <v>1139</v>
      </c>
      <c r="K303" s="15" t="s">
        <v>1140</v>
      </c>
      <c r="L303" s="15" t="s">
        <v>308</v>
      </c>
      <c r="M303" s="15" t="s">
        <v>308</v>
      </c>
      <c r="N303" s="15" t="s">
        <v>1361</v>
      </c>
      <c r="O303" s="14" t="s">
        <v>1577</v>
      </c>
      <c r="P303" s="17">
        <v>13.5136</v>
      </c>
      <c r="Q303" s="24" t="s">
        <v>1571</v>
      </c>
      <c r="R303" s="24" t="s">
        <v>1558</v>
      </c>
      <c r="S303" s="24" t="str">
        <f t="shared" si="16"/>
        <v>1900020472</v>
      </c>
      <c r="T303" s="24" t="str">
        <f t="shared" si="17"/>
        <v>OCT 2019</v>
      </c>
      <c r="U303" s="24" t="str">
        <f t="shared" si="18"/>
        <v>IT/Telecom Contr Svc</v>
      </c>
      <c r="V303" t="str">
        <f t="shared" si="19"/>
        <v>PEAK TECHNICAL STAFFING USA</v>
      </c>
    </row>
    <row r="304" spans="1:22" x14ac:dyDescent="0.2">
      <c r="A304" s="14" t="s">
        <v>124</v>
      </c>
      <c r="B304" s="15" t="s">
        <v>1553</v>
      </c>
      <c r="C304" s="15" t="s">
        <v>1187</v>
      </c>
      <c r="D304" s="15" t="s">
        <v>1544</v>
      </c>
      <c r="E304" s="15" t="s">
        <v>1235</v>
      </c>
      <c r="F304" s="15" t="s">
        <v>1236</v>
      </c>
      <c r="G304" s="15" t="s">
        <v>1362</v>
      </c>
      <c r="H304" s="15" t="s">
        <v>295</v>
      </c>
      <c r="I304" s="15" t="s">
        <v>312</v>
      </c>
      <c r="J304" s="15" t="s">
        <v>1139</v>
      </c>
      <c r="K304" s="15" t="s">
        <v>1140</v>
      </c>
      <c r="L304" s="15" t="s">
        <v>308</v>
      </c>
      <c r="M304" s="15" t="s">
        <v>308</v>
      </c>
      <c r="N304" s="15" t="s">
        <v>1363</v>
      </c>
      <c r="O304" s="14" t="s">
        <v>1577</v>
      </c>
      <c r="P304" s="17">
        <v>13.5136</v>
      </c>
      <c r="Q304" s="24" t="s">
        <v>1571</v>
      </c>
      <c r="R304" s="24" t="s">
        <v>1558</v>
      </c>
      <c r="S304" s="24" t="str">
        <f t="shared" si="16"/>
        <v>1900020473</v>
      </c>
      <c r="T304" s="24" t="str">
        <f t="shared" si="17"/>
        <v>OCT 2019</v>
      </c>
      <c r="U304" s="24" t="str">
        <f t="shared" si="18"/>
        <v>IT/Telecom Contr Svc</v>
      </c>
      <c r="V304" t="str">
        <f t="shared" si="19"/>
        <v>PEAK TECHNICAL STAFFING USA</v>
      </c>
    </row>
    <row r="305" spans="1:22" x14ac:dyDescent="0.2">
      <c r="A305" s="14" t="s">
        <v>124</v>
      </c>
      <c r="B305" s="15" t="s">
        <v>1553</v>
      </c>
      <c r="C305" s="15" t="s">
        <v>1187</v>
      </c>
      <c r="D305" s="15" t="s">
        <v>1544</v>
      </c>
      <c r="E305" s="15" t="s">
        <v>1235</v>
      </c>
      <c r="F305" s="15" t="s">
        <v>1236</v>
      </c>
      <c r="G305" s="15" t="s">
        <v>1370</v>
      </c>
      <c r="H305" s="15" t="s">
        <v>295</v>
      </c>
      <c r="I305" s="15" t="s">
        <v>312</v>
      </c>
      <c r="J305" s="15" t="s">
        <v>1139</v>
      </c>
      <c r="K305" s="15" t="s">
        <v>1140</v>
      </c>
      <c r="L305" s="15" t="s">
        <v>308</v>
      </c>
      <c r="M305" s="15" t="s">
        <v>308</v>
      </c>
      <c r="N305" s="15" t="s">
        <v>1371</v>
      </c>
      <c r="O305" s="14" t="s">
        <v>1577</v>
      </c>
      <c r="P305" s="17">
        <v>19.425799999999999</v>
      </c>
      <c r="Q305" s="24" t="s">
        <v>1571</v>
      </c>
      <c r="R305" s="24" t="s">
        <v>1558</v>
      </c>
      <c r="S305" s="24" t="str">
        <f t="shared" si="16"/>
        <v>1900022333</v>
      </c>
      <c r="T305" s="24" t="str">
        <f t="shared" si="17"/>
        <v>OCT 2019</v>
      </c>
      <c r="U305" s="24" t="str">
        <f t="shared" si="18"/>
        <v>IT/Telecom Contr Svc</v>
      </c>
      <c r="V305" t="str">
        <f t="shared" si="19"/>
        <v>PEAK TECHNICAL STAFFING USA</v>
      </c>
    </row>
    <row r="306" spans="1:22" x14ac:dyDescent="0.2">
      <c r="A306" s="14" t="s">
        <v>124</v>
      </c>
      <c r="B306" s="15" t="s">
        <v>1553</v>
      </c>
      <c r="C306" s="15" t="s">
        <v>1187</v>
      </c>
      <c r="D306" s="15" t="s">
        <v>1544</v>
      </c>
      <c r="E306" s="15" t="s">
        <v>1235</v>
      </c>
      <c r="F306" s="15" t="s">
        <v>1236</v>
      </c>
      <c r="G306" s="15" t="s">
        <v>1372</v>
      </c>
      <c r="H306" s="15" t="s">
        <v>295</v>
      </c>
      <c r="I306" s="15" t="s">
        <v>312</v>
      </c>
      <c r="J306" s="15" t="s">
        <v>1139</v>
      </c>
      <c r="K306" s="15" t="s">
        <v>1140</v>
      </c>
      <c r="L306" s="15" t="s">
        <v>308</v>
      </c>
      <c r="M306" s="15" t="s">
        <v>308</v>
      </c>
      <c r="N306" s="15" t="s">
        <v>1373</v>
      </c>
      <c r="O306" s="14" t="s">
        <v>1577</v>
      </c>
      <c r="P306" s="17">
        <v>16.891999999999999</v>
      </c>
      <c r="Q306" s="24" t="s">
        <v>1571</v>
      </c>
      <c r="R306" s="24" t="s">
        <v>1558</v>
      </c>
      <c r="S306" s="24" t="str">
        <f t="shared" si="16"/>
        <v>1900022334</v>
      </c>
      <c r="T306" s="24" t="str">
        <f t="shared" si="17"/>
        <v>OCT 2019</v>
      </c>
      <c r="U306" s="24" t="str">
        <f t="shared" si="18"/>
        <v>IT/Telecom Contr Svc</v>
      </c>
      <c r="V306" t="str">
        <f t="shared" si="19"/>
        <v>PEAK TECHNICAL STAFFING USA</v>
      </c>
    </row>
    <row r="307" spans="1:22" x14ac:dyDescent="0.2">
      <c r="A307" s="14" t="s">
        <v>124</v>
      </c>
      <c r="B307" s="15" t="s">
        <v>1553</v>
      </c>
      <c r="C307" s="15" t="s">
        <v>1187</v>
      </c>
      <c r="D307" s="15" t="s">
        <v>1544</v>
      </c>
      <c r="E307" s="15" t="s">
        <v>1235</v>
      </c>
      <c r="F307" s="15" t="s">
        <v>1236</v>
      </c>
      <c r="G307" s="15" t="s">
        <v>1381</v>
      </c>
      <c r="H307" s="15" t="s">
        <v>295</v>
      </c>
      <c r="I307" s="15" t="s">
        <v>312</v>
      </c>
      <c r="J307" s="15" t="s">
        <v>1139</v>
      </c>
      <c r="K307" s="15" t="s">
        <v>1140</v>
      </c>
      <c r="L307" s="15" t="s">
        <v>308</v>
      </c>
      <c r="M307" s="15" t="s">
        <v>308</v>
      </c>
      <c r="N307" s="15" t="s">
        <v>1382</v>
      </c>
      <c r="O307" s="14" t="s">
        <v>1585</v>
      </c>
      <c r="P307" s="17">
        <v>19.003499999999999</v>
      </c>
      <c r="Q307" s="24" t="s">
        <v>1571</v>
      </c>
      <c r="R307" s="24" t="s">
        <v>1558</v>
      </c>
      <c r="S307" s="24" t="str">
        <f t="shared" si="16"/>
        <v>1900022990</v>
      </c>
      <c r="T307" s="24" t="str">
        <f t="shared" si="17"/>
        <v>NOV 2019</v>
      </c>
      <c r="U307" s="24" t="str">
        <f t="shared" si="18"/>
        <v>IT/Telecom Contr Svc</v>
      </c>
      <c r="V307" t="str">
        <f t="shared" si="19"/>
        <v>PEAK TECHNICAL STAFFING USA</v>
      </c>
    </row>
    <row r="308" spans="1:22" x14ac:dyDescent="0.2">
      <c r="A308" s="14" t="s">
        <v>124</v>
      </c>
      <c r="B308" s="15" t="s">
        <v>1553</v>
      </c>
      <c r="C308" s="15" t="s">
        <v>1187</v>
      </c>
      <c r="D308" s="15" t="s">
        <v>1544</v>
      </c>
      <c r="E308" s="15" t="s">
        <v>1235</v>
      </c>
      <c r="F308" s="15" t="s">
        <v>1236</v>
      </c>
      <c r="G308" s="15" t="s">
        <v>1383</v>
      </c>
      <c r="H308" s="15" t="s">
        <v>295</v>
      </c>
      <c r="I308" s="15" t="s">
        <v>312</v>
      </c>
      <c r="J308" s="15" t="s">
        <v>1139</v>
      </c>
      <c r="K308" s="15" t="s">
        <v>1140</v>
      </c>
      <c r="L308" s="15" t="s">
        <v>308</v>
      </c>
      <c r="M308" s="15" t="s">
        <v>308</v>
      </c>
      <c r="N308" s="15" t="s">
        <v>1384</v>
      </c>
      <c r="O308" s="14" t="s">
        <v>1585</v>
      </c>
      <c r="P308" s="17">
        <v>19.003499999999999</v>
      </c>
      <c r="Q308" s="24" t="s">
        <v>1571</v>
      </c>
      <c r="R308" s="24" t="s">
        <v>1558</v>
      </c>
      <c r="S308" s="24" t="str">
        <f t="shared" si="16"/>
        <v>1900022991</v>
      </c>
      <c r="T308" s="24" t="str">
        <f t="shared" si="17"/>
        <v>NOV 2019</v>
      </c>
      <c r="U308" s="24" t="str">
        <f t="shared" si="18"/>
        <v>IT/Telecom Contr Svc</v>
      </c>
      <c r="V308" t="str">
        <f t="shared" si="19"/>
        <v>PEAK TECHNICAL STAFFING USA</v>
      </c>
    </row>
    <row r="309" spans="1:22" x14ac:dyDescent="0.2">
      <c r="A309" s="14" t="s">
        <v>124</v>
      </c>
      <c r="B309" s="15" t="s">
        <v>1553</v>
      </c>
      <c r="C309" s="15" t="s">
        <v>1187</v>
      </c>
      <c r="D309" s="15" t="s">
        <v>1544</v>
      </c>
      <c r="E309" s="15" t="s">
        <v>1235</v>
      </c>
      <c r="F309" s="15" t="s">
        <v>1236</v>
      </c>
      <c r="G309" s="15" t="s">
        <v>1386</v>
      </c>
      <c r="H309" s="15" t="s">
        <v>295</v>
      </c>
      <c r="I309" s="15" t="s">
        <v>312</v>
      </c>
      <c r="J309" s="15" t="s">
        <v>1139</v>
      </c>
      <c r="K309" s="15" t="s">
        <v>1140</v>
      </c>
      <c r="L309" s="15" t="s">
        <v>308</v>
      </c>
      <c r="M309" s="15" t="s">
        <v>308</v>
      </c>
      <c r="N309" s="15" t="s">
        <v>1387</v>
      </c>
      <c r="O309" s="14" t="s">
        <v>1585</v>
      </c>
      <c r="P309" s="17">
        <v>16.891999999999999</v>
      </c>
      <c r="Q309" s="24" t="s">
        <v>1571</v>
      </c>
      <c r="R309" s="24" t="s">
        <v>1558</v>
      </c>
      <c r="S309" s="24" t="str">
        <f t="shared" si="16"/>
        <v>1900024303</v>
      </c>
      <c r="T309" s="24" t="str">
        <f t="shared" si="17"/>
        <v>NOV 2019</v>
      </c>
      <c r="U309" s="24" t="str">
        <f t="shared" si="18"/>
        <v>IT/Telecom Contr Svc</v>
      </c>
      <c r="V309" t="str">
        <f t="shared" si="19"/>
        <v>PEAK TECHNICAL STAFFING USA</v>
      </c>
    </row>
    <row r="310" spans="1:22" x14ac:dyDescent="0.2">
      <c r="A310" s="14" t="s">
        <v>124</v>
      </c>
      <c r="B310" s="15" t="s">
        <v>1553</v>
      </c>
      <c r="C310" s="15" t="s">
        <v>1187</v>
      </c>
      <c r="D310" s="15" t="s">
        <v>1544</v>
      </c>
      <c r="E310" s="15" t="s">
        <v>1235</v>
      </c>
      <c r="F310" s="15" t="s">
        <v>1236</v>
      </c>
      <c r="G310" s="15" t="s">
        <v>1388</v>
      </c>
      <c r="H310" s="15" t="s">
        <v>295</v>
      </c>
      <c r="I310" s="15" t="s">
        <v>312</v>
      </c>
      <c r="J310" s="15" t="s">
        <v>1139</v>
      </c>
      <c r="K310" s="15" t="s">
        <v>1140</v>
      </c>
      <c r="L310" s="15" t="s">
        <v>308</v>
      </c>
      <c r="M310" s="15" t="s">
        <v>308</v>
      </c>
      <c r="N310" s="15" t="s">
        <v>1389</v>
      </c>
      <c r="O310" s="14" t="s">
        <v>1585</v>
      </c>
      <c r="P310" s="17">
        <v>16.891999999999999</v>
      </c>
      <c r="Q310" s="24" t="s">
        <v>1571</v>
      </c>
      <c r="R310" s="24" t="s">
        <v>1558</v>
      </c>
      <c r="S310" s="24" t="str">
        <f t="shared" si="16"/>
        <v>1900024304</v>
      </c>
      <c r="T310" s="24" t="str">
        <f t="shared" si="17"/>
        <v>NOV 2019</v>
      </c>
      <c r="U310" s="24" t="str">
        <f t="shared" si="18"/>
        <v>IT/Telecom Contr Svc</v>
      </c>
      <c r="V310" t="str">
        <f t="shared" si="19"/>
        <v>PEAK TECHNICAL STAFFING USA</v>
      </c>
    </row>
    <row r="311" spans="1:22" x14ac:dyDescent="0.2">
      <c r="A311" s="14" t="s">
        <v>124</v>
      </c>
      <c r="B311" s="15" t="s">
        <v>1553</v>
      </c>
      <c r="C311" s="15" t="s">
        <v>1187</v>
      </c>
      <c r="D311" s="15" t="s">
        <v>1544</v>
      </c>
      <c r="E311" s="15" t="s">
        <v>1235</v>
      </c>
      <c r="F311" s="15" t="s">
        <v>1236</v>
      </c>
      <c r="G311" s="15" t="s">
        <v>1397</v>
      </c>
      <c r="H311" s="15" t="s">
        <v>295</v>
      </c>
      <c r="I311" s="15" t="s">
        <v>312</v>
      </c>
      <c r="J311" s="15" t="s">
        <v>1139</v>
      </c>
      <c r="K311" s="15" t="s">
        <v>1140</v>
      </c>
      <c r="L311" s="15" t="s">
        <v>308</v>
      </c>
      <c r="M311" s="15" t="s">
        <v>308</v>
      </c>
      <c r="N311" s="15" t="s">
        <v>1398</v>
      </c>
      <c r="O311" s="14" t="s">
        <v>1576</v>
      </c>
      <c r="P311" s="17">
        <v>18.792349999999999</v>
      </c>
      <c r="Q311" s="24" t="s">
        <v>1571</v>
      </c>
      <c r="R311" s="24" t="s">
        <v>1558</v>
      </c>
      <c r="S311" s="24" t="str">
        <f t="shared" si="16"/>
        <v>1900024943</v>
      </c>
      <c r="T311" s="24" t="str">
        <f t="shared" si="17"/>
        <v>DEC 2019</v>
      </c>
      <c r="U311" s="24" t="str">
        <f t="shared" si="18"/>
        <v>IT/Telecom Contr Svc</v>
      </c>
      <c r="V311" t="str">
        <f t="shared" si="19"/>
        <v>PEAK TECHNICAL STAFFING USA</v>
      </c>
    </row>
    <row r="312" spans="1:22" x14ac:dyDescent="0.2">
      <c r="A312" s="14" t="s">
        <v>124</v>
      </c>
      <c r="B312" s="15" t="s">
        <v>1553</v>
      </c>
      <c r="C312" s="15" t="s">
        <v>1187</v>
      </c>
      <c r="D312" s="15" t="s">
        <v>1544</v>
      </c>
      <c r="E312" s="15" t="s">
        <v>1235</v>
      </c>
      <c r="F312" s="15" t="s">
        <v>1236</v>
      </c>
      <c r="G312" s="15" t="s">
        <v>1399</v>
      </c>
      <c r="H312" s="15" t="s">
        <v>295</v>
      </c>
      <c r="I312" s="15" t="s">
        <v>312</v>
      </c>
      <c r="J312" s="15" t="s">
        <v>1139</v>
      </c>
      <c r="K312" s="15" t="s">
        <v>1140</v>
      </c>
      <c r="L312" s="15" t="s">
        <v>308</v>
      </c>
      <c r="M312" s="15" t="s">
        <v>308</v>
      </c>
      <c r="N312" s="15" t="s">
        <v>1400</v>
      </c>
      <c r="O312" s="14" t="s">
        <v>1576</v>
      </c>
      <c r="P312" s="17">
        <v>14.99165</v>
      </c>
      <c r="Q312" s="24" t="s">
        <v>1571</v>
      </c>
      <c r="R312" s="24" t="s">
        <v>1558</v>
      </c>
      <c r="S312" s="24" t="str">
        <f t="shared" si="16"/>
        <v>1900024944</v>
      </c>
      <c r="T312" s="24" t="str">
        <f t="shared" si="17"/>
        <v>DEC 2019</v>
      </c>
      <c r="U312" s="24" t="str">
        <f t="shared" si="18"/>
        <v>IT/Telecom Contr Svc</v>
      </c>
      <c r="V312" t="str">
        <f t="shared" si="19"/>
        <v>PEAK TECHNICAL STAFFING USA</v>
      </c>
    </row>
    <row r="313" spans="1:22" x14ac:dyDescent="0.2">
      <c r="A313" s="14" t="s">
        <v>124</v>
      </c>
      <c r="B313" s="15" t="s">
        <v>1553</v>
      </c>
      <c r="C313" s="15" t="s">
        <v>1187</v>
      </c>
      <c r="D313" s="15" t="s">
        <v>1544</v>
      </c>
      <c r="E313" s="15" t="s">
        <v>1235</v>
      </c>
      <c r="F313" s="15" t="s">
        <v>1236</v>
      </c>
      <c r="G313" s="15" t="s">
        <v>1409</v>
      </c>
      <c r="H313" s="15" t="s">
        <v>295</v>
      </c>
      <c r="I313" s="15" t="s">
        <v>312</v>
      </c>
      <c r="J313" s="15" t="s">
        <v>1139</v>
      </c>
      <c r="K313" s="15" t="s">
        <v>1140</v>
      </c>
      <c r="L313" s="15" t="s">
        <v>308</v>
      </c>
      <c r="M313" s="15" t="s">
        <v>308</v>
      </c>
      <c r="N313" s="15" t="s">
        <v>1410</v>
      </c>
      <c r="O313" s="14" t="s">
        <v>1576</v>
      </c>
      <c r="P313" s="17">
        <v>19.848099999999999</v>
      </c>
      <c r="Q313" s="24" t="s">
        <v>1571</v>
      </c>
      <c r="R313" s="24" t="s">
        <v>1558</v>
      </c>
      <c r="S313" s="24" t="str">
        <f t="shared" si="16"/>
        <v>1900025353</v>
      </c>
      <c r="T313" s="24" t="str">
        <f t="shared" si="17"/>
        <v>DEC 2019</v>
      </c>
      <c r="U313" s="24" t="str">
        <f t="shared" si="18"/>
        <v>IT/Telecom Contr Svc</v>
      </c>
      <c r="V313" t="str">
        <f t="shared" si="19"/>
        <v>PEAK TECHNICAL STAFFING USA</v>
      </c>
    </row>
    <row r="314" spans="1:22" x14ac:dyDescent="0.2">
      <c r="A314" s="14" t="s">
        <v>124</v>
      </c>
      <c r="B314" s="15" t="s">
        <v>1553</v>
      </c>
      <c r="C314" s="15" t="s">
        <v>1187</v>
      </c>
      <c r="D314" s="15" t="s">
        <v>1544</v>
      </c>
      <c r="E314" s="15" t="s">
        <v>1235</v>
      </c>
      <c r="F314" s="15" t="s">
        <v>1236</v>
      </c>
      <c r="G314" s="15" t="s">
        <v>1411</v>
      </c>
      <c r="H314" s="15" t="s">
        <v>295</v>
      </c>
      <c r="I314" s="15" t="s">
        <v>312</v>
      </c>
      <c r="J314" s="15" t="s">
        <v>1139</v>
      </c>
      <c r="K314" s="15" t="s">
        <v>1140</v>
      </c>
      <c r="L314" s="15" t="s">
        <v>308</v>
      </c>
      <c r="M314" s="15" t="s">
        <v>308</v>
      </c>
      <c r="N314" s="15" t="s">
        <v>1412</v>
      </c>
      <c r="O314" s="14" t="s">
        <v>1576</v>
      </c>
      <c r="P314" s="17">
        <v>9.2905999999999995</v>
      </c>
      <c r="Q314" s="24" t="s">
        <v>1571</v>
      </c>
      <c r="R314" s="24" t="s">
        <v>1558</v>
      </c>
      <c r="S314" s="24" t="str">
        <f t="shared" si="16"/>
        <v>1900025354</v>
      </c>
      <c r="T314" s="24" t="str">
        <f t="shared" si="17"/>
        <v>DEC 2019</v>
      </c>
      <c r="U314" s="24" t="str">
        <f t="shared" si="18"/>
        <v>IT/Telecom Contr Svc</v>
      </c>
      <c r="V314" t="str">
        <f t="shared" si="19"/>
        <v>PEAK TECHNICAL STAFFING USA</v>
      </c>
    </row>
    <row r="315" spans="1:22" x14ac:dyDescent="0.2">
      <c r="A315" s="14" t="s">
        <v>124</v>
      </c>
      <c r="B315" s="15" t="s">
        <v>1553</v>
      </c>
      <c r="C315" s="15" t="s">
        <v>1187</v>
      </c>
      <c r="D315" s="15" t="s">
        <v>1544</v>
      </c>
      <c r="E315" s="15" t="s">
        <v>1228</v>
      </c>
      <c r="F315" s="15" t="s">
        <v>1229</v>
      </c>
      <c r="G315" s="15" t="s">
        <v>525</v>
      </c>
      <c r="H315" s="15" t="s">
        <v>2</v>
      </c>
      <c r="I315" s="15" t="s">
        <v>312</v>
      </c>
      <c r="J315" s="15" t="s">
        <v>1139</v>
      </c>
      <c r="K315" s="15" t="s">
        <v>1140</v>
      </c>
      <c r="L315" s="15" t="s">
        <v>308</v>
      </c>
      <c r="M315" s="15" t="s">
        <v>308</v>
      </c>
      <c r="N315" s="15" t="s">
        <v>1230</v>
      </c>
      <c r="O315" s="14" t="s">
        <v>1578</v>
      </c>
      <c r="P315" s="17">
        <v>67.650000000000006</v>
      </c>
      <c r="Q315" s="24" t="s">
        <v>1571</v>
      </c>
      <c r="R315" s="24" t="s">
        <v>1558</v>
      </c>
      <c r="S315" s="24" t="str">
        <f t="shared" si="16"/>
        <v>1900000518</v>
      </c>
      <c r="T315" s="24" t="str">
        <f t="shared" si="17"/>
        <v>JAN 2020</v>
      </c>
      <c r="U315" s="24" t="str">
        <f t="shared" si="18"/>
        <v>IT/Telecom Contr Svc</v>
      </c>
      <c r="V315" t="str">
        <f t="shared" si="19"/>
        <v>ITERES GROUP LP</v>
      </c>
    </row>
    <row r="316" spans="1:22" x14ac:dyDescent="0.2">
      <c r="A316" s="14" t="s">
        <v>124</v>
      </c>
      <c r="B316" s="15" t="s">
        <v>1553</v>
      </c>
      <c r="C316" s="15" t="s">
        <v>1187</v>
      </c>
      <c r="D316" s="15" t="s">
        <v>1544</v>
      </c>
      <c r="E316" s="15" t="s">
        <v>1228</v>
      </c>
      <c r="F316" s="15" t="s">
        <v>1229</v>
      </c>
      <c r="G316" s="15" t="s">
        <v>675</v>
      </c>
      <c r="H316" s="15" t="s">
        <v>295</v>
      </c>
      <c r="I316" s="15" t="s">
        <v>413</v>
      </c>
      <c r="J316" s="15" t="s">
        <v>1139</v>
      </c>
      <c r="K316" s="15" t="s">
        <v>1140</v>
      </c>
      <c r="L316" s="15" t="s">
        <v>308</v>
      </c>
      <c r="M316" s="15" t="s">
        <v>308</v>
      </c>
      <c r="N316" s="15" t="s">
        <v>980</v>
      </c>
      <c r="O316" s="14" t="s">
        <v>1581</v>
      </c>
      <c r="P316" s="17">
        <v>59.04</v>
      </c>
      <c r="Q316" s="24" t="s">
        <v>1571</v>
      </c>
      <c r="R316" s="24" t="s">
        <v>1558</v>
      </c>
      <c r="S316" s="24" t="str">
        <f t="shared" si="16"/>
        <v>1900002552</v>
      </c>
      <c r="T316" s="24" t="str">
        <f t="shared" si="17"/>
        <v>FEB 2020</v>
      </c>
      <c r="U316" s="24" t="str">
        <f t="shared" si="18"/>
        <v>IT/Telecom Contr Svc</v>
      </c>
      <c r="V316" t="str">
        <f t="shared" si="19"/>
        <v>ITERES GROUP LP</v>
      </c>
    </row>
    <row r="317" spans="1:22" x14ac:dyDescent="0.2">
      <c r="A317" s="14" t="s">
        <v>124</v>
      </c>
      <c r="B317" s="15" t="s">
        <v>1553</v>
      </c>
      <c r="C317" s="15" t="s">
        <v>1187</v>
      </c>
      <c r="D317" s="15" t="s">
        <v>1544</v>
      </c>
      <c r="E317" s="15" t="s">
        <v>1228</v>
      </c>
      <c r="F317" s="15" t="s">
        <v>1229</v>
      </c>
      <c r="G317" s="15" t="s">
        <v>771</v>
      </c>
      <c r="H317" s="15" t="s">
        <v>295</v>
      </c>
      <c r="I317" s="15" t="s">
        <v>413</v>
      </c>
      <c r="J317" s="15" t="s">
        <v>1139</v>
      </c>
      <c r="K317" s="15" t="s">
        <v>1140</v>
      </c>
      <c r="L317" s="15" t="s">
        <v>308</v>
      </c>
      <c r="M317" s="15" t="s">
        <v>308</v>
      </c>
      <c r="N317" s="15" t="s">
        <v>983</v>
      </c>
      <c r="O317" s="14" t="s">
        <v>1582</v>
      </c>
      <c r="P317" s="17">
        <v>37.515000000000001</v>
      </c>
      <c r="Q317" s="24" t="s">
        <v>1571</v>
      </c>
      <c r="R317" s="24" t="s">
        <v>1558</v>
      </c>
      <c r="S317" s="24" t="str">
        <f t="shared" si="16"/>
        <v>1900004482</v>
      </c>
      <c r="T317" s="24" t="str">
        <f t="shared" si="17"/>
        <v>MAR 2020</v>
      </c>
      <c r="U317" s="24" t="str">
        <f t="shared" si="18"/>
        <v>IT/Telecom Contr Svc</v>
      </c>
      <c r="V317" t="str">
        <f t="shared" si="19"/>
        <v>ITERES GROUP LP</v>
      </c>
    </row>
    <row r="318" spans="1:22" x14ac:dyDescent="0.2">
      <c r="A318" s="14" t="s">
        <v>124</v>
      </c>
      <c r="B318" s="15" t="s">
        <v>1553</v>
      </c>
      <c r="C318" s="15" t="s">
        <v>1187</v>
      </c>
      <c r="D318" s="15" t="s">
        <v>1544</v>
      </c>
      <c r="E318" s="15" t="s">
        <v>1228</v>
      </c>
      <c r="F318" s="15" t="s">
        <v>1229</v>
      </c>
      <c r="G318" s="15" t="s">
        <v>792</v>
      </c>
      <c r="H318" s="15" t="s">
        <v>295</v>
      </c>
      <c r="I318" s="15" t="s">
        <v>413</v>
      </c>
      <c r="J318" s="15" t="s">
        <v>1139</v>
      </c>
      <c r="K318" s="15" t="s">
        <v>1140</v>
      </c>
      <c r="L318" s="15" t="s">
        <v>308</v>
      </c>
      <c r="M318" s="15" t="s">
        <v>308</v>
      </c>
      <c r="N318" s="15" t="s">
        <v>984</v>
      </c>
      <c r="O318" s="14" t="s">
        <v>1582</v>
      </c>
      <c r="P318" s="17">
        <v>62.73</v>
      </c>
      <c r="Q318" s="24" t="s">
        <v>1571</v>
      </c>
      <c r="R318" s="24" t="s">
        <v>1558</v>
      </c>
      <c r="S318" s="24" t="str">
        <f t="shared" si="16"/>
        <v>1900004753</v>
      </c>
      <c r="T318" s="24" t="str">
        <f t="shared" si="17"/>
        <v>MAR 2020</v>
      </c>
      <c r="U318" s="24" t="str">
        <f t="shared" si="18"/>
        <v>IT/Telecom Contr Svc</v>
      </c>
      <c r="V318" t="str">
        <f t="shared" si="19"/>
        <v>ITERES GROUP LP</v>
      </c>
    </row>
    <row r="319" spans="1:22" x14ac:dyDescent="0.2">
      <c r="A319" s="14" t="s">
        <v>124</v>
      </c>
      <c r="B319" s="15" t="s">
        <v>1553</v>
      </c>
      <c r="C319" s="15" t="s">
        <v>1187</v>
      </c>
      <c r="D319" s="15" t="s">
        <v>1544</v>
      </c>
      <c r="E319" s="15" t="s">
        <v>1228</v>
      </c>
      <c r="F319" s="15" t="s">
        <v>1229</v>
      </c>
      <c r="G319" s="15" t="s">
        <v>793</v>
      </c>
      <c r="H319" s="15" t="s">
        <v>2</v>
      </c>
      <c r="I319" s="15" t="s">
        <v>413</v>
      </c>
      <c r="J319" s="15" t="s">
        <v>1139</v>
      </c>
      <c r="K319" s="15" t="s">
        <v>1140</v>
      </c>
      <c r="L319" s="15" t="s">
        <v>308</v>
      </c>
      <c r="M319" s="15" t="s">
        <v>308</v>
      </c>
      <c r="N319" s="15" t="s">
        <v>985</v>
      </c>
      <c r="O319" s="14" t="s">
        <v>1582</v>
      </c>
      <c r="P319" s="17">
        <v>53.71</v>
      </c>
      <c r="Q319" s="24" t="s">
        <v>1571</v>
      </c>
      <c r="R319" s="24" t="s">
        <v>1558</v>
      </c>
      <c r="S319" s="24" t="str">
        <f t="shared" si="16"/>
        <v>1900004754</v>
      </c>
      <c r="T319" s="24" t="str">
        <f t="shared" si="17"/>
        <v>MAR 2020</v>
      </c>
      <c r="U319" s="24" t="str">
        <f t="shared" si="18"/>
        <v>IT/Telecom Contr Svc</v>
      </c>
      <c r="V319" t="str">
        <f t="shared" si="19"/>
        <v>ITERES GROUP LP</v>
      </c>
    </row>
    <row r="320" spans="1:22" x14ac:dyDescent="0.2">
      <c r="A320" s="14" t="s">
        <v>124</v>
      </c>
      <c r="B320" s="15" t="s">
        <v>1553</v>
      </c>
      <c r="C320" s="15" t="s">
        <v>1187</v>
      </c>
      <c r="D320" s="15" t="s">
        <v>1544</v>
      </c>
      <c r="E320" s="15" t="s">
        <v>1228</v>
      </c>
      <c r="F320" s="15" t="s">
        <v>1229</v>
      </c>
      <c r="G320" s="15" t="s">
        <v>871</v>
      </c>
      <c r="H320" s="15" t="s">
        <v>2</v>
      </c>
      <c r="I320" s="15" t="s">
        <v>413</v>
      </c>
      <c r="J320" s="15" t="s">
        <v>1139</v>
      </c>
      <c r="K320" s="15" t="s">
        <v>1140</v>
      </c>
      <c r="L320" s="15" t="s">
        <v>308</v>
      </c>
      <c r="M320" s="15" t="s">
        <v>308</v>
      </c>
      <c r="N320" s="15" t="s">
        <v>987</v>
      </c>
      <c r="O320" s="14" t="s">
        <v>1582</v>
      </c>
      <c r="P320" s="17">
        <v>44.28</v>
      </c>
      <c r="Q320" s="24" t="s">
        <v>1571</v>
      </c>
      <c r="R320" s="24" t="s">
        <v>1558</v>
      </c>
      <c r="S320" s="24" t="str">
        <f t="shared" si="16"/>
        <v>1900006056</v>
      </c>
      <c r="T320" s="24" t="str">
        <f t="shared" si="17"/>
        <v>MAR 2020</v>
      </c>
      <c r="U320" s="24" t="str">
        <f t="shared" si="18"/>
        <v>IT/Telecom Contr Svc</v>
      </c>
      <c r="V320" t="str">
        <f t="shared" si="19"/>
        <v>ITERES GROUP LP</v>
      </c>
    </row>
    <row r="321" spans="1:22" x14ac:dyDescent="0.2">
      <c r="A321" s="14" t="s">
        <v>124</v>
      </c>
      <c r="B321" s="15" t="s">
        <v>1553</v>
      </c>
      <c r="C321" s="15" t="s">
        <v>1187</v>
      </c>
      <c r="D321" s="15" t="s">
        <v>1544</v>
      </c>
      <c r="E321" s="15" t="s">
        <v>1228</v>
      </c>
      <c r="F321" s="15" t="s">
        <v>1229</v>
      </c>
      <c r="G321" s="15" t="s">
        <v>1266</v>
      </c>
      <c r="H321" s="15" t="s">
        <v>2</v>
      </c>
      <c r="I321" s="15" t="s">
        <v>413</v>
      </c>
      <c r="J321" s="15" t="s">
        <v>1139</v>
      </c>
      <c r="K321" s="15" t="s">
        <v>1140</v>
      </c>
      <c r="L321" s="15" t="s">
        <v>308</v>
      </c>
      <c r="M321" s="15" t="s">
        <v>308</v>
      </c>
      <c r="N321" s="15" t="s">
        <v>994</v>
      </c>
      <c r="O321" s="14" t="s">
        <v>1586</v>
      </c>
      <c r="P321" s="17">
        <v>52.07</v>
      </c>
      <c r="Q321" s="24" t="s">
        <v>1571</v>
      </c>
      <c r="R321" s="24" t="s">
        <v>1558</v>
      </c>
      <c r="S321" s="24" t="str">
        <f t="shared" si="16"/>
        <v>1900008415</v>
      </c>
      <c r="T321" s="24" t="str">
        <f t="shared" si="17"/>
        <v>APR 2020</v>
      </c>
      <c r="U321" s="24" t="str">
        <f t="shared" si="18"/>
        <v>IT/Telecom Contr Svc</v>
      </c>
      <c r="V321" t="str">
        <f t="shared" si="19"/>
        <v>ITERES GROUP LP</v>
      </c>
    </row>
    <row r="322" spans="1:22" x14ac:dyDescent="0.2">
      <c r="A322" s="14" t="s">
        <v>124</v>
      </c>
      <c r="B322" s="15" t="s">
        <v>1553</v>
      </c>
      <c r="C322" s="15" t="s">
        <v>1187</v>
      </c>
      <c r="D322" s="15" t="s">
        <v>1544</v>
      </c>
      <c r="E322" s="15" t="s">
        <v>1228</v>
      </c>
      <c r="F322" s="15" t="s">
        <v>1229</v>
      </c>
      <c r="G322" s="15" t="s">
        <v>1267</v>
      </c>
      <c r="H322" s="15" t="s">
        <v>2</v>
      </c>
      <c r="I322" s="15" t="s">
        <v>413</v>
      </c>
      <c r="J322" s="15" t="s">
        <v>1139</v>
      </c>
      <c r="K322" s="15" t="s">
        <v>1140</v>
      </c>
      <c r="L322" s="15" t="s">
        <v>308</v>
      </c>
      <c r="M322" s="15" t="s">
        <v>308</v>
      </c>
      <c r="N322" s="15" t="s">
        <v>995</v>
      </c>
      <c r="O322" s="14" t="s">
        <v>1586</v>
      </c>
      <c r="P322" s="17">
        <v>59.45</v>
      </c>
      <c r="Q322" s="24" t="s">
        <v>1571</v>
      </c>
      <c r="R322" s="24" t="s">
        <v>1558</v>
      </c>
      <c r="S322" s="24" t="str">
        <f t="shared" si="16"/>
        <v>1900008435</v>
      </c>
      <c r="T322" s="24" t="str">
        <f t="shared" si="17"/>
        <v>APR 2020</v>
      </c>
      <c r="U322" s="24" t="str">
        <f t="shared" si="18"/>
        <v>IT/Telecom Contr Svc</v>
      </c>
      <c r="V322" t="str">
        <f t="shared" si="19"/>
        <v>ITERES GROUP LP</v>
      </c>
    </row>
    <row r="323" spans="1:22" x14ac:dyDescent="0.2">
      <c r="A323" s="14" t="s">
        <v>124</v>
      </c>
      <c r="B323" s="15" t="s">
        <v>1553</v>
      </c>
      <c r="C323" s="15" t="s">
        <v>1187</v>
      </c>
      <c r="D323" s="15" t="s">
        <v>1544</v>
      </c>
      <c r="E323" s="15" t="s">
        <v>1228</v>
      </c>
      <c r="F323" s="15" t="s">
        <v>1229</v>
      </c>
      <c r="G323" s="15" t="s">
        <v>1282</v>
      </c>
      <c r="H323" s="15" t="s">
        <v>285</v>
      </c>
      <c r="I323" s="15" t="s">
        <v>413</v>
      </c>
      <c r="J323" s="15" t="s">
        <v>1139</v>
      </c>
      <c r="K323" s="15" t="s">
        <v>1140</v>
      </c>
      <c r="L323" s="15" t="s">
        <v>308</v>
      </c>
      <c r="M323" s="15" t="s">
        <v>308</v>
      </c>
      <c r="N323" s="15" t="s">
        <v>996</v>
      </c>
      <c r="O323" s="14" t="s">
        <v>414</v>
      </c>
      <c r="P323" s="17">
        <v>32.39</v>
      </c>
      <c r="Q323" s="24" t="s">
        <v>1571</v>
      </c>
      <c r="R323" s="24" t="s">
        <v>1558</v>
      </c>
      <c r="S323" s="24" t="str">
        <f t="shared" si="16"/>
        <v>1900008671</v>
      </c>
      <c r="T323" s="24" t="str">
        <f t="shared" si="17"/>
        <v>MAY 2020</v>
      </c>
      <c r="U323" s="24" t="str">
        <f t="shared" si="18"/>
        <v>IT/Telecom Contr Svc</v>
      </c>
      <c r="V323" t="str">
        <f t="shared" si="19"/>
        <v>ITERES GROUP LP</v>
      </c>
    </row>
    <row r="324" spans="1:22" x14ac:dyDescent="0.2">
      <c r="A324" s="14" t="s">
        <v>124</v>
      </c>
      <c r="B324" s="15" t="s">
        <v>1553</v>
      </c>
      <c r="C324" s="15" t="s">
        <v>1187</v>
      </c>
      <c r="D324" s="15" t="s">
        <v>1544</v>
      </c>
      <c r="E324" s="15" t="s">
        <v>1228</v>
      </c>
      <c r="F324" s="15" t="s">
        <v>1229</v>
      </c>
      <c r="G324" s="15" t="s">
        <v>1287</v>
      </c>
      <c r="H324" s="15" t="s">
        <v>285</v>
      </c>
      <c r="I324" s="15" t="s">
        <v>312</v>
      </c>
      <c r="J324" s="15" t="s">
        <v>1139</v>
      </c>
      <c r="K324" s="15" t="s">
        <v>1140</v>
      </c>
      <c r="L324" s="15" t="s">
        <v>308</v>
      </c>
      <c r="M324" s="15" t="s">
        <v>308</v>
      </c>
      <c r="N324" s="15" t="s">
        <v>1288</v>
      </c>
      <c r="O324" s="14" t="s">
        <v>414</v>
      </c>
      <c r="P324" s="17">
        <v>28.29</v>
      </c>
      <c r="Q324" s="24" t="s">
        <v>1571</v>
      </c>
      <c r="R324" s="24" t="s">
        <v>1558</v>
      </c>
      <c r="S324" s="24" t="str">
        <f t="shared" si="16"/>
        <v>1900010546</v>
      </c>
      <c r="T324" s="24" t="str">
        <f t="shared" si="17"/>
        <v>MAY 2020</v>
      </c>
      <c r="U324" s="24" t="str">
        <f t="shared" si="18"/>
        <v>IT/Telecom Contr Svc</v>
      </c>
      <c r="V324" t="str">
        <f t="shared" si="19"/>
        <v>ITERES GROUP LP</v>
      </c>
    </row>
    <row r="325" spans="1:22" x14ac:dyDescent="0.2">
      <c r="A325" s="14" t="s">
        <v>124</v>
      </c>
      <c r="B325" s="15" t="s">
        <v>1553</v>
      </c>
      <c r="C325" s="15" t="s">
        <v>1187</v>
      </c>
      <c r="D325" s="15" t="s">
        <v>1544</v>
      </c>
      <c r="E325" s="15" t="s">
        <v>1228</v>
      </c>
      <c r="F325" s="15" t="s">
        <v>1229</v>
      </c>
      <c r="G325" s="15" t="s">
        <v>1297</v>
      </c>
      <c r="H325" s="15" t="s">
        <v>285</v>
      </c>
      <c r="I325" s="15" t="s">
        <v>413</v>
      </c>
      <c r="J325" s="15" t="s">
        <v>1139</v>
      </c>
      <c r="K325" s="15" t="s">
        <v>1140</v>
      </c>
      <c r="L325" s="15" t="s">
        <v>308</v>
      </c>
      <c r="M325" s="15" t="s">
        <v>308</v>
      </c>
      <c r="N325" s="15" t="s">
        <v>1000</v>
      </c>
      <c r="O325" s="14" t="s">
        <v>1583</v>
      </c>
      <c r="P325" s="17">
        <v>32.594999999999999</v>
      </c>
      <c r="Q325" s="24" t="s">
        <v>1571</v>
      </c>
      <c r="R325" s="24" t="s">
        <v>1558</v>
      </c>
      <c r="S325" s="24" t="str">
        <f t="shared" si="16"/>
        <v>1900010784</v>
      </c>
      <c r="T325" s="24" t="str">
        <f t="shared" si="17"/>
        <v>JUN 2020</v>
      </c>
      <c r="U325" s="24" t="str">
        <f t="shared" si="18"/>
        <v>IT/Telecom Contr Svc</v>
      </c>
      <c r="V325" t="str">
        <f t="shared" si="19"/>
        <v>ITERES GROUP LP</v>
      </c>
    </row>
    <row r="326" spans="1:22" x14ac:dyDescent="0.2">
      <c r="A326" s="14" t="s">
        <v>124</v>
      </c>
      <c r="B326" s="15" t="s">
        <v>1553</v>
      </c>
      <c r="C326" s="15" t="s">
        <v>1187</v>
      </c>
      <c r="D326" s="15" t="s">
        <v>1544</v>
      </c>
      <c r="E326" s="15" t="s">
        <v>1228</v>
      </c>
      <c r="F326" s="15" t="s">
        <v>1229</v>
      </c>
      <c r="G326" s="15" t="s">
        <v>1318</v>
      </c>
      <c r="H326" s="15" t="s">
        <v>4</v>
      </c>
      <c r="I326" s="15" t="s">
        <v>413</v>
      </c>
      <c r="J326" s="15" t="s">
        <v>1139</v>
      </c>
      <c r="K326" s="15" t="s">
        <v>1140</v>
      </c>
      <c r="L326" s="15" t="s">
        <v>308</v>
      </c>
      <c r="M326" s="15" t="s">
        <v>308</v>
      </c>
      <c r="N326" s="15" t="s">
        <v>1003</v>
      </c>
      <c r="O326" s="14" t="s">
        <v>1579</v>
      </c>
      <c r="P326" s="17">
        <v>32.799999999999997</v>
      </c>
      <c r="Q326" s="24" t="s">
        <v>1571</v>
      </c>
      <c r="R326" s="24" t="s">
        <v>1558</v>
      </c>
      <c r="S326" s="24" t="str">
        <f t="shared" si="16"/>
        <v>1900013133</v>
      </c>
      <c r="T326" s="24" t="str">
        <f t="shared" si="17"/>
        <v>JUL 2020</v>
      </c>
      <c r="U326" s="24" t="str">
        <f t="shared" si="18"/>
        <v>IT/Telecom Contr Svc</v>
      </c>
      <c r="V326" t="str">
        <f t="shared" si="19"/>
        <v>ITERES GROUP LP</v>
      </c>
    </row>
    <row r="327" spans="1:22" x14ac:dyDescent="0.2">
      <c r="A327" s="14" t="s">
        <v>124</v>
      </c>
      <c r="B327" s="15" t="s">
        <v>1553</v>
      </c>
      <c r="C327" s="15" t="s">
        <v>1187</v>
      </c>
      <c r="D327" s="15" t="s">
        <v>1544</v>
      </c>
      <c r="E327" s="15" t="s">
        <v>1228</v>
      </c>
      <c r="F327" s="15" t="s">
        <v>1229</v>
      </c>
      <c r="G327" s="15" t="s">
        <v>1321</v>
      </c>
      <c r="H327" s="15" t="s">
        <v>285</v>
      </c>
      <c r="I327" s="15" t="s">
        <v>413</v>
      </c>
      <c r="J327" s="15" t="s">
        <v>1139</v>
      </c>
      <c r="K327" s="15" t="s">
        <v>1140</v>
      </c>
      <c r="L327" s="15" t="s">
        <v>308</v>
      </c>
      <c r="M327" s="15" t="s">
        <v>308</v>
      </c>
      <c r="N327" s="15" t="s">
        <v>783</v>
      </c>
      <c r="O327" s="14" t="s">
        <v>1579</v>
      </c>
      <c r="P327" s="17">
        <v>31.98</v>
      </c>
      <c r="Q327" s="24" t="s">
        <v>1571</v>
      </c>
      <c r="R327" s="24" t="s">
        <v>1558</v>
      </c>
      <c r="S327" s="24" t="str">
        <f t="shared" si="16"/>
        <v>1900014371</v>
      </c>
      <c r="T327" s="24" t="str">
        <f t="shared" si="17"/>
        <v>JUL 2020</v>
      </c>
      <c r="U327" s="24" t="str">
        <f t="shared" si="18"/>
        <v>IT/Telecom Contr Svc</v>
      </c>
      <c r="V327" t="str">
        <f t="shared" si="19"/>
        <v>ITERES GROUP LP</v>
      </c>
    </row>
    <row r="328" spans="1:22" x14ac:dyDescent="0.2">
      <c r="A328" s="14" t="s">
        <v>124</v>
      </c>
      <c r="B328" s="15" t="s">
        <v>1553</v>
      </c>
      <c r="C328" s="15" t="s">
        <v>1187</v>
      </c>
      <c r="D328" s="15" t="s">
        <v>1544</v>
      </c>
      <c r="E328" s="15" t="s">
        <v>1228</v>
      </c>
      <c r="F328" s="15" t="s">
        <v>1229</v>
      </c>
      <c r="G328" s="15" t="s">
        <v>1326</v>
      </c>
      <c r="H328" s="15" t="s">
        <v>4</v>
      </c>
      <c r="I328" s="15" t="s">
        <v>413</v>
      </c>
      <c r="J328" s="15" t="s">
        <v>1139</v>
      </c>
      <c r="K328" s="15" t="s">
        <v>1140</v>
      </c>
      <c r="L328" s="15" t="s">
        <v>308</v>
      </c>
      <c r="M328" s="15" t="s">
        <v>308</v>
      </c>
      <c r="N328" s="15" t="s">
        <v>1004</v>
      </c>
      <c r="O328" s="14" t="s">
        <v>1579</v>
      </c>
      <c r="P328" s="17">
        <v>29.52</v>
      </c>
      <c r="Q328" s="24" t="s">
        <v>1571</v>
      </c>
      <c r="R328" s="24" t="s">
        <v>1558</v>
      </c>
      <c r="S328" s="24" t="str">
        <f t="shared" si="16"/>
        <v>1900014563</v>
      </c>
      <c r="T328" s="24" t="str">
        <f t="shared" si="17"/>
        <v>JUL 2020</v>
      </c>
      <c r="U328" s="24" t="str">
        <f t="shared" si="18"/>
        <v>IT/Telecom Contr Svc</v>
      </c>
      <c r="V328" t="str">
        <f t="shared" si="19"/>
        <v>ITERES GROUP LP</v>
      </c>
    </row>
    <row r="329" spans="1:22" x14ac:dyDescent="0.2">
      <c r="A329" s="14" t="s">
        <v>124</v>
      </c>
      <c r="B329" s="15" t="s">
        <v>1553</v>
      </c>
      <c r="C329" s="15" t="s">
        <v>1187</v>
      </c>
      <c r="D329" s="15" t="s">
        <v>1544</v>
      </c>
      <c r="E329" s="15" t="s">
        <v>1228</v>
      </c>
      <c r="F329" s="15" t="s">
        <v>1229</v>
      </c>
      <c r="G329" s="15" t="s">
        <v>1335</v>
      </c>
      <c r="H329" s="15" t="s">
        <v>4</v>
      </c>
      <c r="I329" s="15" t="s">
        <v>413</v>
      </c>
      <c r="J329" s="15" t="s">
        <v>1139</v>
      </c>
      <c r="K329" s="15" t="s">
        <v>1140</v>
      </c>
      <c r="L329" s="15" t="s">
        <v>308</v>
      </c>
      <c r="M329" s="15" t="s">
        <v>308</v>
      </c>
      <c r="N329" s="15" t="s">
        <v>1006</v>
      </c>
      <c r="O329" s="14" t="s">
        <v>1580</v>
      </c>
      <c r="P329" s="17">
        <v>33.21</v>
      </c>
      <c r="Q329" s="24" t="s">
        <v>1571</v>
      </c>
      <c r="R329" s="24" t="s">
        <v>1558</v>
      </c>
      <c r="S329" s="24" t="str">
        <f t="shared" si="16"/>
        <v>1900015119</v>
      </c>
      <c r="T329" s="24" t="str">
        <f t="shared" si="17"/>
        <v>AUG 2020</v>
      </c>
      <c r="U329" s="24" t="str">
        <f t="shared" si="18"/>
        <v>IT/Telecom Contr Svc</v>
      </c>
      <c r="V329" t="str">
        <f t="shared" si="19"/>
        <v>ITERES GROUP LP</v>
      </c>
    </row>
    <row r="330" spans="1:22" x14ac:dyDescent="0.2">
      <c r="A330" s="14" t="s">
        <v>124</v>
      </c>
      <c r="B330" s="15" t="s">
        <v>1553</v>
      </c>
      <c r="C330" s="15" t="s">
        <v>1187</v>
      </c>
      <c r="D330" s="15" t="s">
        <v>1544</v>
      </c>
      <c r="E330" s="15" t="s">
        <v>1228</v>
      </c>
      <c r="F330" s="15" t="s">
        <v>1229</v>
      </c>
      <c r="G330" s="15" t="s">
        <v>1338</v>
      </c>
      <c r="H330" s="15" t="s">
        <v>4</v>
      </c>
      <c r="I330" s="15" t="s">
        <v>413</v>
      </c>
      <c r="J330" s="15" t="s">
        <v>1139</v>
      </c>
      <c r="K330" s="15" t="s">
        <v>1140</v>
      </c>
      <c r="L330" s="15" t="s">
        <v>308</v>
      </c>
      <c r="M330" s="15" t="s">
        <v>308</v>
      </c>
      <c r="N330" s="15" t="s">
        <v>1007</v>
      </c>
      <c r="O330" s="14" t="s">
        <v>1580</v>
      </c>
      <c r="P330" s="17">
        <v>38.950000000000003</v>
      </c>
      <c r="Q330" s="24" t="s">
        <v>1571</v>
      </c>
      <c r="R330" s="24" t="s">
        <v>1558</v>
      </c>
      <c r="S330" s="24" t="str">
        <f t="shared" ref="S330:S393" si="20">IF($V330="Various Vendors &lt; $1,000","",$G330)</f>
        <v>1900016710</v>
      </c>
      <c r="T330" s="24" t="str">
        <f t="shared" ref="T330:T393" si="21">IF($V330="Various Vendors &lt; $1,000","",$O330)</f>
        <v>AUG 2020</v>
      </c>
      <c r="U330" s="24" t="str">
        <f t="shared" ref="U330:U393" si="22">IF($V330="Various Vendors &lt; $1,000","",$D330)</f>
        <v>IT/Telecom Contr Svc</v>
      </c>
      <c r="V330" t="str">
        <f t="shared" ref="V330:V356" si="23">F330</f>
        <v>ITERES GROUP LP</v>
      </c>
    </row>
    <row r="331" spans="1:22" x14ac:dyDescent="0.2">
      <c r="A331" s="14" t="s">
        <v>124</v>
      </c>
      <c r="B331" s="15" t="s">
        <v>1553</v>
      </c>
      <c r="C331" s="15" t="s">
        <v>1187</v>
      </c>
      <c r="D331" s="15" t="s">
        <v>1544</v>
      </c>
      <c r="E331" s="15" t="s">
        <v>1228</v>
      </c>
      <c r="F331" s="15" t="s">
        <v>1229</v>
      </c>
      <c r="G331" s="15" t="s">
        <v>1340</v>
      </c>
      <c r="H331" s="15" t="s">
        <v>2</v>
      </c>
      <c r="I331" s="15" t="s">
        <v>312</v>
      </c>
      <c r="J331" s="15" t="s">
        <v>1139</v>
      </c>
      <c r="K331" s="15" t="s">
        <v>1140</v>
      </c>
      <c r="L331" s="15" t="s">
        <v>308</v>
      </c>
      <c r="M331" s="15" t="s">
        <v>308</v>
      </c>
      <c r="N331" s="15" t="s">
        <v>1341</v>
      </c>
      <c r="O331" s="14" t="s">
        <v>1584</v>
      </c>
      <c r="P331" s="17">
        <v>66.42</v>
      </c>
      <c r="Q331" s="24" t="s">
        <v>1571</v>
      </c>
      <c r="R331" s="24" t="s">
        <v>1558</v>
      </c>
      <c r="S331" s="24" t="str">
        <f t="shared" si="20"/>
        <v>1900018128</v>
      </c>
      <c r="T331" s="24" t="str">
        <f t="shared" si="21"/>
        <v>SEP 2019</v>
      </c>
      <c r="U331" s="24" t="str">
        <f t="shared" si="22"/>
        <v>IT/Telecom Contr Svc</v>
      </c>
      <c r="V331" t="str">
        <f t="shared" si="23"/>
        <v>ITERES GROUP LP</v>
      </c>
    </row>
    <row r="332" spans="1:22" x14ac:dyDescent="0.2">
      <c r="A332" s="14" t="s">
        <v>124</v>
      </c>
      <c r="B332" s="15" t="s">
        <v>1553</v>
      </c>
      <c r="C332" s="15" t="s">
        <v>1187</v>
      </c>
      <c r="D332" s="15" t="s">
        <v>1544</v>
      </c>
      <c r="E332" s="15" t="s">
        <v>1228</v>
      </c>
      <c r="F332" s="15" t="s">
        <v>1229</v>
      </c>
      <c r="G332" s="15" t="s">
        <v>1351</v>
      </c>
      <c r="H332" s="15" t="s">
        <v>2</v>
      </c>
      <c r="I332" s="15" t="s">
        <v>312</v>
      </c>
      <c r="J332" s="15" t="s">
        <v>1139</v>
      </c>
      <c r="K332" s="15" t="s">
        <v>1140</v>
      </c>
      <c r="L332" s="15" t="s">
        <v>308</v>
      </c>
      <c r="M332" s="15" t="s">
        <v>308</v>
      </c>
      <c r="N332" s="15" t="s">
        <v>1352</v>
      </c>
      <c r="O332" s="14" t="s">
        <v>1584</v>
      </c>
      <c r="P332" s="17">
        <v>61.5</v>
      </c>
      <c r="Q332" s="24" t="s">
        <v>1571</v>
      </c>
      <c r="R332" s="24" t="s">
        <v>1558</v>
      </c>
      <c r="S332" s="24" t="str">
        <f t="shared" si="20"/>
        <v>1900020008</v>
      </c>
      <c r="T332" s="24" t="str">
        <f t="shared" si="21"/>
        <v>SEP 2019</v>
      </c>
      <c r="U332" s="24" t="str">
        <f t="shared" si="22"/>
        <v>IT/Telecom Contr Svc</v>
      </c>
      <c r="V332" t="str">
        <f t="shared" si="23"/>
        <v>ITERES GROUP LP</v>
      </c>
    </row>
    <row r="333" spans="1:22" x14ac:dyDescent="0.2">
      <c r="A333" s="14" t="s">
        <v>124</v>
      </c>
      <c r="B333" s="15" t="s">
        <v>1553</v>
      </c>
      <c r="C333" s="15" t="s">
        <v>1187</v>
      </c>
      <c r="D333" s="15" t="s">
        <v>1544</v>
      </c>
      <c r="E333" s="15" t="s">
        <v>1228</v>
      </c>
      <c r="F333" s="15" t="s">
        <v>1229</v>
      </c>
      <c r="G333" s="15" t="s">
        <v>1368</v>
      </c>
      <c r="H333" s="15" t="s">
        <v>295</v>
      </c>
      <c r="I333" s="15" t="s">
        <v>312</v>
      </c>
      <c r="J333" s="15" t="s">
        <v>1139</v>
      </c>
      <c r="K333" s="15" t="s">
        <v>1140</v>
      </c>
      <c r="L333" s="15" t="s">
        <v>308</v>
      </c>
      <c r="M333" s="15" t="s">
        <v>308</v>
      </c>
      <c r="N333" s="15" t="s">
        <v>1369</v>
      </c>
      <c r="O333" s="14" t="s">
        <v>1577</v>
      </c>
      <c r="P333" s="17">
        <v>72.569999999999993</v>
      </c>
      <c r="Q333" s="24" t="s">
        <v>1571</v>
      </c>
      <c r="R333" s="24" t="s">
        <v>1558</v>
      </c>
      <c r="S333" s="24" t="str">
        <f t="shared" si="20"/>
        <v>1900020617</v>
      </c>
      <c r="T333" s="24" t="str">
        <f t="shared" si="21"/>
        <v>OCT 2019</v>
      </c>
      <c r="U333" s="24" t="str">
        <f t="shared" si="22"/>
        <v>IT/Telecom Contr Svc</v>
      </c>
      <c r="V333" t="str">
        <f t="shared" si="23"/>
        <v>ITERES GROUP LP</v>
      </c>
    </row>
    <row r="334" spans="1:22" x14ac:dyDescent="0.2">
      <c r="A334" s="14" t="s">
        <v>124</v>
      </c>
      <c r="B334" s="15" t="s">
        <v>1553</v>
      </c>
      <c r="C334" s="15" t="s">
        <v>1187</v>
      </c>
      <c r="D334" s="15" t="s">
        <v>1544</v>
      </c>
      <c r="E334" s="15" t="s">
        <v>1228</v>
      </c>
      <c r="F334" s="15" t="s">
        <v>1229</v>
      </c>
      <c r="G334" s="15" t="s">
        <v>1377</v>
      </c>
      <c r="H334" s="15" t="s">
        <v>2</v>
      </c>
      <c r="I334" s="15" t="s">
        <v>312</v>
      </c>
      <c r="J334" s="15" t="s">
        <v>1139</v>
      </c>
      <c r="K334" s="15" t="s">
        <v>1140</v>
      </c>
      <c r="L334" s="15" t="s">
        <v>308</v>
      </c>
      <c r="M334" s="15" t="s">
        <v>308</v>
      </c>
      <c r="N334" s="15" t="s">
        <v>1378</v>
      </c>
      <c r="O334" s="14" t="s">
        <v>1585</v>
      </c>
      <c r="P334" s="17">
        <v>71.34</v>
      </c>
      <c r="Q334" s="24" t="s">
        <v>1571</v>
      </c>
      <c r="R334" s="24" t="s">
        <v>1558</v>
      </c>
      <c r="S334" s="24" t="str">
        <f t="shared" si="20"/>
        <v>1900022831</v>
      </c>
      <c r="T334" s="24" t="str">
        <f t="shared" si="21"/>
        <v>NOV 2019</v>
      </c>
      <c r="U334" s="24" t="str">
        <f t="shared" si="22"/>
        <v>IT/Telecom Contr Svc</v>
      </c>
      <c r="V334" t="str">
        <f t="shared" si="23"/>
        <v>ITERES GROUP LP</v>
      </c>
    </row>
    <row r="335" spans="1:22" x14ac:dyDescent="0.2">
      <c r="A335" s="14" t="s">
        <v>124</v>
      </c>
      <c r="B335" s="15" t="s">
        <v>1553</v>
      </c>
      <c r="C335" s="15" t="s">
        <v>1187</v>
      </c>
      <c r="D335" s="15" t="s">
        <v>1544</v>
      </c>
      <c r="E335" s="15" t="s">
        <v>1228</v>
      </c>
      <c r="F335" s="15" t="s">
        <v>1229</v>
      </c>
      <c r="G335" s="15" t="s">
        <v>1390</v>
      </c>
      <c r="H335" s="15" t="s">
        <v>2</v>
      </c>
      <c r="I335" s="15" t="s">
        <v>413</v>
      </c>
      <c r="J335" s="15" t="s">
        <v>1139</v>
      </c>
      <c r="K335" s="15" t="s">
        <v>1140</v>
      </c>
      <c r="L335" s="15" t="s">
        <v>308</v>
      </c>
      <c r="M335" s="15" t="s">
        <v>308</v>
      </c>
      <c r="N335" s="15" t="s">
        <v>1014</v>
      </c>
      <c r="O335" s="14" t="s">
        <v>1585</v>
      </c>
      <c r="P335" s="17">
        <v>50.02</v>
      </c>
      <c r="Q335" s="24" t="s">
        <v>1571</v>
      </c>
      <c r="R335" s="24" t="s">
        <v>1558</v>
      </c>
      <c r="S335" s="24" t="str">
        <f t="shared" si="20"/>
        <v>1900024478</v>
      </c>
      <c r="T335" s="24" t="str">
        <f t="shared" si="21"/>
        <v>NOV 2019</v>
      </c>
      <c r="U335" s="24" t="str">
        <f t="shared" si="22"/>
        <v>IT/Telecom Contr Svc</v>
      </c>
      <c r="V335" t="str">
        <f t="shared" si="23"/>
        <v>ITERES GROUP LP</v>
      </c>
    </row>
    <row r="336" spans="1:22" x14ac:dyDescent="0.2">
      <c r="A336" s="14" t="s">
        <v>124</v>
      </c>
      <c r="B336" s="15" t="s">
        <v>1553</v>
      </c>
      <c r="C336" s="15" t="s">
        <v>1187</v>
      </c>
      <c r="D336" s="15" t="s">
        <v>1544</v>
      </c>
      <c r="E336" s="15" t="s">
        <v>1228</v>
      </c>
      <c r="F336" s="15" t="s">
        <v>1229</v>
      </c>
      <c r="G336" s="15" t="s">
        <v>1391</v>
      </c>
      <c r="H336" s="15" t="s">
        <v>2</v>
      </c>
      <c r="I336" s="15" t="s">
        <v>413</v>
      </c>
      <c r="J336" s="15" t="s">
        <v>1139</v>
      </c>
      <c r="K336" s="15" t="s">
        <v>1140</v>
      </c>
      <c r="L336" s="15" t="s">
        <v>308</v>
      </c>
      <c r="M336" s="15" t="s">
        <v>308</v>
      </c>
      <c r="N336" s="15" t="s">
        <v>1015</v>
      </c>
      <c r="O336" s="14" t="s">
        <v>1585</v>
      </c>
      <c r="P336" s="17">
        <v>41</v>
      </c>
      <c r="Q336" s="24" t="s">
        <v>1571</v>
      </c>
      <c r="R336" s="24" t="s">
        <v>1558</v>
      </c>
      <c r="S336" s="24" t="str">
        <f t="shared" si="20"/>
        <v>1900024479</v>
      </c>
      <c r="T336" s="24" t="str">
        <f t="shared" si="21"/>
        <v>NOV 2019</v>
      </c>
      <c r="U336" s="24" t="str">
        <f t="shared" si="22"/>
        <v>IT/Telecom Contr Svc</v>
      </c>
      <c r="V336" t="str">
        <f t="shared" si="23"/>
        <v>ITERES GROUP LP</v>
      </c>
    </row>
    <row r="337" spans="1:22" x14ac:dyDescent="0.2">
      <c r="A337" s="14" t="s">
        <v>124</v>
      </c>
      <c r="B337" s="15" t="s">
        <v>1553</v>
      </c>
      <c r="C337" s="15" t="s">
        <v>1187</v>
      </c>
      <c r="D337" s="15" t="s">
        <v>1544</v>
      </c>
      <c r="E337" s="15" t="s">
        <v>1228</v>
      </c>
      <c r="F337" s="15" t="s">
        <v>1229</v>
      </c>
      <c r="G337" s="15" t="s">
        <v>1395</v>
      </c>
      <c r="H337" s="15" t="s">
        <v>295</v>
      </c>
      <c r="I337" s="15" t="s">
        <v>312</v>
      </c>
      <c r="J337" s="15" t="s">
        <v>1139</v>
      </c>
      <c r="K337" s="15" t="s">
        <v>1140</v>
      </c>
      <c r="L337" s="15" t="s">
        <v>308</v>
      </c>
      <c r="M337" s="15" t="s">
        <v>308</v>
      </c>
      <c r="N337" s="15" t="s">
        <v>1396</v>
      </c>
      <c r="O337" s="14" t="s">
        <v>1576</v>
      </c>
      <c r="P337" s="17">
        <v>32.113332</v>
      </c>
      <c r="Q337" s="24" t="s">
        <v>1571</v>
      </c>
      <c r="R337" s="24" t="s">
        <v>1558</v>
      </c>
      <c r="S337" s="24" t="str">
        <f t="shared" si="20"/>
        <v>1900024890</v>
      </c>
      <c r="T337" s="24" t="str">
        <f t="shared" si="21"/>
        <v>DEC 2019</v>
      </c>
      <c r="U337" s="24" t="str">
        <f t="shared" si="22"/>
        <v>IT/Telecom Contr Svc</v>
      </c>
      <c r="V337" t="str">
        <f t="shared" si="23"/>
        <v>ITERES GROUP LP</v>
      </c>
    </row>
    <row r="338" spans="1:22" x14ac:dyDescent="0.2">
      <c r="A338" s="14" t="s">
        <v>124</v>
      </c>
      <c r="B338" s="15" t="s">
        <v>1553</v>
      </c>
      <c r="C338" s="15" t="s">
        <v>1187</v>
      </c>
      <c r="D338" s="15" t="s">
        <v>1544</v>
      </c>
      <c r="E338" s="15" t="s">
        <v>1228</v>
      </c>
      <c r="F338" s="15" t="s">
        <v>1229</v>
      </c>
      <c r="G338" s="15" t="s">
        <v>1401</v>
      </c>
      <c r="H338" s="15" t="s">
        <v>2</v>
      </c>
      <c r="I338" s="15" t="s">
        <v>312</v>
      </c>
      <c r="J338" s="15" t="s">
        <v>1139</v>
      </c>
      <c r="K338" s="15" t="s">
        <v>1140</v>
      </c>
      <c r="L338" s="15" t="s">
        <v>308</v>
      </c>
      <c r="M338" s="15" t="s">
        <v>308</v>
      </c>
      <c r="N338" s="15" t="s">
        <v>1402</v>
      </c>
      <c r="O338" s="14" t="s">
        <v>1576</v>
      </c>
      <c r="P338" s="17">
        <v>56.58</v>
      </c>
      <c r="Q338" s="24" t="s">
        <v>1571</v>
      </c>
      <c r="R338" s="24" t="s">
        <v>1558</v>
      </c>
      <c r="S338" s="24" t="str">
        <f t="shared" si="20"/>
        <v>1900025149</v>
      </c>
      <c r="T338" s="24" t="str">
        <f t="shared" si="21"/>
        <v>DEC 2019</v>
      </c>
      <c r="U338" s="24" t="str">
        <f t="shared" si="22"/>
        <v>IT/Telecom Contr Svc</v>
      </c>
      <c r="V338" t="str">
        <f t="shared" si="23"/>
        <v>ITERES GROUP LP</v>
      </c>
    </row>
    <row r="339" spans="1:22" x14ac:dyDescent="0.2">
      <c r="A339" s="14" t="s">
        <v>124</v>
      </c>
      <c r="B339" s="15" t="s">
        <v>1553</v>
      </c>
      <c r="C339" s="15" t="s">
        <v>1187</v>
      </c>
      <c r="D339" s="15" t="s">
        <v>1544</v>
      </c>
      <c r="E339" s="15" t="s">
        <v>1228</v>
      </c>
      <c r="F339" s="15" t="s">
        <v>1229</v>
      </c>
      <c r="G339" s="15" t="s">
        <v>1413</v>
      </c>
      <c r="H339" s="15" t="s">
        <v>2</v>
      </c>
      <c r="I339" s="15" t="s">
        <v>413</v>
      </c>
      <c r="J339" s="15" t="s">
        <v>1139</v>
      </c>
      <c r="K339" s="15" t="s">
        <v>1140</v>
      </c>
      <c r="L339" s="15" t="s">
        <v>308</v>
      </c>
      <c r="M339" s="15" t="s">
        <v>308</v>
      </c>
      <c r="N339" s="15" t="s">
        <v>1018</v>
      </c>
      <c r="O339" s="14" t="s">
        <v>1576</v>
      </c>
      <c r="P339" s="17">
        <v>49.2</v>
      </c>
      <c r="Q339" s="24" t="s">
        <v>1571</v>
      </c>
      <c r="R339" s="24" t="s">
        <v>1558</v>
      </c>
      <c r="S339" s="24" t="str">
        <f t="shared" si="20"/>
        <v>1900026756</v>
      </c>
      <c r="T339" s="24" t="str">
        <f t="shared" si="21"/>
        <v>DEC 2019</v>
      </c>
      <c r="U339" s="24" t="str">
        <f t="shared" si="22"/>
        <v>IT/Telecom Contr Svc</v>
      </c>
      <c r="V339" t="str">
        <f t="shared" si="23"/>
        <v>ITERES GROUP LP</v>
      </c>
    </row>
    <row r="340" spans="1:22" x14ac:dyDescent="0.2">
      <c r="A340" s="14" t="s">
        <v>124</v>
      </c>
      <c r="B340" s="15" t="s">
        <v>1553</v>
      </c>
      <c r="C340" s="15" t="s">
        <v>1187</v>
      </c>
      <c r="D340" s="15" t="s">
        <v>1544</v>
      </c>
      <c r="E340" s="15" t="s">
        <v>1228</v>
      </c>
      <c r="F340" s="15" t="s">
        <v>1229</v>
      </c>
      <c r="G340" s="15" t="s">
        <v>1415</v>
      </c>
      <c r="H340" s="15" t="s">
        <v>295</v>
      </c>
      <c r="I340" s="15" t="s">
        <v>312</v>
      </c>
      <c r="J340" s="15" t="s">
        <v>1139</v>
      </c>
      <c r="K340" s="15" t="s">
        <v>1140</v>
      </c>
      <c r="L340" s="15" t="s">
        <v>308</v>
      </c>
      <c r="M340" s="15" t="s">
        <v>308</v>
      </c>
      <c r="N340" s="15" t="s">
        <v>1416</v>
      </c>
      <c r="O340" s="14" t="s">
        <v>1576</v>
      </c>
      <c r="P340" s="17">
        <v>22.398997000000001</v>
      </c>
      <c r="Q340" s="24" t="s">
        <v>1571</v>
      </c>
      <c r="R340" s="24" t="s">
        <v>1558</v>
      </c>
      <c r="S340" s="24" t="str">
        <f t="shared" si="20"/>
        <v>1900026868</v>
      </c>
      <c r="T340" s="24" t="str">
        <f t="shared" si="21"/>
        <v>DEC 2019</v>
      </c>
      <c r="U340" s="24" t="str">
        <f t="shared" si="22"/>
        <v>IT/Telecom Contr Svc</v>
      </c>
      <c r="V340" t="str">
        <f t="shared" si="23"/>
        <v>ITERES GROUP LP</v>
      </c>
    </row>
    <row r="341" spans="1:22" x14ac:dyDescent="0.2">
      <c r="A341" s="14" t="s">
        <v>124</v>
      </c>
      <c r="B341" s="15" t="s">
        <v>1553</v>
      </c>
      <c r="C341" s="15" t="s">
        <v>1187</v>
      </c>
      <c r="D341" s="15" t="s">
        <v>1544</v>
      </c>
      <c r="E341" s="15" t="s">
        <v>1225</v>
      </c>
      <c r="F341" s="15" t="s">
        <v>1226</v>
      </c>
      <c r="G341" s="15" t="s">
        <v>519</v>
      </c>
      <c r="H341" s="15" t="s">
        <v>295</v>
      </c>
      <c r="I341" s="15" t="s">
        <v>312</v>
      </c>
      <c r="J341" s="15" t="s">
        <v>1139</v>
      </c>
      <c r="K341" s="15" t="s">
        <v>1140</v>
      </c>
      <c r="L341" s="15" t="s">
        <v>308</v>
      </c>
      <c r="M341" s="15" t="s">
        <v>308</v>
      </c>
      <c r="N341" s="15" t="s">
        <v>1227</v>
      </c>
      <c r="O341" s="14" t="s">
        <v>1578</v>
      </c>
      <c r="P341" s="17">
        <v>45.756</v>
      </c>
      <c r="Q341" s="24" t="s">
        <v>1571</v>
      </c>
      <c r="R341" s="24" t="s">
        <v>1558</v>
      </c>
      <c r="S341" s="24" t="str">
        <f t="shared" si="20"/>
        <v>1900000359</v>
      </c>
      <c r="T341" s="24" t="str">
        <f t="shared" si="21"/>
        <v>JAN 2020</v>
      </c>
      <c r="U341" s="24" t="str">
        <f t="shared" si="22"/>
        <v>IT/Telecom Contr Svc</v>
      </c>
      <c r="V341" t="str">
        <f t="shared" si="23"/>
        <v>TESTA CONSULTING SERVICES INC</v>
      </c>
    </row>
    <row r="342" spans="1:22" x14ac:dyDescent="0.2">
      <c r="A342" s="14" t="s">
        <v>124</v>
      </c>
      <c r="B342" s="15" t="s">
        <v>1553</v>
      </c>
      <c r="C342" s="15" t="s">
        <v>1187</v>
      </c>
      <c r="D342" s="15" t="s">
        <v>1544</v>
      </c>
      <c r="E342" s="15" t="s">
        <v>1225</v>
      </c>
      <c r="F342" s="15" t="s">
        <v>1226</v>
      </c>
      <c r="G342" s="15" t="s">
        <v>638</v>
      </c>
      <c r="H342" s="15" t="s">
        <v>295</v>
      </c>
      <c r="I342" s="15" t="s">
        <v>312</v>
      </c>
      <c r="J342" s="15" t="s">
        <v>1139</v>
      </c>
      <c r="K342" s="15" t="s">
        <v>1140</v>
      </c>
      <c r="L342" s="15" t="s">
        <v>308</v>
      </c>
      <c r="M342" s="15" t="s">
        <v>308</v>
      </c>
      <c r="N342" s="15" t="s">
        <v>1234</v>
      </c>
      <c r="O342" s="14" t="s">
        <v>1578</v>
      </c>
      <c r="P342" s="17">
        <v>40.671999999999997</v>
      </c>
      <c r="Q342" s="24" t="s">
        <v>1571</v>
      </c>
      <c r="R342" s="24" t="s">
        <v>1558</v>
      </c>
      <c r="S342" s="24" t="str">
        <f t="shared" si="20"/>
        <v>1900001928</v>
      </c>
      <c r="T342" s="24" t="str">
        <f t="shared" si="21"/>
        <v>JAN 2020</v>
      </c>
      <c r="U342" s="24" t="str">
        <f t="shared" si="22"/>
        <v>IT/Telecom Contr Svc</v>
      </c>
      <c r="V342" t="str">
        <f t="shared" si="23"/>
        <v>TESTA CONSULTING SERVICES INC</v>
      </c>
    </row>
    <row r="343" spans="1:22" x14ac:dyDescent="0.2">
      <c r="A343" s="14" t="s">
        <v>124</v>
      </c>
      <c r="B343" s="15" t="s">
        <v>1553</v>
      </c>
      <c r="C343" s="15" t="s">
        <v>1187</v>
      </c>
      <c r="D343" s="15" t="s">
        <v>1544</v>
      </c>
      <c r="E343" s="15" t="s">
        <v>1225</v>
      </c>
      <c r="F343" s="15" t="s">
        <v>1226</v>
      </c>
      <c r="G343" s="15" t="s">
        <v>1364</v>
      </c>
      <c r="H343" s="15" t="s">
        <v>295</v>
      </c>
      <c r="I343" s="15" t="s">
        <v>312</v>
      </c>
      <c r="J343" s="15" t="s">
        <v>1139</v>
      </c>
      <c r="K343" s="15" t="s">
        <v>1140</v>
      </c>
      <c r="L343" s="15" t="s">
        <v>308</v>
      </c>
      <c r="M343" s="15" t="s">
        <v>308</v>
      </c>
      <c r="N343" s="15" t="s">
        <v>1365</v>
      </c>
      <c r="O343" s="14" t="s">
        <v>1577</v>
      </c>
      <c r="P343" s="17">
        <v>50.84</v>
      </c>
      <c r="Q343" s="24" t="s">
        <v>1571</v>
      </c>
      <c r="R343" s="24" t="s">
        <v>1558</v>
      </c>
      <c r="S343" s="24" t="str">
        <f t="shared" si="20"/>
        <v>1900020570</v>
      </c>
      <c r="T343" s="24" t="str">
        <f t="shared" si="21"/>
        <v>OCT 2019</v>
      </c>
      <c r="U343" s="24" t="str">
        <f t="shared" si="22"/>
        <v>IT/Telecom Contr Svc</v>
      </c>
      <c r="V343" t="str">
        <f t="shared" si="23"/>
        <v>TESTA CONSULTING SERVICES INC</v>
      </c>
    </row>
    <row r="344" spans="1:22" x14ac:dyDescent="0.2">
      <c r="A344" s="14" t="s">
        <v>124</v>
      </c>
      <c r="B344" s="15" t="s">
        <v>1553</v>
      </c>
      <c r="C344" s="15" t="s">
        <v>1187</v>
      </c>
      <c r="D344" s="15" t="s">
        <v>1544</v>
      </c>
      <c r="E344" s="15" t="s">
        <v>1225</v>
      </c>
      <c r="F344" s="15" t="s">
        <v>1226</v>
      </c>
      <c r="G344" s="15" t="s">
        <v>1403</v>
      </c>
      <c r="H344" s="15" t="s">
        <v>295</v>
      </c>
      <c r="I344" s="15" t="s">
        <v>312</v>
      </c>
      <c r="J344" s="15" t="s">
        <v>1139</v>
      </c>
      <c r="K344" s="15" t="s">
        <v>1140</v>
      </c>
      <c r="L344" s="15" t="s">
        <v>308</v>
      </c>
      <c r="M344" s="15" t="s">
        <v>308</v>
      </c>
      <c r="N344" s="15" t="s">
        <v>1404</v>
      </c>
      <c r="O344" s="14" t="s">
        <v>1576</v>
      </c>
      <c r="P344" s="17">
        <v>40.671999999999997</v>
      </c>
      <c r="Q344" s="24" t="s">
        <v>1571</v>
      </c>
      <c r="R344" s="24" t="s">
        <v>1558</v>
      </c>
      <c r="S344" s="24" t="str">
        <f t="shared" si="20"/>
        <v>1900025150</v>
      </c>
      <c r="T344" s="24" t="str">
        <f t="shared" si="21"/>
        <v>DEC 2019</v>
      </c>
      <c r="U344" s="24" t="str">
        <f t="shared" si="22"/>
        <v>IT/Telecom Contr Svc</v>
      </c>
      <c r="V344" t="str">
        <f t="shared" si="23"/>
        <v>TESTA CONSULTING SERVICES INC</v>
      </c>
    </row>
    <row r="345" spans="1:22" x14ac:dyDescent="0.2">
      <c r="A345" s="14" t="s">
        <v>124</v>
      </c>
      <c r="B345" s="15" t="s">
        <v>1553</v>
      </c>
      <c r="C345" s="15" t="s">
        <v>1187</v>
      </c>
      <c r="D345" s="15" t="s">
        <v>1544</v>
      </c>
      <c r="E345" s="15" t="s">
        <v>1225</v>
      </c>
      <c r="F345" s="15" t="s">
        <v>1226</v>
      </c>
      <c r="G345" s="15" t="s">
        <v>1417</v>
      </c>
      <c r="H345" s="15" t="s">
        <v>295</v>
      </c>
      <c r="I345" s="15" t="s">
        <v>312</v>
      </c>
      <c r="J345" s="15" t="s">
        <v>1139</v>
      </c>
      <c r="K345" s="15" t="s">
        <v>1140</v>
      </c>
      <c r="L345" s="15" t="s">
        <v>308</v>
      </c>
      <c r="M345" s="15" t="s">
        <v>308</v>
      </c>
      <c r="N345" s="15" t="s">
        <v>1418</v>
      </c>
      <c r="O345" s="14" t="s">
        <v>1576</v>
      </c>
      <c r="P345" s="17">
        <v>50.84</v>
      </c>
      <c r="Q345" s="24" t="s">
        <v>1571</v>
      </c>
      <c r="R345" s="24" t="s">
        <v>1558</v>
      </c>
      <c r="S345" s="24" t="str">
        <f t="shared" si="20"/>
        <v>1900026870</v>
      </c>
      <c r="T345" s="24" t="str">
        <f t="shared" si="21"/>
        <v>DEC 2019</v>
      </c>
      <c r="U345" s="24" t="str">
        <f t="shared" si="22"/>
        <v>IT/Telecom Contr Svc</v>
      </c>
      <c r="V345" t="str">
        <f t="shared" si="23"/>
        <v>TESTA CONSULTING SERVICES INC</v>
      </c>
    </row>
    <row r="346" spans="1:22" x14ac:dyDescent="0.2">
      <c r="A346" s="14" t="s">
        <v>124</v>
      </c>
      <c r="B346" s="15" t="s">
        <v>1553</v>
      </c>
      <c r="C346" s="15" t="s">
        <v>1187</v>
      </c>
      <c r="D346" s="15" t="s">
        <v>1544</v>
      </c>
      <c r="E346" s="15" t="s">
        <v>365</v>
      </c>
      <c r="F346" s="15" t="s">
        <v>366</v>
      </c>
      <c r="G346" s="15" t="s">
        <v>416</v>
      </c>
      <c r="H346" s="15" t="s">
        <v>295</v>
      </c>
      <c r="I346" s="15" t="s">
        <v>312</v>
      </c>
      <c r="J346" s="15" t="s">
        <v>1139</v>
      </c>
      <c r="K346" s="15" t="s">
        <v>1140</v>
      </c>
      <c r="L346" s="15" t="s">
        <v>308</v>
      </c>
      <c r="M346" s="15" t="s">
        <v>308</v>
      </c>
      <c r="N346" s="15" t="s">
        <v>1233</v>
      </c>
      <c r="O346" s="14" t="s">
        <v>1578</v>
      </c>
      <c r="P346" s="17">
        <v>42.024999999999999</v>
      </c>
      <c r="Q346" s="24" t="s">
        <v>1571</v>
      </c>
      <c r="R346" s="24" t="s">
        <v>1558</v>
      </c>
      <c r="S346" s="24" t="str">
        <f t="shared" si="20"/>
        <v>1900000652</v>
      </c>
      <c r="T346" s="24" t="str">
        <f t="shared" si="21"/>
        <v>JAN 2020</v>
      </c>
      <c r="U346" s="24" t="str">
        <f t="shared" si="22"/>
        <v>IT/Telecom Contr Svc</v>
      </c>
      <c r="V346" t="str">
        <f t="shared" si="23"/>
        <v>OPEN TEXT INC</v>
      </c>
    </row>
    <row r="347" spans="1:22" x14ac:dyDescent="0.2">
      <c r="A347" s="14" t="s">
        <v>124</v>
      </c>
      <c r="B347" s="15" t="s">
        <v>1553</v>
      </c>
      <c r="C347" s="15" t="s">
        <v>1187</v>
      </c>
      <c r="D347" s="15" t="s">
        <v>1544</v>
      </c>
      <c r="E347" s="15" t="s">
        <v>365</v>
      </c>
      <c r="F347" s="15" t="s">
        <v>366</v>
      </c>
      <c r="G347" s="15" t="s">
        <v>669</v>
      </c>
      <c r="H347" s="15" t="s">
        <v>295</v>
      </c>
      <c r="I347" s="15" t="s">
        <v>312</v>
      </c>
      <c r="J347" s="15" t="s">
        <v>1139</v>
      </c>
      <c r="K347" s="15" t="s">
        <v>1140</v>
      </c>
      <c r="L347" s="15" t="s">
        <v>308</v>
      </c>
      <c r="M347" s="15" t="s">
        <v>308</v>
      </c>
      <c r="N347" s="15" t="s">
        <v>1239</v>
      </c>
      <c r="O347" s="14" t="s">
        <v>1581</v>
      </c>
      <c r="P347" s="17">
        <v>42.024999999999999</v>
      </c>
      <c r="Q347" s="24" t="s">
        <v>1571</v>
      </c>
      <c r="R347" s="24" t="s">
        <v>1558</v>
      </c>
      <c r="S347" s="24" t="str">
        <f t="shared" si="20"/>
        <v>1900002382</v>
      </c>
      <c r="T347" s="24" t="str">
        <f t="shared" si="21"/>
        <v>FEB 2020</v>
      </c>
      <c r="U347" s="24" t="str">
        <f t="shared" si="22"/>
        <v>IT/Telecom Contr Svc</v>
      </c>
      <c r="V347" t="str">
        <f t="shared" si="23"/>
        <v>OPEN TEXT INC</v>
      </c>
    </row>
    <row r="348" spans="1:22" x14ac:dyDescent="0.2">
      <c r="A348" s="14" t="s">
        <v>124</v>
      </c>
      <c r="B348" s="15" t="s">
        <v>1553</v>
      </c>
      <c r="C348" s="15" t="s">
        <v>1187</v>
      </c>
      <c r="D348" s="15" t="s">
        <v>1544</v>
      </c>
      <c r="E348" s="15" t="s">
        <v>365</v>
      </c>
      <c r="F348" s="15" t="s">
        <v>366</v>
      </c>
      <c r="G348" s="15" t="s">
        <v>419</v>
      </c>
      <c r="H348" s="15" t="s">
        <v>295</v>
      </c>
      <c r="I348" s="15" t="s">
        <v>312</v>
      </c>
      <c r="J348" s="15" t="s">
        <v>1139</v>
      </c>
      <c r="K348" s="15" t="s">
        <v>1140</v>
      </c>
      <c r="L348" s="15" t="s">
        <v>308</v>
      </c>
      <c r="M348" s="15" t="s">
        <v>308</v>
      </c>
      <c r="N348" s="15" t="s">
        <v>1250</v>
      </c>
      <c r="O348" s="14" t="s">
        <v>1582</v>
      </c>
      <c r="P348" s="17">
        <v>42.024999999999999</v>
      </c>
      <c r="Q348" s="24" t="s">
        <v>1571</v>
      </c>
      <c r="R348" s="24" t="s">
        <v>1558</v>
      </c>
      <c r="S348" s="24" t="str">
        <f t="shared" si="20"/>
        <v>1900004581</v>
      </c>
      <c r="T348" s="24" t="str">
        <f t="shared" si="21"/>
        <v>MAR 2020</v>
      </c>
      <c r="U348" s="24" t="str">
        <f t="shared" si="22"/>
        <v>IT/Telecom Contr Svc</v>
      </c>
      <c r="V348" t="str">
        <f t="shared" si="23"/>
        <v>OPEN TEXT INC</v>
      </c>
    </row>
    <row r="349" spans="1:22" x14ac:dyDescent="0.2">
      <c r="A349" s="14" t="s">
        <v>124</v>
      </c>
      <c r="B349" s="15" t="s">
        <v>1553</v>
      </c>
      <c r="C349" s="15" t="s">
        <v>1187</v>
      </c>
      <c r="D349" s="15" t="s">
        <v>1544</v>
      </c>
      <c r="E349" s="15" t="s">
        <v>365</v>
      </c>
      <c r="F349" s="15" t="s">
        <v>366</v>
      </c>
      <c r="G349" s="15" t="s">
        <v>1259</v>
      </c>
      <c r="H349" s="15" t="s">
        <v>295</v>
      </c>
      <c r="I349" s="15" t="s">
        <v>312</v>
      </c>
      <c r="J349" s="15" t="s">
        <v>1139</v>
      </c>
      <c r="K349" s="15" t="s">
        <v>1140</v>
      </c>
      <c r="L349" s="15" t="s">
        <v>308</v>
      </c>
      <c r="M349" s="15" t="s">
        <v>308</v>
      </c>
      <c r="N349" s="15" t="s">
        <v>1260</v>
      </c>
      <c r="O349" s="14" t="s">
        <v>1586</v>
      </c>
      <c r="P349" s="17">
        <v>42.024999999999999</v>
      </c>
      <c r="Q349" s="24" t="s">
        <v>1571</v>
      </c>
      <c r="R349" s="24" t="s">
        <v>1558</v>
      </c>
      <c r="S349" s="24" t="str">
        <f t="shared" si="20"/>
        <v>1900006741</v>
      </c>
      <c r="T349" s="24" t="str">
        <f t="shared" si="21"/>
        <v>APR 2020</v>
      </c>
      <c r="U349" s="24" t="str">
        <f t="shared" si="22"/>
        <v>IT/Telecom Contr Svc</v>
      </c>
      <c r="V349" t="str">
        <f t="shared" si="23"/>
        <v>OPEN TEXT INC</v>
      </c>
    </row>
    <row r="350" spans="1:22" x14ac:dyDescent="0.2">
      <c r="A350" s="14" t="s">
        <v>124</v>
      </c>
      <c r="B350" s="15" t="s">
        <v>1553</v>
      </c>
      <c r="C350" s="15" t="s">
        <v>1187</v>
      </c>
      <c r="D350" s="15" t="s">
        <v>1544</v>
      </c>
      <c r="E350" s="15" t="s">
        <v>365</v>
      </c>
      <c r="F350" s="15" t="s">
        <v>366</v>
      </c>
      <c r="G350" s="15" t="s">
        <v>1278</v>
      </c>
      <c r="H350" s="15" t="s">
        <v>295</v>
      </c>
      <c r="I350" s="15" t="s">
        <v>312</v>
      </c>
      <c r="J350" s="15" t="s">
        <v>1139</v>
      </c>
      <c r="K350" s="15" t="s">
        <v>1140</v>
      </c>
      <c r="L350" s="15" t="s">
        <v>308</v>
      </c>
      <c r="M350" s="15" t="s">
        <v>308</v>
      </c>
      <c r="N350" s="15" t="s">
        <v>1279</v>
      </c>
      <c r="O350" s="14" t="s">
        <v>414</v>
      </c>
      <c r="P350" s="17">
        <v>42.024999999999999</v>
      </c>
      <c r="Q350" s="24" t="s">
        <v>1571</v>
      </c>
      <c r="R350" s="24" t="s">
        <v>1558</v>
      </c>
      <c r="S350" s="24" t="str">
        <f t="shared" si="20"/>
        <v>1900008646</v>
      </c>
      <c r="T350" s="24" t="str">
        <f t="shared" si="21"/>
        <v>MAY 2020</v>
      </c>
      <c r="U350" s="24" t="str">
        <f t="shared" si="22"/>
        <v>IT/Telecom Contr Svc</v>
      </c>
      <c r="V350" t="str">
        <f t="shared" si="23"/>
        <v>OPEN TEXT INC</v>
      </c>
    </row>
    <row r="351" spans="1:22" x14ac:dyDescent="0.2">
      <c r="A351" s="14" t="s">
        <v>124</v>
      </c>
      <c r="B351" s="15" t="s">
        <v>1553</v>
      </c>
      <c r="C351" s="15" t="s">
        <v>1187</v>
      </c>
      <c r="D351" s="15" t="s">
        <v>1544</v>
      </c>
      <c r="E351" s="15" t="s">
        <v>365</v>
      </c>
      <c r="F351" s="15" t="s">
        <v>366</v>
      </c>
      <c r="G351" s="15" t="s">
        <v>1293</v>
      </c>
      <c r="H351" s="15" t="s">
        <v>295</v>
      </c>
      <c r="I351" s="15" t="s">
        <v>312</v>
      </c>
      <c r="J351" s="15" t="s">
        <v>1139</v>
      </c>
      <c r="K351" s="15" t="s">
        <v>1140</v>
      </c>
      <c r="L351" s="15" t="s">
        <v>308</v>
      </c>
      <c r="M351" s="15" t="s">
        <v>308</v>
      </c>
      <c r="N351" s="15" t="s">
        <v>1294</v>
      </c>
      <c r="O351" s="14" t="s">
        <v>1583</v>
      </c>
      <c r="P351" s="17">
        <v>42.024999999999999</v>
      </c>
      <c r="Q351" s="24" t="s">
        <v>1571</v>
      </c>
      <c r="R351" s="24" t="s">
        <v>1558</v>
      </c>
      <c r="S351" s="24" t="str">
        <f t="shared" si="20"/>
        <v>1900010745</v>
      </c>
      <c r="T351" s="24" t="str">
        <f t="shared" si="21"/>
        <v>JUN 2020</v>
      </c>
      <c r="U351" s="24" t="str">
        <f t="shared" si="22"/>
        <v>IT/Telecom Contr Svc</v>
      </c>
      <c r="V351" t="str">
        <f t="shared" si="23"/>
        <v>OPEN TEXT INC</v>
      </c>
    </row>
    <row r="352" spans="1:22" x14ac:dyDescent="0.2">
      <c r="A352" s="14" t="s">
        <v>124</v>
      </c>
      <c r="B352" s="15" t="s">
        <v>1553</v>
      </c>
      <c r="C352" s="15" t="s">
        <v>1187</v>
      </c>
      <c r="D352" s="15" t="s">
        <v>1544</v>
      </c>
      <c r="E352" s="15" t="s">
        <v>365</v>
      </c>
      <c r="F352" s="15" t="s">
        <v>366</v>
      </c>
      <c r="G352" s="15" t="s">
        <v>1308</v>
      </c>
      <c r="H352" s="15" t="s">
        <v>295</v>
      </c>
      <c r="I352" s="15" t="s">
        <v>312</v>
      </c>
      <c r="J352" s="15" t="s">
        <v>1139</v>
      </c>
      <c r="K352" s="15" t="s">
        <v>1140</v>
      </c>
      <c r="L352" s="15" t="s">
        <v>308</v>
      </c>
      <c r="M352" s="15" t="s">
        <v>308</v>
      </c>
      <c r="N352" s="15" t="s">
        <v>1309</v>
      </c>
      <c r="O352" s="14" t="s">
        <v>1579</v>
      </c>
      <c r="P352" s="17">
        <v>42.024999999999999</v>
      </c>
      <c r="Q352" s="24" t="s">
        <v>1571</v>
      </c>
      <c r="R352" s="24" t="s">
        <v>1558</v>
      </c>
      <c r="S352" s="24" t="str">
        <f t="shared" si="20"/>
        <v>1900012804</v>
      </c>
      <c r="T352" s="24" t="str">
        <f t="shared" si="21"/>
        <v>JUL 2020</v>
      </c>
      <c r="U352" s="24" t="str">
        <f t="shared" si="22"/>
        <v>IT/Telecom Contr Svc</v>
      </c>
      <c r="V352" t="str">
        <f t="shared" si="23"/>
        <v>OPEN TEXT INC</v>
      </c>
    </row>
    <row r="353" spans="1:22" x14ac:dyDescent="0.2">
      <c r="A353" s="14" t="s">
        <v>124</v>
      </c>
      <c r="B353" s="15" t="s">
        <v>1553</v>
      </c>
      <c r="C353" s="15" t="s">
        <v>1187</v>
      </c>
      <c r="D353" s="15" t="s">
        <v>1544</v>
      </c>
      <c r="E353" s="15" t="s">
        <v>365</v>
      </c>
      <c r="F353" s="15" t="s">
        <v>366</v>
      </c>
      <c r="G353" s="15" t="s">
        <v>1329</v>
      </c>
      <c r="H353" s="15" t="s">
        <v>295</v>
      </c>
      <c r="I353" s="15" t="s">
        <v>312</v>
      </c>
      <c r="J353" s="15" t="s">
        <v>1139</v>
      </c>
      <c r="K353" s="15" t="s">
        <v>1140</v>
      </c>
      <c r="L353" s="15" t="s">
        <v>308</v>
      </c>
      <c r="M353" s="15" t="s">
        <v>308</v>
      </c>
      <c r="N353" s="15" t="s">
        <v>1330</v>
      </c>
      <c r="O353" s="14" t="s">
        <v>1580</v>
      </c>
      <c r="P353" s="17">
        <v>42.024999999999999</v>
      </c>
      <c r="Q353" s="24" t="s">
        <v>1571</v>
      </c>
      <c r="R353" s="24" t="s">
        <v>1558</v>
      </c>
      <c r="S353" s="24" t="str">
        <f t="shared" si="20"/>
        <v>1900014929</v>
      </c>
      <c r="T353" s="24" t="str">
        <f t="shared" si="21"/>
        <v>AUG 2020</v>
      </c>
      <c r="U353" s="24" t="str">
        <f t="shared" si="22"/>
        <v>IT/Telecom Contr Svc</v>
      </c>
      <c r="V353" t="str">
        <f t="shared" si="23"/>
        <v>OPEN TEXT INC</v>
      </c>
    </row>
    <row r="354" spans="1:22" x14ac:dyDescent="0.2">
      <c r="A354" s="14" t="s">
        <v>124</v>
      </c>
      <c r="B354" s="15" t="s">
        <v>1553</v>
      </c>
      <c r="C354" s="15" t="s">
        <v>1187</v>
      </c>
      <c r="D354" s="15" t="s">
        <v>1544</v>
      </c>
      <c r="E354" s="15" t="s">
        <v>365</v>
      </c>
      <c r="F354" s="15" t="s">
        <v>366</v>
      </c>
      <c r="G354" s="15" t="s">
        <v>1385</v>
      </c>
      <c r="H354" s="15" t="s">
        <v>295</v>
      </c>
      <c r="I354" s="15" t="s">
        <v>312</v>
      </c>
      <c r="J354" s="15" t="s">
        <v>1139</v>
      </c>
      <c r="K354" s="15" t="s">
        <v>1140</v>
      </c>
      <c r="L354" s="15" t="s">
        <v>308</v>
      </c>
      <c r="M354" s="15" t="s">
        <v>308</v>
      </c>
      <c r="N354" s="15" t="s">
        <v>1224</v>
      </c>
      <c r="O354" s="14" t="s">
        <v>1585</v>
      </c>
      <c r="P354" s="17">
        <v>42.024999999999999</v>
      </c>
      <c r="Q354" s="24" t="s">
        <v>1571</v>
      </c>
      <c r="R354" s="24" t="s">
        <v>1558</v>
      </c>
      <c r="S354" s="24" t="str">
        <f t="shared" si="20"/>
        <v>1900024299</v>
      </c>
      <c r="T354" s="24" t="str">
        <f t="shared" si="21"/>
        <v>NOV 2019</v>
      </c>
      <c r="U354" s="24" t="str">
        <f t="shared" si="22"/>
        <v>IT/Telecom Contr Svc</v>
      </c>
      <c r="V354" t="str">
        <f t="shared" si="23"/>
        <v>OPEN TEXT INC</v>
      </c>
    </row>
    <row r="355" spans="1:22" x14ac:dyDescent="0.2">
      <c r="A355" s="14" t="s">
        <v>124</v>
      </c>
      <c r="B355" s="15" t="s">
        <v>1553</v>
      </c>
      <c r="C355" s="15" t="s">
        <v>1187</v>
      </c>
      <c r="D355" s="15" t="s">
        <v>1544</v>
      </c>
      <c r="E355" s="15" t="s">
        <v>365</v>
      </c>
      <c r="F355" s="15" t="s">
        <v>366</v>
      </c>
      <c r="G355" s="15" t="s">
        <v>1405</v>
      </c>
      <c r="H355" s="15" t="s">
        <v>295</v>
      </c>
      <c r="I355" s="15" t="s">
        <v>312</v>
      </c>
      <c r="J355" s="15" t="s">
        <v>1139</v>
      </c>
      <c r="K355" s="15" t="s">
        <v>1140</v>
      </c>
      <c r="L355" s="15" t="s">
        <v>308</v>
      </c>
      <c r="M355" s="15" t="s">
        <v>308</v>
      </c>
      <c r="N355" s="15" t="s">
        <v>1406</v>
      </c>
      <c r="O355" s="14" t="s">
        <v>1576</v>
      </c>
      <c r="P355" s="17">
        <v>42.024999999999999</v>
      </c>
      <c r="Q355" s="24" t="s">
        <v>1571</v>
      </c>
      <c r="R355" s="24" t="s">
        <v>1558</v>
      </c>
      <c r="S355" s="24" t="str">
        <f t="shared" si="20"/>
        <v>1900025207</v>
      </c>
      <c r="T355" s="24" t="str">
        <f t="shared" si="21"/>
        <v>DEC 2019</v>
      </c>
      <c r="U355" s="24" t="str">
        <f t="shared" si="22"/>
        <v>IT/Telecom Contr Svc</v>
      </c>
      <c r="V355" t="str">
        <f t="shared" si="23"/>
        <v>OPEN TEXT INC</v>
      </c>
    </row>
    <row r="356" spans="1:22" x14ac:dyDescent="0.2">
      <c r="A356" s="14" t="s">
        <v>124</v>
      </c>
      <c r="B356" s="15" t="s">
        <v>1553</v>
      </c>
      <c r="C356" s="15" t="s">
        <v>1187</v>
      </c>
      <c r="D356" s="15" t="s">
        <v>1544</v>
      </c>
      <c r="E356" s="15" t="s">
        <v>1269</v>
      </c>
      <c r="F356" s="15" t="s">
        <v>1270</v>
      </c>
      <c r="G356" s="15" t="s">
        <v>1268</v>
      </c>
      <c r="H356" s="15" t="s">
        <v>295</v>
      </c>
      <c r="I356" s="15" t="s">
        <v>312</v>
      </c>
      <c r="J356" s="15" t="s">
        <v>1139</v>
      </c>
      <c r="K356" s="15" t="s">
        <v>1140</v>
      </c>
      <c r="L356" s="15" t="s">
        <v>308</v>
      </c>
      <c r="M356" s="15" t="s">
        <v>308</v>
      </c>
      <c r="N356" s="15" t="s">
        <v>1271</v>
      </c>
      <c r="O356" s="14" t="s">
        <v>1586</v>
      </c>
      <c r="P356" s="17">
        <v>16.605</v>
      </c>
      <c r="Q356" s="24" t="s">
        <v>1571</v>
      </c>
      <c r="R356" s="24" t="s">
        <v>1558</v>
      </c>
      <c r="S356" s="24" t="str">
        <f t="shared" si="20"/>
        <v>1900008487</v>
      </c>
      <c r="T356" s="24" t="str">
        <f t="shared" si="21"/>
        <v>APR 2020</v>
      </c>
      <c r="U356" s="24" t="str">
        <f t="shared" si="22"/>
        <v>IT/Telecom Contr Svc</v>
      </c>
      <c r="V356" t="str">
        <f t="shared" si="23"/>
        <v>WORKFORCE SOFTWARE LLC</v>
      </c>
    </row>
    <row r="357" spans="1:22" x14ac:dyDescent="0.2">
      <c r="A357" s="14" t="s">
        <v>124</v>
      </c>
      <c r="B357" s="15" t="s">
        <v>1553</v>
      </c>
      <c r="C357" s="15" t="s">
        <v>1187</v>
      </c>
      <c r="D357" s="15" t="s">
        <v>1544</v>
      </c>
      <c r="E357" s="15" t="s">
        <v>308</v>
      </c>
      <c r="F357" s="15" t="s">
        <v>309</v>
      </c>
      <c r="G357" s="15" t="s">
        <v>1219</v>
      </c>
      <c r="H357" s="15" t="s">
        <v>2</v>
      </c>
      <c r="I357" s="15" t="s">
        <v>310</v>
      </c>
      <c r="J357" s="15" t="s">
        <v>1139</v>
      </c>
      <c r="K357" s="15" t="s">
        <v>1140</v>
      </c>
      <c r="L357" s="15" t="s">
        <v>308</v>
      </c>
      <c r="M357" s="15" t="s">
        <v>1220</v>
      </c>
      <c r="N357" s="15" t="s">
        <v>1221</v>
      </c>
      <c r="O357" s="14" t="s">
        <v>1580</v>
      </c>
      <c r="P357" s="17">
        <v>-289.27550000000002</v>
      </c>
      <c r="Q357" s="24" t="s">
        <v>1571</v>
      </c>
      <c r="R357" s="24" t="s">
        <v>1558</v>
      </c>
      <c r="S357" s="24" t="str">
        <f t="shared" si="20"/>
        <v/>
      </c>
      <c r="T357" s="24" t="str">
        <f t="shared" si="21"/>
        <v/>
      </c>
      <c r="U357" s="24" t="str">
        <f t="shared" si="22"/>
        <v/>
      </c>
      <c r="V357" s="24" t="s">
        <v>1590</v>
      </c>
    </row>
    <row r="358" spans="1:22" x14ac:dyDescent="0.2">
      <c r="A358" s="14" t="s">
        <v>124</v>
      </c>
      <c r="B358" s="15" t="s">
        <v>1553</v>
      </c>
      <c r="C358" s="15" t="s">
        <v>1187</v>
      </c>
      <c r="D358" s="15" t="s">
        <v>1544</v>
      </c>
      <c r="E358" s="15" t="s">
        <v>308</v>
      </c>
      <c r="F358" s="15" t="s">
        <v>309</v>
      </c>
      <c r="G358" s="15" t="s">
        <v>1419</v>
      </c>
      <c r="H358" s="15" t="s">
        <v>295</v>
      </c>
      <c r="I358" s="15" t="s">
        <v>312</v>
      </c>
      <c r="J358" s="15" t="s">
        <v>1139</v>
      </c>
      <c r="K358" s="15" t="s">
        <v>1140</v>
      </c>
      <c r="L358" s="15" t="s">
        <v>308</v>
      </c>
      <c r="M358" s="15" t="s">
        <v>308</v>
      </c>
      <c r="N358" s="15" t="s">
        <v>1420</v>
      </c>
      <c r="O358" s="14" t="s">
        <v>1578</v>
      </c>
      <c r="P358" s="17">
        <v>19.848099999999999</v>
      </c>
      <c r="Q358" s="24" t="s">
        <v>1571</v>
      </c>
      <c r="R358" s="24" t="s">
        <v>1558</v>
      </c>
      <c r="S358" s="24" t="str">
        <f t="shared" si="20"/>
        <v/>
      </c>
      <c r="T358" s="24" t="str">
        <f t="shared" si="21"/>
        <v/>
      </c>
      <c r="U358" s="24" t="str">
        <f t="shared" si="22"/>
        <v/>
      </c>
      <c r="V358" s="24" t="s">
        <v>1590</v>
      </c>
    </row>
    <row r="359" spans="1:22" x14ac:dyDescent="0.2">
      <c r="A359" s="14" t="s">
        <v>124</v>
      </c>
      <c r="B359" s="15" t="s">
        <v>1553</v>
      </c>
      <c r="C359" s="15" t="s">
        <v>1187</v>
      </c>
      <c r="D359" s="15" t="s">
        <v>1544</v>
      </c>
      <c r="E359" s="15" t="s">
        <v>308</v>
      </c>
      <c r="F359" s="15" t="s">
        <v>309</v>
      </c>
      <c r="G359" s="15" t="s">
        <v>1421</v>
      </c>
      <c r="H359" s="15" t="s">
        <v>295</v>
      </c>
      <c r="I359" s="15" t="s">
        <v>312</v>
      </c>
      <c r="J359" s="15" t="s">
        <v>1139</v>
      </c>
      <c r="K359" s="15" t="s">
        <v>1140</v>
      </c>
      <c r="L359" s="15" t="s">
        <v>308</v>
      </c>
      <c r="M359" s="15" t="s">
        <v>308</v>
      </c>
      <c r="N359" s="15" t="s">
        <v>1422</v>
      </c>
      <c r="O359" s="14" t="s">
        <v>1578</v>
      </c>
      <c r="P359" s="17">
        <v>16.891999999999999</v>
      </c>
      <c r="Q359" s="24" t="s">
        <v>1571</v>
      </c>
      <c r="R359" s="24" t="s">
        <v>1558</v>
      </c>
      <c r="S359" s="24" t="str">
        <f t="shared" si="20"/>
        <v/>
      </c>
      <c r="T359" s="24" t="str">
        <f t="shared" si="21"/>
        <v/>
      </c>
      <c r="U359" s="24" t="str">
        <f t="shared" si="22"/>
        <v/>
      </c>
      <c r="V359" s="24" t="s">
        <v>1590</v>
      </c>
    </row>
    <row r="360" spans="1:22" x14ac:dyDescent="0.2">
      <c r="A360" s="14" t="s">
        <v>124</v>
      </c>
      <c r="B360" s="15" t="s">
        <v>1553</v>
      </c>
      <c r="C360" s="15" t="s">
        <v>1187</v>
      </c>
      <c r="D360" s="15" t="s">
        <v>1544</v>
      </c>
      <c r="E360" s="15" t="s">
        <v>308</v>
      </c>
      <c r="F360" s="15" t="s">
        <v>309</v>
      </c>
      <c r="G360" s="15" t="s">
        <v>1058</v>
      </c>
      <c r="H360" s="15" t="s">
        <v>2</v>
      </c>
      <c r="I360" s="15" t="s">
        <v>395</v>
      </c>
      <c r="J360" s="15" t="s">
        <v>1139</v>
      </c>
      <c r="K360" s="15" t="s">
        <v>1140</v>
      </c>
      <c r="L360" s="15" t="s">
        <v>308</v>
      </c>
      <c r="M360" s="15" t="s">
        <v>1033</v>
      </c>
      <c r="N360" s="15" t="s">
        <v>1034</v>
      </c>
      <c r="O360" s="14" t="s">
        <v>1578</v>
      </c>
      <c r="P360" s="17">
        <v>1127.5</v>
      </c>
      <c r="Q360" s="24" t="s">
        <v>1571</v>
      </c>
      <c r="R360" s="24" t="s">
        <v>1558</v>
      </c>
      <c r="S360" s="24" t="str">
        <f t="shared" si="20"/>
        <v/>
      </c>
      <c r="T360" s="24" t="str">
        <f t="shared" si="21"/>
        <v/>
      </c>
      <c r="U360" s="24" t="str">
        <f t="shared" si="22"/>
        <v/>
      </c>
      <c r="V360" s="24" t="s">
        <v>1590</v>
      </c>
    </row>
    <row r="361" spans="1:22" x14ac:dyDescent="0.2">
      <c r="A361" s="14" t="s">
        <v>124</v>
      </c>
      <c r="B361" s="15" t="s">
        <v>1553</v>
      </c>
      <c r="C361" s="15" t="s">
        <v>1187</v>
      </c>
      <c r="D361" s="15" t="s">
        <v>1544</v>
      </c>
      <c r="E361" s="15" t="s">
        <v>308</v>
      </c>
      <c r="F361" s="15" t="s">
        <v>309</v>
      </c>
      <c r="G361" s="15" t="s">
        <v>1058</v>
      </c>
      <c r="H361" s="15" t="s">
        <v>285</v>
      </c>
      <c r="I361" s="15" t="s">
        <v>395</v>
      </c>
      <c r="J361" s="15" t="s">
        <v>1139</v>
      </c>
      <c r="K361" s="15" t="s">
        <v>1140</v>
      </c>
      <c r="L361" s="15" t="s">
        <v>308</v>
      </c>
      <c r="M361" s="15" t="s">
        <v>1033</v>
      </c>
      <c r="N361" s="15" t="s">
        <v>1034</v>
      </c>
      <c r="O361" s="14" t="s">
        <v>1578</v>
      </c>
      <c r="P361" s="17">
        <v>246</v>
      </c>
      <c r="Q361" s="24" t="s">
        <v>1571</v>
      </c>
      <c r="R361" s="24" t="s">
        <v>1558</v>
      </c>
      <c r="S361" s="24" t="str">
        <f t="shared" si="20"/>
        <v/>
      </c>
      <c r="T361" s="24" t="str">
        <f t="shared" si="21"/>
        <v/>
      </c>
      <c r="U361" s="24" t="str">
        <f t="shared" si="22"/>
        <v/>
      </c>
      <c r="V361" s="24" t="s">
        <v>1590</v>
      </c>
    </row>
    <row r="362" spans="1:22" x14ac:dyDescent="0.2">
      <c r="A362" s="14" t="s">
        <v>124</v>
      </c>
      <c r="B362" s="15" t="s">
        <v>1553</v>
      </c>
      <c r="C362" s="15" t="s">
        <v>1187</v>
      </c>
      <c r="D362" s="15" t="s">
        <v>1544</v>
      </c>
      <c r="E362" s="15" t="s">
        <v>308</v>
      </c>
      <c r="F362" s="15" t="s">
        <v>309</v>
      </c>
      <c r="G362" s="15" t="s">
        <v>1058</v>
      </c>
      <c r="H362" s="15" t="s">
        <v>4</v>
      </c>
      <c r="I362" s="15" t="s">
        <v>395</v>
      </c>
      <c r="J362" s="15" t="s">
        <v>1139</v>
      </c>
      <c r="K362" s="15" t="s">
        <v>1140</v>
      </c>
      <c r="L362" s="15" t="s">
        <v>308</v>
      </c>
      <c r="M362" s="15" t="s">
        <v>1033</v>
      </c>
      <c r="N362" s="15" t="s">
        <v>1034</v>
      </c>
      <c r="O362" s="14" t="s">
        <v>1578</v>
      </c>
      <c r="P362" s="17">
        <v>123</v>
      </c>
      <c r="Q362" s="24" t="s">
        <v>1571</v>
      </c>
      <c r="R362" s="24" t="s">
        <v>1558</v>
      </c>
      <c r="S362" s="24" t="str">
        <f t="shared" si="20"/>
        <v/>
      </c>
      <c r="T362" s="24" t="str">
        <f t="shared" si="21"/>
        <v/>
      </c>
      <c r="U362" s="24" t="str">
        <f t="shared" si="22"/>
        <v/>
      </c>
      <c r="V362" s="24" t="s">
        <v>1590</v>
      </c>
    </row>
    <row r="363" spans="1:22" x14ac:dyDescent="0.2">
      <c r="A363" s="14" t="s">
        <v>124</v>
      </c>
      <c r="B363" s="15" t="s">
        <v>1553</v>
      </c>
      <c r="C363" s="15" t="s">
        <v>1187</v>
      </c>
      <c r="D363" s="15" t="s">
        <v>1544</v>
      </c>
      <c r="E363" s="15" t="s">
        <v>308</v>
      </c>
      <c r="F363" s="15" t="s">
        <v>309</v>
      </c>
      <c r="G363" s="15" t="s">
        <v>1058</v>
      </c>
      <c r="H363" s="15" t="s">
        <v>6</v>
      </c>
      <c r="I363" s="15" t="s">
        <v>395</v>
      </c>
      <c r="J363" s="15" t="s">
        <v>1139</v>
      </c>
      <c r="K363" s="15" t="s">
        <v>1140</v>
      </c>
      <c r="L363" s="15" t="s">
        <v>308</v>
      </c>
      <c r="M363" s="15" t="s">
        <v>1033</v>
      </c>
      <c r="N363" s="15" t="s">
        <v>1034</v>
      </c>
      <c r="O363" s="14" t="s">
        <v>1578</v>
      </c>
      <c r="P363" s="17">
        <v>88.15</v>
      </c>
      <c r="Q363" s="24" t="s">
        <v>1571</v>
      </c>
      <c r="R363" s="24" t="s">
        <v>1558</v>
      </c>
      <c r="S363" s="24" t="str">
        <f t="shared" si="20"/>
        <v/>
      </c>
      <c r="T363" s="24" t="str">
        <f t="shared" si="21"/>
        <v/>
      </c>
      <c r="U363" s="24" t="str">
        <f t="shared" si="22"/>
        <v/>
      </c>
      <c r="V363" s="24" t="s">
        <v>1590</v>
      </c>
    </row>
    <row r="364" spans="1:22" x14ac:dyDescent="0.2">
      <c r="A364" s="14" t="s">
        <v>124</v>
      </c>
      <c r="B364" s="15" t="s">
        <v>1553</v>
      </c>
      <c r="C364" s="15" t="s">
        <v>1187</v>
      </c>
      <c r="D364" s="15" t="s">
        <v>1544</v>
      </c>
      <c r="E364" s="15" t="s">
        <v>308</v>
      </c>
      <c r="F364" s="15" t="s">
        <v>309</v>
      </c>
      <c r="G364" s="15" t="s">
        <v>1058</v>
      </c>
      <c r="H364" s="15" t="s">
        <v>8</v>
      </c>
      <c r="I364" s="15" t="s">
        <v>395</v>
      </c>
      <c r="J364" s="15" t="s">
        <v>1139</v>
      </c>
      <c r="K364" s="15" t="s">
        <v>1140</v>
      </c>
      <c r="L364" s="15" t="s">
        <v>308</v>
      </c>
      <c r="M364" s="15" t="s">
        <v>1033</v>
      </c>
      <c r="N364" s="15" t="s">
        <v>1034</v>
      </c>
      <c r="O364" s="14" t="s">
        <v>1578</v>
      </c>
      <c r="P364" s="17">
        <v>82</v>
      </c>
      <c r="Q364" s="24" t="s">
        <v>1571</v>
      </c>
      <c r="R364" s="24" t="s">
        <v>1558</v>
      </c>
      <c r="S364" s="24" t="str">
        <f t="shared" si="20"/>
        <v/>
      </c>
      <c r="T364" s="24" t="str">
        <f t="shared" si="21"/>
        <v/>
      </c>
      <c r="U364" s="24" t="str">
        <f t="shared" si="22"/>
        <v/>
      </c>
      <c r="V364" s="24" t="s">
        <v>1590</v>
      </c>
    </row>
    <row r="365" spans="1:22" x14ac:dyDescent="0.2">
      <c r="A365" s="14" t="s">
        <v>124</v>
      </c>
      <c r="B365" s="15" t="s">
        <v>1553</v>
      </c>
      <c r="C365" s="15" t="s">
        <v>1187</v>
      </c>
      <c r="D365" s="15" t="s">
        <v>1544</v>
      </c>
      <c r="E365" s="15" t="s">
        <v>308</v>
      </c>
      <c r="F365" s="15" t="s">
        <v>309</v>
      </c>
      <c r="G365" s="15" t="s">
        <v>1058</v>
      </c>
      <c r="H365" s="15" t="s">
        <v>19</v>
      </c>
      <c r="I365" s="15" t="s">
        <v>395</v>
      </c>
      <c r="J365" s="15" t="s">
        <v>1139</v>
      </c>
      <c r="K365" s="15" t="s">
        <v>1140</v>
      </c>
      <c r="L365" s="15" t="s">
        <v>308</v>
      </c>
      <c r="M365" s="15" t="s">
        <v>1033</v>
      </c>
      <c r="N365" s="15" t="s">
        <v>1034</v>
      </c>
      <c r="O365" s="14" t="s">
        <v>1578</v>
      </c>
      <c r="P365" s="17">
        <v>32.799999999999997</v>
      </c>
      <c r="Q365" s="24" t="s">
        <v>1571</v>
      </c>
      <c r="R365" s="24" t="s">
        <v>1558</v>
      </c>
      <c r="S365" s="24" t="str">
        <f t="shared" si="20"/>
        <v/>
      </c>
      <c r="T365" s="24" t="str">
        <f t="shared" si="21"/>
        <v/>
      </c>
      <c r="U365" s="24" t="str">
        <f t="shared" si="22"/>
        <v/>
      </c>
      <c r="V365" s="24" t="s">
        <v>1590</v>
      </c>
    </row>
    <row r="366" spans="1:22" x14ac:dyDescent="0.2">
      <c r="A366" s="14" t="s">
        <v>124</v>
      </c>
      <c r="B366" s="15" t="s">
        <v>1553</v>
      </c>
      <c r="C366" s="15" t="s">
        <v>1187</v>
      </c>
      <c r="D366" s="15" t="s">
        <v>1544</v>
      </c>
      <c r="E366" s="15" t="s">
        <v>308</v>
      </c>
      <c r="F366" s="15" t="s">
        <v>309</v>
      </c>
      <c r="G366" s="15" t="s">
        <v>1058</v>
      </c>
      <c r="H366" s="15" t="s">
        <v>13</v>
      </c>
      <c r="I366" s="15" t="s">
        <v>395</v>
      </c>
      <c r="J366" s="15" t="s">
        <v>1139</v>
      </c>
      <c r="K366" s="15" t="s">
        <v>1140</v>
      </c>
      <c r="L366" s="15" t="s">
        <v>308</v>
      </c>
      <c r="M366" s="15" t="s">
        <v>1033</v>
      </c>
      <c r="N366" s="15" t="s">
        <v>1034</v>
      </c>
      <c r="O366" s="14" t="s">
        <v>1578</v>
      </c>
      <c r="P366" s="17">
        <v>42.024999999999999</v>
      </c>
      <c r="Q366" s="24" t="s">
        <v>1571</v>
      </c>
      <c r="R366" s="24" t="s">
        <v>1558</v>
      </c>
      <c r="S366" s="24" t="str">
        <f t="shared" si="20"/>
        <v/>
      </c>
      <c r="T366" s="24" t="str">
        <f t="shared" si="21"/>
        <v/>
      </c>
      <c r="U366" s="24" t="str">
        <f t="shared" si="22"/>
        <v/>
      </c>
      <c r="V366" s="24" t="s">
        <v>1590</v>
      </c>
    </row>
    <row r="367" spans="1:22" x14ac:dyDescent="0.2">
      <c r="A367" s="14" t="s">
        <v>124</v>
      </c>
      <c r="B367" s="15" t="s">
        <v>1553</v>
      </c>
      <c r="C367" s="15" t="s">
        <v>1187</v>
      </c>
      <c r="D367" s="15" t="s">
        <v>1544</v>
      </c>
      <c r="E367" s="15" t="s">
        <v>308</v>
      </c>
      <c r="F367" s="15" t="s">
        <v>309</v>
      </c>
      <c r="G367" s="15" t="s">
        <v>1058</v>
      </c>
      <c r="H367" s="15" t="s">
        <v>39</v>
      </c>
      <c r="I367" s="15" t="s">
        <v>395</v>
      </c>
      <c r="J367" s="15" t="s">
        <v>1139</v>
      </c>
      <c r="K367" s="15" t="s">
        <v>1140</v>
      </c>
      <c r="L367" s="15" t="s">
        <v>308</v>
      </c>
      <c r="M367" s="15" t="s">
        <v>1033</v>
      </c>
      <c r="N367" s="15" t="s">
        <v>1034</v>
      </c>
      <c r="O367" s="14" t="s">
        <v>1578</v>
      </c>
      <c r="P367" s="17">
        <v>45.1</v>
      </c>
      <c r="Q367" s="24" t="s">
        <v>1571</v>
      </c>
      <c r="R367" s="24" t="s">
        <v>1558</v>
      </c>
      <c r="S367" s="24" t="str">
        <f t="shared" si="20"/>
        <v/>
      </c>
      <c r="T367" s="24" t="str">
        <f t="shared" si="21"/>
        <v/>
      </c>
      <c r="U367" s="24" t="str">
        <f t="shared" si="22"/>
        <v/>
      </c>
      <c r="V367" s="24" t="s">
        <v>1590</v>
      </c>
    </row>
    <row r="368" spans="1:22" x14ac:dyDescent="0.2">
      <c r="A368" s="14" t="s">
        <v>124</v>
      </c>
      <c r="B368" s="15" t="s">
        <v>1553</v>
      </c>
      <c r="C368" s="15" t="s">
        <v>1187</v>
      </c>
      <c r="D368" s="15" t="s">
        <v>1544</v>
      </c>
      <c r="E368" s="15" t="s">
        <v>308</v>
      </c>
      <c r="F368" s="15" t="s">
        <v>309</v>
      </c>
      <c r="G368" s="15" t="s">
        <v>1059</v>
      </c>
      <c r="H368" s="15" t="s">
        <v>2</v>
      </c>
      <c r="I368" s="15" t="s">
        <v>395</v>
      </c>
      <c r="J368" s="15" t="s">
        <v>1139</v>
      </c>
      <c r="K368" s="15" t="s">
        <v>1140</v>
      </c>
      <c r="L368" s="15" t="s">
        <v>308</v>
      </c>
      <c r="M368" s="15" t="s">
        <v>1033</v>
      </c>
      <c r="N368" s="15" t="s">
        <v>1034</v>
      </c>
      <c r="O368" s="14" t="s">
        <v>1581</v>
      </c>
      <c r="P368" s="17">
        <v>1094.7</v>
      </c>
      <c r="Q368" s="24" t="s">
        <v>1571</v>
      </c>
      <c r="R368" s="24" t="s">
        <v>1558</v>
      </c>
      <c r="S368" s="24" t="str">
        <f t="shared" si="20"/>
        <v/>
      </c>
      <c r="T368" s="24" t="str">
        <f t="shared" si="21"/>
        <v/>
      </c>
      <c r="U368" s="24" t="str">
        <f t="shared" si="22"/>
        <v/>
      </c>
      <c r="V368" s="24" t="s">
        <v>1590</v>
      </c>
    </row>
    <row r="369" spans="1:22" x14ac:dyDescent="0.2">
      <c r="A369" s="14" t="s">
        <v>124</v>
      </c>
      <c r="B369" s="15" t="s">
        <v>1553</v>
      </c>
      <c r="C369" s="15" t="s">
        <v>1187</v>
      </c>
      <c r="D369" s="15" t="s">
        <v>1544</v>
      </c>
      <c r="E369" s="15" t="s">
        <v>308</v>
      </c>
      <c r="F369" s="15" t="s">
        <v>309</v>
      </c>
      <c r="G369" s="15" t="s">
        <v>1059</v>
      </c>
      <c r="H369" s="15" t="s">
        <v>285</v>
      </c>
      <c r="I369" s="15" t="s">
        <v>395</v>
      </c>
      <c r="J369" s="15" t="s">
        <v>1139</v>
      </c>
      <c r="K369" s="15" t="s">
        <v>1140</v>
      </c>
      <c r="L369" s="15" t="s">
        <v>308</v>
      </c>
      <c r="M369" s="15" t="s">
        <v>1033</v>
      </c>
      <c r="N369" s="15" t="s">
        <v>1034</v>
      </c>
      <c r="O369" s="14" t="s">
        <v>1581</v>
      </c>
      <c r="P369" s="17">
        <v>246</v>
      </c>
      <c r="Q369" s="24" t="s">
        <v>1571</v>
      </c>
      <c r="R369" s="24" t="s">
        <v>1558</v>
      </c>
      <c r="S369" s="24" t="str">
        <f t="shared" si="20"/>
        <v/>
      </c>
      <c r="T369" s="24" t="str">
        <f t="shared" si="21"/>
        <v/>
      </c>
      <c r="U369" s="24" t="str">
        <f t="shared" si="22"/>
        <v/>
      </c>
      <c r="V369" s="24" t="s">
        <v>1590</v>
      </c>
    </row>
    <row r="370" spans="1:22" x14ac:dyDescent="0.2">
      <c r="A370" s="14" t="s">
        <v>124</v>
      </c>
      <c r="B370" s="15" t="s">
        <v>1553</v>
      </c>
      <c r="C370" s="15" t="s">
        <v>1187</v>
      </c>
      <c r="D370" s="15" t="s">
        <v>1544</v>
      </c>
      <c r="E370" s="15" t="s">
        <v>308</v>
      </c>
      <c r="F370" s="15" t="s">
        <v>309</v>
      </c>
      <c r="G370" s="15" t="s">
        <v>1059</v>
      </c>
      <c r="H370" s="15" t="s">
        <v>4</v>
      </c>
      <c r="I370" s="15" t="s">
        <v>395</v>
      </c>
      <c r="J370" s="15" t="s">
        <v>1139</v>
      </c>
      <c r="K370" s="15" t="s">
        <v>1140</v>
      </c>
      <c r="L370" s="15" t="s">
        <v>308</v>
      </c>
      <c r="M370" s="15" t="s">
        <v>1033</v>
      </c>
      <c r="N370" s="15" t="s">
        <v>1034</v>
      </c>
      <c r="O370" s="14" t="s">
        <v>1581</v>
      </c>
      <c r="P370" s="17">
        <v>123</v>
      </c>
      <c r="Q370" s="24" t="s">
        <v>1571</v>
      </c>
      <c r="R370" s="24" t="s">
        <v>1558</v>
      </c>
      <c r="S370" s="24" t="str">
        <f t="shared" si="20"/>
        <v/>
      </c>
      <c r="T370" s="24" t="str">
        <f t="shared" si="21"/>
        <v/>
      </c>
      <c r="U370" s="24" t="str">
        <f t="shared" si="22"/>
        <v/>
      </c>
      <c r="V370" s="24" t="s">
        <v>1590</v>
      </c>
    </row>
    <row r="371" spans="1:22" x14ac:dyDescent="0.2">
      <c r="A371" s="14" t="s">
        <v>124</v>
      </c>
      <c r="B371" s="15" t="s">
        <v>1553</v>
      </c>
      <c r="C371" s="15" t="s">
        <v>1187</v>
      </c>
      <c r="D371" s="15" t="s">
        <v>1544</v>
      </c>
      <c r="E371" s="15" t="s">
        <v>308</v>
      </c>
      <c r="F371" s="15" t="s">
        <v>309</v>
      </c>
      <c r="G371" s="15" t="s">
        <v>1059</v>
      </c>
      <c r="H371" s="15" t="s">
        <v>6</v>
      </c>
      <c r="I371" s="15" t="s">
        <v>395</v>
      </c>
      <c r="J371" s="15" t="s">
        <v>1139</v>
      </c>
      <c r="K371" s="15" t="s">
        <v>1140</v>
      </c>
      <c r="L371" s="15" t="s">
        <v>308</v>
      </c>
      <c r="M371" s="15" t="s">
        <v>1033</v>
      </c>
      <c r="N371" s="15" t="s">
        <v>1034</v>
      </c>
      <c r="O371" s="14" t="s">
        <v>1581</v>
      </c>
      <c r="P371" s="17">
        <v>86.1</v>
      </c>
      <c r="Q371" s="24" t="s">
        <v>1571</v>
      </c>
      <c r="R371" s="24" t="s">
        <v>1558</v>
      </c>
      <c r="S371" s="24" t="str">
        <f t="shared" si="20"/>
        <v/>
      </c>
      <c r="T371" s="24" t="str">
        <f t="shared" si="21"/>
        <v/>
      </c>
      <c r="U371" s="24" t="str">
        <f t="shared" si="22"/>
        <v/>
      </c>
      <c r="V371" s="24" t="s">
        <v>1590</v>
      </c>
    </row>
    <row r="372" spans="1:22" x14ac:dyDescent="0.2">
      <c r="A372" s="14" t="s">
        <v>124</v>
      </c>
      <c r="B372" s="15" t="s">
        <v>1553</v>
      </c>
      <c r="C372" s="15" t="s">
        <v>1187</v>
      </c>
      <c r="D372" s="15" t="s">
        <v>1544</v>
      </c>
      <c r="E372" s="15" t="s">
        <v>308</v>
      </c>
      <c r="F372" s="15" t="s">
        <v>309</v>
      </c>
      <c r="G372" s="15" t="s">
        <v>1059</v>
      </c>
      <c r="H372" s="15" t="s">
        <v>8</v>
      </c>
      <c r="I372" s="15" t="s">
        <v>395</v>
      </c>
      <c r="J372" s="15" t="s">
        <v>1139</v>
      </c>
      <c r="K372" s="15" t="s">
        <v>1140</v>
      </c>
      <c r="L372" s="15" t="s">
        <v>308</v>
      </c>
      <c r="M372" s="15" t="s">
        <v>1033</v>
      </c>
      <c r="N372" s="15" t="s">
        <v>1034</v>
      </c>
      <c r="O372" s="14" t="s">
        <v>1581</v>
      </c>
      <c r="P372" s="17">
        <v>32.799999999999997</v>
      </c>
      <c r="Q372" s="24" t="s">
        <v>1571</v>
      </c>
      <c r="R372" s="24" t="s">
        <v>1558</v>
      </c>
      <c r="S372" s="24" t="str">
        <f t="shared" si="20"/>
        <v/>
      </c>
      <c r="T372" s="24" t="str">
        <f t="shared" si="21"/>
        <v/>
      </c>
      <c r="U372" s="24" t="str">
        <f t="shared" si="22"/>
        <v/>
      </c>
      <c r="V372" s="24" t="s">
        <v>1590</v>
      </c>
    </row>
    <row r="373" spans="1:22" x14ac:dyDescent="0.2">
      <c r="A373" s="14" t="s">
        <v>124</v>
      </c>
      <c r="B373" s="15" t="s">
        <v>1553</v>
      </c>
      <c r="C373" s="15" t="s">
        <v>1187</v>
      </c>
      <c r="D373" s="15" t="s">
        <v>1544</v>
      </c>
      <c r="E373" s="15" t="s">
        <v>308</v>
      </c>
      <c r="F373" s="15" t="s">
        <v>309</v>
      </c>
      <c r="G373" s="15" t="s">
        <v>1059</v>
      </c>
      <c r="H373" s="15" t="s">
        <v>19</v>
      </c>
      <c r="I373" s="15" t="s">
        <v>395</v>
      </c>
      <c r="J373" s="15" t="s">
        <v>1139</v>
      </c>
      <c r="K373" s="15" t="s">
        <v>1140</v>
      </c>
      <c r="L373" s="15" t="s">
        <v>308</v>
      </c>
      <c r="M373" s="15" t="s">
        <v>1033</v>
      </c>
      <c r="N373" s="15" t="s">
        <v>1034</v>
      </c>
      <c r="O373" s="14" t="s">
        <v>1581</v>
      </c>
      <c r="P373" s="17">
        <v>42.024999999999999</v>
      </c>
      <c r="Q373" s="24" t="s">
        <v>1571</v>
      </c>
      <c r="R373" s="24" t="s">
        <v>1558</v>
      </c>
      <c r="S373" s="24" t="str">
        <f t="shared" si="20"/>
        <v/>
      </c>
      <c r="T373" s="24" t="str">
        <f t="shared" si="21"/>
        <v/>
      </c>
      <c r="U373" s="24" t="str">
        <f t="shared" si="22"/>
        <v/>
      </c>
      <c r="V373" s="24" t="s">
        <v>1590</v>
      </c>
    </row>
    <row r="374" spans="1:22" x14ac:dyDescent="0.2">
      <c r="A374" s="14" t="s">
        <v>124</v>
      </c>
      <c r="B374" s="15" t="s">
        <v>1553</v>
      </c>
      <c r="C374" s="15" t="s">
        <v>1187</v>
      </c>
      <c r="D374" s="15" t="s">
        <v>1544</v>
      </c>
      <c r="E374" s="15" t="s">
        <v>308</v>
      </c>
      <c r="F374" s="15" t="s">
        <v>309</v>
      </c>
      <c r="G374" s="15" t="s">
        <v>1059</v>
      </c>
      <c r="H374" s="15" t="s">
        <v>13</v>
      </c>
      <c r="I374" s="15" t="s">
        <v>395</v>
      </c>
      <c r="J374" s="15" t="s">
        <v>1139</v>
      </c>
      <c r="K374" s="15" t="s">
        <v>1140</v>
      </c>
      <c r="L374" s="15" t="s">
        <v>308</v>
      </c>
      <c r="M374" s="15" t="s">
        <v>1033</v>
      </c>
      <c r="N374" s="15" t="s">
        <v>1034</v>
      </c>
      <c r="O374" s="14" t="s">
        <v>1581</v>
      </c>
      <c r="P374" s="17">
        <v>45.1</v>
      </c>
      <c r="Q374" s="24" t="s">
        <v>1571</v>
      </c>
      <c r="R374" s="24" t="s">
        <v>1558</v>
      </c>
      <c r="S374" s="24" t="str">
        <f t="shared" si="20"/>
        <v/>
      </c>
      <c r="T374" s="24" t="str">
        <f t="shared" si="21"/>
        <v/>
      </c>
      <c r="U374" s="24" t="str">
        <f t="shared" si="22"/>
        <v/>
      </c>
      <c r="V374" s="24" t="s">
        <v>1590</v>
      </c>
    </row>
    <row r="375" spans="1:22" x14ac:dyDescent="0.2">
      <c r="A375" s="14" t="s">
        <v>124</v>
      </c>
      <c r="B375" s="15" t="s">
        <v>1553</v>
      </c>
      <c r="C375" s="15" t="s">
        <v>1187</v>
      </c>
      <c r="D375" s="15" t="s">
        <v>1544</v>
      </c>
      <c r="E375" s="15" t="s">
        <v>308</v>
      </c>
      <c r="F375" s="15" t="s">
        <v>309</v>
      </c>
      <c r="G375" s="15" t="s">
        <v>397</v>
      </c>
      <c r="H375" s="15" t="s">
        <v>295</v>
      </c>
      <c r="I375" s="15" t="s">
        <v>395</v>
      </c>
      <c r="J375" s="15" t="s">
        <v>1139</v>
      </c>
      <c r="K375" s="15" t="s">
        <v>1140</v>
      </c>
      <c r="L375" s="15" t="s">
        <v>308</v>
      </c>
      <c r="M375" s="15" t="s">
        <v>1033</v>
      </c>
      <c r="N375" s="15" t="s">
        <v>1034</v>
      </c>
      <c r="O375" s="14" t="s">
        <v>1582</v>
      </c>
      <c r="P375" s="17">
        <v>1209.5</v>
      </c>
      <c r="Q375" s="24" t="s">
        <v>1571</v>
      </c>
      <c r="R375" s="24" t="s">
        <v>1558</v>
      </c>
      <c r="S375" s="24" t="str">
        <f t="shared" si="20"/>
        <v/>
      </c>
      <c r="T375" s="24" t="str">
        <f t="shared" si="21"/>
        <v/>
      </c>
      <c r="U375" s="24" t="str">
        <f t="shared" si="22"/>
        <v/>
      </c>
      <c r="V375" s="24" t="s">
        <v>1590</v>
      </c>
    </row>
    <row r="376" spans="1:22" x14ac:dyDescent="0.2">
      <c r="A376" s="14" t="s">
        <v>124</v>
      </c>
      <c r="B376" s="15" t="s">
        <v>1553</v>
      </c>
      <c r="C376" s="15" t="s">
        <v>1187</v>
      </c>
      <c r="D376" s="15" t="s">
        <v>1544</v>
      </c>
      <c r="E376" s="15" t="s">
        <v>308</v>
      </c>
      <c r="F376" s="15" t="s">
        <v>309</v>
      </c>
      <c r="G376" s="15" t="s">
        <v>397</v>
      </c>
      <c r="H376" s="15" t="s">
        <v>2</v>
      </c>
      <c r="I376" s="15" t="s">
        <v>395</v>
      </c>
      <c r="J376" s="15" t="s">
        <v>1139</v>
      </c>
      <c r="K376" s="15" t="s">
        <v>1140</v>
      </c>
      <c r="L376" s="15" t="s">
        <v>308</v>
      </c>
      <c r="M376" s="15" t="s">
        <v>1033</v>
      </c>
      <c r="N376" s="15" t="s">
        <v>1034</v>
      </c>
      <c r="O376" s="14" t="s">
        <v>1582</v>
      </c>
      <c r="P376" s="17">
        <v>246</v>
      </c>
      <c r="Q376" s="24" t="s">
        <v>1571</v>
      </c>
      <c r="R376" s="24" t="s">
        <v>1558</v>
      </c>
      <c r="S376" s="24" t="str">
        <f t="shared" si="20"/>
        <v/>
      </c>
      <c r="T376" s="24" t="str">
        <f t="shared" si="21"/>
        <v/>
      </c>
      <c r="U376" s="24" t="str">
        <f t="shared" si="22"/>
        <v/>
      </c>
      <c r="V376" s="24" t="s">
        <v>1590</v>
      </c>
    </row>
    <row r="377" spans="1:22" x14ac:dyDescent="0.2">
      <c r="A377" s="14" t="s">
        <v>124</v>
      </c>
      <c r="B377" s="15" t="s">
        <v>1553</v>
      </c>
      <c r="C377" s="15" t="s">
        <v>1187</v>
      </c>
      <c r="D377" s="15" t="s">
        <v>1544</v>
      </c>
      <c r="E377" s="15" t="s">
        <v>308</v>
      </c>
      <c r="F377" s="15" t="s">
        <v>309</v>
      </c>
      <c r="G377" s="15" t="s">
        <v>397</v>
      </c>
      <c r="H377" s="15" t="s">
        <v>285</v>
      </c>
      <c r="I377" s="15" t="s">
        <v>395</v>
      </c>
      <c r="J377" s="15" t="s">
        <v>1139</v>
      </c>
      <c r="K377" s="15" t="s">
        <v>1140</v>
      </c>
      <c r="L377" s="15" t="s">
        <v>308</v>
      </c>
      <c r="M377" s="15" t="s">
        <v>1033</v>
      </c>
      <c r="N377" s="15" t="s">
        <v>1034</v>
      </c>
      <c r="O377" s="14" t="s">
        <v>1582</v>
      </c>
      <c r="P377" s="17">
        <v>123</v>
      </c>
      <c r="Q377" s="24" t="s">
        <v>1571</v>
      </c>
      <c r="R377" s="24" t="s">
        <v>1558</v>
      </c>
      <c r="S377" s="24" t="str">
        <f t="shared" si="20"/>
        <v/>
      </c>
      <c r="T377" s="24" t="str">
        <f t="shared" si="21"/>
        <v/>
      </c>
      <c r="U377" s="24" t="str">
        <f t="shared" si="22"/>
        <v/>
      </c>
      <c r="V377" s="24" t="s">
        <v>1590</v>
      </c>
    </row>
    <row r="378" spans="1:22" x14ac:dyDescent="0.2">
      <c r="A378" s="14" t="s">
        <v>124</v>
      </c>
      <c r="B378" s="15" t="s">
        <v>1553</v>
      </c>
      <c r="C378" s="15" t="s">
        <v>1187</v>
      </c>
      <c r="D378" s="15" t="s">
        <v>1544</v>
      </c>
      <c r="E378" s="15" t="s">
        <v>308</v>
      </c>
      <c r="F378" s="15" t="s">
        <v>309</v>
      </c>
      <c r="G378" s="15" t="s">
        <v>397</v>
      </c>
      <c r="H378" s="15" t="s">
        <v>4</v>
      </c>
      <c r="I378" s="15" t="s">
        <v>395</v>
      </c>
      <c r="J378" s="15" t="s">
        <v>1139</v>
      </c>
      <c r="K378" s="15" t="s">
        <v>1140</v>
      </c>
      <c r="L378" s="15" t="s">
        <v>308</v>
      </c>
      <c r="M378" s="15" t="s">
        <v>1033</v>
      </c>
      <c r="N378" s="15" t="s">
        <v>1034</v>
      </c>
      <c r="O378" s="14" t="s">
        <v>1582</v>
      </c>
      <c r="P378" s="17">
        <v>86.1</v>
      </c>
      <c r="Q378" s="24" t="s">
        <v>1571</v>
      </c>
      <c r="R378" s="24" t="s">
        <v>1558</v>
      </c>
      <c r="S378" s="24" t="str">
        <f t="shared" si="20"/>
        <v/>
      </c>
      <c r="T378" s="24" t="str">
        <f t="shared" si="21"/>
        <v/>
      </c>
      <c r="U378" s="24" t="str">
        <f t="shared" si="22"/>
        <v/>
      </c>
      <c r="V378" s="24" t="s">
        <v>1590</v>
      </c>
    </row>
    <row r="379" spans="1:22" x14ac:dyDescent="0.2">
      <c r="A379" s="14" t="s">
        <v>124</v>
      </c>
      <c r="B379" s="15" t="s">
        <v>1553</v>
      </c>
      <c r="C379" s="15" t="s">
        <v>1187</v>
      </c>
      <c r="D379" s="15" t="s">
        <v>1544</v>
      </c>
      <c r="E379" s="15" t="s">
        <v>308</v>
      </c>
      <c r="F379" s="15" t="s">
        <v>309</v>
      </c>
      <c r="G379" s="15" t="s">
        <v>397</v>
      </c>
      <c r="H379" s="15" t="s">
        <v>6</v>
      </c>
      <c r="I379" s="15" t="s">
        <v>395</v>
      </c>
      <c r="J379" s="15" t="s">
        <v>1139</v>
      </c>
      <c r="K379" s="15" t="s">
        <v>1140</v>
      </c>
      <c r="L379" s="15" t="s">
        <v>308</v>
      </c>
      <c r="M379" s="15" t="s">
        <v>1033</v>
      </c>
      <c r="N379" s="15" t="s">
        <v>1034</v>
      </c>
      <c r="O379" s="14" t="s">
        <v>1582</v>
      </c>
      <c r="P379" s="17">
        <v>32.799999999999997</v>
      </c>
      <c r="Q379" s="24" t="s">
        <v>1571</v>
      </c>
      <c r="R379" s="24" t="s">
        <v>1558</v>
      </c>
      <c r="S379" s="24" t="str">
        <f t="shared" si="20"/>
        <v/>
      </c>
      <c r="T379" s="24" t="str">
        <f t="shared" si="21"/>
        <v/>
      </c>
      <c r="U379" s="24" t="str">
        <f t="shared" si="22"/>
        <v/>
      </c>
      <c r="V379" s="24" t="s">
        <v>1590</v>
      </c>
    </row>
    <row r="380" spans="1:22" x14ac:dyDescent="0.2">
      <c r="A380" s="14" t="s">
        <v>124</v>
      </c>
      <c r="B380" s="15" t="s">
        <v>1553</v>
      </c>
      <c r="C380" s="15" t="s">
        <v>1187</v>
      </c>
      <c r="D380" s="15" t="s">
        <v>1544</v>
      </c>
      <c r="E380" s="15" t="s">
        <v>308</v>
      </c>
      <c r="F380" s="15" t="s">
        <v>309</v>
      </c>
      <c r="G380" s="15" t="s">
        <v>397</v>
      </c>
      <c r="H380" s="15" t="s">
        <v>8</v>
      </c>
      <c r="I380" s="15" t="s">
        <v>395</v>
      </c>
      <c r="J380" s="15" t="s">
        <v>1139</v>
      </c>
      <c r="K380" s="15" t="s">
        <v>1140</v>
      </c>
      <c r="L380" s="15" t="s">
        <v>308</v>
      </c>
      <c r="M380" s="15" t="s">
        <v>1033</v>
      </c>
      <c r="N380" s="15" t="s">
        <v>1034</v>
      </c>
      <c r="O380" s="14" t="s">
        <v>1582</v>
      </c>
      <c r="P380" s="17">
        <v>42.024999999999999</v>
      </c>
      <c r="Q380" s="24" t="s">
        <v>1571</v>
      </c>
      <c r="R380" s="24" t="s">
        <v>1558</v>
      </c>
      <c r="S380" s="24" t="str">
        <f t="shared" si="20"/>
        <v/>
      </c>
      <c r="T380" s="24" t="str">
        <f t="shared" si="21"/>
        <v/>
      </c>
      <c r="U380" s="24" t="str">
        <f t="shared" si="22"/>
        <v/>
      </c>
      <c r="V380" s="24" t="s">
        <v>1590</v>
      </c>
    </row>
    <row r="381" spans="1:22" x14ac:dyDescent="0.2">
      <c r="A381" s="14" t="s">
        <v>124</v>
      </c>
      <c r="B381" s="15" t="s">
        <v>1553</v>
      </c>
      <c r="C381" s="15" t="s">
        <v>1187</v>
      </c>
      <c r="D381" s="15" t="s">
        <v>1544</v>
      </c>
      <c r="E381" s="15" t="s">
        <v>308</v>
      </c>
      <c r="F381" s="15" t="s">
        <v>309</v>
      </c>
      <c r="G381" s="15" t="s">
        <v>397</v>
      </c>
      <c r="H381" s="15" t="s">
        <v>19</v>
      </c>
      <c r="I381" s="15" t="s">
        <v>395</v>
      </c>
      <c r="J381" s="15" t="s">
        <v>1139</v>
      </c>
      <c r="K381" s="15" t="s">
        <v>1140</v>
      </c>
      <c r="L381" s="15" t="s">
        <v>308</v>
      </c>
      <c r="M381" s="15" t="s">
        <v>1033</v>
      </c>
      <c r="N381" s="15" t="s">
        <v>1034</v>
      </c>
      <c r="O381" s="14" t="s">
        <v>1582</v>
      </c>
      <c r="P381" s="17">
        <v>45.1</v>
      </c>
      <c r="Q381" s="24" t="s">
        <v>1571</v>
      </c>
      <c r="R381" s="24" t="s">
        <v>1558</v>
      </c>
      <c r="S381" s="24" t="str">
        <f t="shared" si="20"/>
        <v/>
      </c>
      <c r="T381" s="24" t="str">
        <f t="shared" si="21"/>
        <v/>
      </c>
      <c r="U381" s="24" t="str">
        <f t="shared" si="22"/>
        <v/>
      </c>
      <c r="V381" s="24" t="s">
        <v>1590</v>
      </c>
    </row>
    <row r="382" spans="1:22" x14ac:dyDescent="0.2">
      <c r="A382" s="14" t="s">
        <v>124</v>
      </c>
      <c r="B382" s="15" t="s">
        <v>1553</v>
      </c>
      <c r="C382" s="15" t="s">
        <v>1187</v>
      </c>
      <c r="D382" s="15" t="s">
        <v>1544</v>
      </c>
      <c r="E382" s="15" t="s">
        <v>308</v>
      </c>
      <c r="F382" s="15" t="s">
        <v>309</v>
      </c>
      <c r="G382" s="15" t="s">
        <v>423</v>
      </c>
      <c r="H382" s="15" t="s">
        <v>4</v>
      </c>
      <c r="I382" s="15" t="s">
        <v>395</v>
      </c>
      <c r="J382" s="15" t="s">
        <v>1139</v>
      </c>
      <c r="K382" s="15" t="s">
        <v>1140</v>
      </c>
      <c r="L382" s="15" t="s">
        <v>308</v>
      </c>
      <c r="M382" s="15" t="s">
        <v>1033</v>
      </c>
      <c r="N382" s="15" t="s">
        <v>1034</v>
      </c>
      <c r="O382" s="14" t="s">
        <v>1586</v>
      </c>
      <c r="P382" s="17">
        <v>914.3</v>
      </c>
      <c r="Q382" s="24" t="s">
        <v>1571</v>
      </c>
      <c r="R382" s="24" t="s">
        <v>1558</v>
      </c>
      <c r="S382" s="24" t="str">
        <f t="shared" si="20"/>
        <v/>
      </c>
      <c r="T382" s="24" t="str">
        <f t="shared" si="21"/>
        <v/>
      </c>
      <c r="U382" s="24" t="str">
        <f t="shared" si="22"/>
        <v/>
      </c>
      <c r="V382" s="24" t="s">
        <v>1590</v>
      </c>
    </row>
    <row r="383" spans="1:22" x14ac:dyDescent="0.2">
      <c r="A383" s="14" t="s">
        <v>124</v>
      </c>
      <c r="B383" s="15" t="s">
        <v>1553</v>
      </c>
      <c r="C383" s="15" t="s">
        <v>1187</v>
      </c>
      <c r="D383" s="15" t="s">
        <v>1544</v>
      </c>
      <c r="E383" s="15" t="s">
        <v>308</v>
      </c>
      <c r="F383" s="15" t="s">
        <v>309</v>
      </c>
      <c r="G383" s="15" t="s">
        <v>423</v>
      </c>
      <c r="H383" s="15" t="s">
        <v>6</v>
      </c>
      <c r="I383" s="15" t="s">
        <v>395</v>
      </c>
      <c r="J383" s="15" t="s">
        <v>1139</v>
      </c>
      <c r="K383" s="15" t="s">
        <v>1140</v>
      </c>
      <c r="L383" s="15" t="s">
        <v>308</v>
      </c>
      <c r="M383" s="15" t="s">
        <v>1033</v>
      </c>
      <c r="N383" s="15" t="s">
        <v>1034</v>
      </c>
      <c r="O383" s="14" t="s">
        <v>1586</v>
      </c>
      <c r="P383" s="17">
        <v>246</v>
      </c>
      <c r="Q383" s="24" t="s">
        <v>1571</v>
      </c>
      <c r="R383" s="24" t="s">
        <v>1558</v>
      </c>
      <c r="S383" s="24" t="str">
        <f t="shared" si="20"/>
        <v/>
      </c>
      <c r="T383" s="24" t="str">
        <f t="shared" si="21"/>
        <v/>
      </c>
      <c r="U383" s="24" t="str">
        <f t="shared" si="22"/>
        <v/>
      </c>
      <c r="V383" s="24" t="s">
        <v>1590</v>
      </c>
    </row>
    <row r="384" spans="1:22" x14ac:dyDescent="0.2">
      <c r="A384" s="14" t="s">
        <v>124</v>
      </c>
      <c r="B384" s="15" t="s">
        <v>1553</v>
      </c>
      <c r="C384" s="15" t="s">
        <v>1187</v>
      </c>
      <c r="D384" s="15" t="s">
        <v>1544</v>
      </c>
      <c r="E384" s="15" t="s">
        <v>308</v>
      </c>
      <c r="F384" s="15" t="s">
        <v>309</v>
      </c>
      <c r="G384" s="15" t="s">
        <v>423</v>
      </c>
      <c r="H384" s="15" t="s">
        <v>8</v>
      </c>
      <c r="I384" s="15" t="s">
        <v>395</v>
      </c>
      <c r="J384" s="15" t="s">
        <v>1139</v>
      </c>
      <c r="K384" s="15" t="s">
        <v>1140</v>
      </c>
      <c r="L384" s="15" t="s">
        <v>308</v>
      </c>
      <c r="M384" s="15" t="s">
        <v>1033</v>
      </c>
      <c r="N384" s="15" t="s">
        <v>1034</v>
      </c>
      <c r="O384" s="14" t="s">
        <v>1586</v>
      </c>
      <c r="P384" s="17">
        <v>61.5</v>
      </c>
      <c r="Q384" s="24" t="s">
        <v>1571</v>
      </c>
      <c r="R384" s="24" t="s">
        <v>1558</v>
      </c>
      <c r="S384" s="24" t="str">
        <f t="shared" si="20"/>
        <v/>
      </c>
      <c r="T384" s="24" t="str">
        <f t="shared" si="21"/>
        <v/>
      </c>
      <c r="U384" s="24" t="str">
        <f t="shared" si="22"/>
        <v/>
      </c>
      <c r="V384" s="24" t="s">
        <v>1590</v>
      </c>
    </row>
    <row r="385" spans="1:22" x14ac:dyDescent="0.2">
      <c r="A385" s="14" t="s">
        <v>124</v>
      </c>
      <c r="B385" s="15" t="s">
        <v>1553</v>
      </c>
      <c r="C385" s="15" t="s">
        <v>1187</v>
      </c>
      <c r="D385" s="15" t="s">
        <v>1544</v>
      </c>
      <c r="E385" s="15" t="s">
        <v>308</v>
      </c>
      <c r="F385" s="15" t="s">
        <v>309</v>
      </c>
      <c r="G385" s="15" t="s">
        <v>423</v>
      </c>
      <c r="H385" s="15" t="s">
        <v>19</v>
      </c>
      <c r="I385" s="15" t="s">
        <v>395</v>
      </c>
      <c r="J385" s="15" t="s">
        <v>1139</v>
      </c>
      <c r="K385" s="15" t="s">
        <v>1140</v>
      </c>
      <c r="L385" s="15" t="s">
        <v>308</v>
      </c>
      <c r="M385" s="15" t="s">
        <v>1033</v>
      </c>
      <c r="N385" s="15" t="s">
        <v>1034</v>
      </c>
      <c r="O385" s="14" t="s">
        <v>1586</v>
      </c>
      <c r="P385" s="17">
        <v>86.1</v>
      </c>
      <c r="Q385" s="24" t="s">
        <v>1571</v>
      </c>
      <c r="R385" s="24" t="s">
        <v>1558</v>
      </c>
      <c r="S385" s="24" t="str">
        <f t="shared" si="20"/>
        <v/>
      </c>
      <c r="T385" s="24" t="str">
        <f t="shared" si="21"/>
        <v/>
      </c>
      <c r="U385" s="24" t="str">
        <f t="shared" si="22"/>
        <v/>
      </c>
      <c r="V385" s="24" t="s">
        <v>1590</v>
      </c>
    </row>
    <row r="386" spans="1:22" x14ac:dyDescent="0.2">
      <c r="A386" s="14" t="s">
        <v>124</v>
      </c>
      <c r="B386" s="15" t="s">
        <v>1553</v>
      </c>
      <c r="C386" s="15" t="s">
        <v>1187</v>
      </c>
      <c r="D386" s="15" t="s">
        <v>1544</v>
      </c>
      <c r="E386" s="15" t="s">
        <v>308</v>
      </c>
      <c r="F386" s="15" t="s">
        <v>309</v>
      </c>
      <c r="G386" s="15" t="s">
        <v>423</v>
      </c>
      <c r="H386" s="15" t="s">
        <v>13</v>
      </c>
      <c r="I386" s="15" t="s">
        <v>395</v>
      </c>
      <c r="J386" s="15" t="s">
        <v>1139</v>
      </c>
      <c r="K386" s="15" t="s">
        <v>1140</v>
      </c>
      <c r="L386" s="15" t="s">
        <v>308</v>
      </c>
      <c r="M386" s="15" t="s">
        <v>1033</v>
      </c>
      <c r="N386" s="15" t="s">
        <v>1034</v>
      </c>
      <c r="O386" s="14" t="s">
        <v>1586</v>
      </c>
      <c r="P386" s="17">
        <v>16.399999999999999</v>
      </c>
      <c r="Q386" s="24" t="s">
        <v>1571</v>
      </c>
      <c r="R386" s="24" t="s">
        <v>1558</v>
      </c>
      <c r="S386" s="24" t="str">
        <f t="shared" si="20"/>
        <v/>
      </c>
      <c r="T386" s="24" t="str">
        <f t="shared" si="21"/>
        <v/>
      </c>
      <c r="U386" s="24" t="str">
        <f t="shared" si="22"/>
        <v/>
      </c>
      <c r="V386" s="24" t="s">
        <v>1590</v>
      </c>
    </row>
    <row r="387" spans="1:22" x14ac:dyDescent="0.2">
      <c r="A387" s="14" t="s">
        <v>124</v>
      </c>
      <c r="B387" s="15" t="s">
        <v>1553</v>
      </c>
      <c r="C387" s="15" t="s">
        <v>1187</v>
      </c>
      <c r="D387" s="15" t="s">
        <v>1544</v>
      </c>
      <c r="E387" s="15" t="s">
        <v>308</v>
      </c>
      <c r="F387" s="15" t="s">
        <v>309</v>
      </c>
      <c r="G387" s="15" t="s">
        <v>423</v>
      </c>
      <c r="H387" s="15" t="s">
        <v>39</v>
      </c>
      <c r="I387" s="15" t="s">
        <v>395</v>
      </c>
      <c r="J387" s="15" t="s">
        <v>1139</v>
      </c>
      <c r="K387" s="15" t="s">
        <v>1140</v>
      </c>
      <c r="L387" s="15" t="s">
        <v>308</v>
      </c>
      <c r="M387" s="15" t="s">
        <v>1033</v>
      </c>
      <c r="N387" s="15" t="s">
        <v>1034</v>
      </c>
      <c r="O387" s="14" t="s">
        <v>1586</v>
      </c>
      <c r="P387" s="17">
        <v>42.024999999999999</v>
      </c>
      <c r="Q387" s="24" t="s">
        <v>1571</v>
      </c>
      <c r="R387" s="24" t="s">
        <v>1558</v>
      </c>
      <c r="S387" s="24" t="str">
        <f t="shared" si="20"/>
        <v/>
      </c>
      <c r="T387" s="24" t="str">
        <f t="shared" si="21"/>
        <v/>
      </c>
      <c r="U387" s="24" t="str">
        <f t="shared" si="22"/>
        <v/>
      </c>
      <c r="V387" s="24" t="s">
        <v>1590</v>
      </c>
    </row>
    <row r="388" spans="1:22" x14ac:dyDescent="0.2">
      <c r="A388" s="14" t="s">
        <v>124</v>
      </c>
      <c r="B388" s="15" t="s">
        <v>1553</v>
      </c>
      <c r="C388" s="15" t="s">
        <v>1187</v>
      </c>
      <c r="D388" s="15" t="s">
        <v>1544</v>
      </c>
      <c r="E388" s="15" t="s">
        <v>308</v>
      </c>
      <c r="F388" s="15" t="s">
        <v>309</v>
      </c>
      <c r="G388" s="15" t="s">
        <v>423</v>
      </c>
      <c r="H388" s="15" t="s">
        <v>49</v>
      </c>
      <c r="I388" s="15" t="s">
        <v>395</v>
      </c>
      <c r="J388" s="15" t="s">
        <v>1139</v>
      </c>
      <c r="K388" s="15" t="s">
        <v>1140</v>
      </c>
      <c r="L388" s="15" t="s">
        <v>308</v>
      </c>
      <c r="M388" s="15" t="s">
        <v>1033</v>
      </c>
      <c r="N388" s="15" t="s">
        <v>1034</v>
      </c>
      <c r="O388" s="14" t="s">
        <v>1586</v>
      </c>
      <c r="P388" s="17">
        <v>45.1</v>
      </c>
      <c r="Q388" s="24" t="s">
        <v>1571</v>
      </c>
      <c r="R388" s="24" t="s">
        <v>1558</v>
      </c>
      <c r="S388" s="24" t="str">
        <f t="shared" si="20"/>
        <v/>
      </c>
      <c r="T388" s="24" t="str">
        <f t="shared" si="21"/>
        <v/>
      </c>
      <c r="U388" s="24" t="str">
        <f t="shared" si="22"/>
        <v/>
      </c>
      <c r="V388" s="24" t="s">
        <v>1590</v>
      </c>
    </row>
    <row r="389" spans="1:22" x14ac:dyDescent="0.2">
      <c r="A389" s="14" t="s">
        <v>124</v>
      </c>
      <c r="B389" s="15" t="s">
        <v>1553</v>
      </c>
      <c r="C389" s="15" t="s">
        <v>1187</v>
      </c>
      <c r="D389" s="15" t="s">
        <v>1544</v>
      </c>
      <c r="E389" s="15" t="s">
        <v>308</v>
      </c>
      <c r="F389" s="15" t="s">
        <v>309</v>
      </c>
      <c r="G389" s="15" t="s">
        <v>1198</v>
      </c>
      <c r="H389" s="15" t="s">
        <v>314</v>
      </c>
      <c r="I389" s="15" t="s">
        <v>395</v>
      </c>
      <c r="J389" s="15" t="s">
        <v>1139</v>
      </c>
      <c r="K389" s="15" t="s">
        <v>1140</v>
      </c>
      <c r="L389" s="15" t="s">
        <v>308</v>
      </c>
      <c r="M389" s="15" t="s">
        <v>1033</v>
      </c>
      <c r="N389" s="15" t="s">
        <v>1034</v>
      </c>
      <c r="O389" s="14" t="s">
        <v>414</v>
      </c>
      <c r="P389" s="17">
        <v>951.2</v>
      </c>
      <c r="Q389" s="24" t="s">
        <v>1571</v>
      </c>
      <c r="R389" s="24" t="s">
        <v>1558</v>
      </c>
      <c r="S389" s="24" t="str">
        <f t="shared" si="20"/>
        <v/>
      </c>
      <c r="T389" s="24" t="str">
        <f t="shared" si="21"/>
        <v/>
      </c>
      <c r="U389" s="24" t="str">
        <f t="shared" si="22"/>
        <v/>
      </c>
      <c r="V389" s="24" t="s">
        <v>1590</v>
      </c>
    </row>
    <row r="390" spans="1:22" x14ac:dyDescent="0.2">
      <c r="A390" s="14" t="s">
        <v>124</v>
      </c>
      <c r="B390" s="15" t="s">
        <v>1553</v>
      </c>
      <c r="C390" s="15" t="s">
        <v>1187</v>
      </c>
      <c r="D390" s="15" t="s">
        <v>1544</v>
      </c>
      <c r="E390" s="15" t="s">
        <v>308</v>
      </c>
      <c r="F390" s="15" t="s">
        <v>309</v>
      </c>
      <c r="G390" s="15" t="s">
        <v>1198</v>
      </c>
      <c r="H390" s="15" t="s">
        <v>315</v>
      </c>
      <c r="I390" s="15" t="s">
        <v>395</v>
      </c>
      <c r="J390" s="15" t="s">
        <v>1139</v>
      </c>
      <c r="K390" s="15" t="s">
        <v>1140</v>
      </c>
      <c r="L390" s="15" t="s">
        <v>308</v>
      </c>
      <c r="M390" s="15" t="s">
        <v>1033</v>
      </c>
      <c r="N390" s="15" t="s">
        <v>1034</v>
      </c>
      <c r="O390" s="14" t="s">
        <v>414</v>
      </c>
      <c r="P390" s="17">
        <v>246</v>
      </c>
      <c r="Q390" s="24" t="s">
        <v>1571</v>
      </c>
      <c r="R390" s="24" t="s">
        <v>1558</v>
      </c>
      <c r="S390" s="24" t="str">
        <f t="shared" si="20"/>
        <v/>
      </c>
      <c r="T390" s="24" t="str">
        <f t="shared" si="21"/>
        <v/>
      </c>
      <c r="U390" s="24" t="str">
        <f t="shared" si="22"/>
        <v/>
      </c>
      <c r="V390" s="24" t="s">
        <v>1590</v>
      </c>
    </row>
    <row r="391" spans="1:22" x14ac:dyDescent="0.2">
      <c r="A391" s="14" t="s">
        <v>124</v>
      </c>
      <c r="B391" s="15" t="s">
        <v>1553</v>
      </c>
      <c r="C391" s="15" t="s">
        <v>1187</v>
      </c>
      <c r="D391" s="15" t="s">
        <v>1544</v>
      </c>
      <c r="E391" s="15" t="s">
        <v>308</v>
      </c>
      <c r="F391" s="15" t="s">
        <v>309</v>
      </c>
      <c r="G391" s="15" t="s">
        <v>1198</v>
      </c>
      <c r="H391" s="15" t="s">
        <v>316</v>
      </c>
      <c r="I391" s="15" t="s">
        <v>395</v>
      </c>
      <c r="J391" s="15" t="s">
        <v>1139</v>
      </c>
      <c r="K391" s="15" t="s">
        <v>1140</v>
      </c>
      <c r="L391" s="15" t="s">
        <v>308</v>
      </c>
      <c r="M391" s="15" t="s">
        <v>1033</v>
      </c>
      <c r="N391" s="15" t="s">
        <v>1034</v>
      </c>
      <c r="O391" s="14" t="s">
        <v>414</v>
      </c>
      <c r="P391" s="17">
        <v>61.5</v>
      </c>
      <c r="Q391" s="24" t="s">
        <v>1571</v>
      </c>
      <c r="R391" s="24" t="s">
        <v>1558</v>
      </c>
      <c r="S391" s="24" t="str">
        <f t="shared" si="20"/>
        <v/>
      </c>
      <c r="T391" s="24" t="str">
        <f t="shared" si="21"/>
        <v/>
      </c>
      <c r="U391" s="24" t="str">
        <f t="shared" si="22"/>
        <v/>
      </c>
      <c r="V391" s="24" t="s">
        <v>1590</v>
      </c>
    </row>
    <row r="392" spans="1:22" x14ac:dyDescent="0.2">
      <c r="A392" s="14" t="s">
        <v>124</v>
      </c>
      <c r="B392" s="15" t="s">
        <v>1553</v>
      </c>
      <c r="C392" s="15" t="s">
        <v>1187</v>
      </c>
      <c r="D392" s="15" t="s">
        <v>1544</v>
      </c>
      <c r="E392" s="15" t="s">
        <v>308</v>
      </c>
      <c r="F392" s="15" t="s">
        <v>309</v>
      </c>
      <c r="G392" s="15" t="s">
        <v>1198</v>
      </c>
      <c r="H392" s="15" t="s">
        <v>317</v>
      </c>
      <c r="I392" s="15" t="s">
        <v>395</v>
      </c>
      <c r="J392" s="15" t="s">
        <v>1139</v>
      </c>
      <c r="K392" s="15" t="s">
        <v>1140</v>
      </c>
      <c r="L392" s="15" t="s">
        <v>308</v>
      </c>
      <c r="M392" s="15" t="s">
        <v>1033</v>
      </c>
      <c r="N392" s="15" t="s">
        <v>1034</v>
      </c>
      <c r="O392" s="14" t="s">
        <v>414</v>
      </c>
      <c r="P392" s="17">
        <v>86.1</v>
      </c>
      <c r="Q392" s="24" t="s">
        <v>1571</v>
      </c>
      <c r="R392" s="24" t="s">
        <v>1558</v>
      </c>
      <c r="S392" s="24" t="str">
        <f t="shared" si="20"/>
        <v/>
      </c>
      <c r="T392" s="24" t="str">
        <f t="shared" si="21"/>
        <v/>
      </c>
      <c r="U392" s="24" t="str">
        <f t="shared" si="22"/>
        <v/>
      </c>
      <c r="V392" s="24" t="s">
        <v>1590</v>
      </c>
    </row>
    <row r="393" spans="1:22" x14ac:dyDescent="0.2">
      <c r="A393" s="14" t="s">
        <v>124</v>
      </c>
      <c r="B393" s="15" t="s">
        <v>1553</v>
      </c>
      <c r="C393" s="15" t="s">
        <v>1187</v>
      </c>
      <c r="D393" s="15" t="s">
        <v>1544</v>
      </c>
      <c r="E393" s="15" t="s">
        <v>308</v>
      </c>
      <c r="F393" s="15" t="s">
        <v>309</v>
      </c>
      <c r="G393" s="15" t="s">
        <v>1198</v>
      </c>
      <c r="H393" s="15" t="s">
        <v>318</v>
      </c>
      <c r="I393" s="15" t="s">
        <v>395</v>
      </c>
      <c r="J393" s="15" t="s">
        <v>1139</v>
      </c>
      <c r="K393" s="15" t="s">
        <v>1140</v>
      </c>
      <c r="L393" s="15" t="s">
        <v>308</v>
      </c>
      <c r="M393" s="15" t="s">
        <v>1033</v>
      </c>
      <c r="N393" s="15" t="s">
        <v>1034</v>
      </c>
      <c r="O393" s="14" t="s">
        <v>414</v>
      </c>
      <c r="P393" s="17">
        <v>16.399999999999999</v>
      </c>
      <c r="Q393" s="24" t="s">
        <v>1571</v>
      </c>
      <c r="R393" s="24" t="s">
        <v>1558</v>
      </c>
      <c r="S393" s="24" t="str">
        <f t="shared" si="20"/>
        <v/>
      </c>
      <c r="T393" s="24" t="str">
        <f t="shared" si="21"/>
        <v/>
      </c>
      <c r="U393" s="24" t="str">
        <f t="shared" si="22"/>
        <v/>
      </c>
      <c r="V393" s="24" t="s">
        <v>1590</v>
      </c>
    </row>
    <row r="394" spans="1:22" x14ac:dyDescent="0.2">
      <c r="A394" s="14" t="s">
        <v>124</v>
      </c>
      <c r="B394" s="15" t="s">
        <v>1553</v>
      </c>
      <c r="C394" s="15" t="s">
        <v>1187</v>
      </c>
      <c r="D394" s="15" t="s">
        <v>1544</v>
      </c>
      <c r="E394" s="15" t="s">
        <v>308</v>
      </c>
      <c r="F394" s="15" t="s">
        <v>309</v>
      </c>
      <c r="G394" s="15" t="s">
        <v>1198</v>
      </c>
      <c r="H394" s="15" t="s">
        <v>319</v>
      </c>
      <c r="I394" s="15" t="s">
        <v>395</v>
      </c>
      <c r="J394" s="15" t="s">
        <v>1139</v>
      </c>
      <c r="K394" s="15" t="s">
        <v>1140</v>
      </c>
      <c r="L394" s="15" t="s">
        <v>308</v>
      </c>
      <c r="M394" s="15" t="s">
        <v>1033</v>
      </c>
      <c r="N394" s="15" t="s">
        <v>1034</v>
      </c>
      <c r="O394" s="14" t="s">
        <v>414</v>
      </c>
      <c r="P394" s="17">
        <v>42.024999999999999</v>
      </c>
      <c r="Q394" s="24" t="s">
        <v>1571</v>
      </c>
      <c r="R394" s="24" t="s">
        <v>1558</v>
      </c>
      <c r="S394" s="24" t="str">
        <f t="shared" ref="S394:S457" si="24">IF($V394="Various Vendors &lt; $1,000","",$G394)</f>
        <v/>
      </c>
      <c r="T394" s="24" t="str">
        <f t="shared" ref="T394:T457" si="25">IF($V394="Various Vendors &lt; $1,000","",$O394)</f>
        <v/>
      </c>
      <c r="U394" s="24" t="str">
        <f t="shared" ref="U394:U457" si="26">IF($V394="Various Vendors &lt; $1,000","",$D394)</f>
        <v/>
      </c>
      <c r="V394" s="24" t="s">
        <v>1590</v>
      </c>
    </row>
    <row r="395" spans="1:22" x14ac:dyDescent="0.2">
      <c r="A395" s="14" t="s">
        <v>124</v>
      </c>
      <c r="B395" s="15" t="s">
        <v>1553</v>
      </c>
      <c r="C395" s="15" t="s">
        <v>1187</v>
      </c>
      <c r="D395" s="15" t="s">
        <v>1544</v>
      </c>
      <c r="E395" s="15" t="s">
        <v>308</v>
      </c>
      <c r="F395" s="15" t="s">
        <v>309</v>
      </c>
      <c r="G395" s="15" t="s">
        <v>1198</v>
      </c>
      <c r="H395" s="15" t="s">
        <v>320</v>
      </c>
      <c r="I395" s="15" t="s">
        <v>395</v>
      </c>
      <c r="J395" s="15" t="s">
        <v>1139</v>
      </c>
      <c r="K395" s="15" t="s">
        <v>1140</v>
      </c>
      <c r="L395" s="15" t="s">
        <v>308</v>
      </c>
      <c r="M395" s="15" t="s">
        <v>1033</v>
      </c>
      <c r="N395" s="15" t="s">
        <v>1034</v>
      </c>
      <c r="O395" s="14" t="s">
        <v>414</v>
      </c>
      <c r="P395" s="17">
        <v>45.1</v>
      </c>
      <c r="Q395" s="24" t="s">
        <v>1571</v>
      </c>
      <c r="R395" s="24" t="s">
        <v>1558</v>
      </c>
      <c r="S395" s="24" t="str">
        <f t="shared" si="24"/>
        <v/>
      </c>
      <c r="T395" s="24" t="str">
        <f t="shared" si="25"/>
        <v/>
      </c>
      <c r="U395" s="24" t="str">
        <f t="shared" si="26"/>
        <v/>
      </c>
      <c r="V395" s="24" t="s">
        <v>1590</v>
      </c>
    </row>
    <row r="396" spans="1:22" x14ac:dyDescent="0.2">
      <c r="A396" s="14" t="s">
        <v>124</v>
      </c>
      <c r="B396" s="15" t="s">
        <v>1553</v>
      </c>
      <c r="C396" s="15" t="s">
        <v>1187</v>
      </c>
      <c r="D396" s="15" t="s">
        <v>1544</v>
      </c>
      <c r="E396" s="15" t="s">
        <v>308</v>
      </c>
      <c r="F396" s="15" t="s">
        <v>309</v>
      </c>
      <c r="G396" s="15" t="s">
        <v>1152</v>
      </c>
      <c r="H396" s="15" t="s">
        <v>316</v>
      </c>
      <c r="I396" s="15" t="s">
        <v>395</v>
      </c>
      <c r="J396" s="15" t="s">
        <v>1139</v>
      </c>
      <c r="K396" s="15" t="s">
        <v>1140</v>
      </c>
      <c r="L396" s="15" t="s">
        <v>308</v>
      </c>
      <c r="M396" s="15" t="s">
        <v>1033</v>
      </c>
      <c r="N396" s="15" t="s">
        <v>1034</v>
      </c>
      <c r="O396" s="14" t="s">
        <v>1583</v>
      </c>
      <c r="P396" s="17">
        <v>1127.5</v>
      </c>
      <c r="Q396" s="24" t="s">
        <v>1571</v>
      </c>
      <c r="R396" s="24" t="s">
        <v>1558</v>
      </c>
      <c r="S396" s="24" t="str">
        <f t="shared" si="24"/>
        <v/>
      </c>
      <c r="T396" s="24" t="str">
        <f t="shared" si="25"/>
        <v/>
      </c>
      <c r="U396" s="24" t="str">
        <f t="shared" si="26"/>
        <v/>
      </c>
      <c r="V396" s="24" t="s">
        <v>1590</v>
      </c>
    </row>
    <row r="397" spans="1:22" x14ac:dyDescent="0.2">
      <c r="A397" s="14" t="s">
        <v>124</v>
      </c>
      <c r="B397" s="15" t="s">
        <v>1553</v>
      </c>
      <c r="C397" s="15" t="s">
        <v>1187</v>
      </c>
      <c r="D397" s="15" t="s">
        <v>1544</v>
      </c>
      <c r="E397" s="15" t="s">
        <v>308</v>
      </c>
      <c r="F397" s="15" t="s">
        <v>309</v>
      </c>
      <c r="G397" s="15" t="s">
        <v>1152</v>
      </c>
      <c r="H397" s="15" t="s">
        <v>317</v>
      </c>
      <c r="I397" s="15" t="s">
        <v>395</v>
      </c>
      <c r="J397" s="15" t="s">
        <v>1139</v>
      </c>
      <c r="K397" s="15" t="s">
        <v>1140</v>
      </c>
      <c r="L397" s="15" t="s">
        <v>308</v>
      </c>
      <c r="M397" s="15" t="s">
        <v>1033</v>
      </c>
      <c r="N397" s="15" t="s">
        <v>1034</v>
      </c>
      <c r="O397" s="14" t="s">
        <v>1583</v>
      </c>
      <c r="P397" s="17">
        <v>246</v>
      </c>
      <c r="Q397" s="24" t="s">
        <v>1571</v>
      </c>
      <c r="R397" s="24" t="s">
        <v>1558</v>
      </c>
      <c r="S397" s="24" t="str">
        <f t="shared" si="24"/>
        <v/>
      </c>
      <c r="T397" s="24" t="str">
        <f t="shared" si="25"/>
        <v/>
      </c>
      <c r="U397" s="24" t="str">
        <f t="shared" si="26"/>
        <v/>
      </c>
      <c r="V397" s="24" t="s">
        <v>1590</v>
      </c>
    </row>
    <row r="398" spans="1:22" x14ac:dyDescent="0.2">
      <c r="A398" s="14" t="s">
        <v>124</v>
      </c>
      <c r="B398" s="15" t="s">
        <v>1553</v>
      </c>
      <c r="C398" s="15" t="s">
        <v>1187</v>
      </c>
      <c r="D398" s="15" t="s">
        <v>1544</v>
      </c>
      <c r="E398" s="15" t="s">
        <v>308</v>
      </c>
      <c r="F398" s="15" t="s">
        <v>309</v>
      </c>
      <c r="G398" s="15" t="s">
        <v>1152</v>
      </c>
      <c r="H398" s="15" t="s">
        <v>318</v>
      </c>
      <c r="I398" s="15" t="s">
        <v>395</v>
      </c>
      <c r="J398" s="15" t="s">
        <v>1139</v>
      </c>
      <c r="K398" s="15" t="s">
        <v>1140</v>
      </c>
      <c r="L398" s="15" t="s">
        <v>308</v>
      </c>
      <c r="M398" s="15" t="s">
        <v>1033</v>
      </c>
      <c r="N398" s="15" t="s">
        <v>1034</v>
      </c>
      <c r="O398" s="14" t="s">
        <v>1583</v>
      </c>
      <c r="P398" s="17">
        <v>61.5</v>
      </c>
      <c r="Q398" s="24" t="s">
        <v>1571</v>
      </c>
      <c r="R398" s="24" t="s">
        <v>1558</v>
      </c>
      <c r="S398" s="24" t="str">
        <f t="shared" si="24"/>
        <v/>
      </c>
      <c r="T398" s="24" t="str">
        <f t="shared" si="25"/>
        <v/>
      </c>
      <c r="U398" s="24" t="str">
        <f t="shared" si="26"/>
        <v/>
      </c>
      <c r="V398" s="24" t="s">
        <v>1590</v>
      </c>
    </row>
    <row r="399" spans="1:22" x14ac:dyDescent="0.2">
      <c r="A399" s="14" t="s">
        <v>124</v>
      </c>
      <c r="B399" s="15" t="s">
        <v>1553</v>
      </c>
      <c r="C399" s="15" t="s">
        <v>1187</v>
      </c>
      <c r="D399" s="15" t="s">
        <v>1544</v>
      </c>
      <c r="E399" s="15" t="s">
        <v>308</v>
      </c>
      <c r="F399" s="15" t="s">
        <v>309</v>
      </c>
      <c r="G399" s="15" t="s">
        <v>1152</v>
      </c>
      <c r="H399" s="15" t="s">
        <v>319</v>
      </c>
      <c r="I399" s="15" t="s">
        <v>395</v>
      </c>
      <c r="J399" s="15" t="s">
        <v>1139</v>
      </c>
      <c r="K399" s="15" t="s">
        <v>1140</v>
      </c>
      <c r="L399" s="15" t="s">
        <v>308</v>
      </c>
      <c r="M399" s="15" t="s">
        <v>1033</v>
      </c>
      <c r="N399" s="15" t="s">
        <v>1034</v>
      </c>
      <c r="O399" s="14" t="s">
        <v>1583</v>
      </c>
      <c r="P399" s="17">
        <v>86.1</v>
      </c>
      <c r="Q399" s="24" t="s">
        <v>1571</v>
      </c>
      <c r="R399" s="24" t="s">
        <v>1558</v>
      </c>
      <c r="S399" s="24" t="str">
        <f t="shared" si="24"/>
        <v/>
      </c>
      <c r="T399" s="24" t="str">
        <f t="shared" si="25"/>
        <v/>
      </c>
      <c r="U399" s="24" t="str">
        <f t="shared" si="26"/>
        <v/>
      </c>
      <c r="V399" s="24" t="s">
        <v>1590</v>
      </c>
    </row>
    <row r="400" spans="1:22" x14ac:dyDescent="0.2">
      <c r="A400" s="14" t="s">
        <v>124</v>
      </c>
      <c r="B400" s="15" t="s">
        <v>1553</v>
      </c>
      <c r="C400" s="15" t="s">
        <v>1187</v>
      </c>
      <c r="D400" s="15" t="s">
        <v>1544</v>
      </c>
      <c r="E400" s="15" t="s">
        <v>308</v>
      </c>
      <c r="F400" s="15" t="s">
        <v>309</v>
      </c>
      <c r="G400" s="15" t="s">
        <v>1152</v>
      </c>
      <c r="H400" s="15" t="s">
        <v>320</v>
      </c>
      <c r="I400" s="15" t="s">
        <v>395</v>
      </c>
      <c r="J400" s="15" t="s">
        <v>1139</v>
      </c>
      <c r="K400" s="15" t="s">
        <v>1140</v>
      </c>
      <c r="L400" s="15" t="s">
        <v>308</v>
      </c>
      <c r="M400" s="15" t="s">
        <v>1033</v>
      </c>
      <c r="N400" s="15" t="s">
        <v>1034</v>
      </c>
      <c r="O400" s="14" t="s">
        <v>1583</v>
      </c>
      <c r="P400" s="17">
        <v>16.399999999999999</v>
      </c>
      <c r="Q400" s="24" t="s">
        <v>1571</v>
      </c>
      <c r="R400" s="24" t="s">
        <v>1558</v>
      </c>
      <c r="S400" s="24" t="str">
        <f t="shared" si="24"/>
        <v/>
      </c>
      <c r="T400" s="24" t="str">
        <f t="shared" si="25"/>
        <v/>
      </c>
      <c r="U400" s="24" t="str">
        <f t="shared" si="26"/>
        <v/>
      </c>
      <c r="V400" s="24" t="s">
        <v>1590</v>
      </c>
    </row>
    <row r="401" spans="1:22" x14ac:dyDescent="0.2">
      <c r="A401" s="14" t="s">
        <v>124</v>
      </c>
      <c r="B401" s="15" t="s">
        <v>1553</v>
      </c>
      <c r="C401" s="15" t="s">
        <v>1187</v>
      </c>
      <c r="D401" s="15" t="s">
        <v>1544</v>
      </c>
      <c r="E401" s="15" t="s">
        <v>308</v>
      </c>
      <c r="F401" s="15" t="s">
        <v>309</v>
      </c>
      <c r="G401" s="15" t="s">
        <v>1152</v>
      </c>
      <c r="H401" s="15" t="s">
        <v>322</v>
      </c>
      <c r="I401" s="15" t="s">
        <v>395</v>
      </c>
      <c r="J401" s="15" t="s">
        <v>1139</v>
      </c>
      <c r="K401" s="15" t="s">
        <v>1140</v>
      </c>
      <c r="L401" s="15" t="s">
        <v>308</v>
      </c>
      <c r="M401" s="15" t="s">
        <v>1033</v>
      </c>
      <c r="N401" s="15" t="s">
        <v>1034</v>
      </c>
      <c r="O401" s="14" t="s">
        <v>1583</v>
      </c>
      <c r="P401" s="17">
        <v>42.024999999999999</v>
      </c>
      <c r="Q401" s="24" t="s">
        <v>1571</v>
      </c>
      <c r="R401" s="24" t="s">
        <v>1558</v>
      </c>
      <c r="S401" s="24" t="str">
        <f t="shared" si="24"/>
        <v/>
      </c>
      <c r="T401" s="24" t="str">
        <f t="shared" si="25"/>
        <v/>
      </c>
      <c r="U401" s="24" t="str">
        <f t="shared" si="26"/>
        <v/>
      </c>
      <c r="V401" s="24" t="s">
        <v>1590</v>
      </c>
    </row>
    <row r="402" spans="1:22" x14ac:dyDescent="0.2">
      <c r="A402" s="14" t="s">
        <v>124</v>
      </c>
      <c r="B402" s="15" t="s">
        <v>1553</v>
      </c>
      <c r="C402" s="15" t="s">
        <v>1187</v>
      </c>
      <c r="D402" s="15" t="s">
        <v>1544</v>
      </c>
      <c r="E402" s="15" t="s">
        <v>308</v>
      </c>
      <c r="F402" s="15" t="s">
        <v>309</v>
      </c>
      <c r="G402" s="15" t="s">
        <v>1152</v>
      </c>
      <c r="H402" s="15" t="s">
        <v>323</v>
      </c>
      <c r="I402" s="15" t="s">
        <v>395</v>
      </c>
      <c r="J402" s="15" t="s">
        <v>1139</v>
      </c>
      <c r="K402" s="15" t="s">
        <v>1140</v>
      </c>
      <c r="L402" s="15" t="s">
        <v>308</v>
      </c>
      <c r="M402" s="15" t="s">
        <v>1033</v>
      </c>
      <c r="N402" s="15" t="s">
        <v>1034</v>
      </c>
      <c r="O402" s="14" t="s">
        <v>1583</v>
      </c>
      <c r="P402" s="17">
        <v>45.1</v>
      </c>
      <c r="Q402" s="24" t="s">
        <v>1571</v>
      </c>
      <c r="R402" s="24" t="s">
        <v>1558</v>
      </c>
      <c r="S402" s="24" t="str">
        <f t="shared" si="24"/>
        <v/>
      </c>
      <c r="T402" s="24" t="str">
        <f t="shared" si="25"/>
        <v/>
      </c>
      <c r="U402" s="24" t="str">
        <f t="shared" si="26"/>
        <v/>
      </c>
      <c r="V402" s="24" t="s">
        <v>1590</v>
      </c>
    </row>
    <row r="403" spans="1:22" x14ac:dyDescent="0.2">
      <c r="A403" s="14" t="s">
        <v>124</v>
      </c>
      <c r="B403" s="15" t="s">
        <v>1553</v>
      </c>
      <c r="C403" s="15" t="s">
        <v>1187</v>
      </c>
      <c r="D403" s="15" t="s">
        <v>1544</v>
      </c>
      <c r="E403" s="15" t="s">
        <v>308</v>
      </c>
      <c r="F403" s="15" t="s">
        <v>309</v>
      </c>
      <c r="G403" s="15" t="s">
        <v>1199</v>
      </c>
      <c r="H403" s="15" t="s">
        <v>295</v>
      </c>
      <c r="I403" s="15" t="s">
        <v>395</v>
      </c>
      <c r="J403" s="15" t="s">
        <v>1139</v>
      </c>
      <c r="K403" s="15" t="s">
        <v>1140</v>
      </c>
      <c r="L403" s="15" t="s">
        <v>308</v>
      </c>
      <c r="M403" s="15" t="s">
        <v>1033</v>
      </c>
      <c r="N403" s="15" t="s">
        <v>1034</v>
      </c>
      <c r="O403" s="14" t="s">
        <v>1583</v>
      </c>
      <c r="P403" s="17">
        <v>246</v>
      </c>
      <c r="Q403" s="24" t="s">
        <v>1571</v>
      </c>
      <c r="R403" s="24" t="s">
        <v>1558</v>
      </c>
      <c r="S403" s="24" t="str">
        <f t="shared" si="24"/>
        <v/>
      </c>
      <c r="T403" s="24" t="str">
        <f t="shared" si="25"/>
        <v/>
      </c>
      <c r="U403" s="24" t="str">
        <f t="shared" si="26"/>
        <v/>
      </c>
      <c r="V403" s="24" t="s">
        <v>1590</v>
      </c>
    </row>
    <row r="404" spans="1:22" x14ac:dyDescent="0.2">
      <c r="A404" s="14" t="s">
        <v>124</v>
      </c>
      <c r="B404" s="15" t="s">
        <v>1553</v>
      </c>
      <c r="C404" s="15" t="s">
        <v>1187</v>
      </c>
      <c r="D404" s="15" t="s">
        <v>1544</v>
      </c>
      <c r="E404" s="15" t="s">
        <v>308</v>
      </c>
      <c r="F404" s="15" t="s">
        <v>309</v>
      </c>
      <c r="G404" s="15" t="s">
        <v>1423</v>
      </c>
      <c r="H404" s="15" t="s">
        <v>4</v>
      </c>
      <c r="I404" s="15" t="s">
        <v>395</v>
      </c>
      <c r="J404" s="15" t="s">
        <v>1139</v>
      </c>
      <c r="K404" s="15" t="s">
        <v>1140</v>
      </c>
      <c r="L404" s="15" t="s">
        <v>308</v>
      </c>
      <c r="M404" s="15" t="s">
        <v>1033</v>
      </c>
      <c r="N404" s="15" t="s">
        <v>1034</v>
      </c>
      <c r="O404" s="14" t="s">
        <v>1584</v>
      </c>
      <c r="P404" s="17">
        <v>1853.2</v>
      </c>
      <c r="Q404" s="24" t="s">
        <v>1571</v>
      </c>
      <c r="R404" s="24" t="s">
        <v>1558</v>
      </c>
      <c r="S404" s="24" t="str">
        <f t="shared" si="24"/>
        <v/>
      </c>
      <c r="T404" s="24" t="str">
        <f t="shared" si="25"/>
        <v/>
      </c>
      <c r="U404" s="24" t="str">
        <f t="shared" si="26"/>
        <v/>
      </c>
      <c r="V404" s="24" t="s">
        <v>1590</v>
      </c>
    </row>
    <row r="405" spans="1:22" x14ac:dyDescent="0.2">
      <c r="A405" s="14" t="s">
        <v>124</v>
      </c>
      <c r="B405" s="15" t="s">
        <v>1553</v>
      </c>
      <c r="C405" s="15" t="s">
        <v>1187</v>
      </c>
      <c r="D405" s="15" t="s">
        <v>1544</v>
      </c>
      <c r="E405" s="15" t="s">
        <v>308</v>
      </c>
      <c r="F405" s="15" t="s">
        <v>309</v>
      </c>
      <c r="G405" s="15" t="s">
        <v>1423</v>
      </c>
      <c r="H405" s="15" t="s">
        <v>6</v>
      </c>
      <c r="I405" s="15" t="s">
        <v>395</v>
      </c>
      <c r="J405" s="15" t="s">
        <v>1139</v>
      </c>
      <c r="K405" s="15" t="s">
        <v>1140</v>
      </c>
      <c r="L405" s="15" t="s">
        <v>308</v>
      </c>
      <c r="M405" s="15" t="s">
        <v>1033</v>
      </c>
      <c r="N405" s="15" t="s">
        <v>1034</v>
      </c>
      <c r="O405" s="14" t="s">
        <v>1584</v>
      </c>
      <c r="P405" s="17">
        <v>492</v>
      </c>
      <c r="Q405" s="24" t="s">
        <v>1571</v>
      </c>
      <c r="R405" s="24" t="s">
        <v>1558</v>
      </c>
      <c r="S405" s="24" t="str">
        <f t="shared" si="24"/>
        <v/>
      </c>
      <c r="T405" s="24" t="str">
        <f t="shared" si="25"/>
        <v/>
      </c>
      <c r="U405" s="24" t="str">
        <f t="shared" si="26"/>
        <v/>
      </c>
      <c r="V405" s="24" t="s">
        <v>1590</v>
      </c>
    </row>
    <row r="406" spans="1:22" x14ac:dyDescent="0.2">
      <c r="A406" s="14" t="s">
        <v>124</v>
      </c>
      <c r="B406" s="15" t="s">
        <v>1553</v>
      </c>
      <c r="C406" s="15" t="s">
        <v>1187</v>
      </c>
      <c r="D406" s="15" t="s">
        <v>1544</v>
      </c>
      <c r="E406" s="15" t="s">
        <v>308</v>
      </c>
      <c r="F406" s="15" t="s">
        <v>309</v>
      </c>
      <c r="G406" s="15" t="s">
        <v>1423</v>
      </c>
      <c r="H406" s="15" t="s">
        <v>8</v>
      </c>
      <c r="I406" s="15" t="s">
        <v>395</v>
      </c>
      <c r="J406" s="15" t="s">
        <v>1139</v>
      </c>
      <c r="K406" s="15" t="s">
        <v>1140</v>
      </c>
      <c r="L406" s="15" t="s">
        <v>308</v>
      </c>
      <c r="M406" s="15" t="s">
        <v>1033</v>
      </c>
      <c r="N406" s="15" t="s">
        <v>1034</v>
      </c>
      <c r="O406" s="14" t="s">
        <v>1584</v>
      </c>
      <c r="P406" s="17">
        <v>61.5</v>
      </c>
      <c r="Q406" s="24" t="s">
        <v>1571</v>
      </c>
      <c r="R406" s="24" t="s">
        <v>1558</v>
      </c>
      <c r="S406" s="24" t="str">
        <f t="shared" si="24"/>
        <v/>
      </c>
      <c r="T406" s="24" t="str">
        <f t="shared" si="25"/>
        <v/>
      </c>
      <c r="U406" s="24" t="str">
        <f t="shared" si="26"/>
        <v/>
      </c>
      <c r="V406" s="24" t="s">
        <v>1590</v>
      </c>
    </row>
    <row r="407" spans="1:22" x14ac:dyDescent="0.2">
      <c r="A407" s="14" t="s">
        <v>124</v>
      </c>
      <c r="B407" s="15" t="s">
        <v>1553</v>
      </c>
      <c r="C407" s="15" t="s">
        <v>1187</v>
      </c>
      <c r="D407" s="15" t="s">
        <v>1544</v>
      </c>
      <c r="E407" s="15" t="s">
        <v>308</v>
      </c>
      <c r="F407" s="15" t="s">
        <v>309</v>
      </c>
      <c r="G407" s="15" t="s">
        <v>1423</v>
      </c>
      <c r="H407" s="15" t="s">
        <v>19</v>
      </c>
      <c r="I407" s="15" t="s">
        <v>395</v>
      </c>
      <c r="J407" s="15" t="s">
        <v>1139</v>
      </c>
      <c r="K407" s="15" t="s">
        <v>1140</v>
      </c>
      <c r="L407" s="15" t="s">
        <v>308</v>
      </c>
      <c r="M407" s="15" t="s">
        <v>1033</v>
      </c>
      <c r="N407" s="15" t="s">
        <v>1034</v>
      </c>
      <c r="O407" s="14" t="s">
        <v>1584</v>
      </c>
      <c r="P407" s="17">
        <v>88.15</v>
      </c>
      <c r="Q407" s="24" t="s">
        <v>1571</v>
      </c>
      <c r="R407" s="24" t="s">
        <v>1558</v>
      </c>
      <c r="S407" s="24" t="str">
        <f t="shared" si="24"/>
        <v/>
      </c>
      <c r="T407" s="24" t="str">
        <f t="shared" si="25"/>
        <v/>
      </c>
      <c r="U407" s="24" t="str">
        <f t="shared" si="26"/>
        <v/>
      </c>
      <c r="V407" s="24" t="s">
        <v>1590</v>
      </c>
    </row>
    <row r="408" spans="1:22" x14ac:dyDescent="0.2">
      <c r="A408" s="14" t="s">
        <v>124</v>
      </c>
      <c r="B408" s="15" t="s">
        <v>1553</v>
      </c>
      <c r="C408" s="15" t="s">
        <v>1187</v>
      </c>
      <c r="D408" s="15" t="s">
        <v>1544</v>
      </c>
      <c r="E408" s="15" t="s">
        <v>308</v>
      </c>
      <c r="F408" s="15" t="s">
        <v>309</v>
      </c>
      <c r="G408" s="15" t="s">
        <v>1423</v>
      </c>
      <c r="H408" s="15" t="s">
        <v>13</v>
      </c>
      <c r="I408" s="15" t="s">
        <v>395</v>
      </c>
      <c r="J408" s="15" t="s">
        <v>1139</v>
      </c>
      <c r="K408" s="15" t="s">
        <v>1140</v>
      </c>
      <c r="L408" s="15" t="s">
        <v>308</v>
      </c>
      <c r="M408" s="15" t="s">
        <v>1033</v>
      </c>
      <c r="N408" s="15" t="s">
        <v>1034</v>
      </c>
      <c r="O408" s="14" t="s">
        <v>1584</v>
      </c>
      <c r="P408" s="17">
        <v>42.024999999999999</v>
      </c>
      <c r="Q408" s="24" t="s">
        <v>1571</v>
      </c>
      <c r="R408" s="24" t="s">
        <v>1558</v>
      </c>
      <c r="S408" s="24" t="str">
        <f t="shared" si="24"/>
        <v/>
      </c>
      <c r="T408" s="24" t="str">
        <f t="shared" si="25"/>
        <v/>
      </c>
      <c r="U408" s="24" t="str">
        <f t="shared" si="26"/>
        <v/>
      </c>
      <c r="V408" s="24" t="s">
        <v>1590</v>
      </c>
    </row>
    <row r="409" spans="1:22" x14ac:dyDescent="0.2">
      <c r="A409" s="14" t="s">
        <v>124</v>
      </c>
      <c r="B409" s="15" t="s">
        <v>1553</v>
      </c>
      <c r="C409" s="15" t="s">
        <v>1187</v>
      </c>
      <c r="D409" s="15" t="s">
        <v>1544</v>
      </c>
      <c r="E409" s="15" t="s">
        <v>308</v>
      </c>
      <c r="F409" s="15" t="s">
        <v>309</v>
      </c>
      <c r="G409" s="15" t="s">
        <v>1423</v>
      </c>
      <c r="H409" s="15" t="s">
        <v>39</v>
      </c>
      <c r="I409" s="15" t="s">
        <v>395</v>
      </c>
      <c r="J409" s="15" t="s">
        <v>1139</v>
      </c>
      <c r="K409" s="15" t="s">
        <v>1140</v>
      </c>
      <c r="L409" s="15" t="s">
        <v>308</v>
      </c>
      <c r="M409" s="15" t="s">
        <v>1033</v>
      </c>
      <c r="N409" s="15" t="s">
        <v>1034</v>
      </c>
      <c r="O409" s="14" t="s">
        <v>1584</v>
      </c>
      <c r="P409" s="17">
        <v>45.1</v>
      </c>
      <c r="Q409" s="24" t="s">
        <v>1571</v>
      </c>
      <c r="R409" s="24" t="s">
        <v>1558</v>
      </c>
      <c r="S409" s="24" t="str">
        <f t="shared" si="24"/>
        <v/>
      </c>
      <c r="T409" s="24" t="str">
        <f t="shared" si="25"/>
        <v/>
      </c>
      <c r="U409" s="24" t="str">
        <f t="shared" si="26"/>
        <v/>
      </c>
      <c r="V409" s="24" t="s">
        <v>1590</v>
      </c>
    </row>
    <row r="410" spans="1:22" x14ac:dyDescent="0.2">
      <c r="A410" s="14" t="s">
        <v>124</v>
      </c>
      <c r="B410" s="15" t="s">
        <v>1553</v>
      </c>
      <c r="C410" s="15" t="s">
        <v>1187</v>
      </c>
      <c r="D410" s="15" t="s">
        <v>1544</v>
      </c>
      <c r="E410" s="15" t="s">
        <v>308</v>
      </c>
      <c r="F410" s="15" t="s">
        <v>309</v>
      </c>
      <c r="G410" s="15" t="s">
        <v>1200</v>
      </c>
      <c r="H410" s="15" t="s">
        <v>4</v>
      </c>
      <c r="I410" s="15" t="s">
        <v>395</v>
      </c>
      <c r="J410" s="15" t="s">
        <v>1139</v>
      </c>
      <c r="K410" s="15" t="s">
        <v>1140</v>
      </c>
      <c r="L410" s="15" t="s">
        <v>308</v>
      </c>
      <c r="M410" s="15" t="s">
        <v>1033</v>
      </c>
      <c r="N410" s="15" t="s">
        <v>1034</v>
      </c>
      <c r="O410" s="14" t="s">
        <v>1579</v>
      </c>
      <c r="P410" s="17">
        <v>902</v>
      </c>
      <c r="Q410" s="24" t="s">
        <v>1571</v>
      </c>
      <c r="R410" s="24" t="s">
        <v>1558</v>
      </c>
      <c r="S410" s="24" t="str">
        <f t="shared" si="24"/>
        <v/>
      </c>
      <c r="T410" s="24" t="str">
        <f t="shared" si="25"/>
        <v/>
      </c>
      <c r="U410" s="24" t="str">
        <f t="shared" si="26"/>
        <v/>
      </c>
      <c r="V410" s="24" t="s">
        <v>1590</v>
      </c>
    </row>
    <row r="411" spans="1:22" x14ac:dyDescent="0.2">
      <c r="A411" s="14" t="s">
        <v>124</v>
      </c>
      <c r="B411" s="15" t="s">
        <v>1553</v>
      </c>
      <c r="C411" s="15" t="s">
        <v>1187</v>
      </c>
      <c r="D411" s="15" t="s">
        <v>1544</v>
      </c>
      <c r="E411" s="15" t="s">
        <v>308</v>
      </c>
      <c r="F411" s="15" t="s">
        <v>309</v>
      </c>
      <c r="G411" s="15" t="s">
        <v>1200</v>
      </c>
      <c r="H411" s="15" t="s">
        <v>6</v>
      </c>
      <c r="I411" s="15" t="s">
        <v>395</v>
      </c>
      <c r="J411" s="15" t="s">
        <v>1139</v>
      </c>
      <c r="K411" s="15" t="s">
        <v>1140</v>
      </c>
      <c r="L411" s="15" t="s">
        <v>308</v>
      </c>
      <c r="M411" s="15" t="s">
        <v>1033</v>
      </c>
      <c r="N411" s="15" t="s">
        <v>1034</v>
      </c>
      <c r="O411" s="14" t="s">
        <v>1579</v>
      </c>
      <c r="P411" s="17">
        <v>512.5</v>
      </c>
      <c r="Q411" s="24" t="s">
        <v>1571</v>
      </c>
      <c r="R411" s="24" t="s">
        <v>1558</v>
      </c>
      <c r="S411" s="24" t="str">
        <f t="shared" si="24"/>
        <v/>
      </c>
      <c r="T411" s="24" t="str">
        <f t="shared" si="25"/>
        <v/>
      </c>
      <c r="U411" s="24" t="str">
        <f t="shared" si="26"/>
        <v/>
      </c>
      <c r="V411" s="24" t="s">
        <v>1590</v>
      </c>
    </row>
    <row r="412" spans="1:22" x14ac:dyDescent="0.2">
      <c r="A412" s="14" t="s">
        <v>124</v>
      </c>
      <c r="B412" s="15" t="s">
        <v>1553</v>
      </c>
      <c r="C412" s="15" t="s">
        <v>1187</v>
      </c>
      <c r="D412" s="15" t="s">
        <v>1544</v>
      </c>
      <c r="E412" s="15" t="s">
        <v>308</v>
      </c>
      <c r="F412" s="15" t="s">
        <v>309</v>
      </c>
      <c r="G412" s="15" t="s">
        <v>1200</v>
      </c>
      <c r="H412" s="15" t="s">
        <v>8</v>
      </c>
      <c r="I412" s="15" t="s">
        <v>395</v>
      </c>
      <c r="J412" s="15" t="s">
        <v>1139</v>
      </c>
      <c r="K412" s="15" t="s">
        <v>1140</v>
      </c>
      <c r="L412" s="15" t="s">
        <v>308</v>
      </c>
      <c r="M412" s="15" t="s">
        <v>1033</v>
      </c>
      <c r="N412" s="15" t="s">
        <v>1034</v>
      </c>
      <c r="O412" s="14" t="s">
        <v>1579</v>
      </c>
      <c r="P412" s="17">
        <v>61.5</v>
      </c>
      <c r="Q412" s="24" t="s">
        <v>1571</v>
      </c>
      <c r="R412" s="24" t="s">
        <v>1558</v>
      </c>
      <c r="S412" s="24" t="str">
        <f t="shared" si="24"/>
        <v/>
      </c>
      <c r="T412" s="24" t="str">
        <f t="shared" si="25"/>
        <v/>
      </c>
      <c r="U412" s="24" t="str">
        <f t="shared" si="26"/>
        <v/>
      </c>
      <c r="V412" s="24" t="s">
        <v>1590</v>
      </c>
    </row>
    <row r="413" spans="1:22" x14ac:dyDescent="0.2">
      <c r="A413" s="14" t="s">
        <v>124</v>
      </c>
      <c r="B413" s="15" t="s">
        <v>1553</v>
      </c>
      <c r="C413" s="15" t="s">
        <v>1187</v>
      </c>
      <c r="D413" s="15" t="s">
        <v>1544</v>
      </c>
      <c r="E413" s="15" t="s">
        <v>308</v>
      </c>
      <c r="F413" s="15" t="s">
        <v>309</v>
      </c>
      <c r="G413" s="15" t="s">
        <v>1200</v>
      </c>
      <c r="H413" s="15" t="s">
        <v>19</v>
      </c>
      <c r="I413" s="15" t="s">
        <v>395</v>
      </c>
      <c r="J413" s="15" t="s">
        <v>1139</v>
      </c>
      <c r="K413" s="15" t="s">
        <v>1140</v>
      </c>
      <c r="L413" s="15" t="s">
        <v>308</v>
      </c>
      <c r="M413" s="15" t="s">
        <v>1033</v>
      </c>
      <c r="N413" s="15" t="s">
        <v>1034</v>
      </c>
      <c r="O413" s="14" t="s">
        <v>1579</v>
      </c>
      <c r="P413" s="17">
        <v>90.2</v>
      </c>
      <c r="Q413" s="24" t="s">
        <v>1571</v>
      </c>
      <c r="R413" s="24" t="s">
        <v>1558</v>
      </c>
      <c r="S413" s="24" t="str">
        <f t="shared" si="24"/>
        <v/>
      </c>
      <c r="T413" s="24" t="str">
        <f t="shared" si="25"/>
        <v/>
      </c>
      <c r="U413" s="24" t="str">
        <f t="shared" si="26"/>
        <v/>
      </c>
      <c r="V413" s="24" t="s">
        <v>1590</v>
      </c>
    </row>
    <row r="414" spans="1:22" x14ac:dyDescent="0.2">
      <c r="A414" s="14" t="s">
        <v>124</v>
      </c>
      <c r="B414" s="15" t="s">
        <v>1553</v>
      </c>
      <c r="C414" s="15" t="s">
        <v>1187</v>
      </c>
      <c r="D414" s="15" t="s">
        <v>1544</v>
      </c>
      <c r="E414" s="15" t="s">
        <v>308</v>
      </c>
      <c r="F414" s="15" t="s">
        <v>309</v>
      </c>
      <c r="G414" s="15" t="s">
        <v>1200</v>
      </c>
      <c r="H414" s="15" t="s">
        <v>13</v>
      </c>
      <c r="I414" s="15" t="s">
        <v>395</v>
      </c>
      <c r="J414" s="15" t="s">
        <v>1139</v>
      </c>
      <c r="K414" s="15" t="s">
        <v>1140</v>
      </c>
      <c r="L414" s="15" t="s">
        <v>308</v>
      </c>
      <c r="M414" s="15" t="s">
        <v>1033</v>
      </c>
      <c r="N414" s="15" t="s">
        <v>1034</v>
      </c>
      <c r="O414" s="14" t="s">
        <v>1579</v>
      </c>
      <c r="P414" s="17">
        <v>32.799999999999997</v>
      </c>
      <c r="Q414" s="24" t="s">
        <v>1571</v>
      </c>
      <c r="R414" s="24" t="s">
        <v>1558</v>
      </c>
      <c r="S414" s="24" t="str">
        <f t="shared" si="24"/>
        <v/>
      </c>
      <c r="T414" s="24" t="str">
        <f t="shared" si="25"/>
        <v/>
      </c>
      <c r="U414" s="24" t="str">
        <f t="shared" si="26"/>
        <v/>
      </c>
      <c r="V414" s="24" t="s">
        <v>1590</v>
      </c>
    </row>
    <row r="415" spans="1:22" x14ac:dyDescent="0.2">
      <c r="A415" s="14" t="s">
        <v>124</v>
      </c>
      <c r="B415" s="15" t="s">
        <v>1553</v>
      </c>
      <c r="C415" s="15" t="s">
        <v>1187</v>
      </c>
      <c r="D415" s="15" t="s">
        <v>1544</v>
      </c>
      <c r="E415" s="15" t="s">
        <v>308</v>
      </c>
      <c r="F415" s="15" t="s">
        <v>309</v>
      </c>
      <c r="G415" s="15" t="s">
        <v>1200</v>
      </c>
      <c r="H415" s="15" t="s">
        <v>39</v>
      </c>
      <c r="I415" s="15" t="s">
        <v>395</v>
      </c>
      <c r="J415" s="15" t="s">
        <v>1139</v>
      </c>
      <c r="K415" s="15" t="s">
        <v>1140</v>
      </c>
      <c r="L415" s="15" t="s">
        <v>308</v>
      </c>
      <c r="M415" s="15" t="s">
        <v>1033</v>
      </c>
      <c r="N415" s="15" t="s">
        <v>1034</v>
      </c>
      <c r="O415" s="14" t="s">
        <v>1579</v>
      </c>
      <c r="P415" s="17">
        <v>42.024999999999999</v>
      </c>
      <c r="Q415" s="24" t="s">
        <v>1571</v>
      </c>
      <c r="R415" s="24" t="s">
        <v>1558</v>
      </c>
      <c r="S415" s="24" t="str">
        <f t="shared" si="24"/>
        <v/>
      </c>
      <c r="T415" s="24" t="str">
        <f t="shared" si="25"/>
        <v/>
      </c>
      <c r="U415" s="24" t="str">
        <f t="shared" si="26"/>
        <v/>
      </c>
      <c r="V415" s="24" t="s">
        <v>1590</v>
      </c>
    </row>
    <row r="416" spans="1:22" x14ac:dyDescent="0.2">
      <c r="A416" s="14" t="s">
        <v>124</v>
      </c>
      <c r="B416" s="15" t="s">
        <v>1553</v>
      </c>
      <c r="C416" s="15" t="s">
        <v>1187</v>
      </c>
      <c r="D416" s="15" t="s">
        <v>1544</v>
      </c>
      <c r="E416" s="15" t="s">
        <v>308</v>
      </c>
      <c r="F416" s="15" t="s">
        <v>309</v>
      </c>
      <c r="G416" s="15" t="s">
        <v>1200</v>
      </c>
      <c r="H416" s="15" t="s">
        <v>49</v>
      </c>
      <c r="I416" s="15" t="s">
        <v>395</v>
      </c>
      <c r="J416" s="15" t="s">
        <v>1139</v>
      </c>
      <c r="K416" s="15" t="s">
        <v>1140</v>
      </c>
      <c r="L416" s="15" t="s">
        <v>308</v>
      </c>
      <c r="M416" s="15" t="s">
        <v>1033</v>
      </c>
      <c r="N416" s="15" t="s">
        <v>1034</v>
      </c>
      <c r="O416" s="14" t="s">
        <v>1579</v>
      </c>
      <c r="P416" s="17">
        <v>45.1</v>
      </c>
      <c r="Q416" s="24" t="s">
        <v>1571</v>
      </c>
      <c r="R416" s="24" t="s">
        <v>1558</v>
      </c>
      <c r="S416" s="24" t="str">
        <f t="shared" si="24"/>
        <v/>
      </c>
      <c r="T416" s="24" t="str">
        <f t="shared" si="25"/>
        <v/>
      </c>
      <c r="U416" s="24" t="str">
        <f t="shared" si="26"/>
        <v/>
      </c>
      <c r="V416" s="24" t="s">
        <v>1590</v>
      </c>
    </row>
    <row r="417" spans="1:22" x14ac:dyDescent="0.2">
      <c r="A417" s="14" t="s">
        <v>124</v>
      </c>
      <c r="B417" s="15" t="s">
        <v>1553</v>
      </c>
      <c r="C417" s="15" t="s">
        <v>1187</v>
      </c>
      <c r="D417" s="15" t="s">
        <v>1544</v>
      </c>
      <c r="E417" s="15" t="s">
        <v>308</v>
      </c>
      <c r="F417" s="15" t="s">
        <v>309</v>
      </c>
      <c r="G417" s="15" t="s">
        <v>1424</v>
      </c>
      <c r="H417" s="15" t="s">
        <v>4</v>
      </c>
      <c r="I417" s="15" t="s">
        <v>395</v>
      </c>
      <c r="J417" s="15" t="s">
        <v>1139</v>
      </c>
      <c r="K417" s="15" t="s">
        <v>1140</v>
      </c>
      <c r="L417" s="15" t="s">
        <v>308</v>
      </c>
      <c r="M417" s="15" t="s">
        <v>1033</v>
      </c>
      <c r="N417" s="15" t="s">
        <v>1034</v>
      </c>
      <c r="O417" s="14" t="s">
        <v>1577</v>
      </c>
      <c r="P417" s="17">
        <v>45.1</v>
      </c>
      <c r="Q417" s="24" t="s">
        <v>1571</v>
      </c>
      <c r="R417" s="24" t="s">
        <v>1558</v>
      </c>
      <c r="S417" s="24" t="str">
        <f t="shared" si="24"/>
        <v/>
      </c>
      <c r="T417" s="24" t="str">
        <f t="shared" si="25"/>
        <v/>
      </c>
      <c r="U417" s="24" t="str">
        <f t="shared" si="26"/>
        <v/>
      </c>
      <c r="V417" s="24" t="s">
        <v>1590</v>
      </c>
    </row>
    <row r="418" spans="1:22" x14ac:dyDescent="0.2">
      <c r="A418" s="14" t="s">
        <v>124</v>
      </c>
      <c r="B418" s="15" t="s">
        <v>1553</v>
      </c>
      <c r="C418" s="15" t="s">
        <v>1187</v>
      </c>
      <c r="D418" s="15" t="s">
        <v>1544</v>
      </c>
      <c r="E418" s="15" t="s">
        <v>308</v>
      </c>
      <c r="F418" s="15" t="s">
        <v>309</v>
      </c>
      <c r="G418" s="15" t="s">
        <v>1424</v>
      </c>
      <c r="H418" s="15" t="s">
        <v>6</v>
      </c>
      <c r="I418" s="15" t="s">
        <v>395</v>
      </c>
      <c r="J418" s="15" t="s">
        <v>1139</v>
      </c>
      <c r="K418" s="15" t="s">
        <v>1140</v>
      </c>
      <c r="L418" s="15" t="s">
        <v>308</v>
      </c>
      <c r="M418" s="15" t="s">
        <v>1033</v>
      </c>
      <c r="N418" s="15" t="s">
        <v>1034</v>
      </c>
      <c r="O418" s="14" t="s">
        <v>1577</v>
      </c>
      <c r="P418" s="17">
        <v>42.024999999999999</v>
      </c>
      <c r="Q418" s="24" t="s">
        <v>1571</v>
      </c>
      <c r="R418" s="24" t="s">
        <v>1558</v>
      </c>
      <c r="S418" s="24" t="str">
        <f t="shared" si="24"/>
        <v/>
      </c>
      <c r="T418" s="24" t="str">
        <f t="shared" si="25"/>
        <v/>
      </c>
      <c r="U418" s="24" t="str">
        <f t="shared" si="26"/>
        <v/>
      </c>
      <c r="V418" s="24" t="s">
        <v>1590</v>
      </c>
    </row>
    <row r="419" spans="1:22" x14ac:dyDescent="0.2">
      <c r="A419" s="14" t="s">
        <v>124</v>
      </c>
      <c r="B419" s="15" t="s">
        <v>1553</v>
      </c>
      <c r="C419" s="15" t="s">
        <v>1187</v>
      </c>
      <c r="D419" s="15" t="s">
        <v>1544</v>
      </c>
      <c r="E419" s="15" t="s">
        <v>308</v>
      </c>
      <c r="F419" s="15" t="s">
        <v>309</v>
      </c>
      <c r="G419" s="15" t="s">
        <v>1424</v>
      </c>
      <c r="H419" s="15" t="s">
        <v>8</v>
      </c>
      <c r="I419" s="15" t="s">
        <v>395</v>
      </c>
      <c r="J419" s="15" t="s">
        <v>1139</v>
      </c>
      <c r="K419" s="15" t="s">
        <v>1140</v>
      </c>
      <c r="L419" s="15" t="s">
        <v>308</v>
      </c>
      <c r="M419" s="15" t="s">
        <v>1033</v>
      </c>
      <c r="N419" s="15" t="s">
        <v>1034</v>
      </c>
      <c r="O419" s="14" t="s">
        <v>1577</v>
      </c>
      <c r="P419" s="17">
        <v>738</v>
      </c>
      <c r="Q419" s="24" t="s">
        <v>1571</v>
      </c>
      <c r="R419" s="24" t="s">
        <v>1558</v>
      </c>
      <c r="S419" s="24" t="str">
        <f t="shared" si="24"/>
        <v/>
      </c>
      <c r="T419" s="24" t="str">
        <f t="shared" si="25"/>
        <v/>
      </c>
      <c r="U419" s="24" t="str">
        <f t="shared" si="26"/>
        <v/>
      </c>
      <c r="V419" s="24" t="s">
        <v>1590</v>
      </c>
    </row>
    <row r="420" spans="1:22" x14ac:dyDescent="0.2">
      <c r="A420" s="14" t="s">
        <v>124</v>
      </c>
      <c r="B420" s="15" t="s">
        <v>1553</v>
      </c>
      <c r="C420" s="15" t="s">
        <v>1187</v>
      </c>
      <c r="D420" s="15" t="s">
        <v>1544</v>
      </c>
      <c r="E420" s="15" t="s">
        <v>308</v>
      </c>
      <c r="F420" s="15" t="s">
        <v>309</v>
      </c>
      <c r="G420" s="15" t="s">
        <v>1424</v>
      </c>
      <c r="H420" s="15" t="s">
        <v>19</v>
      </c>
      <c r="I420" s="15" t="s">
        <v>395</v>
      </c>
      <c r="J420" s="15" t="s">
        <v>1139</v>
      </c>
      <c r="K420" s="15" t="s">
        <v>1140</v>
      </c>
      <c r="L420" s="15" t="s">
        <v>308</v>
      </c>
      <c r="M420" s="15" t="s">
        <v>1033</v>
      </c>
      <c r="N420" s="15" t="s">
        <v>1034</v>
      </c>
      <c r="O420" s="14" t="s">
        <v>1577</v>
      </c>
      <c r="P420" s="17">
        <v>1517</v>
      </c>
      <c r="Q420" s="24" t="s">
        <v>1571</v>
      </c>
      <c r="R420" s="24" t="s">
        <v>1558</v>
      </c>
      <c r="S420" s="24" t="str">
        <f t="shared" si="24"/>
        <v/>
      </c>
      <c r="T420" s="24" t="str">
        <f t="shared" si="25"/>
        <v/>
      </c>
      <c r="U420" s="24" t="str">
        <f t="shared" si="26"/>
        <v/>
      </c>
      <c r="V420" s="24" t="s">
        <v>1590</v>
      </c>
    </row>
    <row r="421" spans="1:22" x14ac:dyDescent="0.2">
      <c r="A421" s="14" t="s">
        <v>124</v>
      </c>
      <c r="B421" s="15" t="s">
        <v>1553</v>
      </c>
      <c r="C421" s="15" t="s">
        <v>1187</v>
      </c>
      <c r="D421" s="15" t="s">
        <v>1544</v>
      </c>
      <c r="E421" s="15" t="s">
        <v>308</v>
      </c>
      <c r="F421" s="15" t="s">
        <v>309</v>
      </c>
      <c r="G421" s="15" t="s">
        <v>1424</v>
      </c>
      <c r="H421" s="15" t="s">
        <v>13</v>
      </c>
      <c r="I421" s="15" t="s">
        <v>395</v>
      </c>
      <c r="J421" s="15" t="s">
        <v>1139</v>
      </c>
      <c r="K421" s="15" t="s">
        <v>1140</v>
      </c>
      <c r="L421" s="15" t="s">
        <v>308</v>
      </c>
      <c r="M421" s="15" t="s">
        <v>1033</v>
      </c>
      <c r="N421" s="15" t="s">
        <v>1034</v>
      </c>
      <c r="O421" s="14" t="s">
        <v>1577</v>
      </c>
      <c r="P421" s="17">
        <v>61.5</v>
      </c>
      <c r="Q421" s="24" t="s">
        <v>1571</v>
      </c>
      <c r="R421" s="24" t="s">
        <v>1558</v>
      </c>
      <c r="S421" s="24" t="str">
        <f t="shared" si="24"/>
        <v/>
      </c>
      <c r="T421" s="24" t="str">
        <f t="shared" si="25"/>
        <v/>
      </c>
      <c r="U421" s="24" t="str">
        <f t="shared" si="26"/>
        <v/>
      </c>
      <c r="V421" s="24" t="s">
        <v>1590</v>
      </c>
    </row>
    <row r="422" spans="1:22" x14ac:dyDescent="0.2">
      <c r="A422" s="14" t="s">
        <v>124</v>
      </c>
      <c r="B422" s="15" t="s">
        <v>1553</v>
      </c>
      <c r="C422" s="15" t="s">
        <v>1187</v>
      </c>
      <c r="D422" s="15" t="s">
        <v>1544</v>
      </c>
      <c r="E422" s="15" t="s">
        <v>308</v>
      </c>
      <c r="F422" s="15" t="s">
        <v>309</v>
      </c>
      <c r="G422" s="15" t="s">
        <v>1424</v>
      </c>
      <c r="H422" s="15" t="s">
        <v>39</v>
      </c>
      <c r="I422" s="15" t="s">
        <v>395</v>
      </c>
      <c r="J422" s="15" t="s">
        <v>1139</v>
      </c>
      <c r="K422" s="15" t="s">
        <v>1140</v>
      </c>
      <c r="L422" s="15" t="s">
        <v>308</v>
      </c>
      <c r="M422" s="15" t="s">
        <v>1033</v>
      </c>
      <c r="N422" s="15" t="s">
        <v>1034</v>
      </c>
      <c r="O422" s="14" t="s">
        <v>1577</v>
      </c>
      <c r="P422" s="17">
        <v>88.15</v>
      </c>
      <c r="Q422" s="24" t="s">
        <v>1571</v>
      </c>
      <c r="R422" s="24" t="s">
        <v>1558</v>
      </c>
      <c r="S422" s="24" t="str">
        <f t="shared" si="24"/>
        <v/>
      </c>
      <c r="T422" s="24" t="str">
        <f t="shared" si="25"/>
        <v/>
      </c>
      <c r="U422" s="24" t="str">
        <f t="shared" si="26"/>
        <v/>
      </c>
      <c r="V422" s="24" t="s">
        <v>1590</v>
      </c>
    </row>
    <row r="423" spans="1:22" x14ac:dyDescent="0.2">
      <c r="A423" s="14" t="s">
        <v>124</v>
      </c>
      <c r="B423" s="15" t="s">
        <v>1553</v>
      </c>
      <c r="C423" s="15" t="s">
        <v>1187</v>
      </c>
      <c r="D423" s="15" t="s">
        <v>1544</v>
      </c>
      <c r="E423" s="15" t="s">
        <v>308</v>
      </c>
      <c r="F423" s="15" t="s">
        <v>309</v>
      </c>
      <c r="G423" s="15" t="s">
        <v>1424</v>
      </c>
      <c r="H423" s="15" t="s">
        <v>49</v>
      </c>
      <c r="I423" s="15" t="s">
        <v>395</v>
      </c>
      <c r="J423" s="15" t="s">
        <v>1139</v>
      </c>
      <c r="K423" s="15" t="s">
        <v>1140</v>
      </c>
      <c r="L423" s="15" t="s">
        <v>308</v>
      </c>
      <c r="M423" s="15" t="s">
        <v>1033</v>
      </c>
      <c r="N423" s="15" t="s">
        <v>1034</v>
      </c>
      <c r="O423" s="14" t="s">
        <v>1577</v>
      </c>
      <c r="P423" s="17">
        <v>410</v>
      </c>
      <c r="Q423" s="24" t="s">
        <v>1571</v>
      </c>
      <c r="R423" s="24" t="s">
        <v>1558</v>
      </c>
      <c r="S423" s="24" t="str">
        <f t="shared" si="24"/>
        <v/>
      </c>
      <c r="T423" s="24" t="str">
        <f t="shared" si="25"/>
        <v/>
      </c>
      <c r="U423" s="24" t="str">
        <f t="shared" si="26"/>
        <v/>
      </c>
      <c r="V423" s="24" t="s">
        <v>1590</v>
      </c>
    </row>
    <row r="424" spans="1:22" x14ac:dyDescent="0.2">
      <c r="A424" s="14" t="s">
        <v>124</v>
      </c>
      <c r="B424" s="15" t="s">
        <v>1553</v>
      </c>
      <c r="C424" s="15" t="s">
        <v>1187</v>
      </c>
      <c r="D424" s="15" t="s">
        <v>1544</v>
      </c>
      <c r="E424" s="15" t="s">
        <v>308</v>
      </c>
      <c r="F424" s="15" t="s">
        <v>309</v>
      </c>
      <c r="G424" s="15" t="s">
        <v>1201</v>
      </c>
      <c r="H424" s="15" t="s">
        <v>315</v>
      </c>
      <c r="I424" s="15" t="s">
        <v>395</v>
      </c>
      <c r="J424" s="15" t="s">
        <v>1139</v>
      </c>
      <c r="K424" s="15" t="s">
        <v>1140</v>
      </c>
      <c r="L424" s="15" t="s">
        <v>308</v>
      </c>
      <c r="M424" s="15" t="s">
        <v>1033</v>
      </c>
      <c r="N424" s="15" t="s">
        <v>1034</v>
      </c>
      <c r="O424" s="14" t="s">
        <v>1580</v>
      </c>
      <c r="P424" s="17">
        <v>881.5</v>
      </c>
      <c r="Q424" s="24" t="s">
        <v>1571</v>
      </c>
      <c r="R424" s="24" t="s">
        <v>1558</v>
      </c>
      <c r="S424" s="24" t="str">
        <f t="shared" si="24"/>
        <v/>
      </c>
      <c r="T424" s="24" t="str">
        <f t="shared" si="25"/>
        <v/>
      </c>
      <c r="U424" s="24" t="str">
        <f t="shared" si="26"/>
        <v/>
      </c>
      <c r="V424" s="24" t="s">
        <v>1590</v>
      </c>
    </row>
    <row r="425" spans="1:22" x14ac:dyDescent="0.2">
      <c r="A425" s="14" t="s">
        <v>124</v>
      </c>
      <c r="B425" s="15" t="s">
        <v>1553</v>
      </c>
      <c r="C425" s="15" t="s">
        <v>1187</v>
      </c>
      <c r="D425" s="15" t="s">
        <v>1544</v>
      </c>
      <c r="E425" s="15" t="s">
        <v>308</v>
      </c>
      <c r="F425" s="15" t="s">
        <v>309</v>
      </c>
      <c r="G425" s="15" t="s">
        <v>1201</v>
      </c>
      <c r="H425" s="15" t="s">
        <v>316</v>
      </c>
      <c r="I425" s="15" t="s">
        <v>395</v>
      </c>
      <c r="J425" s="15" t="s">
        <v>1139</v>
      </c>
      <c r="K425" s="15" t="s">
        <v>1140</v>
      </c>
      <c r="L425" s="15" t="s">
        <v>308</v>
      </c>
      <c r="M425" s="15" t="s">
        <v>1033</v>
      </c>
      <c r="N425" s="15" t="s">
        <v>1034</v>
      </c>
      <c r="O425" s="14" t="s">
        <v>1580</v>
      </c>
      <c r="P425" s="17">
        <v>512.5</v>
      </c>
      <c r="Q425" s="24" t="s">
        <v>1571</v>
      </c>
      <c r="R425" s="24" t="s">
        <v>1558</v>
      </c>
      <c r="S425" s="24" t="str">
        <f t="shared" si="24"/>
        <v/>
      </c>
      <c r="T425" s="24" t="str">
        <f t="shared" si="25"/>
        <v/>
      </c>
      <c r="U425" s="24" t="str">
        <f t="shared" si="26"/>
        <v/>
      </c>
      <c r="V425" s="24" t="s">
        <v>1590</v>
      </c>
    </row>
    <row r="426" spans="1:22" x14ac:dyDescent="0.2">
      <c r="A426" s="14" t="s">
        <v>124</v>
      </c>
      <c r="B426" s="15" t="s">
        <v>1553</v>
      </c>
      <c r="C426" s="15" t="s">
        <v>1187</v>
      </c>
      <c r="D426" s="15" t="s">
        <v>1544</v>
      </c>
      <c r="E426" s="15" t="s">
        <v>308</v>
      </c>
      <c r="F426" s="15" t="s">
        <v>309</v>
      </c>
      <c r="G426" s="15" t="s">
        <v>1201</v>
      </c>
      <c r="H426" s="15" t="s">
        <v>317</v>
      </c>
      <c r="I426" s="15" t="s">
        <v>395</v>
      </c>
      <c r="J426" s="15" t="s">
        <v>1139</v>
      </c>
      <c r="K426" s="15" t="s">
        <v>1140</v>
      </c>
      <c r="L426" s="15" t="s">
        <v>308</v>
      </c>
      <c r="M426" s="15" t="s">
        <v>1033</v>
      </c>
      <c r="N426" s="15" t="s">
        <v>1034</v>
      </c>
      <c r="O426" s="14" t="s">
        <v>1580</v>
      </c>
      <c r="P426" s="17">
        <v>61.5</v>
      </c>
      <c r="Q426" s="24" t="s">
        <v>1571</v>
      </c>
      <c r="R426" s="24" t="s">
        <v>1558</v>
      </c>
      <c r="S426" s="24" t="str">
        <f t="shared" si="24"/>
        <v/>
      </c>
      <c r="T426" s="24" t="str">
        <f t="shared" si="25"/>
        <v/>
      </c>
      <c r="U426" s="24" t="str">
        <f t="shared" si="26"/>
        <v/>
      </c>
      <c r="V426" s="24" t="s">
        <v>1590</v>
      </c>
    </row>
    <row r="427" spans="1:22" x14ac:dyDescent="0.2">
      <c r="A427" s="14" t="s">
        <v>124</v>
      </c>
      <c r="B427" s="15" t="s">
        <v>1553</v>
      </c>
      <c r="C427" s="15" t="s">
        <v>1187</v>
      </c>
      <c r="D427" s="15" t="s">
        <v>1544</v>
      </c>
      <c r="E427" s="15" t="s">
        <v>308</v>
      </c>
      <c r="F427" s="15" t="s">
        <v>309</v>
      </c>
      <c r="G427" s="15" t="s">
        <v>1201</v>
      </c>
      <c r="H427" s="15" t="s">
        <v>318</v>
      </c>
      <c r="I427" s="15" t="s">
        <v>395</v>
      </c>
      <c r="J427" s="15" t="s">
        <v>1139</v>
      </c>
      <c r="K427" s="15" t="s">
        <v>1140</v>
      </c>
      <c r="L427" s="15" t="s">
        <v>308</v>
      </c>
      <c r="M427" s="15" t="s">
        <v>1033</v>
      </c>
      <c r="N427" s="15" t="s">
        <v>1034</v>
      </c>
      <c r="O427" s="14" t="s">
        <v>1580</v>
      </c>
      <c r="P427" s="17">
        <v>82</v>
      </c>
      <c r="Q427" s="24" t="s">
        <v>1571</v>
      </c>
      <c r="R427" s="24" t="s">
        <v>1558</v>
      </c>
      <c r="S427" s="24" t="str">
        <f t="shared" si="24"/>
        <v/>
      </c>
      <c r="T427" s="24" t="str">
        <f t="shared" si="25"/>
        <v/>
      </c>
      <c r="U427" s="24" t="str">
        <f t="shared" si="26"/>
        <v/>
      </c>
      <c r="V427" s="24" t="s">
        <v>1590</v>
      </c>
    </row>
    <row r="428" spans="1:22" x14ac:dyDescent="0.2">
      <c r="A428" s="14" t="s">
        <v>124</v>
      </c>
      <c r="B428" s="15" t="s">
        <v>1553</v>
      </c>
      <c r="C428" s="15" t="s">
        <v>1187</v>
      </c>
      <c r="D428" s="15" t="s">
        <v>1544</v>
      </c>
      <c r="E428" s="15" t="s">
        <v>308</v>
      </c>
      <c r="F428" s="15" t="s">
        <v>309</v>
      </c>
      <c r="G428" s="15" t="s">
        <v>1201</v>
      </c>
      <c r="H428" s="15" t="s">
        <v>319</v>
      </c>
      <c r="I428" s="15" t="s">
        <v>395</v>
      </c>
      <c r="J428" s="15" t="s">
        <v>1139</v>
      </c>
      <c r="K428" s="15" t="s">
        <v>1140</v>
      </c>
      <c r="L428" s="15" t="s">
        <v>308</v>
      </c>
      <c r="M428" s="15" t="s">
        <v>1033</v>
      </c>
      <c r="N428" s="15" t="s">
        <v>1034</v>
      </c>
      <c r="O428" s="14" t="s">
        <v>1580</v>
      </c>
      <c r="P428" s="17">
        <v>32.799999999999997</v>
      </c>
      <c r="Q428" s="24" t="s">
        <v>1571</v>
      </c>
      <c r="R428" s="24" t="s">
        <v>1558</v>
      </c>
      <c r="S428" s="24" t="str">
        <f t="shared" si="24"/>
        <v/>
      </c>
      <c r="T428" s="24" t="str">
        <f t="shared" si="25"/>
        <v/>
      </c>
      <c r="U428" s="24" t="str">
        <f t="shared" si="26"/>
        <v/>
      </c>
      <c r="V428" s="24" t="s">
        <v>1590</v>
      </c>
    </row>
    <row r="429" spans="1:22" x14ac:dyDescent="0.2">
      <c r="A429" s="14" t="s">
        <v>124</v>
      </c>
      <c r="B429" s="15" t="s">
        <v>1553</v>
      </c>
      <c r="C429" s="15" t="s">
        <v>1187</v>
      </c>
      <c r="D429" s="15" t="s">
        <v>1544</v>
      </c>
      <c r="E429" s="15" t="s">
        <v>308</v>
      </c>
      <c r="F429" s="15" t="s">
        <v>309</v>
      </c>
      <c r="G429" s="15" t="s">
        <v>1201</v>
      </c>
      <c r="H429" s="15" t="s">
        <v>320</v>
      </c>
      <c r="I429" s="15" t="s">
        <v>395</v>
      </c>
      <c r="J429" s="15" t="s">
        <v>1139</v>
      </c>
      <c r="K429" s="15" t="s">
        <v>1140</v>
      </c>
      <c r="L429" s="15" t="s">
        <v>308</v>
      </c>
      <c r="M429" s="15" t="s">
        <v>1033</v>
      </c>
      <c r="N429" s="15" t="s">
        <v>1034</v>
      </c>
      <c r="O429" s="14" t="s">
        <v>1580</v>
      </c>
      <c r="P429" s="17">
        <v>42.024999999999999</v>
      </c>
      <c r="Q429" s="24" t="s">
        <v>1571</v>
      </c>
      <c r="R429" s="24" t="s">
        <v>1558</v>
      </c>
      <c r="S429" s="24" t="str">
        <f t="shared" si="24"/>
        <v/>
      </c>
      <c r="T429" s="24" t="str">
        <f t="shared" si="25"/>
        <v/>
      </c>
      <c r="U429" s="24" t="str">
        <f t="shared" si="26"/>
        <v/>
      </c>
      <c r="V429" s="24" t="s">
        <v>1590</v>
      </c>
    </row>
    <row r="430" spans="1:22" x14ac:dyDescent="0.2">
      <c r="A430" s="14" t="s">
        <v>124</v>
      </c>
      <c r="B430" s="15" t="s">
        <v>1553</v>
      </c>
      <c r="C430" s="15" t="s">
        <v>1187</v>
      </c>
      <c r="D430" s="15" t="s">
        <v>1544</v>
      </c>
      <c r="E430" s="15" t="s">
        <v>308</v>
      </c>
      <c r="F430" s="15" t="s">
        <v>309</v>
      </c>
      <c r="G430" s="15" t="s">
        <v>1201</v>
      </c>
      <c r="H430" s="15" t="s">
        <v>321</v>
      </c>
      <c r="I430" s="15" t="s">
        <v>395</v>
      </c>
      <c r="J430" s="15" t="s">
        <v>1139</v>
      </c>
      <c r="K430" s="15" t="s">
        <v>1140</v>
      </c>
      <c r="L430" s="15" t="s">
        <v>308</v>
      </c>
      <c r="M430" s="15" t="s">
        <v>1033</v>
      </c>
      <c r="N430" s="15" t="s">
        <v>1034</v>
      </c>
      <c r="O430" s="14" t="s">
        <v>1580</v>
      </c>
      <c r="P430" s="17">
        <v>45.1</v>
      </c>
      <c r="Q430" s="24" t="s">
        <v>1571</v>
      </c>
      <c r="R430" s="24" t="s">
        <v>1558</v>
      </c>
      <c r="S430" s="24" t="str">
        <f t="shared" si="24"/>
        <v/>
      </c>
      <c r="T430" s="24" t="str">
        <f t="shared" si="25"/>
        <v/>
      </c>
      <c r="U430" s="24" t="str">
        <f t="shared" si="26"/>
        <v/>
      </c>
      <c r="V430" s="24" t="s">
        <v>1590</v>
      </c>
    </row>
    <row r="431" spans="1:22" x14ac:dyDescent="0.2">
      <c r="A431" s="14" t="s">
        <v>124</v>
      </c>
      <c r="B431" s="15" t="s">
        <v>1553</v>
      </c>
      <c r="C431" s="15" t="s">
        <v>1187</v>
      </c>
      <c r="D431" s="15" t="s">
        <v>1544</v>
      </c>
      <c r="E431" s="15" t="s">
        <v>308</v>
      </c>
      <c r="F431" s="15" t="s">
        <v>309</v>
      </c>
      <c r="G431" s="15" t="s">
        <v>1202</v>
      </c>
      <c r="H431" s="15" t="s">
        <v>4</v>
      </c>
      <c r="I431" s="15" t="s">
        <v>395</v>
      </c>
      <c r="J431" s="15" t="s">
        <v>1139</v>
      </c>
      <c r="K431" s="15" t="s">
        <v>1140</v>
      </c>
      <c r="L431" s="15" t="s">
        <v>308</v>
      </c>
      <c r="M431" s="15" t="s">
        <v>1033</v>
      </c>
      <c r="N431" s="15" t="s">
        <v>1034</v>
      </c>
      <c r="O431" s="14" t="s">
        <v>1585</v>
      </c>
      <c r="P431" s="17">
        <v>1131.5999999999999</v>
      </c>
      <c r="Q431" s="24" t="s">
        <v>1571</v>
      </c>
      <c r="R431" s="24" t="s">
        <v>1558</v>
      </c>
      <c r="S431" s="24" t="str">
        <f t="shared" si="24"/>
        <v/>
      </c>
      <c r="T431" s="24" t="str">
        <f t="shared" si="25"/>
        <v/>
      </c>
      <c r="U431" s="24" t="str">
        <f t="shared" si="26"/>
        <v/>
      </c>
      <c r="V431" s="24" t="s">
        <v>1590</v>
      </c>
    </row>
    <row r="432" spans="1:22" x14ac:dyDescent="0.2">
      <c r="A432" s="14" t="s">
        <v>124</v>
      </c>
      <c r="B432" s="15" t="s">
        <v>1553</v>
      </c>
      <c r="C432" s="15" t="s">
        <v>1187</v>
      </c>
      <c r="D432" s="15" t="s">
        <v>1544</v>
      </c>
      <c r="E432" s="15" t="s">
        <v>308</v>
      </c>
      <c r="F432" s="15" t="s">
        <v>309</v>
      </c>
      <c r="G432" s="15" t="s">
        <v>1202</v>
      </c>
      <c r="H432" s="15" t="s">
        <v>6</v>
      </c>
      <c r="I432" s="15" t="s">
        <v>395</v>
      </c>
      <c r="J432" s="15" t="s">
        <v>1139</v>
      </c>
      <c r="K432" s="15" t="s">
        <v>1140</v>
      </c>
      <c r="L432" s="15" t="s">
        <v>308</v>
      </c>
      <c r="M432" s="15" t="s">
        <v>1033</v>
      </c>
      <c r="N432" s="15" t="s">
        <v>1034</v>
      </c>
      <c r="O432" s="14" t="s">
        <v>1585</v>
      </c>
      <c r="P432" s="17">
        <v>307.5</v>
      </c>
      <c r="Q432" s="24" t="s">
        <v>1571</v>
      </c>
      <c r="R432" s="24" t="s">
        <v>1558</v>
      </c>
      <c r="S432" s="24" t="str">
        <f t="shared" si="24"/>
        <v/>
      </c>
      <c r="T432" s="24" t="str">
        <f t="shared" si="25"/>
        <v/>
      </c>
      <c r="U432" s="24" t="str">
        <f t="shared" si="26"/>
        <v/>
      </c>
      <c r="V432" s="24" t="s">
        <v>1590</v>
      </c>
    </row>
    <row r="433" spans="1:22" x14ac:dyDescent="0.2">
      <c r="A433" s="14" t="s">
        <v>124</v>
      </c>
      <c r="B433" s="15" t="s">
        <v>1553</v>
      </c>
      <c r="C433" s="15" t="s">
        <v>1187</v>
      </c>
      <c r="D433" s="15" t="s">
        <v>1544</v>
      </c>
      <c r="E433" s="15" t="s">
        <v>308</v>
      </c>
      <c r="F433" s="15" t="s">
        <v>309</v>
      </c>
      <c r="G433" s="15" t="s">
        <v>1202</v>
      </c>
      <c r="H433" s="15" t="s">
        <v>8</v>
      </c>
      <c r="I433" s="15" t="s">
        <v>395</v>
      </c>
      <c r="J433" s="15" t="s">
        <v>1139</v>
      </c>
      <c r="K433" s="15" t="s">
        <v>1140</v>
      </c>
      <c r="L433" s="15" t="s">
        <v>308</v>
      </c>
      <c r="M433" s="15" t="s">
        <v>1033</v>
      </c>
      <c r="N433" s="15" t="s">
        <v>1034</v>
      </c>
      <c r="O433" s="14" t="s">
        <v>1585</v>
      </c>
      <c r="P433" s="17">
        <v>61.5</v>
      </c>
      <c r="Q433" s="24" t="s">
        <v>1571</v>
      </c>
      <c r="R433" s="24" t="s">
        <v>1558</v>
      </c>
      <c r="S433" s="24" t="str">
        <f t="shared" si="24"/>
        <v/>
      </c>
      <c r="T433" s="24" t="str">
        <f t="shared" si="25"/>
        <v/>
      </c>
      <c r="U433" s="24" t="str">
        <f t="shared" si="26"/>
        <v/>
      </c>
      <c r="V433" s="24" t="s">
        <v>1590</v>
      </c>
    </row>
    <row r="434" spans="1:22" x14ac:dyDescent="0.2">
      <c r="A434" s="14" t="s">
        <v>124</v>
      </c>
      <c r="B434" s="15" t="s">
        <v>1553</v>
      </c>
      <c r="C434" s="15" t="s">
        <v>1187</v>
      </c>
      <c r="D434" s="15" t="s">
        <v>1544</v>
      </c>
      <c r="E434" s="15" t="s">
        <v>308</v>
      </c>
      <c r="F434" s="15" t="s">
        <v>309</v>
      </c>
      <c r="G434" s="15" t="s">
        <v>1202</v>
      </c>
      <c r="H434" s="15" t="s">
        <v>19</v>
      </c>
      <c r="I434" s="15" t="s">
        <v>395</v>
      </c>
      <c r="J434" s="15" t="s">
        <v>1139</v>
      </c>
      <c r="K434" s="15" t="s">
        <v>1140</v>
      </c>
      <c r="L434" s="15" t="s">
        <v>308</v>
      </c>
      <c r="M434" s="15" t="s">
        <v>1033</v>
      </c>
      <c r="N434" s="15" t="s">
        <v>1034</v>
      </c>
      <c r="O434" s="14" t="s">
        <v>1585</v>
      </c>
      <c r="P434" s="17">
        <v>88.15</v>
      </c>
      <c r="Q434" s="24" t="s">
        <v>1571</v>
      </c>
      <c r="R434" s="24" t="s">
        <v>1558</v>
      </c>
      <c r="S434" s="24" t="str">
        <f t="shared" si="24"/>
        <v/>
      </c>
      <c r="T434" s="24" t="str">
        <f t="shared" si="25"/>
        <v/>
      </c>
      <c r="U434" s="24" t="str">
        <f t="shared" si="26"/>
        <v/>
      </c>
      <c r="V434" s="24" t="s">
        <v>1590</v>
      </c>
    </row>
    <row r="435" spans="1:22" x14ac:dyDescent="0.2">
      <c r="A435" s="14" t="s">
        <v>124</v>
      </c>
      <c r="B435" s="15" t="s">
        <v>1553</v>
      </c>
      <c r="C435" s="15" t="s">
        <v>1187</v>
      </c>
      <c r="D435" s="15" t="s">
        <v>1544</v>
      </c>
      <c r="E435" s="15" t="s">
        <v>308</v>
      </c>
      <c r="F435" s="15" t="s">
        <v>309</v>
      </c>
      <c r="G435" s="15" t="s">
        <v>1202</v>
      </c>
      <c r="H435" s="15" t="s">
        <v>13</v>
      </c>
      <c r="I435" s="15" t="s">
        <v>395</v>
      </c>
      <c r="J435" s="15" t="s">
        <v>1139</v>
      </c>
      <c r="K435" s="15" t="s">
        <v>1140</v>
      </c>
      <c r="L435" s="15" t="s">
        <v>308</v>
      </c>
      <c r="M435" s="15" t="s">
        <v>1033</v>
      </c>
      <c r="N435" s="15" t="s">
        <v>1034</v>
      </c>
      <c r="O435" s="14" t="s">
        <v>1585</v>
      </c>
      <c r="P435" s="17">
        <v>42.024999999999999</v>
      </c>
      <c r="Q435" s="24" t="s">
        <v>1571</v>
      </c>
      <c r="R435" s="24" t="s">
        <v>1558</v>
      </c>
      <c r="S435" s="24" t="str">
        <f t="shared" si="24"/>
        <v/>
      </c>
      <c r="T435" s="24" t="str">
        <f t="shared" si="25"/>
        <v/>
      </c>
      <c r="U435" s="24" t="str">
        <f t="shared" si="26"/>
        <v/>
      </c>
      <c r="V435" s="24" t="s">
        <v>1590</v>
      </c>
    </row>
    <row r="436" spans="1:22" x14ac:dyDescent="0.2">
      <c r="A436" s="14" t="s">
        <v>124</v>
      </c>
      <c r="B436" s="15" t="s">
        <v>1553</v>
      </c>
      <c r="C436" s="15" t="s">
        <v>1187</v>
      </c>
      <c r="D436" s="15" t="s">
        <v>1544</v>
      </c>
      <c r="E436" s="15" t="s">
        <v>308</v>
      </c>
      <c r="F436" s="15" t="s">
        <v>309</v>
      </c>
      <c r="G436" s="15" t="s">
        <v>1202</v>
      </c>
      <c r="H436" s="15" t="s">
        <v>39</v>
      </c>
      <c r="I436" s="15" t="s">
        <v>395</v>
      </c>
      <c r="J436" s="15" t="s">
        <v>1139</v>
      </c>
      <c r="K436" s="15" t="s">
        <v>1140</v>
      </c>
      <c r="L436" s="15" t="s">
        <v>308</v>
      </c>
      <c r="M436" s="15" t="s">
        <v>1033</v>
      </c>
      <c r="N436" s="15" t="s">
        <v>1034</v>
      </c>
      <c r="O436" s="14" t="s">
        <v>1585</v>
      </c>
      <c r="P436" s="17">
        <v>45.1</v>
      </c>
      <c r="Q436" s="24" t="s">
        <v>1571</v>
      </c>
      <c r="R436" s="24" t="s">
        <v>1558</v>
      </c>
      <c r="S436" s="24" t="str">
        <f t="shared" si="24"/>
        <v/>
      </c>
      <c r="T436" s="24" t="str">
        <f t="shared" si="25"/>
        <v/>
      </c>
      <c r="U436" s="24" t="str">
        <f t="shared" si="26"/>
        <v/>
      </c>
      <c r="V436" s="24" t="s">
        <v>1590</v>
      </c>
    </row>
    <row r="437" spans="1:22" x14ac:dyDescent="0.2">
      <c r="A437" s="14" t="s">
        <v>124</v>
      </c>
      <c r="B437" s="15" t="s">
        <v>1553</v>
      </c>
      <c r="C437" s="15" t="s">
        <v>1187</v>
      </c>
      <c r="D437" s="15" t="s">
        <v>1544</v>
      </c>
      <c r="E437" s="15" t="s">
        <v>308</v>
      </c>
      <c r="F437" s="15" t="s">
        <v>309</v>
      </c>
      <c r="G437" s="15" t="s">
        <v>1203</v>
      </c>
      <c r="H437" s="15" t="s">
        <v>4</v>
      </c>
      <c r="I437" s="15" t="s">
        <v>395</v>
      </c>
      <c r="J437" s="15" t="s">
        <v>1139</v>
      </c>
      <c r="K437" s="15" t="s">
        <v>1140</v>
      </c>
      <c r="L437" s="15" t="s">
        <v>308</v>
      </c>
      <c r="M437" s="15" t="s">
        <v>1033</v>
      </c>
      <c r="N437" s="15" t="s">
        <v>1034</v>
      </c>
      <c r="O437" s="14" t="s">
        <v>1576</v>
      </c>
      <c r="P437" s="17">
        <v>1189</v>
      </c>
      <c r="Q437" s="24" t="s">
        <v>1571</v>
      </c>
      <c r="R437" s="24" t="s">
        <v>1558</v>
      </c>
      <c r="S437" s="24" t="str">
        <f t="shared" si="24"/>
        <v/>
      </c>
      <c r="T437" s="24" t="str">
        <f t="shared" si="25"/>
        <v/>
      </c>
      <c r="U437" s="24" t="str">
        <f t="shared" si="26"/>
        <v/>
      </c>
      <c r="V437" s="24" t="s">
        <v>1590</v>
      </c>
    </row>
    <row r="438" spans="1:22" x14ac:dyDescent="0.2">
      <c r="A438" s="14" t="s">
        <v>124</v>
      </c>
      <c r="B438" s="15" t="s">
        <v>1553</v>
      </c>
      <c r="C438" s="15" t="s">
        <v>1187</v>
      </c>
      <c r="D438" s="15" t="s">
        <v>1544</v>
      </c>
      <c r="E438" s="15" t="s">
        <v>308</v>
      </c>
      <c r="F438" s="15" t="s">
        <v>309</v>
      </c>
      <c r="G438" s="15" t="s">
        <v>1203</v>
      </c>
      <c r="H438" s="15" t="s">
        <v>6</v>
      </c>
      <c r="I438" s="15" t="s">
        <v>395</v>
      </c>
      <c r="J438" s="15" t="s">
        <v>1139</v>
      </c>
      <c r="K438" s="15" t="s">
        <v>1140</v>
      </c>
      <c r="L438" s="15" t="s">
        <v>308</v>
      </c>
      <c r="M438" s="15" t="s">
        <v>1033</v>
      </c>
      <c r="N438" s="15" t="s">
        <v>1034</v>
      </c>
      <c r="O438" s="14" t="s">
        <v>1576</v>
      </c>
      <c r="P438" s="17">
        <v>307.5</v>
      </c>
      <c r="Q438" s="24" t="s">
        <v>1571</v>
      </c>
      <c r="R438" s="24" t="s">
        <v>1558</v>
      </c>
      <c r="S438" s="24" t="str">
        <f t="shared" si="24"/>
        <v/>
      </c>
      <c r="T438" s="24" t="str">
        <f t="shared" si="25"/>
        <v/>
      </c>
      <c r="U438" s="24" t="str">
        <f t="shared" si="26"/>
        <v/>
      </c>
      <c r="V438" s="24" t="s">
        <v>1590</v>
      </c>
    </row>
    <row r="439" spans="1:22" x14ac:dyDescent="0.2">
      <c r="A439" s="14" t="s">
        <v>124</v>
      </c>
      <c r="B439" s="15" t="s">
        <v>1553</v>
      </c>
      <c r="C439" s="15" t="s">
        <v>1187</v>
      </c>
      <c r="D439" s="15" t="s">
        <v>1544</v>
      </c>
      <c r="E439" s="15" t="s">
        <v>308</v>
      </c>
      <c r="F439" s="15" t="s">
        <v>309</v>
      </c>
      <c r="G439" s="15" t="s">
        <v>1203</v>
      </c>
      <c r="H439" s="15" t="s">
        <v>8</v>
      </c>
      <c r="I439" s="15" t="s">
        <v>395</v>
      </c>
      <c r="J439" s="15" t="s">
        <v>1139</v>
      </c>
      <c r="K439" s="15" t="s">
        <v>1140</v>
      </c>
      <c r="L439" s="15" t="s">
        <v>308</v>
      </c>
      <c r="M439" s="15" t="s">
        <v>1033</v>
      </c>
      <c r="N439" s="15" t="s">
        <v>1034</v>
      </c>
      <c r="O439" s="14" t="s">
        <v>1576</v>
      </c>
      <c r="P439" s="17">
        <v>61.5</v>
      </c>
      <c r="Q439" s="24" t="s">
        <v>1571</v>
      </c>
      <c r="R439" s="24" t="s">
        <v>1558</v>
      </c>
      <c r="S439" s="24" t="str">
        <f t="shared" si="24"/>
        <v/>
      </c>
      <c r="T439" s="24" t="str">
        <f t="shared" si="25"/>
        <v/>
      </c>
      <c r="U439" s="24" t="str">
        <f t="shared" si="26"/>
        <v/>
      </c>
      <c r="V439" s="24" t="s">
        <v>1590</v>
      </c>
    </row>
    <row r="440" spans="1:22" x14ac:dyDescent="0.2">
      <c r="A440" s="14" t="s">
        <v>124</v>
      </c>
      <c r="B440" s="15" t="s">
        <v>1553</v>
      </c>
      <c r="C440" s="15" t="s">
        <v>1187</v>
      </c>
      <c r="D440" s="15" t="s">
        <v>1544</v>
      </c>
      <c r="E440" s="15" t="s">
        <v>308</v>
      </c>
      <c r="F440" s="15" t="s">
        <v>309</v>
      </c>
      <c r="G440" s="15" t="s">
        <v>1203</v>
      </c>
      <c r="H440" s="15" t="s">
        <v>19</v>
      </c>
      <c r="I440" s="15" t="s">
        <v>395</v>
      </c>
      <c r="J440" s="15" t="s">
        <v>1139</v>
      </c>
      <c r="K440" s="15" t="s">
        <v>1140</v>
      </c>
      <c r="L440" s="15" t="s">
        <v>308</v>
      </c>
      <c r="M440" s="15" t="s">
        <v>1033</v>
      </c>
      <c r="N440" s="15" t="s">
        <v>1034</v>
      </c>
      <c r="O440" s="14" t="s">
        <v>1576</v>
      </c>
      <c r="P440" s="17">
        <v>88.15</v>
      </c>
      <c r="Q440" s="24" t="s">
        <v>1571</v>
      </c>
      <c r="R440" s="24" t="s">
        <v>1558</v>
      </c>
      <c r="S440" s="24" t="str">
        <f t="shared" si="24"/>
        <v/>
      </c>
      <c r="T440" s="24" t="str">
        <f t="shared" si="25"/>
        <v/>
      </c>
      <c r="U440" s="24" t="str">
        <f t="shared" si="26"/>
        <v/>
      </c>
      <c r="V440" s="24" t="s">
        <v>1590</v>
      </c>
    </row>
    <row r="441" spans="1:22" x14ac:dyDescent="0.2">
      <c r="A441" s="14" t="s">
        <v>124</v>
      </c>
      <c r="B441" s="15" t="s">
        <v>1553</v>
      </c>
      <c r="C441" s="15" t="s">
        <v>1187</v>
      </c>
      <c r="D441" s="15" t="s">
        <v>1544</v>
      </c>
      <c r="E441" s="15" t="s">
        <v>308</v>
      </c>
      <c r="F441" s="15" t="s">
        <v>309</v>
      </c>
      <c r="G441" s="15" t="s">
        <v>1203</v>
      </c>
      <c r="H441" s="15" t="s">
        <v>13</v>
      </c>
      <c r="I441" s="15" t="s">
        <v>395</v>
      </c>
      <c r="J441" s="15" t="s">
        <v>1139</v>
      </c>
      <c r="K441" s="15" t="s">
        <v>1140</v>
      </c>
      <c r="L441" s="15" t="s">
        <v>308</v>
      </c>
      <c r="M441" s="15" t="s">
        <v>1033</v>
      </c>
      <c r="N441" s="15" t="s">
        <v>1034</v>
      </c>
      <c r="O441" s="14" t="s">
        <v>1576</v>
      </c>
      <c r="P441" s="17">
        <v>82</v>
      </c>
      <c r="Q441" s="24" t="s">
        <v>1571</v>
      </c>
      <c r="R441" s="24" t="s">
        <v>1558</v>
      </c>
      <c r="S441" s="24" t="str">
        <f t="shared" si="24"/>
        <v/>
      </c>
      <c r="T441" s="24" t="str">
        <f t="shared" si="25"/>
        <v/>
      </c>
      <c r="U441" s="24" t="str">
        <f t="shared" si="26"/>
        <v/>
      </c>
      <c r="V441" s="24" t="s">
        <v>1590</v>
      </c>
    </row>
    <row r="442" spans="1:22" x14ac:dyDescent="0.2">
      <c r="A442" s="14" t="s">
        <v>124</v>
      </c>
      <c r="B442" s="15" t="s">
        <v>1553</v>
      </c>
      <c r="C442" s="15" t="s">
        <v>1187</v>
      </c>
      <c r="D442" s="15" t="s">
        <v>1544</v>
      </c>
      <c r="E442" s="15" t="s">
        <v>308</v>
      </c>
      <c r="F442" s="15" t="s">
        <v>309</v>
      </c>
      <c r="G442" s="15" t="s">
        <v>1203</v>
      </c>
      <c r="H442" s="15" t="s">
        <v>39</v>
      </c>
      <c r="I442" s="15" t="s">
        <v>395</v>
      </c>
      <c r="J442" s="15" t="s">
        <v>1139</v>
      </c>
      <c r="K442" s="15" t="s">
        <v>1140</v>
      </c>
      <c r="L442" s="15" t="s">
        <v>308</v>
      </c>
      <c r="M442" s="15" t="s">
        <v>1033</v>
      </c>
      <c r="N442" s="15" t="s">
        <v>1034</v>
      </c>
      <c r="O442" s="14" t="s">
        <v>1576</v>
      </c>
      <c r="P442" s="17">
        <v>42.024999999999999</v>
      </c>
      <c r="Q442" s="24" t="s">
        <v>1571</v>
      </c>
      <c r="R442" s="24" t="s">
        <v>1558</v>
      </c>
      <c r="S442" s="24" t="str">
        <f t="shared" si="24"/>
        <v/>
      </c>
      <c r="T442" s="24" t="str">
        <f t="shared" si="25"/>
        <v/>
      </c>
      <c r="U442" s="24" t="str">
        <f t="shared" si="26"/>
        <v/>
      </c>
      <c r="V442" s="24" t="s">
        <v>1590</v>
      </c>
    </row>
    <row r="443" spans="1:22" x14ac:dyDescent="0.2">
      <c r="A443" s="14" t="s">
        <v>124</v>
      </c>
      <c r="B443" s="15" t="s">
        <v>1553</v>
      </c>
      <c r="C443" s="15" t="s">
        <v>1187</v>
      </c>
      <c r="D443" s="15" t="s">
        <v>1544</v>
      </c>
      <c r="E443" s="15" t="s">
        <v>308</v>
      </c>
      <c r="F443" s="15" t="s">
        <v>309</v>
      </c>
      <c r="G443" s="15" t="s">
        <v>1203</v>
      </c>
      <c r="H443" s="15" t="s">
        <v>49</v>
      </c>
      <c r="I443" s="15" t="s">
        <v>395</v>
      </c>
      <c r="J443" s="15" t="s">
        <v>1139</v>
      </c>
      <c r="K443" s="15" t="s">
        <v>1140</v>
      </c>
      <c r="L443" s="15" t="s">
        <v>308</v>
      </c>
      <c r="M443" s="15" t="s">
        <v>1033</v>
      </c>
      <c r="N443" s="15" t="s">
        <v>1034</v>
      </c>
      <c r="O443" s="14" t="s">
        <v>1576</v>
      </c>
      <c r="P443" s="17">
        <v>45.1</v>
      </c>
      <c r="Q443" s="24" t="s">
        <v>1571</v>
      </c>
      <c r="R443" s="24" t="s">
        <v>1558</v>
      </c>
      <c r="S443" s="24" t="str">
        <f t="shared" si="24"/>
        <v/>
      </c>
      <c r="T443" s="24" t="str">
        <f t="shared" si="25"/>
        <v/>
      </c>
      <c r="U443" s="24" t="str">
        <f t="shared" si="26"/>
        <v/>
      </c>
      <c r="V443" s="24" t="s">
        <v>1590</v>
      </c>
    </row>
    <row r="444" spans="1:22" x14ac:dyDescent="0.2">
      <c r="A444" s="14" t="s">
        <v>124</v>
      </c>
      <c r="B444" s="15" t="s">
        <v>1553</v>
      </c>
      <c r="C444" s="15" t="s">
        <v>1187</v>
      </c>
      <c r="D444" s="15" t="s">
        <v>1544</v>
      </c>
      <c r="E444" s="15" t="s">
        <v>308</v>
      </c>
      <c r="F444" s="15" t="s">
        <v>309</v>
      </c>
      <c r="G444" s="15" t="s">
        <v>1053</v>
      </c>
      <c r="H444" s="15" t="s">
        <v>4</v>
      </c>
      <c r="I444" s="15" t="s">
        <v>398</v>
      </c>
      <c r="J444" s="15" t="s">
        <v>1139</v>
      </c>
      <c r="K444" s="15" t="s">
        <v>1140</v>
      </c>
      <c r="L444" s="15" t="s">
        <v>308</v>
      </c>
      <c r="M444" s="15" t="s">
        <v>1033</v>
      </c>
      <c r="N444" s="15" t="s">
        <v>1034</v>
      </c>
      <c r="O444" s="14" t="s">
        <v>1578</v>
      </c>
      <c r="P444" s="17">
        <v>-1189</v>
      </c>
      <c r="Q444" s="24" t="s">
        <v>1571</v>
      </c>
      <c r="R444" s="24" t="s">
        <v>1558</v>
      </c>
      <c r="S444" s="24" t="str">
        <f t="shared" si="24"/>
        <v/>
      </c>
      <c r="T444" s="24" t="str">
        <f t="shared" si="25"/>
        <v/>
      </c>
      <c r="U444" s="24" t="str">
        <f t="shared" si="26"/>
        <v/>
      </c>
      <c r="V444" s="24" t="s">
        <v>1590</v>
      </c>
    </row>
    <row r="445" spans="1:22" x14ac:dyDescent="0.2">
      <c r="A445" s="14" t="s">
        <v>124</v>
      </c>
      <c r="B445" s="15" t="s">
        <v>1553</v>
      </c>
      <c r="C445" s="15" t="s">
        <v>1187</v>
      </c>
      <c r="D445" s="15" t="s">
        <v>1544</v>
      </c>
      <c r="E445" s="15" t="s">
        <v>308</v>
      </c>
      <c r="F445" s="15" t="s">
        <v>309</v>
      </c>
      <c r="G445" s="15" t="s">
        <v>1053</v>
      </c>
      <c r="H445" s="15" t="s">
        <v>6</v>
      </c>
      <c r="I445" s="15" t="s">
        <v>398</v>
      </c>
      <c r="J445" s="15" t="s">
        <v>1139</v>
      </c>
      <c r="K445" s="15" t="s">
        <v>1140</v>
      </c>
      <c r="L445" s="15" t="s">
        <v>308</v>
      </c>
      <c r="M445" s="15" t="s">
        <v>1033</v>
      </c>
      <c r="N445" s="15" t="s">
        <v>1034</v>
      </c>
      <c r="O445" s="14" t="s">
        <v>1578</v>
      </c>
      <c r="P445" s="17">
        <v>-307.5</v>
      </c>
      <c r="Q445" s="24" t="s">
        <v>1571</v>
      </c>
      <c r="R445" s="24" t="s">
        <v>1558</v>
      </c>
      <c r="S445" s="24" t="str">
        <f t="shared" si="24"/>
        <v/>
      </c>
      <c r="T445" s="24" t="str">
        <f t="shared" si="25"/>
        <v/>
      </c>
      <c r="U445" s="24" t="str">
        <f t="shared" si="26"/>
        <v/>
      </c>
      <c r="V445" s="24" t="s">
        <v>1590</v>
      </c>
    </row>
    <row r="446" spans="1:22" x14ac:dyDescent="0.2">
      <c r="A446" s="14" t="s">
        <v>124</v>
      </c>
      <c r="B446" s="15" t="s">
        <v>1553</v>
      </c>
      <c r="C446" s="15" t="s">
        <v>1187</v>
      </c>
      <c r="D446" s="15" t="s">
        <v>1544</v>
      </c>
      <c r="E446" s="15" t="s">
        <v>308</v>
      </c>
      <c r="F446" s="15" t="s">
        <v>309</v>
      </c>
      <c r="G446" s="15" t="s">
        <v>1053</v>
      </c>
      <c r="H446" s="15" t="s">
        <v>8</v>
      </c>
      <c r="I446" s="15" t="s">
        <v>398</v>
      </c>
      <c r="J446" s="15" t="s">
        <v>1139</v>
      </c>
      <c r="K446" s="15" t="s">
        <v>1140</v>
      </c>
      <c r="L446" s="15" t="s">
        <v>308</v>
      </c>
      <c r="M446" s="15" t="s">
        <v>1033</v>
      </c>
      <c r="N446" s="15" t="s">
        <v>1034</v>
      </c>
      <c r="O446" s="14" t="s">
        <v>1578</v>
      </c>
      <c r="P446" s="17">
        <v>-61.5</v>
      </c>
      <c r="Q446" s="24" t="s">
        <v>1571</v>
      </c>
      <c r="R446" s="24" t="s">
        <v>1558</v>
      </c>
      <c r="S446" s="24" t="str">
        <f t="shared" si="24"/>
        <v/>
      </c>
      <c r="T446" s="24" t="str">
        <f t="shared" si="25"/>
        <v/>
      </c>
      <c r="U446" s="24" t="str">
        <f t="shared" si="26"/>
        <v/>
      </c>
      <c r="V446" s="24" t="s">
        <v>1590</v>
      </c>
    </row>
    <row r="447" spans="1:22" x14ac:dyDescent="0.2">
      <c r="A447" s="14" t="s">
        <v>124</v>
      </c>
      <c r="B447" s="15" t="s">
        <v>1553</v>
      </c>
      <c r="C447" s="15" t="s">
        <v>1187</v>
      </c>
      <c r="D447" s="15" t="s">
        <v>1544</v>
      </c>
      <c r="E447" s="15" t="s">
        <v>308</v>
      </c>
      <c r="F447" s="15" t="s">
        <v>309</v>
      </c>
      <c r="G447" s="15" t="s">
        <v>1053</v>
      </c>
      <c r="H447" s="15" t="s">
        <v>19</v>
      </c>
      <c r="I447" s="15" t="s">
        <v>398</v>
      </c>
      <c r="J447" s="15" t="s">
        <v>1139</v>
      </c>
      <c r="K447" s="15" t="s">
        <v>1140</v>
      </c>
      <c r="L447" s="15" t="s">
        <v>308</v>
      </c>
      <c r="M447" s="15" t="s">
        <v>1033</v>
      </c>
      <c r="N447" s="15" t="s">
        <v>1034</v>
      </c>
      <c r="O447" s="14" t="s">
        <v>1578</v>
      </c>
      <c r="P447" s="17">
        <v>-88.15</v>
      </c>
      <c r="Q447" s="24" t="s">
        <v>1571</v>
      </c>
      <c r="R447" s="24" t="s">
        <v>1558</v>
      </c>
      <c r="S447" s="24" t="str">
        <f t="shared" si="24"/>
        <v/>
      </c>
      <c r="T447" s="24" t="str">
        <f t="shared" si="25"/>
        <v/>
      </c>
      <c r="U447" s="24" t="str">
        <f t="shared" si="26"/>
        <v/>
      </c>
      <c r="V447" s="24" t="s">
        <v>1590</v>
      </c>
    </row>
    <row r="448" spans="1:22" x14ac:dyDescent="0.2">
      <c r="A448" s="14" t="s">
        <v>124</v>
      </c>
      <c r="B448" s="15" t="s">
        <v>1553</v>
      </c>
      <c r="C448" s="15" t="s">
        <v>1187</v>
      </c>
      <c r="D448" s="15" t="s">
        <v>1544</v>
      </c>
      <c r="E448" s="15" t="s">
        <v>308</v>
      </c>
      <c r="F448" s="15" t="s">
        <v>309</v>
      </c>
      <c r="G448" s="15" t="s">
        <v>1053</v>
      </c>
      <c r="H448" s="15" t="s">
        <v>13</v>
      </c>
      <c r="I448" s="15" t="s">
        <v>398</v>
      </c>
      <c r="J448" s="15" t="s">
        <v>1139</v>
      </c>
      <c r="K448" s="15" t="s">
        <v>1140</v>
      </c>
      <c r="L448" s="15" t="s">
        <v>308</v>
      </c>
      <c r="M448" s="15" t="s">
        <v>1033</v>
      </c>
      <c r="N448" s="15" t="s">
        <v>1034</v>
      </c>
      <c r="O448" s="14" t="s">
        <v>1578</v>
      </c>
      <c r="P448" s="17">
        <v>-82</v>
      </c>
      <c r="Q448" s="24" t="s">
        <v>1571</v>
      </c>
      <c r="R448" s="24" t="s">
        <v>1558</v>
      </c>
      <c r="S448" s="24" t="str">
        <f t="shared" si="24"/>
        <v/>
      </c>
      <c r="T448" s="24" t="str">
        <f t="shared" si="25"/>
        <v/>
      </c>
      <c r="U448" s="24" t="str">
        <f t="shared" si="26"/>
        <v/>
      </c>
      <c r="V448" s="24" t="s">
        <v>1590</v>
      </c>
    </row>
    <row r="449" spans="1:22" x14ac:dyDescent="0.2">
      <c r="A449" s="14" t="s">
        <v>124</v>
      </c>
      <c r="B449" s="15" t="s">
        <v>1553</v>
      </c>
      <c r="C449" s="15" t="s">
        <v>1187</v>
      </c>
      <c r="D449" s="15" t="s">
        <v>1544</v>
      </c>
      <c r="E449" s="15" t="s">
        <v>308</v>
      </c>
      <c r="F449" s="15" t="s">
        <v>309</v>
      </c>
      <c r="G449" s="15" t="s">
        <v>1053</v>
      </c>
      <c r="H449" s="15" t="s">
        <v>39</v>
      </c>
      <c r="I449" s="15" t="s">
        <v>398</v>
      </c>
      <c r="J449" s="15" t="s">
        <v>1139</v>
      </c>
      <c r="K449" s="15" t="s">
        <v>1140</v>
      </c>
      <c r="L449" s="15" t="s">
        <v>308</v>
      </c>
      <c r="M449" s="15" t="s">
        <v>1033</v>
      </c>
      <c r="N449" s="15" t="s">
        <v>1034</v>
      </c>
      <c r="O449" s="14" t="s">
        <v>1578</v>
      </c>
      <c r="P449" s="17">
        <v>-42.024999999999999</v>
      </c>
      <c r="Q449" s="24" t="s">
        <v>1571</v>
      </c>
      <c r="R449" s="24" t="s">
        <v>1558</v>
      </c>
      <c r="S449" s="24" t="str">
        <f t="shared" si="24"/>
        <v/>
      </c>
      <c r="T449" s="24" t="str">
        <f t="shared" si="25"/>
        <v/>
      </c>
      <c r="U449" s="24" t="str">
        <f t="shared" si="26"/>
        <v/>
      </c>
      <c r="V449" s="24" t="s">
        <v>1590</v>
      </c>
    </row>
    <row r="450" spans="1:22" x14ac:dyDescent="0.2">
      <c r="A450" s="14" t="s">
        <v>124</v>
      </c>
      <c r="B450" s="15" t="s">
        <v>1553</v>
      </c>
      <c r="C450" s="15" t="s">
        <v>1187</v>
      </c>
      <c r="D450" s="15" t="s">
        <v>1544</v>
      </c>
      <c r="E450" s="15" t="s">
        <v>308</v>
      </c>
      <c r="F450" s="15" t="s">
        <v>309</v>
      </c>
      <c r="G450" s="15" t="s">
        <v>1053</v>
      </c>
      <c r="H450" s="15" t="s">
        <v>49</v>
      </c>
      <c r="I450" s="15" t="s">
        <v>398</v>
      </c>
      <c r="J450" s="15" t="s">
        <v>1139</v>
      </c>
      <c r="K450" s="15" t="s">
        <v>1140</v>
      </c>
      <c r="L450" s="15" t="s">
        <v>308</v>
      </c>
      <c r="M450" s="15" t="s">
        <v>1033</v>
      </c>
      <c r="N450" s="15" t="s">
        <v>1034</v>
      </c>
      <c r="O450" s="14" t="s">
        <v>1578</v>
      </c>
      <c r="P450" s="17">
        <v>-45.1</v>
      </c>
      <c r="Q450" s="24" t="s">
        <v>1571</v>
      </c>
      <c r="R450" s="24" t="s">
        <v>1558</v>
      </c>
      <c r="S450" s="24" t="str">
        <f t="shared" si="24"/>
        <v/>
      </c>
      <c r="T450" s="24" t="str">
        <f t="shared" si="25"/>
        <v/>
      </c>
      <c r="U450" s="24" t="str">
        <f t="shared" si="26"/>
        <v/>
      </c>
      <c r="V450" s="24" t="s">
        <v>1590</v>
      </c>
    </row>
    <row r="451" spans="1:22" x14ac:dyDescent="0.2">
      <c r="A451" s="14" t="s">
        <v>124</v>
      </c>
      <c r="B451" s="15" t="s">
        <v>1553</v>
      </c>
      <c r="C451" s="15" t="s">
        <v>1187</v>
      </c>
      <c r="D451" s="15" t="s">
        <v>1544</v>
      </c>
      <c r="E451" s="15" t="s">
        <v>308</v>
      </c>
      <c r="F451" s="15" t="s">
        <v>309</v>
      </c>
      <c r="G451" s="15" t="s">
        <v>468</v>
      </c>
      <c r="H451" s="15" t="s">
        <v>2</v>
      </c>
      <c r="I451" s="15" t="s">
        <v>398</v>
      </c>
      <c r="J451" s="15" t="s">
        <v>1139</v>
      </c>
      <c r="K451" s="15" t="s">
        <v>1140</v>
      </c>
      <c r="L451" s="15" t="s">
        <v>308</v>
      </c>
      <c r="M451" s="15" t="s">
        <v>1033</v>
      </c>
      <c r="N451" s="15" t="s">
        <v>1034</v>
      </c>
      <c r="O451" s="14" t="s">
        <v>1581</v>
      </c>
      <c r="P451" s="17">
        <v>-1127.5</v>
      </c>
      <c r="Q451" s="24" t="s">
        <v>1571</v>
      </c>
      <c r="R451" s="24" t="s">
        <v>1558</v>
      </c>
      <c r="S451" s="24" t="str">
        <f t="shared" si="24"/>
        <v/>
      </c>
      <c r="T451" s="24" t="str">
        <f t="shared" si="25"/>
        <v/>
      </c>
      <c r="U451" s="24" t="str">
        <f t="shared" si="26"/>
        <v/>
      </c>
      <c r="V451" s="24" t="s">
        <v>1590</v>
      </c>
    </row>
    <row r="452" spans="1:22" x14ac:dyDescent="0.2">
      <c r="A452" s="14" t="s">
        <v>124</v>
      </c>
      <c r="B452" s="15" t="s">
        <v>1553</v>
      </c>
      <c r="C452" s="15" t="s">
        <v>1187</v>
      </c>
      <c r="D452" s="15" t="s">
        <v>1544</v>
      </c>
      <c r="E452" s="15" t="s">
        <v>308</v>
      </c>
      <c r="F452" s="15" t="s">
        <v>309</v>
      </c>
      <c r="G452" s="15" t="s">
        <v>468</v>
      </c>
      <c r="H452" s="15" t="s">
        <v>285</v>
      </c>
      <c r="I452" s="15" t="s">
        <v>398</v>
      </c>
      <c r="J452" s="15" t="s">
        <v>1139</v>
      </c>
      <c r="K452" s="15" t="s">
        <v>1140</v>
      </c>
      <c r="L452" s="15" t="s">
        <v>308</v>
      </c>
      <c r="M452" s="15" t="s">
        <v>1033</v>
      </c>
      <c r="N452" s="15" t="s">
        <v>1034</v>
      </c>
      <c r="O452" s="14" t="s">
        <v>1581</v>
      </c>
      <c r="P452" s="17">
        <v>-246</v>
      </c>
      <c r="Q452" s="24" t="s">
        <v>1571</v>
      </c>
      <c r="R452" s="24" t="s">
        <v>1558</v>
      </c>
      <c r="S452" s="24" t="str">
        <f t="shared" si="24"/>
        <v/>
      </c>
      <c r="T452" s="24" t="str">
        <f t="shared" si="25"/>
        <v/>
      </c>
      <c r="U452" s="24" t="str">
        <f t="shared" si="26"/>
        <v/>
      </c>
      <c r="V452" s="24" t="s">
        <v>1590</v>
      </c>
    </row>
    <row r="453" spans="1:22" x14ac:dyDescent="0.2">
      <c r="A453" s="14" t="s">
        <v>124</v>
      </c>
      <c r="B453" s="15" t="s">
        <v>1553</v>
      </c>
      <c r="C453" s="15" t="s">
        <v>1187</v>
      </c>
      <c r="D453" s="15" t="s">
        <v>1544</v>
      </c>
      <c r="E453" s="15" t="s">
        <v>308</v>
      </c>
      <c r="F453" s="15" t="s">
        <v>309</v>
      </c>
      <c r="G453" s="15" t="s">
        <v>468</v>
      </c>
      <c r="H453" s="15" t="s">
        <v>4</v>
      </c>
      <c r="I453" s="15" t="s">
        <v>398</v>
      </c>
      <c r="J453" s="15" t="s">
        <v>1139</v>
      </c>
      <c r="K453" s="15" t="s">
        <v>1140</v>
      </c>
      <c r="L453" s="15" t="s">
        <v>308</v>
      </c>
      <c r="M453" s="15" t="s">
        <v>1033</v>
      </c>
      <c r="N453" s="15" t="s">
        <v>1034</v>
      </c>
      <c r="O453" s="14" t="s">
        <v>1581</v>
      </c>
      <c r="P453" s="17">
        <v>-123</v>
      </c>
      <c r="Q453" s="24" t="s">
        <v>1571</v>
      </c>
      <c r="R453" s="24" t="s">
        <v>1558</v>
      </c>
      <c r="S453" s="24" t="str">
        <f t="shared" si="24"/>
        <v/>
      </c>
      <c r="T453" s="24" t="str">
        <f t="shared" si="25"/>
        <v/>
      </c>
      <c r="U453" s="24" t="str">
        <f t="shared" si="26"/>
        <v/>
      </c>
      <c r="V453" s="24" t="s">
        <v>1590</v>
      </c>
    </row>
    <row r="454" spans="1:22" x14ac:dyDescent="0.2">
      <c r="A454" s="14" t="s">
        <v>124</v>
      </c>
      <c r="B454" s="15" t="s">
        <v>1553</v>
      </c>
      <c r="C454" s="15" t="s">
        <v>1187</v>
      </c>
      <c r="D454" s="15" t="s">
        <v>1544</v>
      </c>
      <c r="E454" s="15" t="s">
        <v>308</v>
      </c>
      <c r="F454" s="15" t="s">
        <v>309</v>
      </c>
      <c r="G454" s="15" t="s">
        <v>468</v>
      </c>
      <c r="H454" s="15" t="s">
        <v>6</v>
      </c>
      <c r="I454" s="15" t="s">
        <v>398</v>
      </c>
      <c r="J454" s="15" t="s">
        <v>1139</v>
      </c>
      <c r="K454" s="15" t="s">
        <v>1140</v>
      </c>
      <c r="L454" s="15" t="s">
        <v>308</v>
      </c>
      <c r="M454" s="15" t="s">
        <v>1033</v>
      </c>
      <c r="N454" s="15" t="s">
        <v>1034</v>
      </c>
      <c r="O454" s="14" t="s">
        <v>1581</v>
      </c>
      <c r="P454" s="17">
        <v>-88.15</v>
      </c>
      <c r="Q454" s="24" t="s">
        <v>1571</v>
      </c>
      <c r="R454" s="24" t="s">
        <v>1558</v>
      </c>
      <c r="S454" s="24" t="str">
        <f t="shared" si="24"/>
        <v/>
      </c>
      <c r="T454" s="24" t="str">
        <f t="shared" si="25"/>
        <v/>
      </c>
      <c r="U454" s="24" t="str">
        <f t="shared" si="26"/>
        <v/>
      </c>
      <c r="V454" s="24" t="s">
        <v>1590</v>
      </c>
    </row>
    <row r="455" spans="1:22" x14ac:dyDescent="0.2">
      <c r="A455" s="14" t="s">
        <v>124</v>
      </c>
      <c r="B455" s="15" t="s">
        <v>1553</v>
      </c>
      <c r="C455" s="15" t="s">
        <v>1187</v>
      </c>
      <c r="D455" s="15" t="s">
        <v>1544</v>
      </c>
      <c r="E455" s="15" t="s">
        <v>308</v>
      </c>
      <c r="F455" s="15" t="s">
        <v>309</v>
      </c>
      <c r="G455" s="15" t="s">
        <v>468</v>
      </c>
      <c r="H455" s="15" t="s">
        <v>8</v>
      </c>
      <c r="I455" s="15" t="s">
        <v>398</v>
      </c>
      <c r="J455" s="15" t="s">
        <v>1139</v>
      </c>
      <c r="K455" s="15" t="s">
        <v>1140</v>
      </c>
      <c r="L455" s="15" t="s">
        <v>308</v>
      </c>
      <c r="M455" s="15" t="s">
        <v>1033</v>
      </c>
      <c r="N455" s="15" t="s">
        <v>1034</v>
      </c>
      <c r="O455" s="14" t="s">
        <v>1581</v>
      </c>
      <c r="P455" s="17">
        <v>-82</v>
      </c>
      <c r="Q455" s="24" t="s">
        <v>1571</v>
      </c>
      <c r="R455" s="24" t="s">
        <v>1558</v>
      </c>
      <c r="S455" s="24" t="str">
        <f t="shared" si="24"/>
        <v/>
      </c>
      <c r="T455" s="24" t="str">
        <f t="shared" si="25"/>
        <v/>
      </c>
      <c r="U455" s="24" t="str">
        <f t="shared" si="26"/>
        <v/>
      </c>
      <c r="V455" s="24" t="s">
        <v>1590</v>
      </c>
    </row>
    <row r="456" spans="1:22" x14ac:dyDescent="0.2">
      <c r="A456" s="14" t="s">
        <v>124</v>
      </c>
      <c r="B456" s="15" t="s">
        <v>1553</v>
      </c>
      <c r="C456" s="15" t="s">
        <v>1187</v>
      </c>
      <c r="D456" s="15" t="s">
        <v>1544</v>
      </c>
      <c r="E456" s="15" t="s">
        <v>308</v>
      </c>
      <c r="F456" s="15" t="s">
        <v>309</v>
      </c>
      <c r="G456" s="15" t="s">
        <v>468</v>
      </c>
      <c r="H456" s="15" t="s">
        <v>19</v>
      </c>
      <c r="I456" s="15" t="s">
        <v>398</v>
      </c>
      <c r="J456" s="15" t="s">
        <v>1139</v>
      </c>
      <c r="K456" s="15" t="s">
        <v>1140</v>
      </c>
      <c r="L456" s="15" t="s">
        <v>308</v>
      </c>
      <c r="M456" s="15" t="s">
        <v>1033</v>
      </c>
      <c r="N456" s="15" t="s">
        <v>1034</v>
      </c>
      <c r="O456" s="14" t="s">
        <v>1581</v>
      </c>
      <c r="P456" s="17">
        <v>-32.799999999999997</v>
      </c>
      <c r="Q456" s="24" t="s">
        <v>1571</v>
      </c>
      <c r="R456" s="24" t="s">
        <v>1558</v>
      </c>
      <c r="S456" s="24" t="str">
        <f t="shared" si="24"/>
        <v/>
      </c>
      <c r="T456" s="24" t="str">
        <f t="shared" si="25"/>
        <v/>
      </c>
      <c r="U456" s="24" t="str">
        <f t="shared" si="26"/>
        <v/>
      </c>
      <c r="V456" s="24" t="s">
        <v>1590</v>
      </c>
    </row>
    <row r="457" spans="1:22" x14ac:dyDescent="0.2">
      <c r="A457" s="14" t="s">
        <v>124</v>
      </c>
      <c r="B457" s="15" t="s">
        <v>1553</v>
      </c>
      <c r="C457" s="15" t="s">
        <v>1187</v>
      </c>
      <c r="D457" s="15" t="s">
        <v>1544</v>
      </c>
      <c r="E457" s="15" t="s">
        <v>308</v>
      </c>
      <c r="F457" s="15" t="s">
        <v>309</v>
      </c>
      <c r="G457" s="15" t="s">
        <v>468</v>
      </c>
      <c r="H457" s="15" t="s">
        <v>13</v>
      </c>
      <c r="I457" s="15" t="s">
        <v>398</v>
      </c>
      <c r="J457" s="15" t="s">
        <v>1139</v>
      </c>
      <c r="K457" s="15" t="s">
        <v>1140</v>
      </c>
      <c r="L457" s="15" t="s">
        <v>308</v>
      </c>
      <c r="M457" s="15" t="s">
        <v>1033</v>
      </c>
      <c r="N457" s="15" t="s">
        <v>1034</v>
      </c>
      <c r="O457" s="14" t="s">
        <v>1581</v>
      </c>
      <c r="P457" s="17">
        <v>-42.024999999999999</v>
      </c>
      <c r="Q457" s="24" t="s">
        <v>1571</v>
      </c>
      <c r="R457" s="24" t="s">
        <v>1558</v>
      </c>
      <c r="S457" s="24" t="str">
        <f t="shared" si="24"/>
        <v/>
      </c>
      <c r="T457" s="24" t="str">
        <f t="shared" si="25"/>
        <v/>
      </c>
      <c r="U457" s="24" t="str">
        <f t="shared" si="26"/>
        <v/>
      </c>
      <c r="V457" s="24" t="s">
        <v>1590</v>
      </c>
    </row>
    <row r="458" spans="1:22" x14ac:dyDescent="0.2">
      <c r="A458" s="14" t="s">
        <v>124</v>
      </c>
      <c r="B458" s="15" t="s">
        <v>1553</v>
      </c>
      <c r="C458" s="15" t="s">
        <v>1187</v>
      </c>
      <c r="D458" s="15" t="s">
        <v>1544</v>
      </c>
      <c r="E458" s="15" t="s">
        <v>308</v>
      </c>
      <c r="F458" s="15" t="s">
        <v>309</v>
      </c>
      <c r="G458" s="15" t="s">
        <v>468</v>
      </c>
      <c r="H458" s="15" t="s">
        <v>39</v>
      </c>
      <c r="I458" s="15" t="s">
        <v>398</v>
      </c>
      <c r="J458" s="15" t="s">
        <v>1139</v>
      </c>
      <c r="K458" s="15" t="s">
        <v>1140</v>
      </c>
      <c r="L458" s="15" t="s">
        <v>308</v>
      </c>
      <c r="M458" s="15" t="s">
        <v>1033</v>
      </c>
      <c r="N458" s="15" t="s">
        <v>1034</v>
      </c>
      <c r="O458" s="14" t="s">
        <v>1581</v>
      </c>
      <c r="P458" s="17">
        <v>-45.1</v>
      </c>
      <c r="Q458" s="24" t="s">
        <v>1571</v>
      </c>
      <c r="R458" s="24" t="s">
        <v>1558</v>
      </c>
      <c r="S458" s="24" t="str">
        <f t="shared" ref="S458:S521" si="27">IF($V458="Various Vendors &lt; $1,000","",$G458)</f>
        <v/>
      </c>
      <c r="T458" s="24" t="str">
        <f t="shared" ref="T458:T521" si="28">IF($V458="Various Vendors &lt; $1,000","",$O458)</f>
        <v/>
      </c>
      <c r="U458" s="24" t="str">
        <f t="shared" ref="U458:U521" si="29">IF($V458="Various Vendors &lt; $1,000","",$D458)</f>
        <v/>
      </c>
      <c r="V458" s="24" t="s">
        <v>1590</v>
      </c>
    </row>
    <row r="459" spans="1:22" x14ac:dyDescent="0.2">
      <c r="A459" s="14" t="s">
        <v>124</v>
      </c>
      <c r="B459" s="15" t="s">
        <v>1553</v>
      </c>
      <c r="C459" s="15" t="s">
        <v>1187</v>
      </c>
      <c r="D459" s="15" t="s">
        <v>1544</v>
      </c>
      <c r="E459" s="15" t="s">
        <v>308</v>
      </c>
      <c r="F459" s="15" t="s">
        <v>309</v>
      </c>
      <c r="G459" s="15" t="s">
        <v>1023</v>
      </c>
      <c r="H459" s="15" t="s">
        <v>2</v>
      </c>
      <c r="I459" s="15" t="s">
        <v>398</v>
      </c>
      <c r="J459" s="15" t="s">
        <v>1139</v>
      </c>
      <c r="K459" s="15" t="s">
        <v>1140</v>
      </c>
      <c r="L459" s="15" t="s">
        <v>308</v>
      </c>
      <c r="M459" s="15" t="s">
        <v>1033</v>
      </c>
      <c r="N459" s="15" t="s">
        <v>1034</v>
      </c>
      <c r="O459" s="14" t="s">
        <v>1582</v>
      </c>
      <c r="P459" s="17">
        <v>-1094.7</v>
      </c>
      <c r="Q459" s="24" t="s">
        <v>1571</v>
      </c>
      <c r="R459" s="24" t="s">
        <v>1558</v>
      </c>
      <c r="S459" s="24" t="str">
        <f t="shared" si="27"/>
        <v/>
      </c>
      <c r="T459" s="24" t="str">
        <f t="shared" si="28"/>
        <v/>
      </c>
      <c r="U459" s="24" t="str">
        <f t="shared" si="29"/>
        <v/>
      </c>
      <c r="V459" s="24" t="s">
        <v>1590</v>
      </c>
    </row>
    <row r="460" spans="1:22" x14ac:dyDescent="0.2">
      <c r="A460" s="14" t="s">
        <v>124</v>
      </c>
      <c r="B460" s="15" t="s">
        <v>1553</v>
      </c>
      <c r="C460" s="15" t="s">
        <v>1187</v>
      </c>
      <c r="D460" s="15" t="s">
        <v>1544</v>
      </c>
      <c r="E460" s="15" t="s">
        <v>308</v>
      </c>
      <c r="F460" s="15" t="s">
        <v>309</v>
      </c>
      <c r="G460" s="15" t="s">
        <v>1023</v>
      </c>
      <c r="H460" s="15" t="s">
        <v>285</v>
      </c>
      <c r="I460" s="15" t="s">
        <v>398</v>
      </c>
      <c r="J460" s="15" t="s">
        <v>1139</v>
      </c>
      <c r="K460" s="15" t="s">
        <v>1140</v>
      </c>
      <c r="L460" s="15" t="s">
        <v>308</v>
      </c>
      <c r="M460" s="15" t="s">
        <v>1033</v>
      </c>
      <c r="N460" s="15" t="s">
        <v>1034</v>
      </c>
      <c r="O460" s="14" t="s">
        <v>1582</v>
      </c>
      <c r="P460" s="17">
        <v>-246</v>
      </c>
      <c r="Q460" s="24" t="s">
        <v>1571</v>
      </c>
      <c r="R460" s="24" t="s">
        <v>1558</v>
      </c>
      <c r="S460" s="24" t="str">
        <f t="shared" si="27"/>
        <v/>
      </c>
      <c r="T460" s="24" t="str">
        <f t="shared" si="28"/>
        <v/>
      </c>
      <c r="U460" s="24" t="str">
        <f t="shared" si="29"/>
        <v/>
      </c>
      <c r="V460" s="24" t="s">
        <v>1590</v>
      </c>
    </row>
    <row r="461" spans="1:22" x14ac:dyDescent="0.2">
      <c r="A461" s="14" t="s">
        <v>124</v>
      </c>
      <c r="B461" s="15" t="s">
        <v>1553</v>
      </c>
      <c r="C461" s="15" t="s">
        <v>1187</v>
      </c>
      <c r="D461" s="15" t="s">
        <v>1544</v>
      </c>
      <c r="E461" s="15" t="s">
        <v>308</v>
      </c>
      <c r="F461" s="15" t="s">
        <v>309</v>
      </c>
      <c r="G461" s="15" t="s">
        <v>1023</v>
      </c>
      <c r="H461" s="15" t="s">
        <v>4</v>
      </c>
      <c r="I461" s="15" t="s">
        <v>398</v>
      </c>
      <c r="J461" s="15" t="s">
        <v>1139</v>
      </c>
      <c r="K461" s="15" t="s">
        <v>1140</v>
      </c>
      <c r="L461" s="15" t="s">
        <v>308</v>
      </c>
      <c r="M461" s="15" t="s">
        <v>1033</v>
      </c>
      <c r="N461" s="15" t="s">
        <v>1034</v>
      </c>
      <c r="O461" s="14" t="s">
        <v>1582</v>
      </c>
      <c r="P461" s="17">
        <v>-123</v>
      </c>
      <c r="Q461" s="24" t="s">
        <v>1571</v>
      </c>
      <c r="R461" s="24" t="s">
        <v>1558</v>
      </c>
      <c r="S461" s="24" t="str">
        <f t="shared" si="27"/>
        <v/>
      </c>
      <c r="T461" s="24" t="str">
        <f t="shared" si="28"/>
        <v/>
      </c>
      <c r="U461" s="24" t="str">
        <f t="shared" si="29"/>
        <v/>
      </c>
      <c r="V461" s="24" t="s">
        <v>1590</v>
      </c>
    </row>
    <row r="462" spans="1:22" x14ac:dyDescent="0.2">
      <c r="A462" s="14" t="s">
        <v>124</v>
      </c>
      <c r="B462" s="15" t="s">
        <v>1553</v>
      </c>
      <c r="C462" s="15" t="s">
        <v>1187</v>
      </c>
      <c r="D462" s="15" t="s">
        <v>1544</v>
      </c>
      <c r="E462" s="15" t="s">
        <v>308</v>
      </c>
      <c r="F462" s="15" t="s">
        <v>309</v>
      </c>
      <c r="G462" s="15" t="s">
        <v>1023</v>
      </c>
      <c r="H462" s="15" t="s">
        <v>6</v>
      </c>
      <c r="I462" s="15" t="s">
        <v>398</v>
      </c>
      <c r="J462" s="15" t="s">
        <v>1139</v>
      </c>
      <c r="K462" s="15" t="s">
        <v>1140</v>
      </c>
      <c r="L462" s="15" t="s">
        <v>308</v>
      </c>
      <c r="M462" s="15" t="s">
        <v>1033</v>
      </c>
      <c r="N462" s="15" t="s">
        <v>1034</v>
      </c>
      <c r="O462" s="14" t="s">
        <v>1582</v>
      </c>
      <c r="P462" s="17">
        <v>-86.1</v>
      </c>
      <c r="Q462" s="24" t="s">
        <v>1571</v>
      </c>
      <c r="R462" s="24" t="s">
        <v>1558</v>
      </c>
      <c r="S462" s="24" t="str">
        <f t="shared" si="27"/>
        <v/>
      </c>
      <c r="T462" s="24" t="str">
        <f t="shared" si="28"/>
        <v/>
      </c>
      <c r="U462" s="24" t="str">
        <f t="shared" si="29"/>
        <v/>
      </c>
      <c r="V462" s="24" t="s">
        <v>1590</v>
      </c>
    </row>
    <row r="463" spans="1:22" x14ac:dyDescent="0.2">
      <c r="A463" s="14" t="s">
        <v>124</v>
      </c>
      <c r="B463" s="15" t="s">
        <v>1553</v>
      </c>
      <c r="C463" s="15" t="s">
        <v>1187</v>
      </c>
      <c r="D463" s="15" t="s">
        <v>1544</v>
      </c>
      <c r="E463" s="15" t="s">
        <v>308</v>
      </c>
      <c r="F463" s="15" t="s">
        <v>309</v>
      </c>
      <c r="G463" s="15" t="s">
        <v>1023</v>
      </c>
      <c r="H463" s="15" t="s">
        <v>8</v>
      </c>
      <c r="I463" s="15" t="s">
        <v>398</v>
      </c>
      <c r="J463" s="15" t="s">
        <v>1139</v>
      </c>
      <c r="K463" s="15" t="s">
        <v>1140</v>
      </c>
      <c r="L463" s="15" t="s">
        <v>308</v>
      </c>
      <c r="M463" s="15" t="s">
        <v>1033</v>
      </c>
      <c r="N463" s="15" t="s">
        <v>1034</v>
      </c>
      <c r="O463" s="14" t="s">
        <v>1582</v>
      </c>
      <c r="P463" s="17">
        <v>-32.799999999999997</v>
      </c>
      <c r="Q463" s="24" t="s">
        <v>1571</v>
      </c>
      <c r="R463" s="24" t="s">
        <v>1558</v>
      </c>
      <c r="S463" s="24" t="str">
        <f t="shared" si="27"/>
        <v/>
      </c>
      <c r="T463" s="24" t="str">
        <f t="shared" si="28"/>
        <v/>
      </c>
      <c r="U463" s="24" t="str">
        <f t="shared" si="29"/>
        <v/>
      </c>
      <c r="V463" s="24" t="s">
        <v>1590</v>
      </c>
    </row>
    <row r="464" spans="1:22" x14ac:dyDescent="0.2">
      <c r="A464" s="14" t="s">
        <v>124</v>
      </c>
      <c r="B464" s="15" t="s">
        <v>1553</v>
      </c>
      <c r="C464" s="15" t="s">
        <v>1187</v>
      </c>
      <c r="D464" s="15" t="s">
        <v>1544</v>
      </c>
      <c r="E464" s="15" t="s">
        <v>308</v>
      </c>
      <c r="F464" s="15" t="s">
        <v>309</v>
      </c>
      <c r="G464" s="15" t="s">
        <v>1023</v>
      </c>
      <c r="H464" s="15" t="s">
        <v>19</v>
      </c>
      <c r="I464" s="15" t="s">
        <v>398</v>
      </c>
      <c r="J464" s="15" t="s">
        <v>1139</v>
      </c>
      <c r="K464" s="15" t="s">
        <v>1140</v>
      </c>
      <c r="L464" s="15" t="s">
        <v>308</v>
      </c>
      <c r="M464" s="15" t="s">
        <v>1033</v>
      </c>
      <c r="N464" s="15" t="s">
        <v>1034</v>
      </c>
      <c r="O464" s="14" t="s">
        <v>1582</v>
      </c>
      <c r="P464" s="17">
        <v>-42.024999999999999</v>
      </c>
      <c r="Q464" s="24" t="s">
        <v>1571</v>
      </c>
      <c r="R464" s="24" t="s">
        <v>1558</v>
      </c>
      <c r="S464" s="24" t="str">
        <f t="shared" si="27"/>
        <v/>
      </c>
      <c r="T464" s="24" t="str">
        <f t="shared" si="28"/>
        <v/>
      </c>
      <c r="U464" s="24" t="str">
        <f t="shared" si="29"/>
        <v/>
      </c>
      <c r="V464" s="24" t="s">
        <v>1590</v>
      </c>
    </row>
    <row r="465" spans="1:22" x14ac:dyDescent="0.2">
      <c r="A465" s="14" t="s">
        <v>124</v>
      </c>
      <c r="B465" s="15" t="s">
        <v>1553</v>
      </c>
      <c r="C465" s="15" t="s">
        <v>1187</v>
      </c>
      <c r="D465" s="15" t="s">
        <v>1544</v>
      </c>
      <c r="E465" s="15" t="s">
        <v>308</v>
      </c>
      <c r="F465" s="15" t="s">
        <v>309</v>
      </c>
      <c r="G465" s="15" t="s">
        <v>1023</v>
      </c>
      <c r="H465" s="15" t="s">
        <v>13</v>
      </c>
      <c r="I465" s="15" t="s">
        <v>398</v>
      </c>
      <c r="J465" s="15" t="s">
        <v>1139</v>
      </c>
      <c r="K465" s="15" t="s">
        <v>1140</v>
      </c>
      <c r="L465" s="15" t="s">
        <v>308</v>
      </c>
      <c r="M465" s="15" t="s">
        <v>1033</v>
      </c>
      <c r="N465" s="15" t="s">
        <v>1034</v>
      </c>
      <c r="O465" s="14" t="s">
        <v>1582</v>
      </c>
      <c r="P465" s="17">
        <v>-45.1</v>
      </c>
      <c r="Q465" s="24" t="s">
        <v>1571</v>
      </c>
      <c r="R465" s="24" t="s">
        <v>1558</v>
      </c>
      <c r="S465" s="24" t="str">
        <f t="shared" si="27"/>
        <v/>
      </c>
      <c r="T465" s="24" t="str">
        <f t="shared" si="28"/>
        <v/>
      </c>
      <c r="U465" s="24" t="str">
        <f t="shared" si="29"/>
        <v/>
      </c>
      <c r="V465" s="24" t="s">
        <v>1590</v>
      </c>
    </row>
    <row r="466" spans="1:22" x14ac:dyDescent="0.2">
      <c r="A466" s="14" t="s">
        <v>124</v>
      </c>
      <c r="B466" s="15" t="s">
        <v>1553</v>
      </c>
      <c r="C466" s="15" t="s">
        <v>1187</v>
      </c>
      <c r="D466" s="15" t="s">
        <v>1544</v>
      </c>
      <c r="E466" s="15" t="s">
        <v>308</v>
      </c>
      <c r="F466" s="15" t="s">
        <v>309</v>
      </c>
      <c r="G466" s="15" t="s">
        <v>1204</v>
      </c>
      <c r="H466" s="15" t="s">
        <v>295</v>
      </c>
      <c r="I466" s="15" t="s">
        <v>398</v>
      </c>
      <c r="J466" s="15" t="s">
        <v>1139</v>
      </c>
      <c r="K466" s="15" t="s">
        <v>1140</v>
      </c>
      <c r="L466" s="15" t="s">
        <v>308</v>
      </c>
      <c r="M466" s="15" t="s">
        <v>1033</v>
      </c>
      <c r="N466" s="15" t="s">
        <v>1034</v>
      </c>
      <c r="O466" s="14" t="s">
        <v>1586</v>
      </c>
      <c r="P466" s="17">
        <v>-1209.5</v>
      </c>
      <c r="Q466" s="24" t="s">
        <v>1571</v>
      </c>
      <c r="R466" s="24" t="s">
        <v>1558</v>
      </c>
      <c r="S466" s="24" t="str">
        <f t="shared" si="27"/>
        <v/>
      </c>
      <c r="T466" s="24" t="str">
        <f t="shared" si="28"/>
        <v/>
      </c>
      <c r="U466" s="24" t="str">
        <f t="shared" si="29"/>
        <v/>
      </c>
      <c r="V466" s="24" t="s">
        <v>1590</v>
      </c>
    </row>
    <row r="467" spans="1:22" x14ac:dyDescent="0.2">
      <c r="A467" s="14" t="s">
        <v>124</v>
      </c>
      <c r="B467" s="15" t="s">
        <v>1553</v>
      </c>
      <c r="C467" s="15" t="s">
        <v>1187</v>
      </c>
      <c r="D467" s="15" t="s">
        <v>1544</v>
      </c>
      <c r="E467" s="15" t="s">
        <v>308</v>
      </c>
      <c r="F467" s="15" t="s">
        <v>309</v>
      </c>
      <c r="G467" s="15" t="s">
        <v>1204</v>
      </c>
      <c r="H467" s="15" t="s">
        <v>2</v>
      </c>
      <c r="I467" s="15" t="s">
        <v>398</v>
      </c>
      <c r="J467" s="15" t="s">
        <v>1139</v>
      </c>
      <c r="K467" s="15" t="s">
        <v>1140</v>
      </c>
      <c r="L467" s="15" t="s">
        <v>308</v>
      </c>
      <c r="M467" s="15" t="s">
        <v>1033</v>
      </c>
      <c r="N467" s="15" t="s">
        <v>1034</v>
      </c>
      <c r="O467" s="14" t="s">
        <v>1586</v>
      </c>
      <c r="P467" s="17">
        <v>-246</v>
      </c>
      <c r="Q467" s="24" t="s">
        <v>1571</v>
      </c>
      <c r="R467" s="24" t="s">
        <v>1558</v>
      </c>
      <c r="S467" s="24" t="str">
        <f t="shared" si="27"/>
        <v/>
      </c>
      <c r="T467" s="24" t="str">
        <f t="shared" si="28"/>
        <v/>
      </c>
      <c r="U467" s="24" t="str">
        <f t="shared" si="29"/>
        <v/>
      </c>
      <c r="V467" s="24" t="s">
        <v>1590</v>
      </c>
    </row>
    <row r="468" spans="1:22" x14ac:dyDescent="0.2">
      <c r="A468" s="14" t="s">
        <v>124</v>
      </c>
      <c r="B468" s="15" t="s">
        <v>1553</v>
      </c>
      <c r="C468" s="15" t="s">
        <v>1187</v>
      </c>
      <c r="D468" s="15" t="s">
        <v>1544</v>
      </c>
      <c r="E468" s="15" t="s">
        <v>308</v>
      </c>
      <c r="F468" s="15" t="s">
        <v>309</v>
      </c>
      <c r="G468" s="15" t="s">
        <v>1204</v>
      </c>
      <c r="H468" s="15" t="s">
        <v>285</v>
      </c>
      <c r="I468" s="15" t="s">
        <v>398</v>
      </c>
      <c r="J468" s="15" t="s">
        <v>1139</v>
      </c>
      <c r="K468" s="15" t="s">
        <v>1140</v>
      </c>
      <c r="L468" s="15" t="s">
        <v>308</v>
      </c>
      <c r="M468" s="15" t="s">
        <v>1033</v>
      </c>
      <c r="N468" s="15" t="s">
        <v>1034</v>
      </c>
      <c r="O468" s="14" t="s">
        <v>1586</v>
      </c>
      <c r="P468" s="17">
        <v>-123</v>
      </c>
      <c r="Q468" s="24" t="s">
        <v>1571</v>
      </c>
      <c r="R468" s="24" t="s">
        <v>1558</v>
      </c>
      <c r="S468" s="24" t="str">
        <f t="shared" si="27"/>
        <v/>
      </c>
      <c r="T468" s="24" t="str">
        <f t="shared" si="28"/>
        <v/>
      </c>
      <c r="U468" s="24" t="str">
        <f t="shared" si="29"/>
        <v/>
      </c>
      <c r="V468" s="24" t="s">
        <v>1590</v>
      </c>
    </row>
    <row r="469" spans="1:22" x14ac:dyDescent="0.2">
      <c r="A469" s="14" t="s">
        <v>124</v>
      </c>
      <c r="B469" s="15" t="s">
        <v>1553</v>
      </c>
      <c r="C469" s="15" t="s">
        <v>1187</v>
      </c>
      <c r="D469" s="15" t="s">
        <v>1544</v>
      </c>
      <c r="E469" s="15" t="s">
        <v>308</v>
      </c>
      <c r="F469" s="15" t="s">
        <v>309</v>
      </c>
      <c r="G469" s="15" t="s">
        <v>1204</v>
      </c>
      <c r="H469" s="15" t="s">
        <v>4</v>
      </c>
      <c r="I469" s="15" t="s">
        <v>398</v>
      </c>
      <c r="J469" s="15" t="s">
        <v>1139</v>
      </c>
      <c r="K469" s="15" t="s">
        <v>1140</v>
      </c>
      <c r="L469" s="15" t="s">
        <v>308</v>
      </c>
      <c r="M469" s="15" t="s">
        <v>1033</v>
      </c>
      <c r="N469" s="15" t="s">
        <v>1034</v>
      </c>
      <c r="O469" s="14" t="s">
        <v>1586</v>
      </c>
      <c r="P469" s="17">
        <v>-86.1</v>
      </c>
      <c r="Q469" s="24" t="s">
        <v>1571</v>
      </c>
      <c r="R469" s="24" t="s">
        <v>1558</v>
      </c>
      <c r="S469" s="24" t="str">
        <f t="shared" si="27"/>
        <v/>
      </c>
      <c r="T469" s="24" t="str">
        <f t="shared" si="28"/>
        <v/>
      </c>
      <c r="U469" s="24" t="str">
        <f t="shared" si="29"/>
        <v/>
      </c>
      <c r="V469" s="24" t="s">
        <v>1590</v>
      </c>
    </row>
    <row r="470" spans="1:22" x14ac:dyDescent="0.2">
      <c r="A470" s="14" t="s">
        <v>124</v>
      </c>
      <c r="B470" s="15" t="s">
        <v>1553</v>
      </c>
      <c r="C470" s="15" t="s">
        <v>1187</v>
      </c>
      <c r="D470" s="15" t="s">
        <v>1544</v>
      </c>
      <c r="E470" s="15" t="s">
        <v>308</v>
      </c>
      <c r="F470" s="15" t="s">
        <v>309</v>
      </c>
      <c r="G470" s="15" t="s">
        <v>1204</v>
      </c>
      <c r="H470" s="15" t="s">
        <v>6</v>
      </c>
      <c r="I470" s="15" t="s">
        <v>398</v>
      </c>
      <c r="J470" s="15" t="s">
        <v>1139</v>
      </c>
      <c r="K470" s="15" t="s">
        <v>1140</v>
      </c>
      <c r="L470" s="15" t="s">
        <v>308</v>
      </c>
      <c r="M470" s="15" t="s">
        <v>1033</v>
      </c>
      <c r="N470" s="15" t="s">
        <v>1034</v>
      </c>
      <c r="O470" s="14" t="s">
        <v>1586</v>
      </c>
      <c r="P470" s="17">
        <v>-32.799999999999997</v>
      </c>
      <c r="Q470" s="24" t="s">
        <v>1571</v>
      </c>
      <c r="R470" s="24" t="s">
        <v>1558</v>
      </c>
      <c r="S470" s="24" t="str">
        <f t="shared" si="27"/>
        <v/>
      </c>
      <c r="T470" s="24" t="str">
        <f t="shared" si="28"/>
        <v/>
      </c>
      <c r="U470" s="24" t="str">
        <f t="shared" si="29"/>
        <v/>
      </c>
      <c r="V470" s="24" t="s">
        <v>1590</v>
      </c>
    </row>
    <row r="471" spans="1:22" x14ac:dyDescent="0.2">
      <c r="A471" s="14" t="s">
        <v>124</v>
      </c>
      <c r="B471" s="15" t="s">
        <v>1553</v>
      </c>
      <c r="C471" s="15" t="s">
        <v>1187</v>
      </c>
      <c r="D471" s="15" t="s">
        <v>1544</v>
      </c>
      <c r="E471" s="15" t="s">
        <v>308</v>
      </c>
      <c r="F471" s="15" t="s">
        <v>309</v>
      </c>
      <c r="G471" s="15" t="s">
        <v>1204</v>
      </c>
      <c r="H471" s="15" t="s">
        <v>8</v>
      </c>
      <c r="I471" s="15" t="s">
        <v>398</v>
      </c>
      <c r="J471" s="15" t="s">
        <v>1139</v>
      </c>
      <c r="K471" s="15" t="s">
        <v>1140</v>
      </c>
      <c r="L471" s="15" t="s">
        <v>308</v>
      </c>
      <c r="M471" s="15" t="s">
        <v>1033</v>
      </c>
      <c r="N471" s="15" t="s">
        <v>1034</v>
      </c>
      <c r="O471" s="14" t="s">
        <v>1586</v>
      </c>
      <c r="P471" s="17">
        <v>-42.024999999999999</v>
      </c>
      <c r="Q471" s="24" t="s">
        <v>1571</v>
      </c>
      <c r="R471" s="24" t="s">
        <v>1558</v>
      </c>
      <c r="S471" s="24" t="str">
        <f t="shared" si="27"/>
        <v/>
      </c>
      <c r="T471" s="24" t="str">
        <f t="shared" si="28"/>
        <v/>
      </c>
      <c r="U471" s="24" t="str">
        <f t="shared" si="29"/>
        <v/>
      </c>
      <c r="V471" s="24" t="s">
        <v>1590</v>
      </c>
    </row>
    <row r="472" spans="1:22" x14ac:dyDescent="0.2">
      <c r="A472" s="14" t="s">
        <v>124</v>
      </c>
      <c r="B472" s="15" t="s">
        <v>1553</v>
      </c>
      <c r="C472" s="15" t="s">
        <v>1187</v>
      </c>
      <c r="D472" s="15" t="s">
        <v>1544</v>
      </c>
      <c r="E472" s="15" t="s">
        <v>308</v>
      </c>
      <c r="F472" s="15" t="s">
        <v>309</v>
      </c>
      <c r="G472" s="15" t="s">
        <v>1204</v>
      </c>
      <c r="H472" s="15" t="s">
        <v>19</v>
      </c>
      <c r="I472" s="15" t="s">
        <v>398</v>
      </c>
      <c r="J472" s="15" t="s">
        <v>1139</v>
      </c>
      <c r="K472" s="15" t="s">
        <v>1140</v>
      </c>
      <c r="L472" s="15" t="s">
        <v>308</v>
      </c>
      <c r="M472" s="15" t="s">
        <v>1033</v>
      </c>
      <c r="N472" s="15" t="s">
        <v>1034</v>
      </c>
      <c r="O472" s="14" t="s">
        <v>1586</v>
      </c>
      <c r="P472" s="17">
        <v>-45.1</v>
      </c>
      <c r="Q472" s="24" t="s">
        <v>1571</v>
      </c>
      <c r="R472" s="24" t="s">
        <v>1558</v>
      </c>
      <c r="S472" s="24" t="str">
        <f t="shared" si="27"/>
        <v/>
      </c>
      <c r="T472" s="24" t="str">
        <f t="shared" si="28"/>
        <v/>
      </c>
      <c r="U472" s="24" t="str">
        <f t="shared" si="29"/>
        <v/>
      </c>
      <c r="V472" s="24" t="s">
        <v>1590</v>
      </c>
    </row>
    <row r="473" spans="1:22" x14ac:dyDescent="0.2">
      <c r="A473" s="14" t="s">
        <v>124</v>
      </c>
      <c r="B473" s="15" t="s">
        <v>1553</v>
      </c>
      <c r="C473" s="15" t="s">
        <v>1187</v>
      </c>
      <c r="D473" s="15" t="s">
        <v>1544</v>
      </c>
      <c r="E473" s="15" t="s">
        <v>308</v>
      </c>
      <c r="F473" s="15" t="s">
        <v>309</v>
      </c>
      <c r="G473" s="15" t="s">
        <v>1205</v>
      </c>
      <c r="H473" s="15" t="s">
        <v>4</v>
      </c>
      <c r="I473" s="15" t="s">
        <v>398</v>
      </c>
      <c r="J473" s="15" t="s">
        <v>1139</v>
      </c>
      <c r="K473" s="15" t="s">
        <v>1140</v>
      </c>
      <c r="L473" s="15" t="s">
        <v>308</v>
      </c>
      <c r="M473" s="15" t="s">
        <v>1033</v>
      </c>
      <c r="N473" s="15" t="s">
        <v>1034</v>
      </c>
      <c r="O473" s="14" t="s">
        <v>414</v>
      </c>
      <c r="P473" s="17">
        <v>-914.3</v>
      </c>
      <c r="Q473" s="24" t="s">
        <v>1571</v>
      </c>
      <c r="R473" s="24" t="s">
        <v>1558</v>
      </c>
      <c r="S473" s="24" t="str">
        <f t="shared" si="27"/>
        <v/>
      </c>
      <c r="T473" s="24" t="str">
        <f t="shared" si="28"/>
        <v/>
      </c>
      <c r="U473" s="24" t="str">
        <f t="shared" si="29"/>
        <v/>
      </c>
      <c r="V473" s="24" t="s">
        <v>1590</v>
      </c>
    </row>
    <row r="474" spans="1:22" x14ac:dyDescent="0.2">
      <c r="A474" s="14" t="s">
        <v>124</v>
      </c>
      <c r="B474" s="15" t="s">
        <v>1553</v>
      </c>
      <c r="C474" s="15" t="s">
        <v>1187</v>
      </c>
      <c r="D474" s="15" t="s">
        <v>1544</v>
      </c>
      <c r="E474" s="15" t="s">
        <v>308</v>
      </c>
      <c r="F474" s="15" t="s">
        <v>309</v>
      </c>
      <c r="G474" s="15" t="s">
        <v>1205</v>
      </c>
      <c r="H474" s="15" t="s">
        <v>6</v>
      </c>
      <c r="I474" s="15" t="s">
        <v>398</v>
      </c>
      <c r="J474" s="15" t="s">
        <v>1139</v>
      </c>
      <c r="K474" s="15" t="s">
        <v>1140</v>
      </c>
      <c r="L474" s="15" t="s">
        <v>308</v>
      </c>
      <c r="M474" s="15" t="s">
        <v>1033</v>
      </c>
      <c r="N474" s="15" t="s">
        <v>1034</v>
      </c>
      <c r="O474" s="14" t="s">
        <v>414</v>
      </c>
      <c r="P474" s="17">
        <v>-246</v>
      </c>
      <c r="Q474" s="24" t="s">
        <v>1571</v>
      </c>
      <c r="R474" s="24" t="s">
        <v>1558</v>
      </c>
      <c r="S474" s="24" t="str">
        <f t="shared" si="27"/>
        <v/>
      </c>
      <c r="T474" s="24" t="str">
        <f t="shared" si="28"/>
        <v/>
      </c>
      <c r="U474" s="24" t="str">
        <f t="shared" si="29"/>
        <v/>
      </c>
      <c r="V474" s="24" t="s">
        <v>1590</v>
      </c>
    </row>
    <row r="475" spans="1:22" x14ac:dyDescent="0.2">
      <c r="A475" s="14" t="s">
        <v>124</v>
      </c>
      <c r="B475" s="15" t="s">
        <v>1553</v>
      </c>
      <c r="C475" s="15" t="s">
        <v>1187</v>
      </c>
      <c r="D475" s="15" t="s">
        <v>1544</v>
      </c>
      <c r="E475" s="15" t="s">
        <v>308</v>
      </c>
      <c r="F475" s="15" t="s">
        <v>309</v>
      </c>
      <c r="G475" s="15" t="s">
        <v>1205</v>
      </c>
      <c r="H475" s="15" t="s">
        <v>8</v>
      </c>
      <c r="I475" s="15" t="s">
        <v>398</v>
      </c>
      <c r="J475" s="15" t="s">
        <v>1139</v>
      </c>
      <c r="K475" s="15" t="s">
        <v>1140</v>
      </c>
      <c r="L475" s="15" t="s">
        <v>308</v>
      </c>
      <c r="M475" s="15" t="s">
        <v>1033</v>
      </c>
      <c r="N475" s="15" t="s">
        <v>1034</v>
      </c>
      <c r="O475" s="14" t="s">
        <v>414</v>
      </c>
      <c r="P475" s="17">
        <v>-61.5</v>
      </c>
      <c r="Q475" s="24" t="s">
        <v>1571</v>
      </c>
      <c r="R475" s="24" t="s">
        <v>1558</v>
      </c>
      <c r="S475" s="24" t="str">
        <f t="shared" si="27"/>
        <v/>
      </c>
      <c r="T475" s="24" t="str">
        <f t="shared" si="28"/>
        <v/>
      </c>
      <c r="U475" s="24" t="str">
        <f t="shared" si="29"/>
        <v/>
      </c>
      <c r="V475" s="24" t="s">
        <v>1590</v>
      </c>
    </row>
    <row r="476" spans="1:22" x14ac:dyDescent="0.2">
      <c r="A476" s="14" t="s">
        <v>124</v>
      </c>
      <c r="B476" s="15" t="s">
        <v>1553</v>
      </c>
      <c r="C476" s="15" t="s">
        <v>1187</v>
      </c>
      <c r="D476" s="15" t="s">
        <v>1544</v>
      </c>
      <c r="E476" s="15" t="s">
        <v>308</v>
      </c>
      <c r="F476" s="15" t="s">
        <v>309</v>
      </c>
      <c r="G476" s="15" t="s">
        <v>1205</v>
      </c>
      <c r="H476" s="15" t="s">
        <v>19</v>
      </c>
      <c r="I476" s="15" t="s">
        <v>398</v>
      </c>
      <c r="J476" s="15" t="s">
        <v>1139</v>
      </c>
      <c r="K476" s="15" t="s">
        <v>1140</v>
      </c>
      <c r="L476" s="15" t="s">
        <v>308</v>
      </c>
      <c r="M476" s="15" t="s">
        <v>1033</v>
      </c>
      <c r="N476" s="15" t="s">
        <v>1034</v>
      </c>
      <c r="O476" s="14" t="s">
        <v>414</v>
      </c>
      <c r="P476" s="17">
        <v>-86.1</v>
      </c>
      <c r="Q476" s="24" t="s">
        <v>1571</v>
      </c>
      <c r="R476" s="24" t="s">
        <v>1558</v>
      </c>
      <c r="S476" s="24" t="str">
        <f t="shared" si="27"/>
        <v/>
      </c>
      <c r="T476" s="24" t="str">
        <f t="shared" si="28"/>
        <v/>
      </c>
      <c r="U476" s="24" t="str">
        <f t="shared" si="29"/>
        <v/>
      </c>
      <c r="V476" s="24" t="s">
        <v>1590</v>
      </c>
    </row>
    <row r="477" spans="1:22" x14ac:dyDescent="0.2">
      <c r="A477" s="14" t="s">
        <v>124</v>
      </c>
      <c r="B477" s="15" t="s">
        <v>1553</v>
      </c>
      <c r="C477" s="15" t="s">
        <v>1187</v>
      </c>
      <c r="D477" s="15" t="s">
        <v>1544</v>
      </c>
      <c r="E477" s="15" t="s">
        <v>308</v>
      </c>
      <c r="F477" s="15" t="s">
        <v>309</v>
      </c>
      <c r="G477" s="15" t="s">
        <v>1205</v>
      </c>
      <c r="H477" s="15" t="s">
        <v>13</v>
      </c>
      <c r="I477" s="15" t="s">
        <v>398</v>
      </c>
      <c r="J477" s="15" t="s">
        <v>1139</v>
      </c>
      <c r="K477" s="15" t="s">
        <v>1140</v>
      </c>
      <c r="L477" s="15" t="s">
        <v>308</v>
      </c>
      <c r="M477" s="15" t="s">
        <v>1033</v>
      </c>
      <c r="N477" s="15" t="s">
        <v>1034</v>
      </c>
      <c r="O477" s="14" t="s">
        <v>414</v>
      </c>
      <c r="P477" s="17">
        <v>-16.399999999999999</v>
      </c>
      <c r="Q477" s="24" t="s">
        <v>1571</v>
      </c>
      <c r="R477" s="24" t="s">
        <v>1558</v>
      </c>
      <c r="S477" s="24" t="str">
        <f t="shared" si="27"/>
        <v/>
      </c>
      <c r="T477" s="24" t="str">
        <f t="shared" si="28"/>
        <v/>
      </c>
      <c r="U477" s="24" t="str">
        <f t="shared" si="29"/>
        <v/>
      </c>
      <c r="V477" s="24" t="s">
        <v>1590</v>
      </c>
    </row>
    <row r="478" spans="1:22" x14ac:dyDescent="0.2">
      <c r="A478" s="14" t="s">
        <v>124</v>
      </c>
      <c r="B478" s="15" t="s">
        <v>1553</v>
      </c>
      <c r="C478" s="15" t="s">
        <v>1187</v>
      </c>
      <c r="D478" s="15" t="s">
        <v>1544</v>
      </c>
      <c r="E478" s="15" t="s">
        <v>308</v>
      </c>
      <c r="F478" s="15" t="s">
        <v>309</v>
      </c>
      <c r="G478" s="15" t="s">
        <v>1205</v>
      </c>
      <c r="H478" s="15" t="s">
        <v>39</v>
      </c>
      <c r="I478" s="15" t="s">
        <v>398</v>
      </c>
      <c r="J478" s="15" t="s">
        <v>1139</v>
      </c>
      <c r="K478" s="15" t="s">
        <v>1140</v>
      </c>
      <c r="L478" s="15" t="s">
        <v>308</v>
      </c>
      <c r="M478" s="15" t="s">
        <v>1033</v>
      </c>
      <c r="N478" s="15" t="s">
        <v>1034</v>
      </c>
      <c r="O478" s="14" t="s">
        <v>414</v>
      </c>
      <c r="P478" s="17">
        <v>-42.024999999999999</v>
      </c>
      <c r="Q478" s="24" t="s">
        <v>1571</v>
      </c>
      <c r="R478" s="24" t="s">
        <v>1558</v>
      </c>
      <c r="S478" s="24" t="str">
        <f t="shared" si="27"/>
        <v/>
      </c>
      <c r="T478" s="24" t="str">
        <f t="shared" si="28"/>
        <v/>
      </c>
      <c r="U478" s="24" t="str">
        <f t="shared" si="29"/>
        <v/>
      </c>
      <c r="V478" s="24" t="s">
        <v>1590</v>
      </c>
    </row>
    <row r="479" spans="1:22" x14ac:dyDescent="0.2">
      <c r="A479" s="14" t="s">
        <v>124</v>
      </c>
      <c r="B479" s="15" t="s">
        <v>1553</v>
      </c>
      <c r="C479" s="15" t="s">
        <v>1187</v>
      </c>
      <c r="D479" s="15" t="s">
        <v>1544</v>
      </c>
      <c r="E479" s="15" t="s">
        <v>308</v>
      </c>
      <c r="F479" s="15" t="s">
        <v>309</v>
      </c>
      <c r="G479" s="15" t="s">
        <v>1205</v>
      </c>
      <c r="H479" s="15" t="s">
        <v>49</v>
      </c>
      <c r="I479" s="15" t="s">
        <v>398</v>
      </c>
      <c r="J479" s="15" t="s">
        <v>1139</v>
      </c>
      <c r="K479" s="15" t="s">
        <v>1140</v>
      </c>
      <c r="L479" s="15" t="s">
        <v>308</v>
      </c>
      <c r="M479" s="15" t="s">
        <v>1033</v>
      </c>
      <c r="N479" s="15" t="s">
        <v>1034</v>
      </c>
      <c r="O479" s="14" t="s">
        <v>414</v>
      </c>
      <c r="P479" s="17">
        <v>-45.1</v>
      </c>
      <c r="Q479" s="24" t="s">
        <v>1571</v>
      </c>
      <c r="R479" s="24" t="s">
        <v>1558</v>
      </c>
      <c r="S479" s="24" t="str">
        <f t="shared" si="27"/>
        <v/>
      </c>
      <c r="T479" s="24" t="str">
        <f t="shared" si="28"/>
        <v/>
      </c>
      <c r="U479" s="24" t="str">
        <f t="shared" si="29"/>
        <v/>
      </c>
      <c r="V479" s="24" t="s">
        <v>1590</v>
      </c>
    </row>
    <row r="480" spans="1:22" x14ac:dyDescent="0.2">
      <c r="A480" s="14" t="s">
        <v>124</v>
      </c>
      <c r="B480" s="15" t="s">
        <v>1553</v>
      </c>
      <c r="C480" s="15" t="s">
        <v>1187</v>
      </c>
      <c r="D480" s="15" t="s">
        <v>1544</v>
      </c>
      <c r="E480" s="15" t="s">
        <v>308</v>
      </c>
      <c r="F480" s="15" t="s">
        <v>309</v>
      </c>
      <c r="G480" s="15" t="s">
        <v>1206</v>
      </c>
      <c r="H480" s="15" t="s">
        <v>314</v>
      </c>
      <c r="I480" s="15" t="s">
        <v>398</v>
      </c>
      <c r="J480" s="15" t="s">
        <v>1139</v>
      </c>
      <c r="K480" s="15" t="s">
        <v>1140</v>
      </c>
      <c r="L480" s="15" t="s">
        <v>308</v>
      </c>
      <c r="M480" s="15" t="s">
        <v>1033</v>
      </c>
      <c r="N480" s="15" t="s">
        <v>1034</v>
      </c>
      <c r="O480" s="14" t="s">
        <v>1583</v>
      </c>
      <c r="P480" s="17">
        <v>-951.2</v>
      </c>
      <c r="Q480" s="24" t="s">
        <v>1571</v>
      </c>
      <c r="R480" s="24" t="s">
        <v>1558</v>
      </c>
      <c r="S480" s="24" t="str">
        <f t="shared" si="27"/>
        <v/>
      </c>
      <c r="T480" s="24" t="str">
        <f t="shared" si="28"/>
        <v/>
      </c>
      <c r="U480" s="24" t="str">
        <f t="shared" si="29"/>
        <v/>
      </c>
      <c r="V480" s="24" t="s">
        <v>1590</v>
      </c>
    </row>
    <row r="481" spans="1:22" x14ac:dyDescent="0.2">
      <c r="A481" s="14" t="s">
        <v>124</v>
      </c>
      <c r="B481" s="15" t="s">
        <v>1553</v>
      </c>
      <c r="C481" s="15" t="s">
        <v>1187</v>
      </c>
      <c r="D481" s="15" t="s">
        <v>1544</v>
      </c>
      <c r="E481" s="15" t="s">
        <v>308</v>
      </c>
      <c r="F481" s="15" t="s">
        <v>309</v>
      </c>
      <c r="G481" s="15" t="s">
        <v>1206</v>
      </c>
      <c r="H481" s="15" t="s">
        <v>315</v>
      </c>
      <c r="I481" s="15" t="s">
        <v>398</v>
      </c>
      <c r="J481" s="15" t="s">
        <v>1139</v>
      </c>
      <c r="K481" s="15" t="s">
        <v>1140</v>
      </c>
      <c r="L481" s="15" t="s">
        <v>308</v>
      </c>
      <c r="M481" s="15" t="s">
        <v>1033</v>
      </c>
      <c r="N481" s="15" t="s">
        <v>1034</v>
      </c>
      <c r="O481" s="14" t="s">
        <v>1583</v>
      </c>
      <c r="P481" s="17">
        <v>-246</v>
      </c>
      <c r="Q481" s="24" t="s">
        <v>1571</v>
      </c>
      <c r="R481" s="24" t="s">
        <v>1558</v>
      </c>
      <c r="S481" s="24" t="str">
        <f t="shared" si="27"/>
        <v/>
      </c>
      <c r="T481" s="24" t="str">
        <f t="shared" si="28"/>
        <v/>
      </c>
      <c r="U481" s="24" t="str">
        <f t="shared" si="29"/>
        <v/>
      </c>
      <c r="V481" s="24" t="s">
        <v>1590</v>
      </c>
    </row>
    <row r="482" spans="1:22" x14ac:dyDescent="0.2">
      <c r="A482" s="14" t="s">
        <v>124</v>
      </c>
      <c r="B482" s="15" t="s">
        <v>1553</v>
      </c>
      <c r="C482" s="15" t="s">
        <v>1187</v>
      </c>
      <c r="D482" s="15" t="s">
        <v>1544</v>
      </c>
      <c r="E482" s="15" t="s">
        <v>308</v>
      </c>
      <c r="F482" s="15" t="s">
        <v>309</v>
      </c>
      <c r="G482" s="15" t="s">
        <v>1206</v>
      </c>
      <c r="H482" s="15" t="s">
        <v>316</v>
      </c>
      <c r="I482" s="15" t="s">
        <v>398</v>
      </c>
      <c r="J482" s="15" t="s">
        <v>1139</v>
      </c>
      <c r="K482" s="15" t="s">
        <v>1140</v>
      </c>
      <c r="L482" s="15" t="s">
        <v>308</v>
      </c>
      <c r="M482" s="15" t="s">
        <v>1033</v>
      </c>
      <c r="N482" s="15" t="s">
        <v>1034</v>
      </c>
      <c r="O482" s="14" t="s">
        <v>1583</v>
      </c>
      <c r="P482" s="17">
        <v>-61.5</v>
      </c>
      <c r="Q482" s="24" t="s">
        <v>1571</v>
      </c>
      <c r="R482" s="24" t="s">
        <v>1558</v>
      </c>
      <c r="S482" s="24" t="str">
        <f t="shared" si="27"/>
        <v/>
      </c>
      <c r="T482" s="24" t="str">
        <f t="shared" si="28"/>
        <v/>
      </c>
      <c r="U482" s="24" t="str">
        <f t="shared" si="29"/>
        <v/>
      </c>
      <c r="V482" s="24" t="s">
        <v>1590</v>
      </c>
    </row>
    <row r="483" spans="1:22" x14ac:dyDescent="0.2">
      <c r="A483" s="14" t="s">
        <v>124</v>
      </c>
      <c r="B483" s="15" t="s">
        <v>1553</v>
      </c>
      <c r="C483" s="15" t="s">
        <v>1187</v>
      </c>
      <c r="D483" s="15" t="s">
        <v>1544</v>
      </c>
      <c r="E483" s="15" t="s">
        <v>308</v>
      </c>
      <c r="F483" s="15" t="s">
        <v>309</v>
      </c>
      <c r="G483" s="15" t="s">
        <v>1206</v>
      </c>
      <c r="H483" s="15" t="s">
        <v>317</v>
      </c>
      <c r="I483" s="15" t="s">
        <v>398</v>
      </c>
      <c r="J483" s="15" t="s">
        <v>1139</v>
      </c>
      <c r="K483" s="15" t="s">
        <v>1140</v>
      </c>
      <c r="L483" s="15" t="s">
        <v>308</v>
      </c>
      <c r="M483" s="15" t="s">
        <v>1033</v>
      </c>
      <c r="N483" s="15" t="s">
        <v>1034</v>
      </c>
      <c r="O483" s="14" t="s">
        <v>1583</v>
      </c>
      <c r="P483" s="17">
        <v>-86.1</v>
      </c>
      <c r="Q483" s="24" t="s">
        <v>1571</v>
      </c>
      <c r="R483" s="24" t="s">
        <v>1558</v>
      </c>
      <c r="S483" s="24" t="str">
        <f t="shared" si="27"/>
        <v/>
      </c>
      <c r="T483" s="24" t="str">
        <f t="shared" si="28"/>
        <v/>
      </c>
      <c r="U483" s="24" t="str">
        <f t="shared" si="29"/>
        <v/>
      </c>
      <c r="V483" s="24" t="s">
        <v>1590</v>
      </c>
    </row>
    <row r="484" spans="1:22" x14ac:dyDescent="0.2">
      <c r="A484" s="14" t="s">
        <v>124</v>
      </c>
      <c r="B484" s="15" t="s">
        <v>1553</v>
      </c>
      <c r="C484" s="15" t="s">
        <v>1187</v>
      </c>
      <c r="D484" s="15" t="s">
        <v>1544</v>
      </c>
      <c r="E484" s="15" t="s">
        <v>308</v>
      </c>
      <c r="F484" s="15" t="s">
        <v>309</v>
      </c>
      <c r="G484" s="15" t="s">
        <v>1206</v>
      </c>
      <c r="H484" s="15" t="s">
        <v>318</v>
      </c>
      <c r="I484" s="15" t="s">
        <v>398</v>
      </c>
      <c r="J484" s="15" t="s">
        <v>1139</v>
      </c>
      <c r="K484" s="15" t="s">
        <v>1140</v>
      </c>
      <c r="L484" s="15" t="s">
        <v>308</v>
      </c>
      <c r="M484" s="15" t="s">
        <v>1033</v>
      </c>
      <c r="N484" s="15" t="s">
        <v>1034</v>
      </c>
      <c r="O484" s="14" t="s">
        <v>1583</v>
      </c>
      <c r="P484" s="17">
        <v>-16.399999999999999</v>
      </c>
      <c r="Q484" s="24" t="s">
        <v>1571</v>
      </c>
      <c r="R484" s="24" t="s">
        <v>1558</v>
      </c>
      <c r="S484" s="24" t="str">
        <f t="shared" si="27"/>
        <v/>
      </c>
      <c r="T484" s="24" t="str">
        <f t="shared" si="28"/>
        <v/>
      </c>
      <c r="U484" s="24" t="str">
        <f t="shared" si="29"/>
        <v/>
      </c>
      <c r="V484" s="24" t="s">
        <v>1590</v>
      </c>
    </row>
    <row r="485" spans="1:22" x14ac:dyDescent="0.2">
      <c r="A485" s="14" t="s">
        <v>124</v>
      </c>
      <c r="B485" s="15" t="s">
        <v>1553</v>
      </c>
      <c r="C485" s="15" t="s">
        <v>1187</v>
      </c>
      <c r="D485" s="15" t="s">
        <v>1544</v>
      </c>
      <c r="E485" s="15" t="s">
        <v>308</v>
      </c>
      <c r="F485" s="15" t="s">
        <v>309</v>
      </c>
      <c r="G485" s="15" t="s">
        <v>1206</v>
      </c>
      <c r="H485" s="15" t="s">
        <v>319</v>
      </c>
      <c r="I485" s="15" t="s">
        <v>398</v>
      </c>
      <c r="J485" s="15" t="s">
        <v>1139</v>
      </c>
      <c r="K485" s="15" t="s">
        <v>1140</v>
      </c>
      <c r="L485" s="15" t="s">
        <v>308</v>
      </c>
      <c r="M485" s="15" t="s">
        <v>1033</v>
      </c>
      <c r="N485" s="15" t="s">
        <v>1034</v>
      </c>
      <c r="O485" s="14" t="s">
        <v>1583</v>
      </c>
      <c r="P485" s="17">
        <v>-42.024999999999999</v>
      </c>
      <c r="Q485" s="24" t="s">
        <v>1571</v>
      </c>
      <c r="R485" s="24" t="s">
        <v>1558</v>
      </c>
      <c r="S485" s="24" t="str">
        <f t="shared" si="27"/>
        <v/>
      </c>
      <c r="T485" s="24" t="str">
        <f t="shared" si="28"/>
        <v/>
      </c>
      <c r="U485" s="24" t="str">
        <f t="shared" si="29"/>
        <v/>
      </c>
      <c r="V485" s="24" t="s">
        <v>1590</v>
      </c>
    </row>
    <row r="486" spans="1:22" x14ac:dyDescent="0.2">
      <c r="A486" s="14" t="s">
        <v>124</v>
      </c>
      <c r="B486" s="15" t="s">
        <v>1553</v>
      </c>
      <c r="C486" s="15" t="s">
        <v>1187</v>
      </c>
      <c r="D486" s="15" t="s">
        <v>1544</v>
      </c>
      <c r="E486" s="15" t="s">
        <v>308</v>
      </c>
      <c r="F486" s="15" t="s">
        <v>309</v>
      </c>
      <c r="G486" s="15" t="s">
        <v>1206</v>
      </c>
      <c r="H486" s="15" t="s">
        <v>320</v>
      </c>
      <c r="I486" s="15" t="s">
        <v>398</v>
      </c>
      <c r="J486" s="15" t="s">
        <v>1139</v>
      </c>
      <c r="K486" s="15" t="s">
        <v>1140</v>
      </c>
      <c r="L486" s="15" t="s">
        <v>308</v>
      </c>
      <c r="M486" s="15" t="s">
        <v>1033</v>
      </c>
      <c r="N486" s="15" t="s">
        <v>1034</v>
      </c>
      <c r="O486" s="14" t="s">
        <v>1583</v>
      </c>
      <c r="P486" s="17">
        <v>-45.1</v>
      </c>
      <c r="Q486" s="24" t="s">
        <v>1571</v>
      </c>
      <c r="R486" s="24" t="s">
        <v>1558</v>
      </c>
      <c r="S486" s="24" t="str">
        <f t="shared" si="27"/>
        <v/>
      </c>
      <c r="T486" s="24" t="str">
        <f t="shared" si="28"/>
        <v/>
      </c>
      <c r="U486" s="24" t="str">
        <f t="shared" si="29"/>
        <v/>
      </c>
      <c r="V486" s="24" t="s">
        <v>1590</v>
      </c>
    </row>
    <row r="487" spans="1:22" x14ac:dyDescent="0.2">
      <c r="A487" s="14" t="s">
        <v>124</v>
      </c>
      <c r="B487" s="15" t="s">
        <v>1553</v>
      </c>
      <c r="C487" s="15" t="s">
        <v>1187</v>
      </c>
      <c r="D487" s="15" t="s">
        <v>1544</v>
      </c>
      <c r="E487" s="15" t="s">
        <v>308</v>
      </c>
      <c r="F487" s="15" t="s">
        <v>309</v>
      </c>
      <c r="G487" s="15" t="s">
        <v>1425</v>
      </c>
      <c r="H487" s="15" t="s">
        <v>4</v>
      </c>
      <c r="I487" s="15" t="s">
        <v>398</v>
      </c>
      <c r="J487" s="15" t="s">
        <v>1139</v>
      </c>
      <c r="K487" s="15" t="s">
        <v>1140</v>
      </c>
      <c r="L487" s="15" t="s">
        <v>308</v>
      </c>
      <c r="M487" s="15" t="s">
        <v>1033</v>
      </c>
      <c r="N487" s="15" t="s">
        <v>1034</v>
      </c>
      <c r="O487" s="14" t="s">
        <v>1584</v>
      </c>
      <c r="P487" s="17">
        <v>-1168.5</v>
      </c>
      <c r="Q487" s="24" t="s">
        <v>1571</v>
      </c>
      <c r="R487" s="24" t="s">
        <v>1558</v>
      </c>
      <c r="S487" s="24" t="str">
        <f t="shared" si="27"/>
        <v/>
      </c>
      <c r="T487" s="24" t="str">
        <f t="shared" si="28"/>
        <v/>
      </c>
      <c r="U487" s="24" t="str">
        <f t="shared" si="29"/>
        <v/>
      </c>
      <c r="V487" s="24" t="s">
        <v>1590</v>
      </c>
    </row>
    <row r="488" spans="1:22" x14ac:dyDescent="0.2">
      <c r="A488" s="14" t="s">
        <v>124</v>
      </c>
      <c r="B488" s="15" t="s">
        <v>1553</v>
      </c>
      <c r="C488" s="15" t="s">
        <v>1187</v>
      </c>
      <c r="D488" s="15" t="s">
        <v>1544</v>
      </c>
      <c r="E488" s="15" t="s">
        <v>308</v>
      </c>
      <c r="F488" s="15" t="s">
        <v>309</v>
      </c>
      <c r="G488" s="15" t="s">
        <v>1425</v>
      </c>
      <c r="H488" s="15" t="s">
        <v>6</v>
      </c>
      <c r="I488" s="15" t="s">
        <v>398</v>
      </c>
      <c r="J488" s="15" t="s">
        <v>1139</v>
      </c>
      <c r="K488" s="15" t="s">
        <v>1140</v>
      </c>
      <c r="L488" s="15" t="s">
        <v>308</v>
      </c>
      <c r="M488" s="15" t="s">
        <v>1033</v>
      </c>
      <c r="N488" s="15" t="s">
        <v>1034</v>
      </c>
      <c r="O488" s="14" t="s">
        <v>1584</v>
      </c>
      <c r="P488" s="17">
        <v>-492</v>
      </c>
      <c r="Q488" s="24" t="s">
        <v>1571</v>
      </c>
      <c r="R488" s="24" t="s">
        <v>1558</v>
      </c>
      <c r="S488" s="24" t="str">
        <f t="shared" si="27"/>
        <v/>
      </c>
      <c r="T488" s="24" t="str">
        <f t="shared" si="28"/>
        <v/>
      </c>
      <c r="U488" s="24" t="str">
        <f t="shared" si="29"/>
        <v/>
      </c>
      <c r="V488" s="24" t="s">
        <v>1590</v>
      </c>
    </row>
    <row r="489" spans="1:22" x14ac:dyDescent="0.2">
      <c r="A489" s="14" t="s">
        <v>124</v>
      </c>
      <c r="B489" s="15" t="s">
        <v>1553</v>
      </c>
      <c r="C489" s="15" t="s">
        <v>1187</v>
      </c>
      <c r="D489" s="15" t="s">
        <v>1544</v>
      </c>
      <c r="E489" s="15" t="s">
        <v>308</v>
      </c>
      <c r="F489" s="15" t="s">
        <v>309</v>
      </c>
      <c r="G489" s="15" t="s">
        <v>1425</v>
      </c>
      <c r="H489" s="15" t="s">
        <v>8</v>
      </c>
      <c r="I489" s="15" t="s">
        <v>398</v>
      </c>
      <c r="J489" s="15" t="s">
        <v>1139</v>
      </c>
      <c r="K489" s="15" t="s">
        <v>1140</v>
      </c>
      <c r="L489" s="15" t="s">
        <v>308</v>
      </c>
      <c r="M489" s="15" t="s">
        <v>1033</v>
      </c>
      <c r="N489" s="15" t="s">
        <v>1034</v>
      </c>
      <c r="O489" s="14" t="s">
        <v>1584</v>
      </c>
      <c r="P489" s="17">
        <v>-61.5</v>
      </c>
      <c r="Q489" s="24" t="s">
        <v>1571</v>
      </c>
      <c r="R489" s="24" t="s">
        <v>1558</v>
      </c>
      <c r="S489" s="24" t="str">
        <f t="shared" si="27"/>
        <v/>
      </c>
      <c r="T489" s="24" t="str">
        <f t="shared" si="28"/>
        <v/>
      </c>
      <c r="U489" s="24" t="str">
        <f t="shared" si="29"/>
        <v/>
      </c>
      <c r="V489" s="24" t="s">
        <v>1590</v>
      </c>
    </row>
    <row r="490" spans="1:22" x14ac:dyDescent="0.2">
      <c r="A490" s="14" t="s">
        <v>124</v>
      </c>
      <c r="B490" s="15" t="s">
        <v>1553</v>
      </c>
      <c r="C490" s="15" t="s">
        <v>1187</v>
      </c>
      <c r="D490" s="15" t="s">
        <v>1544</v>
      </c>
      <c r="E490" s="15" t="s">
        <v>308</v>
      </c>
      <c r="F490" s="15" t="s">
        <v>309</v>
      </c>
      <c r="G490" s="15" t="s">
        <v>1425</v>
      </c>
      <c r="H490" s="15" t="s">
        <v>19</v>
      </c>
      <c r="I490" s="15" t="s">
        <v>398</v>
      </c>
      <c r="J490" s="15" t="s">
        <v>1139</v>
      </c>
      <c r="K490" s="15" t="s">
        <v>1140</v>
      </c>
      <c r="L490" s="15" t="s">
        <v>308</v>
      </c>
      <c r="M490" s="15" t="s">
        <v>1033</v>
      </c>
      <c r="N490" s="15" t="s">
        <v>1034</v>
      </c>
      <c r="O490" s="14" t="s">
        <v>1584</v>
      </c>
      <c r="P490" s="17">
        <v>-88.15</v>
      </c>
      <c r="Q490" s="24" t="s">
        <v>1571</v>
      </c>
      <c r="R490" s="24" t="s">
        <v>1558</v>
      </c>
      <c r="S490" s="24" t="str">
        <f t="shared" si="27"/>
        <v/>
      </c>
      <c r="T490" s="24" t="str">
        <f t="shared" si="28"/>
        <v/>
      </c>
      <c r="U490" s="24" t="str">
        <f t="shared" si="29"/>
        <v/>
      </c>
      <c r="V490" s="24" t="s">
        <v>1590</v>
      </c>
    </row>
    <row r="491" spans="1:22" x14ac:dyDescent="0.2">
      <c r="A491" s="14" t="s">
        <v>124</v>
      </c>
      <c r="B491" s="15" t="s">
        <v>1553</v>
      </c>
      <c r="C491" s="15" t="s">
        <v>1187</v>
      </c>
      <c r="D491" s="15" t="s">
        <v>1544</v>
      </c>
      <c r="E491" s="15" t="s">
        <v>308</v>
      </c>
      <c r="F491" s="15" t="s">
        <v>309</v>
      </c>
      <c r="G491" s="15" t="s">
        <v>1425</v>
      </c>
      <c r="H491" s="15" t="s">
        <v>13</v>
      </c>
      <c r="I491" s="15" t="s">
        <v>398</v>
      </c>
      <c r="J491" s="15" t="s">
        <v>1139</v>
      </c>
      <c r="K491" s="15" t="s">
        <v>1140</v>
      </c>
      <c r="L491" s="15" t="s">
        <v>308</v>
      </c>
      <c r="M491" s="15" t="s">
        <v>1033</v>
      </c>
      <c r="N491" s="15" t="s">
        <v>1034</v>
      </c>
      <c r="O491" s="14" t="s">
        <v>1584</v>
      </c>
      <c r="P491" s="17">
        <v>-42.024999999999999</v>
      </c>
      <c r="Q491" s="24" t="s">
        <v>1571</v>
      </c>
      <c r="R491" s="24" t="s">
        <v>1558</v>
      </c>
      <c r="S491" s="24" t="str">
        <f t="shared" si="27"/>
        <v/>
      </c>
      <c r="T491" s="24" t="str">
        <f t="shared" si="28"/>
        <v/>
      </c>
      <c r="U491" s="24" t="str">
        <f t="shared" si="29"/>
        <v/>
      </c>
      <c r="V491" s="24" t="s">
        <v>1590</v>
      </c>
    </row>
    <row r="492" spans="1:22" x14ac:dyDescent="0.2">
      <c r="A492" s="14" t="s">
        <v>124</v>
      </c>
      <c r="B492" s="15" t="s">
        <v>1553</v>
      </c>
      <c r="C492" s="15" t="s">
        <v>1187</v>
      </c>
      <c r="D492" s="15" t="s">
        <v>1544</v>
      </c>
      <c r="E492" s="15" t="s">
        <v>308</v>
      </c>
      <c r="F492" s="15" t="s">
        <v>309</v>
      </c>
      <c r="G492" s="15" t="s">
        <v>1425</v>
      </c>
      <c r="H492" s="15" t="s">
        <v>39</v>
      </c>
      <c r="I492" s="15" t="s">
        <v>398</v>
      </c>
      <c r="J492" s="15" t="s">
        <v>1139</v>
      </c>
      <c r="K492" s="15" t="s">
        <v>1140</v>
      </c>
      <c r="L492" s="15" t="s">
        <v>308</v>
      </c>
      <c r="M492" s="15" t="s">
        <v>1033</v>
      </c>
      <c r="N492" s="15" t="s">
        <v>1034</v>
      </c>
      <c r="O492" s="14" t="s">
        <v>1584</v>
      </c>
      <c r="P492" s="17">
        <v>-45.1</v>
      </c>
      <c r="Q492" s="24" t="s">
        <v>1571</v>
      </c>
      <c r="R492" s="24" t="s">
        <v>1558</v>
      </c>
      <c r="S492" s="24" t="str">
        <f t="shared" si="27"/>
        <v/>
      </c>
      <c r="T492" s="24" t="str">
        <f t="shared" si="28"/>
        <v/>
      </c>
      <c r="U492" s="24" t="str">
        <f t="shared" si="29"/>
        <v/>
      </c>
      <c r="V492" s="24" t="s">
        <v>1590</v>
      </c>
    </row>
    <row r="493" spans="1:22" x14ac:dyDescent="0.2">
      <c r="A493" s="14" t="s">
        <v>124</v>
      </c>
      <c r="B493" s="15" t="s">
        <v>1553</v>
      </c>
      <c r="C493" s="15" t="s">
        <v>1187</v>
      </c>
      <c r="D493" s="15" t="s">
        <v>1544</v>
      </c>
      <c r="E493" s="15" t="s">
        <v>308</v>
      </c>
      <c r="F493" s="15" t="s">
        <v>309</v>
      </c>
      <c r="G493" s="15" t="s">
        <v>1153</v>
      </c>
      <c r="H493" s="15" t="s">
        <v>316</v>
      </c>
      <c r="I493" s="15" t="s">
        <v>398</v>
      </c>
      <c r="J493" s="15" t="s">
        <v>1139</v>
      </c>
      <c r="K493" s="15" t="s">
        <v>1140</v>
      </c>
      <c r="L493" s="15" t="s">
        <v>308</v>
      </c>
      <c r="M493" s="15" t="s">
        <v>1033</v>
      </c>
      <c r="N493" s="15" t="s">
        <v>1034</v>
      </c>
      <c r="O493" s="14" t="s">
        <v>1579</v>
      </c>
      <c r="P493" s="17">
        <v>-1127.5</v>
      </c>
      <c r="Q493" s="24" t="s">
        <v>1571</v>
      </c>
      <c r="R493" s="24" t="s">
        <v>1558</v>
      </c>
      <c r="S493" s="24" t="str">
        <f t="shared" si="27"/>
        <v/>
      </c>
      <c r="T493" s="24" t="str">
        <f t="shared" si="28"/>
        <v/>
      </c>
      <c r="U493" s="24" t="str">
        <f t="shared" si="29"/>
        <v/>
      </c>
      <c r="V493" s="24" t="s">
        <v>1590</v>
      </c>
    </row>
    <row r="494" spans="1:22" x14ac:dyDescent="0.2">
      <c r="A494" s="14" t="s">
        <v>124</v>
      </c>
      <c r="B494" s="15" t="s">
        <v>1553</v>
      </c>
      <c r="C494" s="15" t="s">
        <v>1187</v>
      </c>
      <c r="D494" s="15" t="s">
        <v>1544</v>
      </c>
      <c r="E494" s="15" t="s">
        <v>308</v>
      </c>
      <c r="F494" s="15" t="s">
        <v>309</v>
      </c>
      <c r="G494" s="15" t="s">
        <v>1153</v>
      </c>
      <c r="H494" s="15" t="s">
        <v>317</v>
      </c>
      <c r="I494" s="15" t="s">
        <v>398</v>
      </c>
      <c r="J494" s="15" t="s">
        <v>1139</v>
      </c>
      <c r="K494" s="15" t="s">
        <v>1140</v>
      </c>
      <c r="L494" s="15" t="s">
        <v>308</v>
      </c>
      <c r="M494" s="15" t="s">
        <v>1033</v>
      </c>
      <c r="N494" s="15" t="s">
        <v>1034</v>
      </c>
      <c r="O494" s="14" t="s">
        <v>1579</v>
      </c>
      <c r="P494" s="17">
        <v>-246</v>
      </c>
      <c r="Q494" s="24" t="s">
        <v>1571</v>
      </c>
      <c r="R494" s="24" t="s">
        <v>1558</v>
      </c>
      <c r="S494" s="24" t="str">
        <f t="shared" si="27"/>
        <v/>
      </c>
      <c r="T494" s="24" t="str">
        <f t="shared" si="28"/>
        <v/>
      </c>
      <c r="U494" s="24" t="str">
        <f t="shared" si="29"/>
        <v/>
      </c>
      <c r="V494" s="24" t="s">
        <v>1590</v>
      </c>
    </row>
    <row r="495" spans="1:22" x14ac:dyDescent="0.2">
      <c r="A495" s="14" t="s">
        <v>124</v>
      </c>
      <c r="B495" s="15" t="s">
        <v>1553</v>
      </c>
      <c r="C495" s="15" t="s">
        <v>1187</v>
      </c>
      <c r="D495" s="15" t="s">
        <v>1544</v>
      </c>
      <c r="E495" s="15" t="s">
        <v>308</v>
      </c>
      <c r="F495" s="15" t="s">
        <v>309</v>
      </c>
      <c r="G495" s="15" t="s">
        <v>1153</v>
      </c>
      <c r="H495" s="15" t="s">
        <v>318</v>
      </c>
      <c r="I495" s="15" t="s">
        <v>398</v>
      </c>
      <c r="J495" s="15" t="s">
        <v>1139</v>
      </c>
      <c r="K495" s="15" t="s">
        <v>1140</v>
      </c>
      <c r="L495" s="15" t="s">
        <v>308</v>
      </c>
      <c r="M495" s="15" t="s">
        <v>1033</v>
      </c>
      <c r="N495" s="15" t="s">
        <v>1034</v>
      </c>
      <c r="O495" s="14" t="s">
        <v>1579</v>
      </c>
      <c r="P495" s="17">
        <v>-61.5</v>
      </c>
      <c r="Q495" s="24" t="s">
        <v>1571</v>
      </c>
      <c r="R495" s="24" t="s">
        <v>1558</v>
      </c>
      <c r="S495" s="24" t="str">
        <f t="shared" si="27"/>
        <v/>
      </c>
      <c r="T495" s="24" t="str">
        <f t="shared" si="28"/>
        <v/>
      </c>
      <c r="U495" s="24" t="str">
        <f t="shared" si="29"/>
        <v/>
      </c>
      <c r="V495" s="24" t="s">
        <v>1590</v>
      </c>
    </row>
    <row r="496" spans="1:22" x14ac:dyDescent="0.2">
      <c r="A496" s="14" t="s">
        <v>124</v>
      </c>
      <c r="B496" s="15" t="s">
        <v>1553</v>
      </c>
      <c r="C496" s="15" t="s">
        <v>1187</v>
      </c>
      <c r="D496" s="15" t="s">
        <v>1544</v>
      </c>
      <c r="E496" s="15" t="s">
        <v>308</v>
      </c>
      <c r="F496" s="15" t="s">
        <v>309</v>
      </c>
      <c r="G496" s="15" t="s">
        <v>1153</v>
      </c>
      <c r="H496" s="15" t="s">
        <v>319</v>
      </c>
      <c r="I496" s="15" t="s">
        <v>398</v>
      </c>
      <c r="J496" s="15" t="s">
        <v>1139</v>
      </c>
      <c r="K496" s="15" t="s">
        <v>1140</v>
      </c>
      <c r="L496" s="15" t="s">
        <v>308</v>
      </c>
      <c r="M496" s="15" t="s">
        <v>1033</v>
      </c>
      <c r="N496" s="15" t="s">
        <v>1034</v>
      </c>
      <c r="O496" s="14" t="s">
        <v>1579</v>
      </c>
      <c r="P496" s="17">
        <v>-86.1</v>
      </c>
      <c r="Q496" s="24" t="s">
        <v>1571</v>
      </c>
      <c r="R496" s="24" t="s">
        <v>1558</v>
      </c>
      <c r="S496" s="24" t="str">
        <f t="shared" si="27"/>
        <v/>
      </c>
      <c r="T496" s="24" t="str">
        <f t="shared" si="28"/>
        <v/>
      </c>
      <c r="U496" s="24" t="str">
        <f t="shared" si="29"/>
        <v/>
      </c>
      <c r="V496" s="24" t="s">
        <v>1590</v>
      </c>
    </row>
    <row r="497" spans="1:22" x14ac:dyDescent="0.2">
      <c r="A497" s="14" t="s">
        <v>124</v>
      </c>
      <c r="B497" s="15" t="s">
        <v>1553</v>
      </c>
      <c r="C497" s="15" t="s">
        <v>1187</v>
      </c>
      <c r="D497" s="15" t="s">
        <v>1544</v>
      </c>
      <c r="E497" s="15" t="s">
        <v>308</v>
      </c>
      <c r="F497" s="15" t="s">
        <v>309</v>
      </c>
      <c r="G497" s="15" t="s">
        <v>1153</v>
      </c>
      <c r="H497" s="15" t="s">
        <v>320</v>
      </c>
      <c r="I497" s="15" t="s">
        <v>398</v>
      </c>
      <c r="J497" s="15" t="s">
        <v>1139</v>
      </c>
      <c r="K497" s="15" t="s">
        <v>1140</v>
      </c>
      <c r="L497" s="15" t="s">
        <v>308</v>
      </c>
      <c r="M497" s="15" t="s">
        <v>1033</v>
      </c>
      <c r="N497" s="15" t="s">
        <v>1034</v>
      </c>
      <c r="O497" s="14" t="s">
        <v>1579</v>
      </c>
      <c r="P497" s="17">
        <v>-16.399999999999999</v>
      </c>
      <c r="Q497" s="24" t="s">
        <v>1571</v>
      </c>
      <c r="R497" s="24" t="s">
        <v>1558</v>
      </c>
      <c r="S497" s="24" t="str">
        <f t="shared" si="27"/>
        <v/>
      </c>
      <c r="T497" s="24" t="str">
        <f t="shared" si="28"/>
        <v/>
      </c>
      <c r="U497" s="24" t="str">
        <f t="shared" si="29"/>
        <v/>
      </c>
      <c r="V497" s="24" t="s">
        <v>1590</v>
      </c>
    </row>
    <row r="498" spans="1:22" x14ac:dyDescent="0.2">
      <c r="A498" s="14" t="s">
        <v>124</v>
      </c>
      <c r="B498" s="15" t="s">
        <v>1553</v>
      </c>
      <c r="C498" s="15" t="s">
        <v>1187</v>
      </c>
      <c r="D498" s="15" t="s">
        <v>1544</v>
      </c>
      <c r="E498" s="15" t="s">
        <v>308</v>
      </c>
      <c r="F498" s="15" t="s">
        <v>309</v>
      </c>
      <c r="G498" s="15" t="s">
        <v>1153</v>
      </c>
      <c r="H498" s="15" t="s">
        <v>322</v>
      </c>
      <c r="I498" s="15" t="s">
        <v>398</v>
      </c>
      <c r="J498" s="15" t="s">
        <v>1139</v>
      </c>
      <c r="K498" s="15" t="s">
        <v>1140</v>
      </c>
      <c r="L498" s="15" t="s">
        <v>308</v>
      </c>
      <c r="M498" s="15" t="s">
        <v>1033</v>
      </c>
      <c r="N498" s="15" t="s">
        <v>1034</v>
      </c>
      <c r="O498" s="14" t="s">
        <v>1579</v>
      </c>
      <c r="P498" s="17">
        <v>-42.024999999999999</v>
      </c>
      <c r="Q498" s="24" t="s">
        <v>1571</v>
      </c>
      <c r="R498" s="24" t="s">
        <v>1558</v>
      </c>
      <c r="S498" s="24" t="str">
        <f t="shared" si="27"/>
        <v/>
      </c>
      <c r="T498" s="24" t="str">
        <f t="shared" si="28"/>
        <v/>
      </c>
      <c r="U498" s="24" t="str">
        <f t="shared" si="29"/>
        <v/>
      </c>
      <c r="V498" s="24" t="s">
        <v>1590</v>
      </c>
    </row>
    <row r="499" spans="1:22" x14ac:dyDescent="0.2">
      <c r="A499" s="14" t="s">
        <v>124</v>
      </c>
      <c r="B499" s="15" t="s">
        <v>1553</v>
      </c>
      <c r="C499" s="15" t="s">
        <v>1187</v>
      </c>
      <c r="D499" s="15" t="s">
        <v>1544</v>
      </c>
      <c r="E499" s="15" t="s">
        <v>308</v>
      </c>
      <c r="F499" s="15" t="s">
        <v>309</v>
      </c>
      <c r="G499" s="15" t="s">
        <v>1153</v>
      </c>
      <c r="H499" s="15" t="s">
        <v>323</v>
      </c>
      <c r="I499" s="15" t="s">
        <v>398</v>
      </c>
      <c r="J499" s="15" t="s">
        <v>1139</v>
      </c>
      <c r="K499" s="15" t="s">
        <v>1140</v>
      </c>
      <c r="L499" s="15" t="s">
        <v>308</v>
      </c>
      <c r="M499" s="15" t="s">
        <v>1033</v>
      </c>
      <c r="N499" s="15" t="s">
        <v>1034</v>
      </c>
      <c r="O499" s="14" t="s">
        <v>1579</v>
      </c>
      <c r="P499" s="17">
        <v>-45.1</v>
      </c>
      <c r="Q499" s="24" t="s">
        <v>1571</v>
      </c>
      <c r="R499" s="24" t="s">
        <v>1558</v>
      </c>
      <c r="S499" s="24" t="str">
        <f t="shared" si="27"/>
        <v/>
      </c>
      <c r="T499" s="24" t="str">
        <f t="shared" si="28"/>
        <v/>
      </c>
      <c r="U499" s="24" t="str">
        <f t="shared" si="29"/>
        <v/>
      </c>
      <c r="V499" s="24" t="s">
        <v>1590</v>
      </c>
    </row>
    <row r="500" spans="1:22" x14ac:dyDescent="0.2">
      <c r="A500" s="14" t="s">
        <v>124</v>
      </c>
      <c r="B500" s="15" t="s">
        <v>1553</v>
      </c>
      <c r="C500" s="15" t="s">
        <v>1187</v>
      </c>
      <c r="D500" s="15" t="s">
        <v>1544</v>
      </c>
      <c r="E500" s="15" t="s">
        <v>308</v>
      </c>
      <c r="F500" s="15" t="s">
        <v>309</v>
      </c>
      <c r="G500" s="15" t="s">
        <v>1207</v>
      </c>
      <c r="H500" s="15" t="s">
        <v>295</v>
      </c>
      <c r="I500" s="15" t="s">
        <v>398</v>
      </c>
      <c r="J500" s="15" t="s">
        <v>1139</v>
      </c>
      <c r="K500" s="15" t="s">
        <v>1140</v>
      </c>
      <c r="L500" s="15" t="s">
        <v>308</v>
      </c>
      <c r="M500" s="15" t="s">
        <v>1033</v>
      </c>
      <c r="N500" s="15" t="s">
        <v>1034</v>
      </c>
      <c r="O500" s="14" t="s">
        <v>1579</v>
      </c>
      <c r="P500" s="17">
        <v>-246</v>
      </c>
      <c r="Q500" s="24" t="s">
        <v>1571</v>
      </c>
      <c r="R500" s="24" t="s">
        <v>1558</v>
      </c>
      <c r="S500" s="24" t="str">
        <f t="shared" si="27"/>
        <v/>
      </c>
      <c r="T500" s="24" t="str">
        <f t="shared" si="28"/>
        <v/>
      </c>
      <c r="U500" s="24" t="str">
        <f t="shared" si="29"/>
        <v/>
      </c>
      <c r="V500" s="24" t="s">
        <v>1590</v>
      </c>
    </row>
    <row r="501" spans="1:22" x14ac:dyDescent="0.2">
      <c r="A501" s="14" t="s">
        <v>124</v>
      </c>
      <c r="B501" s="15" t="s">
        <v>1553</v>
      </c>
      <c r="C501" s="15" t="s">
        <v>1187</v>
      </c>
      <c r="D501" s="15" t="s">
        <v>1544</v>
      </c>
      <c r="E501" s="15" t="s">
        <v>308</v>
      </c>
      <c r="F501" s="15" t="s">
        <v>309</v>
      </c>
      <c r="G501" s="15" t="s">
        <v>1207</v>
      </c>
      <c r="H501" s="15" t="s">
        <v>4</v>
      </c>
      <c r="I501" s="15" t="s">
        <v>398</v>
      </c>
      <c r="J501" s="15" t="s">
        <v>1139</v>
      </c>
      <c r="K501" s="15" t="s">
        <v>1140</v>
      </c>
      <c r="L501" s="15" t="s">
        <v>308</v>
      </c>
      <c r="M501" s="15" t="s">
        <v>1033</v>
      </c>
      <c r="N501" s="15" t="s">
        <v>1034</v>
      </c>
      <c r="O501" s="14" t="s">
        <v>1577</v>
      </c>
      <c r="P501" s="17">
        <v>-1853.2</v>
      </c>
      <c r="Q501" s="24" t="s">
        <v>1571</v>
      </c>
      <c r="R501" s="24" t="s">
        <v>1558</v>
      </c>
      <c r="S501" s="24" t="str">
        <f t="shared" si="27"/>
        <v/>
      </c>
      <c r="T501" s="24" t="str">
        <f t="shared" si="28"/>
        <v/>
      </c>
      <c r="U501" s="24" t="str">
        <f t="shared" si="29"/>
        <v/>
      </c>
      <c r="V501" s="24" t="s">
        <v>1590</v>
      </c>
    </row>
    <row r="502" spans="1:22" x14ac:dyDescent="0.2">
      <c r="A502" s="14" t="s">
        <v>124</v>
      </c>
      <c r="B502" s="15" t="s">
        <v>1553</v>
      </c>
      <c r="C502" s="15" t="s">
        <v>1187</v>
      </c>
      <c r="D502" s="15" t="s">
        <v>1544</v>
      </c>
      <c r="E502" s="15" t="s">
        <v>308</v>
      </c>
      <c r="F502" s="15" t="s">
        <v>309</v>
      </c>
      <c r="G502" s="15" t="s">
        <v>1207</v>
      </c>
      <c r="H502" s="15" t="s">
        <v>6</v>
      </c>
      <c r="I502" s="15" t="s">
        <v>398</v>
      </c>
      <c r="J502" s="15" t="s">
        <v>1139</v>
      </c>
      <c r="K502" s="15" t="s">
        <v>1140</v>
      </c>
      <c r="L502" s="15" t="s">
        <v>308</v>
      </c>
      <c r="M502" s="15" t="s">
        <v>1033</v>
      </c>
      <c r="N502" s="15" t="s">
        <v>1034</v>
      </c>
      <c r="O502" s="14" t="s">
        <v>1577</v>
      </c>
      <c r="P502" s="17">
        <v>-492</v>
      </c>
      <c r="Q502" s="24" t="s">
        <v>1571</v>
      </c>
      <c r="R502" s="24" t="s">
        <v>1558</v>
      </c>
      <c r="S502" s="24" t="str">
        <f t="shared" si="27"/>
        <v/>
      </c>
      <c r="T502" s="24" t="str">
        <f t="shared" si="28"/>
        <v/>
      </c>
      <c r="U502" s="24" t="str">
        <f t="shared" si="29"/>
        <v/>
      </c>
      <c r="V502" s="24" t="s">
        <v>1590</v>
      </c>
    </row>
    <row r="503" spans="1:22" x14ac:dyDescent="0.2">
      <c r="A503" s="14" t="s">
        <v>124</v>
      </c>
      <c r="B503" s="15" t="s">
        <v>1553</v>
      </c>
      <c r="C503" s="15" t="s">
        <v>1187</v>
      </c>
      <c r="D503" s="15" t="s">
        <v>1544</v>
      </c>
      <c r="E503" s="15" t="s">
        <v>308</v>
      </c>
      <c r="F503" s="15" t="s">
        <v>309</v>
      </c>
      <c r="G503" s="15" t="s">
        <v>1207</v>
      </c>
      <c r="H503" s="15" t="s">
        <v>8</v>
      </c>
      <c r="I503" s="15" t="s">
        <v>398</v>
      </c>
      <c r="J503" s="15" t="s">
        <v>1139</v>
      </c>
      <c r="K503" s="15" t="s">
        <v>1140</v>
      </c>
      <c r="L503" s="15" t="s">
        <v>308</v>
      </c>
      <c r="M503" s="15" t="s">
        <v>1033</v>
      </c>
      <c r="N503" s="15" t="s">
        <v>1034</v>
      </c>
      <c r="O503" s="14" t="s">
        <v>1577</v>
      </c>
      <c r="P503" s="17">
        <v>-61.5</v>
      </c>
      <c r="Q503" s="24" t="s">
        <v>1571</v>
      </c>
      <c r="R503" s="24" t="s">
        <v>1558</v>
      </c>
      <c r="S503" s="24" t="str">
        <f t="shared" si="27"/>
        <v/>
      </c>
      <c r="T503" s="24" t="str">
        <f t="shared" si="28"/>
        <v/>
      </c>
      <c r="U503" s="24" t="str">
        <f t="shared" si="29"/>
        <v/>
      </c>
      <c r="V503" s="24" t="s">
        <v>1590</v>
      </c>
    </row>
    <row r="504" spans="1:22" x14ac:dyDescent="0.2">
      <c r="A504" s="14" t="s">
        <v>124</v>
      </c>
      <c r="B504" s="15" t="s">
        <v>1553</v>
      </c>
      <c r="C504" s="15" t="s">
        <v>1187</v>
      </c>
      <c r="D504" s="15" t="s">
        <v>1544</v>
      </c>
      <c r="E504" s="15" t="s">
        <v>308</v>
      </c>
      <c r="F504" s="15" t="s">
        <v>309</v>
      </c>
      <c r="G504" s="15" t="s">
        <v>1207</v>
      </c>
      <c r="H504" s="15" t="s">
        <v>19</v>
      </c>
      <c r="I504" s="15" t="s">
        <v>398</v>
      </c>
      <c r="J504" s="15" t="s">
        <v>1139</v>
      </c>
      <c r="K504" s="15" t="s">
        <v>1140</v>
      </c>
      <c r="L504" s="15" t="s">
        <v>308</v>
      </c>
      <c r="M504" s="15" t="s">
        <v>1033</v>
      </c>
      <c r="N504" s="15" t="s">
        <v>1034</v>
      </c>
      <c r="O504" s="14" t="s">
        <v>1577</v>
      </c>
      <c r="P504" s="17">
        <v>-88.15</v>
      </c>
      <c r="Q504" s="24" t="s">
        <v>1571</v>
      </c>
      <c r="R504" s="24" t="s">
        <v>1558</v>
      </c>
      <c r="S504" s="24" t="str">
        <f t="shared" si="27"/>
        <v/>
      </c>
      <c r="T504" s="24" t="str">
        <f t="shared" si="28"/>
        <v/>
      </c>
      <c r="U504" s="24" t="str">
        <f t="shared" si="29"/>
        <v/>
      </c>
      <c r="V504" s="24" t="s">
        <v>1590</v>
      </c>
    </row>
    <row r="505" spans="1:22" x14ac:dyDescent="0.2">
      <c r="A505" s="14" t="s">
        <v>124</v>
      </c>
      <c r="B505" s="15" t="s">
        <v>1553</v>
      </c>
      <c r="C505" s="15" t="s">
        <v>1187</v>
      </c>
      <c r="D505" s="15" t="s">
        <v>1544</v>
      </c>
      <c r="E505" s="15" t="s">
        <v>308</v>
      </c>
      <c r="F505" s="15" t="s">
        <v>309</v>
      </c>
      <c r="G505" s="15" t="s">
        <v>1207</v>
      </c>
      <c r="H505" s="15" t="s">
        <v>13</v>
      </c>
      <c r="I505" s="15" t="s">
        <v>398</v>
      </c>
      <c r="J505" s="15" t="s">
        <v>1139</v>
      </c>
      <c r="K505" s="15" t="s">
        <v>1140</v>
      </c>
      <c r="L505" s="15" t="s">
        <v>308</v>
      </c>
      <c r="M505" s="15" t="s">
        <v>1033</v>
      </c>
      <c r="N505" s="15" t="s">
        <v>1034</v>
      </c>
      <c r="O505" s="14" t="s">
        <v>1577</v>
      </c>
      <c r="P505" s="17">
        <v>-42.024999999999999</v>
      </c>
      <c r="Q505" s="24" t="s">
        <v>1571</v>
      </c>
      <c r="R505" s="24" t="s">
        <v>1558</v>
      </c>
      <c r="S505" s="24" t="str">
        <f t="shared" si="27"/>
        <v/>
      </c>
      <c r="T505" s="24" t="str">
        <f t="shared" si="28"/>
        <v/>
      </c>
      <c r="U505" s="24" t="str">
        <f t="shared" si="29"/>
        <v/>
      </c>
      <c r="V505" s="24" t="s">
        <v>1590</v>
      </c>
    </row>
    <row r="506" spans="1:22" x14ac:dyDescent="0.2">
      <c r="A506" s="14" t="s">
        <v>124</v>
      </c>
      <c r="B506" s="15" t="s">
        <v>1553</v>
      </c>
      <c r="C506" s="15" t="s">
        <v>1187</v>
      </c>
      <c r="D506" s="15" t="s">
        <v>1544</v>
      </c>
      <c r="E506" s="15" t="s">
        <v>308</v>
      </c>
      <c r="F506" s="15" t="s">
        <v>309</v>
      </c>
      <c r="G506" s="15" t="s">
        <v>1207</v>
      </c>
      <c r="H506" s="15" t="s">
        <v>39</v>
      </c>
      <c r="I506" s="15" t="s">
        <v>398</v>
      </c>
      <c r="J506" s="15" t="s">
        <v>1139</v>
      </c>
      <c r="K506" s="15" t="s">
        <v>1140</v>
      </c>
      <c r="L506" s="15" t="s">
        <v>308</v>
      </c>
      <c r="M506" s="15" t="s">
        <v>1033</v>
      </c>
      <c r="N506" s="15" t="s">
        <v>1034</v>
      </c>
      <c r="O506" s="14" t="s">
        <v>1577</v>
      </c>
      <c r="P506" s="17">
        <v>-45.1</v>
      </c>
      <c r="Q506" s="24" t="s">
        <v>1571</v>
      </c>
      <c r="R506" s="24" t="s">
        <v>1558</v>
      </c>
      <c r="S506" s="24" t="str">
        <f t="shared" si="27"/>
        <v/>
      </c>
      <c r="T506" s="24" t="str">
        <f t="shared" si="28"/>
        <v/>
      </c>
      <c r="U506" s="24" t="str">
        <f t="shared" si="29"/>
        <v/>
      </c>
      <c r="V506" s="24" t="s">
        <v>1590</v>
      </c>
    </row>
    <row r="507" spans="1:22" x14ac:dyDescent="0.2">
      <c r="A507" s="14" t="s">
        <v>124</v>
      </c>
      <c r="B507" s="15" t="s">
        <v>1553</v>
      </c>
      <c r="C507" s="15" t="s">
        <v>1187</v>
      </c>
      <c r="D507" s="15" t="s">
        <v>1544</v>
      </c>
      <c r="E507" s="15" t="s">
        <v>308</v>
      </c>
      <c r="F507" s="15" t="s">
        <v>309</v>
      </c>
      <c r="G507" s="15" t="s">
        <v>1208</v>
      </c>
      <c r="H507" s="15" t="s">
        <v>4</v>
      </c>
      <c r="I507" s="15" t="s">
        <v>398</v>
      </c>
      <c r="J507" s="15" t="s">
        <v>1139</v>
      </c>
      <c r="K507" s="15" t="s">
        <v>1140</v>
      </c>
      <c r="L507" s="15" t="s">
        <v>308</v>
      </c>
      <c r="M507" s="15" t="s">
        <v>1033</v>
      </c>
      <c r="N507" s="15" t="s">
        <v>1034</v>
      </c>
      <c r="O507" s="14" t="s">
        <v>1580</v>
      </c>
      <c r="P507" s="17">
        <v>-902</v>
      </c>
      <c r="Q507" s="24" t="s">
        <v>1571</v>
      </c>
      <c r="R507" s="24" t="s">
        <v>1558</v>
      </c>
      <c r="S507" s="24" t="str">
        <f t="shared" si="27"/>
        <v/>
      </c>
      <c r="T507" s="24" t="str">
        <f t="shared" si="28"/>
        <v/>
      </c>
      <c r="U507" s="24" t="str">
        <f t="shared" si="29"/>
        <v/>
      </c>
      <c r="V507" s="24" t="s">
        <v>1590</v>
      </c>
    </row>
    <row r="508" spans="1:22" x14ac:dyDescent="0.2">
      <c r="A508" s="14" t="s">
        <v>124</v>
      </c>
      <c r="B508" s="15" t="s">
        <v>1553</v>
      </c>
      <c r="C508" s="15" t="s">
        <v>1187</v>
      </c>
      <c r="D508" s="15" t="s">
        <v>1544</v>
      </c>
      <c r="E508" s="15" t="s">
        <v>308</v>
      </c>
      <c r="F508" s="15" t="s">
        <v>309</v>
      </c>
      <c r="G508" s="15" t="s">
        <v>1208</v>
      </c>
      <c r="H508" s="15" t="s">
        <v>6</v>
      </c>
      <c r="I508" s="15" t="s">
        <v>398</v>
      </c>
      <c r="J508" s="15" t="s">
        <v>1139</v>
      </c>
      <c r="K508" s="15" t="s">
        <v>1140</v>
      </c>
      <c r="L508" s="15" t="s">
        <v>308</v>
      </c>
      <c r="M508" s="15" t="s">
        <v>1033</v>
      </c>
      <c r="N508" s="15" t="s">
        <v>1034</v>
      </c>
      <c r="O508" s="14" t="s">
        <v>1580</v>
      </c>
      <c r="P508" s="17">
        <v>-512.5</v>
      </c>
      <c r="Q508" s="24" t="s">
        <v>1571</v>
      </c>
      <c r="R508" s="24" t="s">
        <v>1558</v>
      </c>
      <c r="S508" s="24" t="str">
        <f t="shared" si="27"/>
        <v/>
      </c>
      <c r="T508" s="24" t="str">
        <f t="shared" si="28"/>
        <v/>
      </c>
      <c r="U508" s="24" t="str">
        <f t="shared" si="29"/>
        <v/>
      </c>
      <c r="V508" s="24" t="s">
        <v>1590</v>
      </c>
    </row>
    <row r="509" spans="1:22" x14ac:dyDescent="0.2">
      <c r="A509" s="14" t="s">
        <v>124</v>
      </c>
      <c r="B509" s="15" t="s">
        <v>1553</v>
      </c>
      <c r="C509" s="15" t="s">
        <v>1187</v>
      </c>
      <c r="D509" s="15" t="s">
        <v>1544</v>
      </c>
      <c r="E509" s="15" t="s">
        <v>308</v>
      </c>
      <c r="F509" s="15" t="s">
        <v>309</v>
      </c>
      <c r="G509" s="15" t="s">
        <v>1208</v>
      </c>
      <c r="H509" s="15" t="s">
        <v>8</v>
      </c>
      <c r="I509" s="15" t="s">
        <v>398</v>
      </c>
      <c r="J509" s="15" t="s">
        <v>1139</v>
      </c>
      <c r="K509" s="15" t="s">
        <v>1140</v>
      </c>
      <c r="L509" s="15" t="s">
        <v>308</v>
      </c>
      <c r="M509" s="15" t="s">
        <v>1033</v>
      </c>
      <c r="N509" s="15" t="s">
        <v>1034</v>
      </c>
      <c r="O509" s="14" t="s">
        <v>1580</v>
      </c>
      <c r="P509" s="17">
        <v>-61.5</v>
      </c>
      <c r="Q509" s="24" t="s">
        <v>1571</v>
      </c>
      <c r="R509" s="24" t="s">
        <v>1558</v>
      </c>
      <c r="S509" s="24" t="str">
        <f t="shared" si="27"/>
        <v/>
      </c>
      <c r="T509" s="24" t="str">
        <f t="shared" si="28"/>
        <v/>
      </c>
      <c r="U509" s="24" t="str">
        <f t="shared" si="29"/>
        <v/>
      </c>
      <c r="V509" s="24" t="s">
        <v>1590</v>
      </c>
    </row>
    <row r="510" spans="1:22" x14ac:dyDescent="0.2">
      <c r="A510" s="14" t="s">
        <v>124</v>
      </c>
      <c r="B510" s="15" t="s">
        <v>1553</v>
      </c>
      <c r="C510" s="15" t="s">
        <v>1187</v>
      </c>
      <c r="D510" s="15" t="s">
        <v>1544</v>
      </c>
      <c r="E510" s="15" t="s">
        <v>308</v>
      </c>
      <c r="F510" s="15" t="s">
        <v>309</v>
      </c>
      <c r="G510" s="15" t="s">
        <v>1208</v>
      </c>
      <c r="H510" s="15" t="s">
        <v>19</v>
      </c>
      <c r="I510" s="15" t="s">
        <v>398</v>
      </c>
      <c r="J510" s="15" t="s">
        <v>1139</v>
      </c>
      <c r="K510" s="15" t="s">
        <v>1140</v>
      </c>
      <c r="L510" s="15" t="s">
        <v>308</v>
      </c>
      <c r="M510" s="15" t="s">
        <v>1033</v>
      </c>
      <c r="N510" s="15" t="s">
        <v>1034</v>
      </c>
      <c r="O510" s="14" t="s">
        <v>1580</v>
      </c>
      <c r="P510" s="17">
        <v>-90.2</v>
      </c>
      <c r="Q510" s="24" t="s">
        <v>1571</v>
      </c>
      <c r="R510" s="24" t="s">
        <v>1558</v>
      </c>
      <c r="S510" s="24" t="str">
        <f t="shared" si="27"/>
        <v/>
      </c>
      <c r="T510" s="24" t="str">
        <f t="shared" si="28"/>
        <v/>
      </c>
      <c r="U510" s="24" t="str">
        <f t="shared" si="29"/>
        <v/>
      </c>
      <c r="V510" s="24" t="s">
        <v>1590</v>
      </c>
    </row>
    <row r="511" spans="1:22" x14ac:dyDescent="0.2">
      <c r="A511" s="14" t="s">
        <v>124</v>
      </c>
      <c r="B511" s="15" t="s">
        <v>1553</v>
      </c>
      <c r="C511" s="15" t="s">
        <v>1187</v>
      </c>
      <c r="D511" s="15" t="s">
        <v>1544</v>
      </c>
      <c r="E511" s="15" t="s">
        <v>308</v>
      </c>
      <c r="F511" s="15" t="s">
        <v>309</v>
      </c>
      <c r="G511" s="15" t="s">
        <v>1208</v>
      </c>
      <c r="H511" s="15" t="s">
        <v>13</v>
      </c>
      <c r="I511" s="15" t="s">
        <v>398</v>
      </c>
      <c r="J511" s="15" t="s">
        <v>1139</v>
      </c>
      <c r="K511" s="15" t="s">
        <v>1140</v>
      </c>
      <c r="L511" s="15" t="s">
        <v>308</v>
      </c>
      <c r="M511" s="15" t="s">
        <v>1033</v>
      </c>
      <c r="N511" s="15" t="s">
        <v>1034</v>
      </c>
      <c r="O511" s="14" t="s">
        <v>1580</v>
      </c>
      <c r="P511" s="17">
        <v>-32.799999999999997</v>
      </c>
      <c r="Q511" s="24" t="s">
        <v>1571</v>
      </c>
      <c r="R511" s="24" t="s">
        <v>1558</v>
      </c>
      <c r="S511" s="24" t="str">
        <f t="shared" si="27"/>
        <v/>
      </c>
      <c r="T511" s="24" t="str">
        <f t="shared" si="28"/>
        <v/>
      </c>
      <c r="U511" s="24" t="str">
        <f t="shared" si="29"/>
        <v/>
      </c>
      <c r="V511" s="24" t="s">
        <v>1590</v>
      </c>
    </row>
    <row r="512" spans="1:22" x14ac:dyDescent="0.2">
      <c r="A512" s="14" t="s">
        <v>124</v>
      </c>
      <c r="B512" s="15" t="s">
        <v>1553</v>
      </c>
      <c r="C512" s="15" t="s">
        <v>1187</v>
      </c>
      <c r="D512" s="15" t="s">
        <v>1544</v>
      </c>
      <c r="E512" s="15" t="s">
        <v>308</v>
      </c>
      <c r="F512" s="15" t="s">
        <v>309</v>
      </c>
      <c r="G512" s="15" t="s">
        <v>1208</v>
      </c>
      <c r="H512" s="15" t="s">
        <v>39</v>
      </c>
      <c r="I512" s="15" t="s">
        <v>398</v>
      </c>
      <c r="J512" s="15" t="s">
        <v>1139</v>
      </c>
      <c r="K512" s="15" t="s">
        <v>1140</v>
      </c>
      <c r="L512" s="15" t="s">
        <v>308</v>
      </c>
      <c r="M512" s="15" t="s">
        <v>1033</v>
      </c>
      <c r="N512" s="15" t="s">
        <v>1034</v>
      </c>
      <c r="O512" s="14" t="s">
        <v>1580</v>
      </c>
      <c r="P512" s="17">
        <v>-42.024999999999999</v>
      </c>
      <c r="Q512" s="24" t="s">
        <v>1571</v>
      </c>
      <c r="R512" s="24" t="s">
        <v>1558</v>
      </c>
      <c r="S512" s="24" t="str">
        <f t="shared" si="27"/>
        <v/>
      </c>
      <c r="T512" s="24" t="str">
        <f t="shared" si="28"/>
        <v/>
      </c>
      <c r="U512" s="24" t="str">
        <f t="shared" si="29"/>
        <v/>
      </c>
      <c r="V512" s="24" t="s">
        <v>1590</v>
      </c>
    </row>
    <row r="513" spans="1:22" x14ac:dyDescent="0.2">
      <c r="A513" s="14" t="s">
        <v>124</v>
      </c>
      <c r="B513" s="15" t="s">
        <v>1553</v>
      </c>
      <c r="C513" s="15" t="s">
        <v>1187</v>
      </c>
      <c r="D513" s="15" t="s">
        <v>1544</v>
      </c>
      <c r="E513" s="15" t="s">
        <v>308</v>
      </c>
      <c r="F513" s="15" t="s">
        <v>309</v>
      </c>
      <c r="G513" s="15" t="s">
        <v>1208</v>
      </c>
      <c r="H513" s="15" t="s">
        <v>49</v>
      </c>
      <c r="I513" s="15" t="s">
        <v>398</v>
      </c>
      <c r="J513" s="15" t="s">
        <v>1139</v>
      </c>
      <c r="K513" s="15" t="s">
        <v>1140</v>
      </c>
      <c r="L513" s="15" t="s">
        <v>308</v>
      </c>
      <c r="M513" s="15" t="s">
        <v>1033</v>
      </c>
      <c r="N513" s="15" t="s">
        <v>1034</v>
      </c>
      <c r="O513" s="14" t="s">
        <v>1580</v>
      </c>
      <c r="P513" s="17">
        <v>-45.1</v>
      </c>
      <c r="Q513" s="24" t="s">
        <v>1571</v>
      </c>
      <c r="R513" s="24" t="s">
        <v>1558</v>
      </c>
      <c r="S513" s="24" t="str">
        <f t="shared" si="27"/>
        <v/>
      </c>
      <c r="T513" s="24" t="str">
        <f t="shared" si="28"/>
        <v/>
      </c>
      <c r="U513" s="24" t="str">
        <f t="shared" si="29"/>
        <v/>
      </c>
      <c r="V513" s="24" t="s">
        <v>1590</v>
      </c>
    </row>
    <row r="514" spans="1:22" x14ac:dyDescent="0.2">
      <c r="A514" s="14" t="s">
        <v>124</v>
      </c>
      <c r="B514" s="15" t="s">
        <v>1553</v>
      </c>
      <c r="C514" s="15" t="s">
        <v>1187</v>
      </c>
      <c r="D514" s="15" t="s">
        <v>1544</v>
      </c>
      <c r="E514" s="15" t="s">
        <v>308</v>
      </c>
      <c r="F514" s="15" t="s">
        <v>309</v>
      </c>
      <c r="G514" s="15" t="s">
        <v>1209</v>
      </c>
      <c r="H514" s="15" t="s">
        <v>4</v>
      </c>
      <c r="I514" s="15" t="s">
        <v>398</v>
      </c>
      <c r="J514" s="15" t="s">
        <v>1139</v>
      </c>
      <c r="K514" s="15" t="s">
        <v>1140</v>
      </c>
      <c r="L514" s="15" t="s">
        <v>308</v>
      </c>
      <c r="M514" s="15" t="s">
        <v>1033</v>
      </c>
      <c r="N514" s="15" t="s">
        <v>1034</v>
      </c>
      <c r="O514" s="14" t="s">
        <v>1585</v>
      </c>
      <c r="P514" s="17">
        <v>-45.1</v>
      </c>
      <c r="Q514" s="24" t="s">
        <v>1571</v>
      </c>
      <c r="R514" s="24" t="s">
        <v>1558</v>
      </c>
      <c r="S514" s="24" t="str">
        <f t="shared" si="27"/>
        <v/>
      </c>
      <c r="T514" s="24" t="str">
        <f t="shared" si="28"/>
        <v/>
      </c>
      <c r="U514" s="24" t="str">
        <f t="shared" si="29"/>
        <v/>
      </c>
      <c r="V514" s="24" t="s">
        <v>1590</v>
      </c>
    </row>
    <row r="515" spans="1:22" x14ac:dyDescent="0.2">
      <c r="A515" s="14" t="s">
        <v>124</v>
      </c>
      <c r="B515" s="15" t="s">
        <v>1553</v>
      </c>
      <c r="C515" s="15" t="s">
        <v>1187</v>
      </c>
      <c r="D515" s="15" t="s">
        <v>1544</v>
      </c>
      <c r="E515" s="15" t="s">
        <v>308</v>
      </c>
      <c r="F515" s="15" t="s">
        <v>309</v>
      </c>
      <c r="G515" s="15" t="s">
        <v>1209</v>
      </c>
      <c r="H515" s="15" t="s">
        <v>6</v>
      </c>
      <c r="I515" s="15" t="s">
        <v>398</v>
      </c>
      <c r="J515" s="15" t="s">
        <v>1139</v>
      </c>
      <c r="K515" s="15" t="s">
        <v>1140</v>
      </c>
      <c r="L515" s="15" t="s">
        <v>308</v>
      </c>
      <c r="M515" s="15" t="s">
        <v>1033</v>
      </c>
      <c r="N515" s="15" t="s">
        <v>1034</v>
      </c>
      <c r="O515" s="14" t="s">
        <v>1585</v>
      </c>
      <c r="P515" s="17">
        <v>-42.024999999999999</v>
      </c>
      <c r="Q515" s="24" t="s">
        <v>1571</v>
      </c>
      <c r="R515" s="24" t="s">
        <v>1558</v>
      </c>
      <c r="S515" s="24" t="str">
        <f t="shared" si="27"/>
        <v/>
      </c>
      <c r="T515" s="24" t="str">
        <f t="shared" si="28"/>
        <v/>
      </c>
      <c r="U515" s="24" t="str">
        <f t="shared" si="29"/>
        <v/>
      </c>
      <c r="V515" s="24" t="s">
        <v>1590</v>
      </c>
    </row>
    <row r="516" spans="1:22" x14ac:dyDescent="0.2">
      <c r="A516" s="14" t="s">
        <v>124</v>
      </c>
      <c r="B516" s="15" t="s">
        <v>1553</v>
      </c>
      <c r="C516" s="15" t="s">
        <v>1187</v>
      </c>
      <c r="D516" s="15" t="s">
        <v>1544</v>
      </c>
      <c r="E516" s="15" t="s">
        <v>308</v>
      </c>
      <c r="F516" s="15" t="s">
        <v>309</v>
      </c>
      <c r="G516" s="15" t="s">
        <v>1209</v>
      </c>
      <c r="H516" s="15" t="s">
        <v>8</v>
      </c>
      <c r="I516" s="15" t="s">
        <v>398</v>
      </c>
      <c r="J516" s="15" t="s">
        <v>1139</v>
      </c>
      <c r="K516" s="15" t="s">
        <v>1140</v>
      </c>
      <c r="L516" s="15" t="s">
        <v>308</v>
      </c>
      <c r="M516" s="15" t="s">
        <v>1033</v>
      </c>
      <c r="N516" s="15" t="s">
        <v>1034</v>
      </c>
      <c r="O516" s="14" t="s">
        <v>1585</v>
      </c>
      <c r="P516" s="17">
        <v>-738</v>
      </c>
      <c r="Q516" s="24" t="s">
        <v>1571</v>
      </c>
      <c r="R516" s="24" t="s">
        <v>1558</v>
      </c>
      <c r="S516" s="24" t="str">
        <f t="shared" si="27"/>
        <v/>
      </c>
      <c r="T516" s="24" t="str">
        <f t="shared" si="28"/>
        <v/>
      </c>
      <c r="U516" s="24" t="str">
        <f t="shared" si="29"/>
        <v/>
      </c>
      <c r="V516" s="24" t="s">
        <v>1590</v>
      </c>
    </row>
    <row r="517" spans="1:22" x14ac:dyDescent="0.2">
      <c r="A517" s="14" t="s">
        <v>124</v>
      </c>
      <c r="B517" s="15" t="s">
        <v>1553</v>
      </c>
      <c r="C517" s="15" t="s">
        <v>1187</v>
      </c>
      <c r="D517" s="15" t="s">
        <v>1544</v>
      </c>
      <c r="E517" s="15" t="s">
        <v>308</v>
      </c>
      <c r="F517" s="15" t="s">
        <v>309</v>
      </c>
      <c r="G517" s="15" t="s">
        <v>1209</v>
      </c>
      <c r="H517" s="15" t="s">
        <v>19</v>
      </c>
      <c r="I517" s="15" t="s">
        <v>398</v>
      </c>
      <c r="J517" s="15" t="s">
        <v>1139</v>
      </c>
      <c r="K517" s="15" t="s">
        <v>1140</v>
      </c>
      <c r="L517" s="15" t="s">
        <v>308</v>
      </c>
      <c r="M517" s="15" t="s">
        <v>1033</v>
      </c>
      <c r="N517" s="15" t="s">
        <v>1034</v>
      </c>
      <c r="O517" s="14" t="s">
        <v>1585</v>
      </c>
      <c r="P517" s="17">
        <v>-1517</v>
      </c>
      <c r="Q517" s="24" t="s">
        <v>1571</v>
      </c>
      <c r="R517" s="24" t="s">
        <v>1558</v>
      </c>
      <c r="S517" s="24" t="str">
        <f t="shared" si="27"/>
        <v/>
      </c>
      <c r="T517" s="24" t="str">
        <f t="shared" si="28"/>
        <v/>
      </c>
      <c r="U517" s="24" t="str">
        <f t="shared" si="29"/>
        <v/>
      </c>
      <c r="V517" s="24" t="s">
        <v>1590</v>
      </c>
    </row>
    <row r="518" spans="1:22" x14ac:dyDescent="0.2">
      <c r="A518" s="14" t="s">
        <v>124</v>
      </c>
      <c r="B518" s="15" t="s">
        <v>1553</v>
      </c>
      <c r="C518" s="15" t="s">
        <v>1187</v>
      </c>
      <c r="D518" s="15" t="s">
        <v>1544</v>
      </c>
      <c r="E518" s="15" t="s">
        <v>308</v>
      </c>
      <c r="F518" s="15" t="s">
        <v>309</v>
      </c>
      <c r="G518" s="15" t="s">
        <v>1209</v>
      </c>
      <c r="H518" s="15" t="s">
        <v>13</v>
      </c>
      <c r="I518" s="15" t="s">
        <v>398</v>
      </c>
      <c r="J518" s="15" t="s">
        <v>1139</v>
      </c>
      <c r="K518" s="15" t="s">
        <v>1140</v>
      </c>
      <c r="L518" s="15" t="s">
        <v>308</v>
      </c>
      <c r="M518" s="15" t="s">
        <v>1033</v>
      </c>
      <c r="N518" s="15" t="s">
        <v>1034</v>
      </c>
      <c r="O518" s="14" t="s">
        <v>1585</v>
      </c>
      <c r="P518" s="17">
        <v>-61.5</v>
      </c>
      <c r="Q518" s="24" t="s">
        <v>1571</v>
      </c>
      <c r="R518" s="24" t="s">
        <v>1558</v>
      </c>
      <c r="S518" s="24" t="str">
        <f t="shared" si="27"/>
        <v/>
      </c>
      <c r="T518" s="24" t="str">
        <f t="shared" si="28"/>
        <v/>
      </c>
      <c r="U518" s="24" t="str">
        <f t="shared" si="29"/>
        <v/>
      </c>
      <c r="V518" s="24" t="s">
        <v>1590</v>
      </c>
    </row>
    <row r="519" spans="1:22" x14ac:dyDescent="0.2">
      <c r="A519" s="14" t="s">
        <v>124</v>
      </c>
      <c r="B519" s="15" t="s">
        <v>1553</v>
      </c>
      <c r="C519" s="15" t="s">
        <v>1187</v>
      </c>
      <c r="D519" s="15" t="s">
        <v>1544</v>
      </c>
      <c r="E519" s="15" t="s">
        <v>308</v>
      </c>
      <c r="F519" s="15" t="s">
        <v>309</v>
      </c>
      <c r="G519" s="15" t="s">
        <v>1209</v>
      </c>
      <c r="H519" s="15" t="s">
        <v>39</v>
      </c>
      <c r="I519" s="15" t="s">
        <v>398</v>
      </c>
      <c r="J519" s="15" t="s">
        <v>1139</v>
      </c>
      <c r="K519" s="15" t="s">
        <v>1140</v>
      </c>
      <c r="L519" s="15" t="s">
        <v>308</v>
      </c>
      <c r="M519" s="15" t="s">
        <v>1033</v>
      </c>
      <c r="N519" s="15" t="s">
        <v>1034</v>
      </c>
      <c r="O519" s="14" t="s">
        <v>1585</v>
      </c>
      <c r="P519" s="17">
        <v>-88.15</v>
      </c>
      <c r="Q519" s="24" t="s">
        <v>1571</v>
      </c>
      <c r="R519" s="24" t="s">
        <v>1558</v>
      </c>
      <c r="S519" s="24" t="str">
        <f t="shared" si="27"/>
        <v/>
      </c>
      <c r="T519" s="24" t="str">
        <f t="shared" si="28"/>
        <v/>
      </c>
      <c r="U519" s="24" t="str">
        <f t="shared" si="29"/>
        <v/>
      </c>
      <c r="V519" s="24" t="s">
        <v>1590</v>
      </c>
    </row>
    <row r="520" spans="1:22" x14ac:dyDescent="0.2">
      <c r="A520" s="14" t="s">
        <v>124</v>
      </c>
      <c r="B520" s="15" t="s">
        <v>1553</v>
      </c>
      <c r="C520" s="15" t="s">
        <v>1187</v>
      </c>
      <c r="D520" s="15" t="s">
        <v>1544</v>
      </c>
      <c r="E520" s="15" t="s">
        <v>308</v>
      </c>
      <c r="F520" s="15" t="s">
        <v>309</v>
      </c>
      <c r="G520" s="15" t="s">
        <v>1209</v>
      </c>
      <c r="H520" s="15" t="s">
        <v>49</v>
      </c>
      <c r="I520" s="15" t="s">
        <v>398</v>
      </c>
      <c r="J520" s="15" t="s">
        <v>1139</v>
      </c>
      <c r="K520" s="15" t="s">
        <v>1140</v>
      </c>
      <c r="L520" s="15" t="s">
        <v>308</v>
      </c>
      <c r="M520" s="15" t="s">
        <v>1033</v>
      </c>
      <c r="N520" s="15" t="s">
        <v>1034</v>
      </c>
      <c r="O520" s="14" t="s">
        <v>1585</v>
      </c>
      <c r="P520" s="17">
        <v>-410</v>
      </c>
      <c r="Q520" s="24" t="s">
        <v>1571</v>
      </c>
      <c r="R520" s="24" t="s">
        <v>1558</v>
      </c>
      <c r="S520" s="24" t="str">
        <f t="shared" si="27"/>
        <v/>
      </c>
      <c r="T520" s="24" t="str">
        <f t="shared" si="28"/>
        <v/>
      </c>
      <c r="U520" s="24" t="str">
        <f t="shared" si="29"/>
        <v/>
      </c>
      <c r="V520" s="24" t="s">
        <v>1590</v>
      </c>
    </row>
    <row r="521" spans="1:22" x14ac:dyDescent="0.2">
      <c r="A521" s="14" t="s">
        <v>124</v>
      </c>
      <c r="B521" s="15" t="s">
        <v>1553</v>
      </c>
      <c r="C521" s="15" t="s">
        <v>1187</v>
      </c>
      <c r="D521" s="15" t="s">
        <v>1544</v>
      </c>
      <c r="E521" s="15" t="s">
        <v>308</v>
      </c>
      <c r="F521" s="15" t="s">
        <v>309</v>
      </c>
      <c r="G521" s="15" t="s">
        <v>1210</v>
      </c>
      <c r="H521" s="15" t="s">
        <v>4</v>
      </c>
      <c r="I521" s="15" t="s">
        <v>398</v>
      </c>
      <c r="J521" s="15" t="s">
        <v>1139</v>
      </c>
      <c r="K521" s="15" t="s">
        <v>1140</v>
      </c>
      <c r="L521" s="15" t="s">
        <v>308</v>
      </c>
      <c r="M521" s="15" t="s">
        <v>1033</v>
      </c>
      <c r="N521" s="15" t="s">
        <v>1034</v>
      </c>
      <c r="O521" s="14" t="s">
        <v>1576</v>
      </c>
      <c r="P521" s="17">
        <v>-1131.5999999999999</v>
      </c>
      <c r="Q521" s="24" t="s">
        <v>1571</v>
      </c>
      <c r="R521" s="24" t="s">
        <v>1558</v>
      </c>
      <c r="S521" s="24" t="str">
        <f t="shared" si="27"/>
        <v/>
      </c>
      <c r="T521" s="24" t="str">
        <f t="shared" si="28"/>
        <v/>
      </c>
      <c r="U521" s="24" t="str">
        <f t="shared" si="29"/>
        <v/>
      </c>
      <c r="V521" s="24" t="s">
        <v>1590</v>
      </c>
    </row>
    <row r="522" spans="1:22" x14ac:dyDescent="0.2">
      <c r="A522" s="14" t="s">
        <v>124</v>
      </c>
      <c r="B522" s="15" t="s">
        <v>1553</v>
      </c>
      <c r="C522" s="15" t="s">
        <v>1187</v>
      </c>
      <c r="D522" s="15" t="s">
        <v>1544</v>
      </c>
      <c r="E522" s="15" t="s">
        <v>308</v>
      </c>
      <c r="F522" s="15" t="s">
        <v>309</v>
      </c>
      <c r="G522" s="15" t="s">
        <v>1210</v>
      </c>
      <c r="H522" s="15" t="s">
        <v>6</v>
      </c>
      <c r="I522" s="15" t="s">
        <v>398</v>
      </c>
      <c r="J522" s="15" t="s">
        <v>1139</v>
      </c>
      <c r="K522" s="15" t="s">
        <v>1140</v>
      </c>
      <c r="L522" s="15" t="s">
        <v>308</v>
      </c>
      <c r="M522" s="15" t="s">
        <v>1033</v>
      </c>
      <c r="N522" s="15" t="s">
        <v>1034</v>
      </c>
      <c r="O522" s="14" t="s">
        <v>1576</v>
      </c>
      <c r="P522" s="17">
        <v>-307.5</v>
      </c>
      <c r="Q522" s="24" t="s">
        <v>1571</v>
      </c>
      <c r="R522" s="24" t="s">
        <v>1558</v>
      </c>
      <c r="S522" s="24" t="str">
        <f t="shared" ref="S522:S585" si="30">IF($V522="Various Vendors &lt; $1,000","",$G522)</f>
        <v/>
      </c>
      <c r="T522" s="24" t="str">
        <f t="shared" ref="T522:T585" si="31">IF($V522="Various Vendors &lt; $1,000","",$O522)</f>
        <v/>
      </c>
      <c r="U522" s="24" t="str">
        <f t="shared" ref="U522:U585" si="32">IF($V522="Various Vendors &lt; $1,000","",$D522)</f>
        <v/>
      </c>
      <c r="V522" s="24" t="s">
        <v>1590</v>
      </c>
    </row>
    <row r="523" spans="1:22" x14ac:dyDescent="0.2">
      <c r="A523" s="14" t="s">
        <v>124</v>
      </c>
      <c r="B523" s="15" t="s">
        <v>1553</v>
      </c>
      <c r="C523" s="15" t="s">
        <v>1187</v>
      </c>
      <c r="D523" s="15" t="s">
        <v>1544</v>
      </c>
      <c r="E523" s="15" t="s">
        <v>308</v>
      </c>
      <c r="F523" s="15" t="s">
        <v>309</v>
      </c>
      <c r="G523" s="15" t="s">
        <v>1210</v>
      </c>
      <c r="H523" s="15" t="s">
        <v>8</v>
      </c>
      <c r="I523" s="15" t="s">
        <v>398</v>
      </c>
      <c r="J523" s="15" t="s">
        <v>1139</v>
      </c>
      <c r="K523" s="15" t="s">
        <v>1140</v>
      </c>
      <c r="L523" s="15" t="s">
        <v>308</v>
      </c>
      <c r="M523" s="15" t="s">
        <v>1033</v>
      </c>
      <c r="N523" s="15" t="s">
        <v>1034</v>
      </c>
      <c r="O523" s="14" t="s">
        <v>1576</v>
      </c>
      <c r="P523" s="17">
        <v>-61.5</v>
      </c>
      <c r="Q523" s="24" t="s">
        <v>1571</v>
      </c>
      <c r="R523" s="24" t="s">
        <v>1558</v>
      </c>
      <c r="S523" s="24" t="str">
        <f t="shared" si="30"/>
        <v/>
      </c>
      <c r="T523" s="24" t="str">
        <f t="shared" si="31"/>
        <v/>
      </c>
      <c r="U523" s="24" t="str">
        <f t="shared" si="32"/>
        <v/>
      </c>
      <c r="V523" s="24" t="s">
        <v>1590</v>
      </c>
    </row>
    <row r="524" spans="1:22" x14ac:dyDescent="0.2">
      <c r="A524" s="14" t="s">
        <v>124</v>
      </c>
      <c r="B524" s="15" t="s">
        <v>1553</v>
      </c>
      <c r="C524" s="15" t="s">
        <v>1187</v>
      </c>
      <c r="D524" s="15" t="s">
        <v>1544</v>
      </c>
      <c r="E524" s="15" t="s">
        <v>308</v>
      </c>
      <c r="F524" s="15" t="s">
        <v>309</v>
      </c>
      <c r="G524" s="15" t="s">
        <v>1210</v>
      </c>
      <c r="H524" s="15" t="s">
        <v>19</v>
      </c>
      <c r="I524" s="15" t="s">
        <v>398</v>
      </c>
      <c r="J524" s="15" t="s">
        <v>1139</v>
      </c>
      <c r="K524" s="15" t="s">
        <v>1140</v>
      </c>
      <c r="L524" s="15" t="s">
        <v>308</v>
      </c>
      <c r="M524" s="15" t="s">
        <v>1033</v>
      </c>
      <c r="N524" s="15" t="s">
        <v>1034</v>
      </c>
      <c r="O524" s="14" t="s">
        <v>1576</v>
      </c>
      <c r="P524" s="17">
        <v>-88.15</v>
      </c>
      <c r="Q524" s="24" t="s">
        <v>1571</v>
      </c>
      <c r="R524" s="24" t="s">
        <v>1558</v>
      </c>
      <c r="S524" s="24" t="str">
        <f t="shared" si="30"/>
        <v/>
      </c>
      <c r="T524" s="24" t="str">
        <f t="shared" si="31"/>
        <v/>
      </c>
      <c r="U524" s="24" t="str">
        <f t="shared" si="32"/>
        <v/>
      </c>
      <c r="V524" s="24" t="s">
        <v>1590</v>
      </c>
    </row>
    <row r="525" spans="1:22" x14ac:dyDescent="0.2">
      <c r="A525" s="14" t="s">
        <v>124</v>
      </c>
      <c r="B525" s="15" t="s">
        <v>1553</v>
      </c>
      <c r="C525" s="15" t="s">
        <v>1187</v>
      </c>
      <c r="D525" s="15" t="s">
        <v>1544</v>
      </c>
      <c r="E525" s="15" t="s">
        <v>308</v>
      </c>
      <c r="F525" s="15" t="s">
        <v>309</v>
      </c>
      <c r="G525" s="15" t="s">
        <v>1210</v>
      </c>
      <c r="H525" s="15" t="s">
        <v>13</v>
      </c>
      <c r="I525" s="15" t="s">
        <v>398</v>
      </c>
      <c r="J525" s="15" t="s">
        <v>1139</v>
      </c>
      <c r="K525" s="15" t="s">
        <v>1140</v>
      </c>
      <c r="L525" s="15" t="s">
        <v>308</v>
      </c>
      <c r="M525" s="15" t="s">
        <v>1033</v>
      </c>
      <c r="N525" s="15" t="s">
        <v>1034</v>
      </c>
      <c r="O525" s="14" t="s">
        <v>1576</v>
      </c>
      <c r="P525" s="17">
        <v>-42.024999999999999</v>
      </c>
      <c r="Q525" s="24" t="s">
        <v>1571</v>
      </c>
      <c r="R525" s="24" t="s">
        <v>1558</v>
      </c>
      <c r="S525" s="24" t="str">
        <f t="shared" si="30"/>
        <v/>
      </c>
      <c r="T525" s="24" t="str">
        <f t="shared" si="31"/>
        <v/>
      </c>
      <c r="U525" s="24" t="str">
        <f t="shared" si="32"/>
        <v/>
      </c>
      <c r="V525" s="24" t="s">
        <v>1590</v>
      </c>
    </row>
    <row r="526" spans="1:22" x14ac:dyDescent="0.2">
      <c r="A526" s="14" t="s">
        <v>124</v>
      </c>
      <c r="B526" s="15" t="s">
        <v>1553</v>
      </c>
      <c r="C526" s="15" t="s">
        <v>1187</v>
      </c>
      <c r="D526" s="15" t="s">
        <v>1544</v>
      </c>
      <c r="E526" s="15" t="s">
        <v>308</v>
      </c>
      <c r="F526" s="15" t="s">
        <v>309</v>
      </c>
      <c r="G526" s="15" t="s">
        <v>1210</v>
      </c>
      <c r="H526" s="15" t="s">
        <v>39</v>
      </c>
      <c r="I526" s="15" t="s">
        <v>398</v>
      </c>
      <c r="J526" s="15" t="s">
        <v>1139</v>
      </c>
      <c r="K526" s="15" t="s">
        <v>1140</v>
      </c>
      <c r="L526" s="15" t="s">
        <v>308</v>
      </c>
      <c r="M526" s="15" t="s">
        <v>1033</v>
      </c>
      <c r="N526" s="15" t="s">
        <v>1034</v>
      </c>
      <c r="O526" s="14" t="s">
        <v>1576</v>
      </c>
      <c r="P526" s="17">
        <v>-45.1</v>
      </c>
      <c r="Q526" s="24" t="s">
        <v>1571</v>
      </c>
      <c r="R526" s="24" t="s">
        <v>1558</v>
      </c>
      <c r="S526" s="24" t="str">
        <f t="shared" si="30"/>
        <v/>
      </c>
      <c r="T526" s="24" t="str">
        <f t="shared" si="31"/>
        <v/>
      </c>
      <c r="U526" s="24" t="str">
        <f t="shared" si="32"/>
        <v/>
      </c>
      <c r="V526" s="24" t="s">
        <v>1590</v>
      </c>
    </row>
    <row r="527" spans="1:22" x14ac:dyDescent="0.2">
      <c r="A527" s="14" t="s">
        <v>124</v>
      </c>
      <c r="B527" s="15" t="s">
        <v>1553</v>
      </c>
      <c r="C527" s="15" t="s">
        <v>1472</v>
      </c>
      <c r="D527" s="15" t="s">
        <v>1545</v>
      </c>
      <c r="E527" s="15" t="s">
        <v>359</v>
      </c>
      <c r="F527" s="15" t="s">
        <v>360</v>
      </c>
      <c r="G527" s="15" t="s">
        <v>914</v>
      </c>
      <c r="H527" s="15" t="s">
        <v>295</v>
      </c>
      <c r="I527" s="15" t="s">
        <v>437</v>
      </c>
      <c r="J527" s="15" t="s">
        <v>1098</v>
      </c>
      <c r="K527" s="15" t="s">
        <v>1099</v>
      </c>
      <c r="L527" s="15" t="s">
        <v>308</v>
      </c>
      <c r="M527" s="15" t="s">
        <v>308</v>
      </c>
      <c r="N527" s="15" t="s">
        <v>308</v>
      </c>
      <c r="O527" s="14" t="s">
        <v>1586</v>
      </c>
      <c r="P527" s="17">
        <v>14663.63</v>
      </c>
      <c r="Q527" s="24" t="s">
        <v>1571</v>
      </c>
      <c r="R527" s="24" t="s">
        <v>1558</v>
      </c>
      <c r="S527" s="24" t="str">
        <f t="shared" si="30"/>
        <v>5000000273</v>
      </c>
      <c r="T527" s="24" t="str">
        <f t="shared" si="31"/>
        <v>APR 2020</v>
      </c>
      <c r="U527" s="24" t="str">
        <f t="shared" si="32"/>
        <v>Training Services</v>
      </c>
      <c r="V527" t="str">
        <f t="shared" ref="V527:V585" si="33">F527</f>
        <v>PARADIGM LIAISON SERVICES LLC</v>
      </c>
    </row>
    <row r="528" spans="1:22" x14ac:dyDescent="0.2">
      <c r="A528" s="14" t="s">
        <v>124</v>
      </c>
      <c r="B528" s="15" t="s">
        <v>1553</v>
      </c>
      <c r="C528" s="15" t="s">
        <v>1472</v>
      </c>
      <c r="D528" s="15" t="s">
        <v>1545</v>
      </c>
      <c r="E528" s="15" t="s">
        <v>356</v>
      </c>
      <c r="F528" s="15" t="s">
        <v>357</v>
      </c>
      <c r="G528" s="15" t="s">
        <v>575</v>
      </c>
      <c r="H528" s="15" t="s">
        <v>295</v>
      </c>
      <c r="I528" s="15" t="s">
        <v>312</v>
      </c>
      <c r="J528" s="15" t="s">
        <v>1060</v>
      </c>
      <c r="K528" s="15" t="s">
        <v>1061</v>
      </c>
      <c r="L528" s="15" t="s">
        <v>308</v>
      </c>
      <c r="M528" s="15" t="s">
        <v>308</v>
      </c>
      <c r="N528" s="15" t="s">
        <v>576</v>
      </c>
      <c r="O528" s="14" t="s">
        <v>1582</v>
      </c>
      <c r="P528" s="17">
        <v>1100</v>
      </c>
      <c r="Q528" s="24" t="s">
        <v>1571</v>
      </c>
      <c r="R528" s="24" t="s">
        <v>1558</v>
      </c>
      <c r="S528" s="24" t="str">
        <f t="shared" si="30"/>
        <v>1900001036</v>
      </c>
      <c r="T528" s="24" t="str">
        <f t="shared" si="31"/>
        <v>MAR 2020</v>
      </c>
      <c r="U528" s="24" t="str">
        <f t="shared" si="32"/>
        <v>Training Services</v>
      </c>
      <c r="V528" t="str">
        <f t="shared" si="33"/>
        <v>MILLENNIUM LEARNING CONCEPTS</v>
      </c>
    </row>
    <row r="529" spans="1:22" x14ac:dyDescent="0.2">
      <c r="A529" s="14" t="s">
        <v>124</v>
      </c>
      <c r="B529" s="15" t="s">
        <v>1553</v>
      </c>
      <c r="C529" s="15" t="s">
        <v>1472</v>
      </c>
      <c r="D529" s="15" t="s">
        <v>1545</v>
      </c>
      <c r="E529" s="15" t="s">
        <v>356</v>
      </c>
      <c r="F529" s="15" t="s">
        <v>357</v>
      </c>
      <c r="G529" s="15" t="s">
        <v>913</v>
      </c>
      <c r="H529" s="15" t="s">
        <v>295</v>
      </c>
      <c r="I529" s="15" t="s">
        <v>437</v>
      </c>
      <c r="J529" s="15" t="s">
        <v>1060</v>
      </c>
      <c r="K529" s="15" t="s">
        <v>1061</v>
      </c>
      <c r="L529" s="15" t="s">
        <v>308</v>
      </c>
      <c r="M529" s="15" t="s">
        <v>308</v>
      </c>
      <c r="N529" s="15" t="s">
        <v>308</v>
      </c>
      <c r="O529" s="14" t="s">
        <v>1582</v>
      </c>
      <c r="P529" s="17">
        <v>4400</v>
      </c>
      <c r="Q529" s="24" t="s">
        <v>1571</v>
      </c>
      <c r="R529" s="24" t="s">
        <v>1558</v>
      </c>
      <c r="S529" s="24" t="str">
        <f t="shared" si="30"/>
        <v>5000000165</v>
      </c>
      <c r="T529" s="24" t="str">
        <f t="shared" si="31"/>
        <v>MAR 2020</v>
      </c>
      <c r="U529" s="24" t="str">
        <f t="shared" si="32"/>
        <v>Training Services</v>
      </c>
      <c r="V529" t="str">
        <f t="shared" si="33"/>
        <v>MILLENNIUM LEARNING CONCEPTS</v>
      </c>
    </row>
    <row r="530" spans="1:22" x14ac:dyDescent="0.2">
      <c r="A530" s="14" t="s">
        <v>124</v>
      </c>
      <c r="B530" s="15" t="s">
        <v>1553</v>
      </c>
      <c r="C530" s="15" t="s">
        <v>1472</v>
      </c>
      <c r="D530" s="15" t="s">
        <v>1545</v>
      </c>
      <c r="E530" s="15" t="s">
        <v>369</v>
      </c>
      <c r="F530" s="15" t="s">
        <v>370</v>
      </c>
      <c r="G530" s="15" t="s">
        <v>846</v>
      </c>
      <c r="H530" s="15" t="s">
        <v>295</v>
      </c>
      <c r="I530" s="15" t="s">
        <v>312</v>
      </c>
      <c r="J530" s="15" t="s">
        <v>1074</v>
      </c>
      <c r="K530" s="15" t="s">
        <v>1075</v>
      </c>
      <c r="L530" s="15" t="s">
        <v>308</v>
      </c>
      <c r="M530" s="15" t="s">
        <v>308</v>
      </c>
      <c r="N530" s="15" t="s">
        <v>847</v>
      </c>
      <c r="O530" s="14" t="s">
        <v>1585</v>
      </c>
      <c r="P530" s="17">
        <v>249</v>
      </c>
      <c r="Q530" s="24" t="s">
        <v>1571</v>
      </c>
      <c r="R530" s="24" t="s">
        <v>1558</v>
      </c>
      <c r="S530" s="24" t="str">
        <f t="shared" si="30"/>
        <v>1900005577</v>
      </c>
      <c r="T530" s="24" t="str">
        <f t="shared" si="31"/>
        <v>NOV 2019</v>
      </c>
      <c r="U530" s="24" t="str">
        <f t="shared" si="32"/>
        <v>Training Services</v>
      </c>
      <c r="V530" t="str">
        <f t="shared" si="33"/>
        <v>KENTUCKY CHAMBER OF COMMERCE</v>
      </c>
    </row>
    <row r="531" spans="1:22" x14ac:dyDescent="0.2">
      <c r="A531" s="14" t="s">
        <v>124</v>
      </c>
      <c r="B531" s="15" t="s">
        <v>1553</v>
      </c>
      <c r="C531" s="15" t="s">
        <v>1472</v>
      </c>
      <c r="D531" s="15" t="s">
        <v>1545</v>
      </c>
      <c r="E531" s="15" t="s">
        <v>308</v>
      </c>
      <c r="F531" s="15" t="s">
        <v>309</v>
      </c>
      <c r="G531" s="15" t="s">
        <v>1072</v>
      </c>
      <c r="H531" s="15" t="s">
        <v>285</v>
      </c>
      <c r="I531" s="15" t="s">
        <v>953</v>
      </c>
      <c r="J531" s="15" t="s">
        <v>1060</v>
      </c>
      <c r="K531" s="15" t="s">
        <v>1061</v>
      </c>
      <c r="L531" s="15" t="s">
        <v>308</v>
      </c>
      <c r="M531" s="15" t="s">
        <v>1071</v>
      </c>
      <c r="N531" s="15" t="s">
        <v>1073</v>
      </c>
      <c r="O531" s="14" t="s">
        <v>1578</v>
      </c>
      <c r="P531" s="17">
        <v>913</v>
      </c>
      <c r="Q531" s="24" t="s">
        <v>1571</v>
      </c>
      <c r="R531" s="24" t="s">
        <v>1558</v>
      </c>
      <c r="S531" s="24" t="str">
        <f t="shared" si="30"/>
        <v/>
      </c>
      <c r="T531" s="24" t="str">
        <f t="shared" si="31"/>
        <v/>
      </c>
      <c r="U531" s="24" t="str">
        <f t="shared" si="32"/>
        <v/>
      </c>
      <c r="V531" s="24" t="s">
        <v>1590</v>
      </c>
    </row>
    <row r="532" spans="1:22" x14ac:dyDescent="0.2">
      <c r="A532" s="14" t="s">
        <v>124</v>
      </c>
      <c r="B532" s="15" t="s">
        <v>1553</v>
      </c>
      <c r="C532" s="15" t="s">
        <v>1472</v>
      </c>
      <c r="D532" s="15" t="s">
        <v>1545</v>
      </c>
      <c r="E532" s="15" t="s">
        <v>308</v>
      </c>
      <c r="F532" s="15" t="s">
        <v>309</v>
      </c>
      <c r="G532" s="15" t="s">
        <v>960</v>
      </c>
      <c r="H532" s="15" t="s">
        <v>295</v>
      </c>
      <c r="I532" s="15" t="s">
        <v>380</v>
      </c>
      <c r="J532" s="15" t="s">
        <v>1060</v>
      </c>
      <c r="K532" s="15" t="s">
        <v>1061</v>
      </c>
      <c r="L532" s="15" t="s">
        <v>308</v>
      </c>
      <c r="M532" s="15" t="s">
        <v>959</v>
      </c>
      <c r="N532" s="15" t="s">
        <v>961</v>
      </c>
      <c r="O532" s="14" t="s">
        <v>1578</v>
      </c>
      <c r="P532" s="17">
        <v>960</v>
      </c>
      <c r="Q532" s="24" t="s">
        <v>1571</v>
      </c>
      <c r="R532" s="24" t="s">
        <v>1558</v>
      </c>
      <c r="S532" s="24" t="str">
        <f t="shared" si="30"/>
        <v/>
      </c>
      <c r="T532" s="24" t="str">
        <f t="shared" si="31"/>
        <v/>
      </c>
      <c r="U532" s="24" t="str">
        <f t="shared" si="32"/>
        <v/>
      </c>
      <c r="V532" s="24" t="s">
        <v>1590</v>
      </c>
    </row>
    <row r="533" spans="1:22" x14ac:dyDescent="0.2">
      <c r="A533" s="14" t="s">
        <v>124</v>
      </c>
      <c r="B533" s="15" t="s">
        <v>1553</v>
      </c>
      <c r="C533" s="15" t="s">
        <v>1472</v>
      </c>
      <c r="D533" s="15" t="s">
        <v>1545</v>
      </c>
      <c r="E533" s="15" t="s">
        <v>308</v>
      </c>
      <c r="F533" s="15" t="s">
        <v>309</v>
      </c>
      <c r="G533" s="15" t="s">
        <v>1126</v>
      </c>
      <c r="H533" s="15" t="s">
        <v>285</v>
      </c>
      <c r="I533" s="15" t="s">
        <v>953</v>
      </c>
      <c r="J533" s="15" t="s">
        <v>1060</v>
      </c>
      <c r="K533" s="15" t="s">
        <v>1061</v>
      </c>
      <c r="L533" s="15" t="s">
        <v>308</v>
      </c>
      <c r="M533" s="15" t="s">
        <v>1065</v>
      </c>
      <c r="N533" s="15" t="s">
        <v>1127</v>
      </c>
      <c r="O533" s="14" t="s">
        <v>1582</v>
      </c>
      <c r="P533" s="17">
        <v>399</v>
      </c>
      <c r="Q533" s="24" t="s">
        <v>1571</v>
      </c>
      <c r="R533" s="24" t="s">
        <v>1558</v>
      </c>
      <c r="S533" s="24" t="str">
        <f t="shared" si="30"/>
        <v/>
      </c>
      <c r="T533" s="24" t="str">
        <f t="shared" si="31"/>
        <v/>
      </c>
      <c r="U533" s="24" t="str">
        <f t="shared" si="32"/>
        <v/>
      </c>
      <c r="V533" s="24" t="s">
        <v>1590</v>
      </c>
    </row>
    <row r="534" spans="1:22" x14ac:dyDescent="0.2">
      <c r="A534" s="14" t="s">
        <v>124</v>
      </c>
      <c r="B534" s="15" t="s">
        <v>1553</v>
      </c>
      <c r="C534" s="15" t="s">
        <v>1472</v>
      </c>
      <c r="D534" s="15" t="s">
        <v>1545</v>
      </c>
      <c r="E534" s="15" t="s">
        <v>308</v>
      </c>
      <c r="F534" s="15" t="s">
        <v>309</v>
      </c>
      <c r="G534" s="15" t="s">
        <v>1090</v>
      </c>
      <c r="H534" s="15" t="s">
        <v>2</v>
      </c>
      <c r="I534" s="15" t="s">
        <v>953</v>
      </c>
      <c r="J534" s="15" t="s">
        <v>1074</v>
      </c>
      <c r="K534" s="15" t="s">
        <v>1075</v>
      </c>
      <c r="L534" s="15" t="s">
        <v>308</v>
      </c>
      <c r="M534" s="15" t="s">
        <v>1065</v>
      </c>
      <c r="N534" s="15" t="s">
        <v>1091</v>
      </c>
      <c r="O534" s="14" t="s">
        <v>1582</v>
      </c>
      <c r="P534" s="17">
        <v>399</v>
      </c>
      <c r="Q534" s="24" t="s">
        <v>1571</v>
      </c>
      <c r="R534" s="24" t="s">
        <v>1558</v>
      </c>
      <c r="S534" s="24" t="str">
        <f t="shared" si="30"/>
        <v/>
      </c>
      <c r="T534" s="24" t="str">
        <f t="shared" si="31"/>
        <v/>
      </c>
      <c r="U534" s="24" t="str">
        <f t="shared" si="32"/>
        <v/>
      </c>
      <c r="V534" s="24" t="s">
        <v>1590</v>
      </c>
    </row>
    <row r="535" spans="1:22" x14ac:dyDescent="0.2">
      <c r="A535" s="14" t="s">
        <v>124</v>
      </c>
      <c r="B535" s="15" t="s">
        <v>1553</v>
      </c>
      <c r="C535" s="15" t="s">
        <v>1472</v>
      </c>
      <c r="D535" s="15" t="s">
        <v>1545</v>
      </c>
      <c r="E535" s="15" t="s">
        <v>308</v>
      </c>
      <c r="F535" s="15" t="s">
        <v>309</v>
      </c>
      <c r="G535" s="15" t="s">
        <v>1102</v>
      </c>
      <c r="H535" s="15" t="s">
        <v>4</v>
      </c>
      <c r="I535" s="15" t="s">
        <v>953</v>
      </c>
      <c r="J535" s="15" t="s">
        <v>1074</v>
      </c>
      <c r="K535" s="15" t="s">
        <v>1075</v>
      </c>
      <c r="L535" s="15" t="s">
        <v>308</v>
      </c>
      <c r="M535" s="15" t="s">
        <v>1065</v>
      </c>
      <c r="N535" s="15" t="s">
        <v>1103</v>
      </c>
      <c r="O535" s="14" t="s">
        <v>1582</v>
      </c>
      <c r="P535" s="17">
        <v>175</v>
      </c>
      <c r="Q535" s="24" t="s">
        <v>1571</v>
      </c>
      <c r="R535" s="24" t="s">
        <v>1558</v>
      </c>
      <c r="S535" s="24" t="str">
        <f t="shared" si="30"/>
        <v/>
      </c>
      <c r="T535" s="24" t="str">
        <f t="shared" si="31"/>
        <v/>
      </c>
      <c r="U535" s="24" t="str">
        <f t="shared" si="32"/>
        <v/>
      </c>
      <c r="V535" s="24" t="s">
        <v>1590</v>
      </c>
    </row>
    <row r="536" spans="1:22" x14ac:dyDescent="0.2">
      <c r="A536" s="14" t="s">
        <v>124</v>
      </c>
      <c r="B536" s="15" t="s">
        <v>1553</v>
      </c>
      <c r="C536" s="15" t="s">
        <v>1472</v>
      </c>
      <c r="D536" s="15" t="s">
        <v>1545</v>
      </c>
      <c r="E536" s="15" t="s">
        <v>308</v>
      </c>
      <c r="F536" s="15" t="s">
        <v>309</v>
      </c>
      <c r="G536" s="15" t="s">
        <v>1092</v>
      </c>
      <c r="H536" s="15" t="s">
        <v>2</v>
      </c>
      <c r="I536" s="15" t="s">
        <v>953</v>
      </c>
      <c r="J536" s="15" t="s">
        <v>1074</v>
      </c>
      <c r="K536" s="15" t="s">
        <v>1075</v>
      </c>
      <c r="L536" s="15" t="s">
        <v>308</v>
      </c>
      <c r="M536" s="15" t="s">
        <v>1066</v>
      </c>
      <c r="N536" s="15" t="s">
        <v>1093</v>
      </c>
      <c r="O536" s="14" t="s">
        <v>1586</v>
      </c>
      <c r="P536" s="17">
        <v>104</v>
      </c>
      <c r="Q536" s="24" t="s">
        <v>1571</v>
      </c>
      <c r="R536" s="24" t="s">
        <v>1558</v>
      </c>
      <c r="S536" s="24" t="str">
        <f t="shared" si="30"/>
        <v/>
      </c>
      <c r="T536" s="24" t="str">
        <f t="shared" si="31"/>
        <v/>
      </c>
      <c r="U536" s="24" t="str">
        <f t="shared" si="32"/>
        <v/>
      </c>
      <c r="V536" s="24" t="s">
        <v>1590</v>
      </c>
    </row>
    <row r="537" spans="1:22" x14ac:dyDescent="0.2">
      <c r="A537" s="14" t="s">
        <v>124</v>
      </c>
      <c r="B537" s="15" t="s">
        <v>1553</v>
      </c>
      <c r="C537" s="15" t="s">
        <v>1472</v>
      </c>
      <c r="D537" s="15" t="s">
        <v>1545</v>
      </c>
      <c r="E537" s="15" t="s">
        <v>308</v>
      </c>
      <c r="F537" s="15" t="s">
        <v>309</v>
      </c>
      <c r="G537" s="15" t="s">
        <v>1104</v>
      </c>
      <c r="H537" s="15" t="s">
        <v>6</v>
      </c>
      <c r="I537" s="15" t="s">
        <v>953</v>
      </c>
      <c r="J537" s="15" t="s">
        <v>1074</v>
      </c>
      <c r="K537" s="15" t="s">
        <v>1075</v>
      </c>
      <c r="L537" s="15" t="s">
        <v>308</v>
      </c>
      <c r="M537" s="15" t="s">
        <v>1066</v>
      </c>
      <c r="N537" s="15" t="s">
        <v>1105</v>
      </c>
      <c r="O537" s="14" t="s">
        <v>1586</v>
      </c>
      <c r="P537" s="17">
        <v>175</v>
      </c>
      <c r="Q537" s="24" t="s">
        <v>1571</v>
      </c>
      <c r="R537" s="24" t="s">
        <v>1558</v>
      </c>
      <c r="S537" s="24" t="str">
        <f t="shared" si="30"/>
        <v/>
      </c>
      <c r="T537" s="24" t="str">
        <f t="shared" si="31"/>
        <v/>
      </c>
      <c r="U537" s="24" t="str">
        <f t="shared" si="32"/>
        <v/>
      </c>
      <c r="V537" s="24" t="s">
        <v>1590</v>
      </c>
    </row>
    <row r="538" spans="1:22" x14ac:dyDescent="0.2">
      <c r="A538" s="14" t="s">
        <v>124</v>
      </c>
      <c r="B538" s="15" t="s">
        <v>1553</v>
      </c>
      <c r="C538" s="15" t="s">
        <v>1472</v>
      </c>
      <c r="D538" s="15" t="s">
        <v>1545</v>
      </c>
      <c r="E538" s="15" t="s">
        <v>308</v>
      </c>
      <c r="F538" s="15" t="s">
        <v>309</v>
      </c>
      <c r="G538" s="15" t="s">
        <v>1154</v>
      </c>
      <c r="H538" s="15" t="s">
        <v>2</v>
      </c>
      <c r="I538" s="15" t="s">
        <v>953</v>
      </c>
      <c r="J538" s="15" t="s">
        <v>1082</v>
      </c>
      <c r="K538" s="15" t="s">
        <v>1083</v>
      </c>
      <c r="L538" s="15" t="s">
        <v>308</v>
      </c>
      <c r="M538" s="15" t="s">
        <v>1106</v>
      </c>
      <c r="N538" s="15" t="s">
        <v>1155</v>
      </c>
      <c r="O538" s="14" t="s">
        <v>414</v>
      </c>
      <c r="P538" s="17">
        <v>249.5</v>
      </c>
      <c r="Q538" s="24" t="s">
        <v>1571</v>
      </c>
      <c r="R538" s="24" t="s">
        <v>1558</v>
      </c>
      <c r="S538" s="24" t="str">
        <f t="shared" si="30"/>
        <v/>
      </c>
      <c r="T538" s="24" t="str">
        <f t="shared" si="31"/>
        <v/>
      </c>
      <c r="U538" s="24" t="str">
        <f t="shared" si="32"/>
        <v/>
      </c>
      <c r="V538" s="24" t="s">
        <v>1590</v>
      </c>
    </row>
    <row r="539" spans="1:22" x14ac:dyDescent="0.2">
      <c r="A539" s="14" t="s">
        <v>124</v>
      </c>
      <c r="B539" s="15" t="s">
        <v>1553</v>
      </c>
      <c r="C539" s="15" t="s">
        <v>1472</v>
      </c>
      <c r="D539" s="15" t="s">
        <v>1545</v>
      </c>
      <c r="E539" s="15" t="s">
        <v>308</v>
      </c>
      <c r="F539" s="15" t="s">
        <v>309</v>
      </c>
      <c r="G539" s="15" t="s">
        <v>1107</v>
      </c>
      <c r="H539" s="15" t="s">
        <v>2</v>
      </c>
      <c r="I539" s="15" t="s">
        <v>953</v>
      </c>
      <c r="J539" s="15" t="s">
        <v>1074</v>
      </c>
      <c r="K539" s="15" t="s">
        <v>1075</v>
      </c>
      <c r="L539" s="15" t="s">
        <v>308</v>
      </c>
      <c r="M539" s="15" t="s">
        <v>1067</v>
      </c>
      <c r="N539" s="15" t="s">
        <v>1108</v>
      </c>
      <c r="O539" s="14" t="s">
        <v>1583</v>
      </c>
      <c r="P539" s="17">
        <v>200</v>
      </c>
      <c r="Q539" s="24" t="s">
        <v>1571</v>
      </c>
      <c r="R539" s="24" t="s">
        <v>1558</v>
      </c>
      <c r="S539" s="24" t="str">
        <f t="shared" si="30"/>
        <v/>
      </c>
      <c r="T539" s="24" t="str">
        <f t="shared" si="31"/>
        <v/>
      </c>
      <c r="U539" s="24" t="str">
        <f t="shared" si="32"/>
        <v/>
      </c>
      <c r="V539" s="24" t="s">
        <v>1590</v>
      </c>
    </row>
    <row r="540" spans="1:22" x14ac:dyDescent="0.2">
      <c r="A540" s="14" t="s">
        <v>124</v>
      </c>
      <c r="B540" s="15" t="s">
        <v>1553</v>
      </c>
      <c r="C540" s="15" t="s">
        <v>1472</v>
      </c>
      <c r="D540" s="15" t="s">
        <v>1545</v>
      </c>
      <c r="E540" s="15" t="s">
        <v>308</v>
      </c>
      <c r="F540" s="15" t="s">
        <v>309</v>
      </c>
      <c r="G540" s="15" t="s">
        <v>1473</v>
      </c>
      <c r="H540" s="15" t="s">
        <v>295</v>
      </c>
      <c r="I540" s="15" t="s">
        <v>953</v>
      </c>
      <c r="J540" s="15" t="s">
        <v>1060</v>
      </c>
      <c r="K540" s="15" t="s">
        <v>1061</v>
      </c>
      <c r="L540" s="15" t="s">
        <v>308</v>
      </c>
      <c r="M540" s="15" t="s">
        <v>1067</v>
      </c>
      <c r="N540" s="15" t="s">
        <v>1474</v>
      </c>
      <c r="O540" s="14" t="s">
        <v>1583</v>
      </c>
      <c r="P540" s="17">
        <v>-399</v>
      </c>
      <c r="Q540" s="24" t="s">
        <v>1571</v>
      </c>
      <c r="R540" s="24" t="s">
        <v>1558</v>
      </c>
      <c r="S540" s="24" t="str">
        <f t="shared" si="30"/>
        <v/>
      </c>
      <c r="T540" s="24" t="str">
        <f t="shared" si="31"/>
        <v/>
      </c>
      <c r="U540" s="24" t="str">
        <f t="shared" si="32"/>
        <v/>
      </c>
      <c r="V540" s="24" t="s">
        <v>1590</v>
      </c>
    </row>
    <row r="541" spans="1:22" x14ac:dyDescent="0.2">
      <c r="A541" s="14" t="s">
        <v>124</v>
      </c>
      <c r="B541" s="15" t="s">
        <v>1553</v>
      </c>
      <c r="C541" s="15" t="s">
        <v>1472</v>
      </c>
      <c r="D541" s="15" t="s">
        <v>1545</v>
      </c>
      <c r="E541" s="15" t="s">
        <v>308</v>
      </c>
      <c r="F541" s="15" t="s">
        <v>309</v>
      </c>
      <c r="G541" s="15" t="s">
        <v>1475</v>
      </c>
      <c r="H541" s="15" t="s">
        <v>295</v>
      </c>
      <c r="I541" s="15" t="s">
        <v>953</v>
      </c>
      <c r="J541" s="15" t="s">
        <v>1074</v>
      </c>
      <c r="K541" s="15" t="s">
        <v>1075</v>
      </c>
      <c r="L541" s="15" t="s">
        <v>308</v>
      </c>
      <c r="M541" s="15" t="s">
        <v>1068</v>
      </c>
      <c r="N541" s="15" t="s">
        <v>1476</v>
      </c>
      <c r="O541" s="14" t="s">
        <v>1579</v>
      </c>
      <c r="P541" s="17">
        <v>-399</v>
      </c>
      <c r="Q541" s="24" t="s">
        <v>1571</v>
      </c>
      <c r="R541" s="24" t="s">
        <v>1558</v>
      </c>
      <c r="S541" s="24" t="str">
        <f t="shared" si="30"/>
        <v/>
      </c>
      <c r="T541" s="24" t="str">
        <f t="shared" si="31"/>
        <v/>
      </c>
      <c r="U541" s="24" t="str">
        <f t="shared" si="32"/>
        <v/>
      </c>
      <c r="V541" s="24" t="s">
        <v>1590</v>
      </c>
    </row>
    <row r="542" spans="1:22" x14ac:dyDescent="0.2">
      <c r="A542" s="14" t="s">
        <v>124</v>
      </c>
      <c r="B542" s="15" t="s">
        <v>1553</v>
      </c>
      <c r="C542" s="15" t="s">
        <v>1472</v>
      </c>
      <c r="D542" s="15" t="s">
        <v>1545</v>
      </c>
      <c r="E542" s="15" t="s">
        <v>308</v>
      </c>
      <c r="F542" s="15" t="s">
        <v>309</v>
      </c>
      <c r="G542" s="15" t="s">
        <v>1477</v>
      </c>
      <c r="H542" s="15" t="s">
        <v>295</v>
      </c>
      <c r="I542" s="15" t="s">
        <v>380</v>
      </c>
      <c r="J542" s="15" t="s">
        <v>1060</v>
      </c>
      <c r="K542" s="15" t="s">
        <v>1061</v>
      </c>
      <c r="L542" s="15" t="s">
        <v>308</v>
      </c>
      <c r="M542" s="15" t="s">
        <v>308</v>
      </c>
      <c r="N542" s="15" t="s">
        <v>1478</v>
      </c>
      <c r="O542" s="14" t="s">
        <v>1584</v>
      </c>
      <c r="P542" s="17">
        <v>5429</v>
      </c>
      <c r="Q542" s="24" t="s">
        <v>1571</v>
      </c>
      <c r="R542" s="24" t="s">
        <v>1558</v>
      </c>
      <c r="S542" s="24" t="str">
        <f t="shared" si="30"/>
        <v>100009547</v>
      </c>
      <c r="T542" s="24" t="str">
        <f t="shared" si="31"/>
        <v>SEP 2019</v>
      </c>
      <c r="U542" s="24" t="str">
        <f t="shared" si="32"/>
        <v>Training Services</v>
      </c>
      <c r="V542" s="24" t="s">
        <v>2784</v>
      </c>
    </row>
    <row r="543" spans="1:22" x14ac:dyDescent="0.2">
      <c r="A543" s="14" t="s">
        <v>124</v>
      </c>
      <c r="B543" s="15" t="s">
        <v>1553</v>
      </c>
      <c r="C543" s="15" t="s">
        <v>1472</v>
      </c>
      <c r="D543" s="15" t="s">
        <v>1545</v>
      </c>
      <c r="E543" s="15" t="s">
        <v>308</v>
      </c>
      <c r="F543" s="15" t="s">
        <v>309</v>
      </c>
      <c r="G543" s="15" t="s">
        <v>1080</v>
      </c>
      <c r="H543" s="15" t="s">
        <v>285</v>
      </c>
      <c r="I543" s="15" t="s">
        <v>953</v>
      </c>
      <c r="J543" s="15" t="s">
        <v>1060</v>
      </c>
      <c r="K543" s="15" t="s">
        <v>1061</v>
      </c>
      <c r="L543" s="15" t="s">
        <v>308</v>
      </c>
      <c r="M543" s="15" t="s">
        <v>308</v>
      </c>
      <c r="N543" s="15" t="s">
        <v>1081</v>
      </c>
      <c r="O543" s="14" t="s">
        <v>1584</v>
      </c>
      <c r="P543" s="17">
        <v>79</v>
      </c>
      <c r="Q543" s="24" t="s">
        <v>1571</v>
      </c>
      <c r="R543" s="24" t="s">
        <v>1558</v>
      </c>
      <c r="S543" s="24" t="str">
        <f t="shared" si="30"/>
        <v/>
      </c>
      <c r="T543" s="24" t="str">
        <f t="shared" si="31"/>
        <v/>
      </c>
      <c r="U543" s="24" t="str">
        <f t="shared" si="32"/>
        <v/>
      </c>
      <c r="V543" s="24" t="s">
        <v>1590</v>
      </c>
    </row>
    <row r="544" spans="1:22" x14ac:dyDescent="0.2">
      <c r="A544" s="14" t="s">
        <v>124</v>
      </c>
      <c r="B544" s="15" t="s">
        <v>1553</v>
      </c>
      <c r="C544" s="15" t="s">
        <v>1472</v>
      </c>
      <c r="D544" s="15" t="s">
        <v>1545</v>
      </c>
      <c r="E544" s="15" t="s">
        <v>308</v>
      </c>
      <c r="F544" s="15" t="s">
        <v>309</v>
      </c>
      <c r="G544" s="15" t="s">
        <v>1069</v>
      </c>
      <c r="H544" s="15" t="s">
        <v>4</v>
      </c>
      <c r="I544" s="15" t="s">
        <v>953</v>
      </c>
      <c r="J544" s="15" t="s">
        <v>1074</v>
      </c>
      <c r="K544" s="15" t="s">
        <v>1075</v>
      </c>
      <c r="L544" s="15" t="s">
        <v>308</v>
      </c>
      <c r="M544" s="15" t="s">
        <v>308</v>
      </c>
      <c r="N544" s="15" t="s">
        <v>1070</v>
      </c>
      <c r="O544" s="14" t="s">
        <v>1584</v>
      </c>
      <c r="P544" s="17">
        <v>150</v>
      </c>
      <c r="Q544" s="24" t="s">
        <v>1571</v>
      </c>
      <c r="R544" s="24" t="s">
        <v>1558</v>
      </c>
      <c r="S544" s="24" t="str">
        <f t="shared" si="30"/>
        <v/>
      </c>
      <c r="T544" s="24" t="str">
        <f t="shared" si="31"/>
        <v/>
      </c>
      <c r="U544" s="24" t="str">
        <f t="shared" si="32"/>
        <v/>
      </c>
      <c r="V544" s="24" t="s">
        <v>1590</v>
      </c>
    </row>
    <row r="545" spans="1:22" x14ac:dyDescent="0.2">
      <c r="A545" s="14" t="s">
        <v>124</v>
      </c>
      <c r="B545" s="15" t="s">
        <v>1553</v>
      </c>
      <c r="C545" s="15" t="s">
        <v>1472</v>
      </c>
      <c r="D545" s="15" t="s">
        <v>1545</v>
      </c>
      <c r="E545" s="15" t="s">
        <v>308</v>
      </c>
      <c r="F545" s="15" t="s">
        <v>309</v>
      </c>
      <c r="G545" s="15" t="s">
        <v>1084</v>
      </c>
      <c r="H545" s="15" t="s">
        <v>4</v>
      </c>
      <c r="I545" s="15" t="s">
        <v>953</v>
      </c>
      <c r="J545" s="15" t="s">
        <v>1074</v>
      </c>
      <c r="K545" s="15" t="s">
        <v>1075</v>
      </c>
      <c r="L545" s="15" t="s">
        <v>308</v>
      </c>
      <c r="M545" s="15" t="s">
        <v>308</v>
      </c>
      <c r="N545" s="15" t="s">
        <v>1085</v>
      </c>
      <c r="O545" s="14" t="s">
        <v>1577</v>
      </c>
      <c r="P545" s="17">
        <v>795</v>
      </c>
      <c r="Q545" s="24" t="s">
        <v>1571</v>
      </c>
      <c r="R545" s="24" t="s">
        <v>1558</v>
      </c>
      <c r="S545" s="24" t="str">
        <f t="shared" si="30"/>
        <v/>
      </c>
      <c r="T545" s="24" t="str">
        <f t="shared" si="31"/>
        <v/>
      </c>
      <c r="U545" s="24" t="str">
        <f t="shared" si="32"/>
        <v/>
      </c>
      <c r="V545" s="24" t="s">
        <v>1590</v>
      </c>
    </row>
    <row r="546" spans="1:22" x14ac:dyDescent="0.2">
      <c r="A546" s="14" t="s">
        <v>124</v>
      </c>
      <c r="B546" s="15" t="s">
        <v>1553</v>
      </c>
      <c r="C546" s="15" t="s">
        <v>1472</v>
      </c>
      <c r="D546" s="15" t="s">
        <v>1545</v>
      </c>
      <c r="E546" s="15" t="s">
        <v>308</v>
      </c>
      <c r="F546" s="15" t="s">
        <v>309</v>
      </c>
      <c r="G546" s="15" t="s">
        <v>1096</v>
      </c>
      <c r="H546" s="15" t="s">
        <v>2</v>
      </c>
      <c r="I546" s="15" t="s">
        <v>953</v>
      </c>
      <c r="J546" s="15" t="s">
        <v>1060</v>
      </c>
      <c r="K546" s="15" t="s">
        <v>1061</v>
      </c>
      <c r="L546" s="15" t="s">
        <v>308</v>
      </c>
      <c r="M546" s="15" t="s">
        <v>308</v>
      </c>
      <c r="N546" s="15" t="s">
        <v>1097</v>
      </c>
      <c r="O546" s="14" t="s">
        <v>1577</v>
      </c>
      <c r="P546" s="17">
        <v>474</v>
      </c>
      <c r="Q546" s="24" t="s">
        <v>1571</v>
      </c>
      <c r="R546" s="24" t="s">
        <v>1558</v>
      </c>
      <c r="S546" s="24" t="str">
        <f t="shared" si="30"/>
        <v/>
      </c>
      <c r="T546" s="24" t="str">
        <f t="shared" si="31"/>
        <v/>
      </c>
      <c r="U546" s="24" t="str">
        <f t="shared" si="32"/>
        <v/>
      </c>
      <c r="V546" s="24" t="s">
        <v>1590</v>
      </c>
    </row>
    <row r="547" spans="1:22" x14ac:dyDescent="0.2">
      <c r="A547" s="14" t="s">
        <v>124</v>
      </c>
      <c r="B547" s="15" t="s">
        <v>1553</v>
      </c>
      <c r="C547" s="15" t="s">
        <v>1472</v>
      </c>
      <c r="D547" s="15" t="s">
        <v>1545</v>
      </c>
      <c r="E547" s="15" t="s">
        <v>308</v>
      </c>
      <c r="F547" s="15" t="s">
        <v>309</v>
      </c>
      <c r="G547" s="15" t="s">
        <v>1086</v>
      </c>
      <c r="H547" s="15" t="s">
        <v>285</v>
      </c>
      <c r="I547" s="15" t="s">
        <v>953</v>
      </c>
      <c r="J547" s="15" t="s">
        <v>1087</v>
      </c>
      <c r="K547" s="15" t="s">
        <v>1088</v>
      </c>
      <c r="L547" s="15" t="s">
        <v>308</v>
      </c>
      <c r="M547" s="15" t="s">
        <v>308</v>
      </c>
      <c r="N547" s="15" t="s">
        <v>1089</v>
      </c>
      <c r="O547" s="14" t="s">
        <v>1577</v>
      </c>
      <c r="P547" s="17">
        <v>474</v>
      </c>
      <c r="Q547" s="24" t="s">
        <v>1571</v>
      </c>
      <c r="R547" s="24" t="s">
        <v>1558</v>
      </c>
      <c r="S547" s="24" t="str">
        <f t="shared" si="30"/>
        <v/>
      </c>
      <c r="T547" s="24" t="str">
        <f t="shared" si="31"/>
        <v/>
      </c>
      <c r="U547" s="24" t="str">
        <f t="shared" si="32"/>
        <v/>
      </c>
      <c r="V547" s="24" t="s">
        <v>1590</v>
      </c>
    </row>
    <row r="548" spans="1:22" x14ac:dyDescent="0.2">
      <c r="A548" s="14" t="s">
        <v>124</v>
      </c>
      <c r="B548" s="15" t="s">
        <v>1553</v>
      </c>
      <c r="C548" s="15" t="s">
        <v>1472</v>
      </c>
      <c r="D548" s="15" t="s">
        <v>1545</v>
      </c>
      <c r="E548" s="15" t="s">
        <v>308</v>
      </c>
      <c r="F548" s="15" t="s">
        <v>309</v>
      </c>
      <c r="G548" s="15" t="s">
        <v>1100</v>
      </c>
      <c r="H548" s="15" t="s">
        <v>2</v>
      </c>
      <c r="I548" s="15" t="s">
        <v>953</v>
      </c>
      <c r="J548" s="15" t="s">
        <v>1060</v>
      </c>
      <c r="K548" s="15" t="s">
        <v>1061</v>
      </c>
      <c r="L548" s="15" t="s">
        <v>308</v>
      </c>
      <c r="M548" s="15" t="s">
        <v>1062</v>
      </c>
      <c r="N548" s="15" t="s">
        <v>1101</v>
      </c>
      <c r="O548" s="14" t="s">
        <v>1585</v>
      </c>
      <c r="P548" s="17">
        <v>1269</v>
      </c>
      <c r="Q548" s="24" t="s">
        <v>1571</v>
      </c>
      <c r="R548" s="24" t="s">
        <v>1558</v>
      </c>
      <c r="S548" s="24" t="str">
        <f t="shared" si="30"/>
        <v/>
      </c>
      <c r="T548" s="24" t="str">
        <f t="shared" si="31"/>
        <v/>
      </c>
      <c r="U548" s="24" t="str">
        <f t="shared" si="32"/>
        <v/>
      </c>
      <c r="V548" s="24" t="s">
        <v>1590</v>
      </c>
    </row>
    <row r="549" spans="1:22" x14ac:dyDescent="0.2">
      <c r="A549" s="14" t="s">
        <v>124</v>
      </c>
      <c r="B549" s="15" t="s">
        <v>1553</v>
      </c>
      <c r="C549" s="15" t="s">
        <v>1479</v>
      </c>
      <c r="D549" s="15" t="s">
        <v>1546</v>
      </c>
      <c r="E549" s="15" t="s">
        <v>342</v>
      </c>
      <c r="F549" s="15" t="s">
        <v>343</v>
      </c>
      <c r="G549" s="15" t="s">
        <v>941</v>
      </c>
      <c r="H549" s="15" t="s">
        <v>295</v>
      </c>
      <c r="I549" s="15" t="s">
        <v>437</v>
      </c>
      <c r="J549" s="15" t="s">
        <v>1144</v>
      </c>
      <c r="K549" s="15" t="s">
        <v>1145</v>
      </c>
      <c r="L549" s="15" t="s">
        <v>308</v>
      </c>
      <c r="M549" s="15" t="s">
        <v>308</v>
      </c>
      <c r="N549" s="15" t="s">
        <v>308</v>
      </c>
      <c r="O549" s="14" t="s">
        <v>1585</v>
      </c>
      <c r="P549" s="17">
        <v>1787.5</v>
      </c>
      <c r="Q549" s="24" t="s">
        <v>1571</v>
      </c>
      <c r="R549" s="24" t="s">
        <v>1558</v>
      </c>
      <c r="S549" s="24" t="str">
        <f t="shared" si="30"/>
        <v>5000000946</v>
      </c>
      <c r="T549" s="24" t="str">
        <f t="shared" si="31"/>
        <v>NOV 2019</v>
      </c>
      <c r="U549" s="24" t="str">
        <f t="shared" si="32"/>
        <v>Testing Services</v>
      </c>
      <c r="V549" t="str">
        <f t="shared" si="33"/>
        <v>TCG AMERICA LLC</v>
      </c>
    </row>
    <row r="550" spans="1:22" x14ac:dyDescent="0.2">
      <c r="A550" s="14" t="s">
        <v>124</v>
      </c>
      <c r="B550" s="15" t="s">
        <v>1553</v>
      </c>
      <c r="C550" s="15" t="s">
        <v>1480</v>
      </c>
      <c r="D550" s="15" t="s">
        <v>1547</v>
      </c>
      <c r="E550" s="15" t="s">
        <v>340</v>
      </c>
      <c r="F550" s="15" t="s">
        <v>341</v>
      </c>
      <c r="G550" s="15" t="s">
        <v>579</v>
      </c>
      <c r="H550" s="15" t="s">
        <v>295</v>
      </c>
      <c r="I550" s="15" t="s">
        <v>312</v>
      </c>
      <c r="J550" s="15" t="s">
        <v>1082</v>
      </c>
      <c r="K550" s="15" t="s">
        <v>1083</v>
      </c>
      <c r="L550" s="15" t="s">
        <v>308</v>
      </c>
      <c r="M550" s="15" t="s">
        <v>308</v>
      </c>
      <c r="N550" s="15" t="s">
        <v>580</v>
      </c>
      <c r="O550" s="14" t="s">
        <v>1582</v>
      </c>
      <c r="P550" s="17">
        <v>211.49</v>
      </c>
      <c r="Q550" s="24" t="s">
        <v>1571</v>
      </c>
      <c r="R550" s="24" t="s">
        <v>1558</v>
      </c>
      <c r="S550" s="24" t="str">
        <f t="shared" si="30"/>
        <v>1900001065</v>
      </c>
      <c r="T550" s="24" t="str">
        <f t="shared" si="31"/>
        <v>MAR 2020</v>
      </c>
      <c r="U550" s="24" t="str">
        <f t="shared" si="32"/>
        <v>Misc. Outside Svcs</v>
      </c>
      <c r="V550" t="str">
        <f t="shared" si="33"/>
        <v>IBM CORPORATION</v>
      </c>
    </row>
    <row r="551" spans="1:22" x14ac:dyDescent="0.2">
      <c r="A551" s="14" t="s">
        <v>124</v>
      </c>
      <c r="B551" s="15" t="s">
        <v>1553</v>
      </c>
      <c r="C551" s="15" t="s">
        <v>1480</v>
      </c>
      <c r="D551" s="15" t="s">
        <v>1547</v>
      </c>
      <c r="E551" s="15" t="s">
        <v>340</v>
      </c>
      <c r="F551" s="15" t="s">
        <v>341</v>
      </c>
      <c r="G551" s="15" t="s">
        <v>613</v>
      </c>
      <c r="H551" s="15" t="s">
        <v>295</v>
      </c>
      <c r="I551" s="15" t="s">
        <v>312</v>
      </c>
      <c r="J551" s="15" t="s">
        <v>1082</v>
      </c>
      <c r="K551" s="15" t="s">
        <v>1083</v>
      </c>
      <c r="L551" s="15" t="s">
        <v>308</v>
      </c>
      <c r="M551" s="15" t="s">
        <v>308</v>
      </c>
      <c r="N551" s="15" t="s">
        <v>614</v>
      </c>
      <c r="O551" s="14" t="s">
        <v>1586</v>
      </c>
      <c r="P551" s="17">
        <v>291.70999999999998</v>
      </c>
      <c r="Q551" s="24" t="s">
        <v>1571</v>
      </c>
      <c r="R551" s="24" t="s">
        <v>1558</v>
      </c>
      <c r="S551" s="24" t="str">
        <f t="shared" si="30"/>
        <v>1900001481</v>
      </c>
      <c r="T551" s="24" t="str">
        <f t="shared" si="31"/>
        <v>APR 2020</v>
      </c>
      <c r="U551" s="24" t="str">
        <f t="shared" si="32"/>
        <v>Misc. Outside Svcs</v>
      </c>
      <c r="V551" t="str">
        <f t="shared" si="33"/>
        <v>IBM CORPORATION</v>
      </c>
    </row>
    <row r="552" spans="1:22" x14ac:dyDescent="0.2">
      <c r="A552" s="14" t="s">
        <v>124</v>
      </c>
      <c r="B552" s="15" t="s">
        <v>1553</v>
      </c>
      <c r="C552" s="15" t="s">
        <v>1480</v>
      </c>
      <c r="D552" s="15" t="s">
        <v>1547</v>
      </c>
      <c r="E552" s="15" t="s">
        <v>340</v>
      </c>
      <c r="F552" s="15" t="s">
        <v>341</v>
      </c>
      <c r="G552" s="15" t="s">
        <v>673</v>
      </c>
      <c r="H552" s="15" t="s">
        <v>295</v>
      </c>
      <c r="I552" s="15" t="s">
        <v>312</v>
      </c>
      <c r="J552" s="15" t="s">
        <v>1082</v>
      </c>
      <c r="K552" s="15" t="s">
        <v>1083</v>
      </c>
      <c r="L552" s="15" t="s">
        <v>308</v>
      </c>
      <c r="M552" s="15" t="s">
        <v>308</v>
      </c>
      <c r="N552" s="15" t="s">
        <v>674</v>
      </c>
      <c r="O552" s="14" t="s">
        <v>1583</v>
      </c>
      <c r="P552" s="17">
        <v>299</v>
      </c>
      <c r="Q552" s="24" t="s">
        <v>1571</v>
      </c>
      <c r="R552" s="24" t="s">
        <v>1558</v>
      </c>
      <c r="S552" s="24" t="str">
        <f t="shared" si="30"/>
        <v>1900002421</v>
      </c>
      <c r="T552" s="24" t="str">
        <f t="shared" si="31"/>
        <v>JUN 2020</v>
      </c>
      <c r="U552" s="24" t="str">
        <f t="shared" si="32"/>
        <v>Misc. Outside Svcs</v>
      </c>
      <c r="V552" t="str">
        <f t="shared" si="33"/>
        <v>IBM CORPORATION</v>
      </c>
    </row>
    <row r="553" spans="1:22" x14ac:dyDescent="0.2">
      <c r="A553" s="14" t="s">
        <v>124</v>
      </c>
      <c r="B553" s="15" t="s">
        <v>1553</v>
      </c>
      <c r="C553" s="15" t="s">
        <v>1480</v>
      </c>
      <c r="D553" s="15" t="s">
        <v>1547</v>
      </c>
      <c r="E553" s="15" t="s">
        <v>902</v>
      </c>
      <c r="F553" s="15" t="s">
        <v>903</v>
      </c>
      <c r="G553" s="15" t="s">
        <v>938</v>
      </c>
      <c r="H553" s="15" t="s">
        <v>295</v>
      </c>
      <c r="I553" s="15" t="s">
        <v>437</v>
      </c>
      <c r="J553" s="15" t="s">
        <v>1082</v>
      </c>
      <c r="K553" s="15" t="s">
        <v>1083</v>
      </c>
      <c r="L553" s="15" t="s">
        <v>308</v>
      </c>
      <c r="M553" s="15" t="s">
        <v>308</v>
      </c>
      <c r="N553" s="15" t="s">
        <v>308</v>
      </c>
      <c r="O553" s="14" t="s">
        <v>1577</v>
      </c>
      <c r="P553" s="17">
        <v>19300</v>
      </c>
      <c r="Q553" s="24" t="s">
        <v>1571</v>
      </c>
      <c r="R553" s="24" t="s">
        <v>1558</v>
      </c>
      <c r="S553" s="24" t="str">
        <f t="shared" si="30"/>
        <v>5000000812</v>
      </c>
      <c r="T553" s="24" t="str">
        <f t="shared" si="31"/>
        <v>OCT 2019</v>
      </c>
      <c r="U553" s="24" t="str">
        <f t="shared" si="32"/>
        <v>Misc. Outside Svcs</v>
      </c>
      <c r="V553" t="str">
        <f t="shared" si="33"/>
        <v>DILIGENT CORPORATION</v>
      </c>
    </row>
    <row r="554" spans="1:22" x14ac:dyDescent="0.2">
      <c r="A554" s="14" t="s">
        <v>124</v>
      </c>
      <c r="B554" s="15" t="s">
        <v>1553</v>
      </c>
      <c r="C554" s="15" t="s">
        <v>1480</v>
      </c>
      <c r="D554" s="15" t="s">
        <v>1547</v>
      </c>
      <c r="E554" s="15" t="s">
        <v>390</v>
      </c>
      <c r="F554" s="15" t="s">
        <v>391</v>
      </c>
      <c r="G554" s="15" t="s">
        <v>927</v>
      </c>
      <c r="H554" s="15" t="s">
        <v>295</v>
      </c>
      <c r="I554" s="15" t="s">
        <v>437</v>
      </c>
      <c r="J554" s="15" t="s">
        <v>1098</v>
      </c>
      <c r="K554" s="15" t="s">
        <v>1099</v>
      </c>
      <c r="L554" s="15" t="s">
        <v>308</v>
      </c>
      <c r="M554" s="15" t="s">
        <v>308</v>
      </c>
      <c r="N554" s="15" t="s">
        <v>308</v>
      </c>
      <c r="O554" s="14" t="s">
        <v>1584</v>
      </c>
      <c r="P554" s="17">
        <v>1152.3900000000001</v>
      </c>
      <c r="Q554" s="24" t="s">
        <v>1571</v>
      </c>
      <c r="R554" s="24" t="s">
        <v>1558</v>
      </c>
      <c r="S554" s="24" t="str">
        <f t="shared" si="30"/>
        <v>5000000713</v>
      </c>
      <c r="T554" s="24" t="str">
        <f t="shared" si="31"/>
        <v>SEP 2019</v>
      </c>
      <c r="U554" s="24" t="str">
        <f t="shared" si="32"/>
        <v>Misc. Outside Svcs</v>
      </c>
      <c r="V554" t="str">
        <f t="shared" si="33"/>
        <v>BLUEGRASS INTEGRATED COMMUNICATIONS</v>
      </c>
    </row>
    <row r="555" spans="1:22" x14ac:dyDescent="0.2">
      <c r="A555" s="14" t="s">
        <v>124</v>
      </c>
      <c r="B555" s="15" t="s">
        <v>1553</v>
      </c>
      <c r="C555" s="15" t="s">
        <v>1480</v>
      </c>
      <c r="D555" s="15" t="s">
        <v>1547</v>
      </c>
      <c r="E555" s="15" t="s">
        <v>390</v>
      </c>
      <c r="F555" s="15" t="s">
        <v>391</v>
      </c>
      <c r="G555" s="15" t="s">
        <v>928</v>
      </c>
      <c r="H555" s="15" t="s">
        <v>295</v>
      </c>
      <c r="I555" s="15" t="s">
        <v>437</v>
      </c>
      <c r="J555" s="15" t="s">
        <v>1098</v>
      </c>
      <c r="K555" s="15" t="s">
        <v>1099</v>
      </c>
      <c r="L555" s="15" t="s">
        <v>308</v>
      </c>
      <c r="M555" s="15" t="s">
        <v>308</v>
      </c>
      <c r="N555" s="15" t="s">
        <v>308</v>
      </c>
      <c r="O555" s="14" t="s">
        <v>1584</v>
      </c>
      <c r="P555" s="17">
        <v>629.42999999999995</v>
      </c>
      <c r="Q555" s="24" t="s">
        <v>1571</v>
      </c>
      <c r="R555" s="24" t="s">
        <v>1558</v>
      </c>
      <c r="S555" s="24" t="str">
        <f t="shared" si="30"/>
        <v>5000000714</v>
      </c>
      <c r="T555" s="24" t="str">
        <f t="shared" si="31"/>
        <v>SEP 2019</v>
      </c>
      <c r="U555" s="24" t="str">
        <f t="shared" si="32"/>
        <v>Misc. Outside Svcs</v>
      </c>
      <c r="V555" t="str">
        <f t="shared" si="33"/>
        <v>BLUEGRASS INTEGRATED COMMUNICATIONS</v>
      </c>
    </row>
    <row r="556" spans="1:22" x14ac:dyDescent="0.2">
      <c r="A556" s="14" t="s">
        <v>124</v>
      </c>
      <c r="B556" s="15" t="s">
        <v>1553</v>
      </c>
      <c r="C556" s="15" t="s">
        <v>1480</v>
      </c>
      <c r="D556" s="15" t="s">
        <v>1547</v>
      </c>
      <c r="E556" s="15" t="s">
        <v>390</v>
      </c>
      <c r="F556" s="15" t="s">
        <v>391</v>
      </c>
      <c r="G556" s="15" t="s">
        <v>929</v>
      </c>
      <c r="H556" s="15" t="s">
        <v>295</v>
      </c>
      <c r="I556" s="15" t="s">
        <v>437</v>
      </c>
      <c r="J556" s="15" t="s">
        <v>1098</v>
      </c>
      <c r="K556" s="15" t="s">
        <v>1099</v>
      </c>
      <c r="L556" s="15" t="s">
        <v>308</v>
      </c>
      <c r="M556" s="15" t="s">
        <v>308</v>
      </c>
      <c r="N556" s="15" t="s">
        <v>308</v>
      </c>
      <c r="O556" s="14" t="s">
        <v>1584</v>
      </c>
      <c r="P556" s="17">
        <v>450.94</v>
      </c>
      <c r="Q556" s="24" t="s">
        <v>1571</v>
      </c>
      <c r="R556" s="24" t="s">
        <v>1558</v>
      </c>
      <c r="S556" s="24" t="str">
        <f t="shared" si="30"/>
        <v>5000000715</v>
      </c>
      <c r="T556" s="24" t="str">
        <f t="shared" si="31"/>
        <v>SEP 2019</v>
      </c>
      <c r="U556" s="24" t="str">
        <f t="shared" si="32"/>
        <v>Misc. Outside Svcs</v>
      </c>
      <c r="V556" t="str">
        <f t="shared" si="33"/>
        <v>BLUEGRASS INTEGRATED COMMUNICATIONS</v>
      </c>
    </row>
    <row r="557" spans="1:22" x14ac:dyDescent="0.2">
      <c r="A557" s="14" t="s">
        <v>124</v>
      </c>
      <c r="B557" s="15" t="s">
        <v>1553</v>
      </c>
      <c r="C557" s="15" t="s">
        <v>1480</v>
      </c>
      <c r="D557" s="15" t="s">
        <v>1547</v>
      </c>
      <c r="E557" s="15" t="s">
        <v>390</v>
      </c>
      <c r="F557" s="15" t="s">
        <v>391</v>
      </c>
      <c r="G557" s="15" t="s">
        <v>930</v>
      </c>
      <c r="H557" s="15" t="s">
        <v>295</v>
      </c>
      <c r="I557" s="15" t="s">
        <v>437</v>
      </c>
      <c r="J557" s="15" t="s">
        <v>1098</v>
      </c>
      <c r="K557" s="15" t="s">
        <v>1099</v>
      </c>
      <c r="L557" s="15" t="s">
        <v>308</v>
      </c>
      <c r="M557" s="15" t="s">
        <v>308</v>
      </c>
      <c r="N557" s="15" t="s">
        <v>308</v>
      </c>
      <c r="O557" s="14" t="s">
        <v>1584</v>
      </c>
      <c r="P557" s="17">
        <v>15600.4</v>
      </c>
      <c r="Q557" s="24" t="s">
        <v>1571</v>
      </c>
      <c r="R557" s="24" t="s">
        <v>1558</v>
      </c>
      <c r="S557" s="24" t="str">
        <f t="shared" si="30"/>
        <v>5000000716</v>
      </c>
      <c r="T557" s="24" t="str">
        <f t="shared" si="31"/>
        <v>SEP 2019</v>
      </c>
      <c r="U557" s="24" t="str">
        <f t="shared" si="32"/>
        <v>Misc. Outside Svcs</v>
      </c>
      <c r="V557" t="str">
        <f t="shared" si="33"/>
        <v>BLUEGRASS INTEGRATED COMMUNICATIONS</v>
      </c>
    </row>
    <row r="558" spans="1:22" x14ac:dyDescent="0.2">
      <c r="A558" s="14" t="s">
        <v>124</v>
      </c>
      <c r="B558" s="15" t="s">
        <v>1553</v>
      </c>
      <c r="C558" s="15" t="s">
        <v>1480</v>
      </c>
      <c r="D558" s="15" t="s">
        <v>1547</v>
      </c>
      <c r="E558" s="15" t="s">
        <v>390</v>
      </c>
      <c r="F558" s="15" t="s">
        <v>391</v>
      </c>
      <c r="G558" s="15" t="s">
        <v>438</v>
      </c>
      <c r="H558" s="15" t="s">
        <v>295</v>
      </c>
      <c r="I558" s="15" t="s">
        <v>437</v>
      </c>
      <c r="J558" s="15" t="s">
        <v>1098</v>
      </c>
      <c r="K558" s="15" t="s">
        <v>1099</v>
      </c>
      <c r="L558" s="15" t="s">
        <v>308</v>
      </c>
      <c r="M558" s="15" t="s">
        <v>308</v>
      </c>
      <c r="N558" s="15" t="s">
        <v>308</v>
      </c>
      <c r="O558" s="14" t="s">
        <v>1584</v>
      </c>
      <c r="P558" s="17">
        <v>3173.25</v>
      </c>
      <c r="Q558" s="24" t="s">
        <v>1571</v>
      </c>
      <c r="R558" s="24" t="s">
        <v>1558</v>
      </c>
      <c r="S558" s="24" t="str">
        <f t="shared" si="30"/>
        <v>5000000717</v>
      </c>
      <c r="T558" s="24" t="str">
        <f t="shared" si="31"/>
        <v>SEP 2019</v>
      </c>
      <c r="U558" s="24" t="str">
        <f t="shared" si="32"/>
        <v>Misc. Outside Svcs</v>
      </c>
      <c r="V558" t="str">
        <f t="shared" si="33"/>
        <v>BLUEGRASS INTEGRATED COMMUNICATIONS</v>
      </c>
    </row>
    <row r="559" spans="1:22" x14ac:dyDescent="0.2">
      <c r="A559" s="14" t="s">
        <v>124</v>
      </c>
      <c r="B559" s="15" t="s">
        <v>1553</v>
      </c>
      <c r="C559" s="15" t="s">
        <v>1480</v>
      </c>
      <c r="D559" s="15" t="s">
        <v>1547</v>
      </c>
      <c r="E559" s="15" t="s">
        <v>390</v>
      </c>
      <c r="F559" s="15" t="s">
        <v>391</v>
      </c>
      <c r="G559" s="15" t="s">
        <v>931</v>
      </c>
      <c r="H559" s="15" t="s">
        <v>295</v>
      </c>
      <c r="I559" s="15" t="s">
        <v>437</v>
      </c>
      <c r="J559" s="15" t="s">
        <v>1098</v>
      </c>
      <c r="K559" s="15" t="s">
        <v>1099</v>
      </c>
      <c r="L559" s="15" t="s">
        <v>308</v>
      </c>
      <c r="M559" s="15" t="s">
        <v>308</v>
      </c>
      <c r="N559" s="15" t="s">
        <v>308</v>
      </c>
      <c r="O559" s="14" t="s">
        <v>1584</v>
      </c>
      <c r="P559" s="17">
        <v>527.5</v>
      </c>
      <c r="Q559" s="24" t="s">
        <v>1571</v>
      </c>
      <c r="R559" s="24" t="s">
        <v>1558</v>
      </c>
      <c r="S559" s="24" t="str">
        <f t="shared" si="30"/>
        <v>5000000718</v>
      </c>
      <c r="T559" s="24" t="str">
        <f t="shared" si="31"/>
        <v>SEP 2019</v>
      </c>
      <c r="U559" s="24" t="str">
        <f t="shared" si="32"/>
        <v>Misc. Outside Svcs</v>
      </c>
      <c r="V559" t="str">
        <f t="shared" si="33"/>
        <v>BLUEGRASS INTEGRATED COMMUNICATIONS</v>
      </c>
    </row>
    <row r="560" spans="1:22" x14ac:dyDescent="0.2">
      <c r="A560" s="14" t="s">
        <v>124</v>
      </c>
      <c r="B560" s="15" t="s">
        <v>1553</v>
      </c>
      <c r="C560" s="15" t="s">
        <v>1480</v>
      </c>
      <c r="D560" s="15" t="s">
        <v>1547</v>
      </c>
      <c r="E560" s="15" t="s">
        <v>390</v>
      </c>
      <c r="F560" s="15" t="s">
        <v>391</v>
      </c>
      <c r="G560" s="15" t="s">
        <v>439</v>
      </c>
      <c r="H560" s="15" t="s">
        <v>295</v>
      </c>
      <c r="I560" s="15" t="s">
        <v>437</v>
      </c>
      <c r="J560" s="15" t="s">
        <v>1098</v>
      </c>
      <c r="K560" s="15" t="s">
        <v>1099</v>
      </c>
      <c r="L560" s="15" t="s">
        <v>308</v>
      </c>
      <c r="M560" s="15" t="s">
        <v>308</v>
      </c>
      <c r="N560" s="15" t="s">
        <v>308</v>
      </c>
      <c r="O560" s="14" t="s">
        <v>1584</v>
      </c>
      <c r="P560" s="17">
        <v>200</v>
      </c>
      <c r="Q560" s="24" t="s">
        <v>1571</v>
      </c>
      <c r="R560" s="24" t="s">
        <v>1558</v>
      </c>
      <c r="S560" s="24" t="str">
        <f t="shared" si="30"/>
        <v>5000000719</v>
      </c>
      <c r="T560" s="24" t="str">
        <f t="shared" si="31"/>
        <v>SEP 2019</v>
      </c>
      <c r="U560" s="24" t="str">
        <f t="shared" si="32"/>
        <v>Misc. Outside Svcs</v>
      </c>
      <c r="V560" t="str">
        <f t="shared" si="33"/>
        <v>BLUEGRASS INTEGRATED COMMUNICATIONS</v>
      </c>
    </row>
    <row r="561" spans="1:22" x14ac:dyDescent="0.2">
      <c r="A561" s="14" t="s">
        <v>124</v>
      </c>
      <c r="B561" s="15" t="s">
        <v>1553</v>
      </c>
      <c r="C561" s="15" t="s">
        <v>1480</v>
      </c>
      <c r="D561" s="15" t="s">
        <v>1547</v>
      </c>
      <c r="E561" s="15" t="s">
        <v>390</v>
      </c>
      <c r="F561" s="15" t="s">
        <v>391</v>
      </c>
      <c r="G561" s="15" t="s">
        <v>440</v>
      </c>
      <c r="H561" s="15" t="s">
        <v>295</v>
      </c>
      <c r="I561" s="15" t="s">
        <v>437</v>
      </c>
      <c r="J561" s="15" t="s">
        <v>1098</v>
      </c>
      <c r="K561" s="15" t="s">
        <v>1099</v>
      </c>
      <c r="L561" s="15" t="s">
        <v>308</v>
      </c>
      <c r="M561" s="15" t="s">
        <v>308</v>
      </c>
      <c r="N561" s="15" t="s">
        <v>308</v>
      </c>
      <c r="O561" s="14" t="s">
        <v>1584</v>
      </c>
      <c r="P561" s="17">
        <v>175</v>
      </c>
      <c r="Q561" s="24" t="s">
        <v>1571</v>
      </c>
      <c r="R561" s="24" t="s">
        <v>1558</v>
      </c>
      <c r="S561" s="24" t="str">
        <f t="shared" si="30"/>
        <v>5000000720</v>
      </c>
      <c r="T561" s="24" t="str">
        <f t="shared" si="31"/>
        <v>SEP 2019</v>
      </c>
      <c r="U561" s="24" t="str">
        <f t="shared" si="32"/>
        <v>Misc. Outside Svcs</v>
      </c>
      <c r="V561" t="str">
        <f t="shared" si="33"/>
        <v>BLUEGRASS INTEGRATED COMMUNICATIONS</v>
      </c>
    </row>
    <row r="562" spans="1:22" x14ac:dyDescent="0.2">
      <c r="A562" s="14" t="s">
        <v>124</v>
      </c>
      <c r="B562" s="15" t="s">
        <v>1553</v>
      </c>
      <c r="C562" s="15" t="s">
        <v>1480</v>
      </c>
      <c r="D562" s="15" t="s">
        <v>1547</v>
      </c>
      <c r="E562" s="15" t="s">
        <v>390</v>
      </c>
      <c r="F562" s="15" t="s">
        <v>391</v>
      </c>
      <c r="G562" s="15" t="s">
        <v>441</v>
      </c>
      <c r="H562" s="15" t="s">
        <v>295</v>
      </c>
      <c r="I562" s="15" t="s">
        <v>437</v>
      </c>
      <c r="J562" s="15" t="s">
        <v>1098</v>
      </c>
      <c r="K562" s="15" t="s">
        <v>1099</v>
      </c>
      <c r="L562" s="15" t="s">
        <v>308</v>
      </c>
      <c r="M562" s="15" t="s">
        <v>308</v>
      </c>
      <c r="N562" s="15" t="s">
        <v>308</v>
      </c>
      <c r="O562" s="14" t="s">
        <v>1584</v>
      </c>
      <c r="P562" s="17">
        <v>75</v>
      </c>
      <c r="Q562" s="24" t="s">
        <v>1571</v>
      </c>
      <c r="R562" s="24" t="s">
        <v>1558</v>
      </c>
      <c r="S562" s="24" t="str">
        <f t="shared" si="30"/>
        <v>5000000721</v>
      </c>
      <c r="T562" s="24" t="str">
        <f t="shared" si="31"/>
        <v>SEP 2019</v>
      </c>
      <c r="U562" s="24" t="str">
        <f t="shared" si="32"/>
        <v>Misc. Outside Svcs</v>
      </c>
      <c r="V562" t="str">
        <f t="shared" si="33"/>
        <v>BLUEGRASS INTEGRATED COMMUNICATIONS</v>
      </c>
    </row>
    <row r="563" spans="1:22" x14ac:dyDescent="0.2">
      <c r="A563" s="14" t="s">
        <v>124</v>
      </c>
      <c r="B563" s="15" t="s">
        <v>1553</v>
      </c>
      <c r="C563" s="15" t="s">
        <v>1480</v>
      </c>
      <c r="D563" s="15" t="s">
        <v>1547</v>
      </c>
      <c r="E563" s="15" t="s">
        <v>390</v>
      </c>
      <c r="F563" s="15" t="s">
        <v>391</v>
      </c>
      <c r="G563" s="15" t="s">
        <v>932</v>
      </c>
      <c r="H563" s="15" t="s">
        <v>295</v>
      </c>
      <c r="I563" s="15" t="s">
        <v>437</v>
      </c>
      <c r="J563" s="15" t="s">
        <v>1098</v>
      </c>
      <c r="K563" s="15" t="s">
        <v>1099</v>
      </c>
      <c r="L563" s="15" t="s">
        <v>308</v>
      </c>
      <c r="M563" s="15" t="s">
        <v>308</v>
      </c>
      <c r="N563" s="15" t="s">
        <v>308</v>
      </c>
      <c r="O563" s="14" t="s">
        <v>1584</v>
      </c>
      <c r="P563" s="17">
        <v>57.5</v>
      </c>
      <c r="Q563" s="24" t="s">
        <v>1571</v>
      </c>
      <c r="R563" s="24" t="s">
        <v>1558</v>
      </c>
      <c r="S563" s="24" t="str">
        <f t="shared" si="30"/>
        <v>5000000722</v>
      </c>
      <c r="T563" s="24" t="str">
        <f t="shared" si="31"/>
        <v>SEP 2019</v>
      </c>
      <c r="U563" s="24" t="str">
        <f t="shared" si="32"/>
        <v>Misc. Outside Svcs</v>
      </c>
      <c r="V563" t="str">
        <f t="shared" si="33"/>
        <v>BLUEGRASS INTEGRATED COMMUNICATIONS</v>
      </c>
    </row>
    <row r="564" spans="1:22" x14ac:dyDescent="0.2">
      <c r="A564" s="14" t="s">
        <v>124</v>
      </c>
      <c r="B564" s="15" t="s">
        <v>1553</v>
      </c>
      <c r="C564" s="15" t="s">
        <v>1480</v>
      </c>
      <c r="D564" s="15" t="s">
        <v>1547</v>
      </c>
      <c r="E564" s="15" t="s">
        <v>390</v>
      </c>
      <c r="F564" s="15" t="s">
        <v>391</v>
      </c>
      <c r="G564" s="15" t="s">
        <v>933</v>
      </c>
      <c r="H564" s="15" t="s">
        <v>295</v>
      </c>
      <c r="I564" s="15" t="s">
        <v>437</v>
      </c>
      <c r="J564" s="15" t="s">
        <v>1098</v>
      </c>
      <c r="K564" s="15" t="s">
        <v>1099</v>
      </c>
      <c r="L564" s="15" t="s">
        <v>308</v>
      </c>
      <c r="M564" s="15" t="s">
        <v>308</v>
      </c>
      <c r="N564" s="15" t="s">
        <v>308</v>
      </c>
      <c r="O564" s="14" t="s">
        <v>1584</v>
      </c>
      <c r="P564" s="17">
        <v>29.7</v>
      </c>
      <c r="Q564" s="24" t="s">
        <v>1571</v>
      </c>
      <c r="R564" s="24" t="s">
        <v>1558</v>
      </c>
      <c r="S564" s="24" t="str">
        <f t="shared" si="30"/>
        <v>5000000723</v>
      </c>
      <c r="T564" s="24" t="str">
        <f t="shared" si="31"/>
        <v>SEP 2019</v>
      </c>
      <c r="U564" s="24" t="str">
        <f t="shared" si="32"/>
        <v>Misc. Outside Svcs</v>
      </c>
      <c r="V564" t="str">
        <f t="shared" si="33"/>
        <v>BLUEGRASS INTEGRATED COMMUNICATIONS</v>
      </c>
    </row>
    <row r="565" spans="1:22" x14ac:dyDescent="0.2">
      <c r="A565" s="14" t="s">
        <v>124</v>
      </c>
      <c r="B565" s="15" t="s">
        <v>1553</v>
      </c>
      <c r="C565" s="15" t="s">
        <v>1480</v>
      </c>
      <c r="D565" s="15" t="s">
        <v>1547</v>
      </c>
      <c r="E565" s="15" t="s">
        <v>390</v>
      </c>
      <c r="F565" s="15" t="s">
        <v>391</v>
      </c>
      <c r="G565" s="15" t="s">
        <v>442</v>
      </c>
      <c r="H565" s="15" t="s">
        <v>295</v>
      </c>
      <c r="I565" s="15" t="s">
        <v>437</v>
      </c>
      <c r="J565" s="15" t="s">
        <v>1098</v>
      </c>
      <c r="K565" s="15" t="s">
        <v>1099</v>
      </c>
      <c r="L565" s="15" t="s">
        <v>308</v>
      </c>
      <c r="M565" s="15" t="s">
        <v>308</v>
      </c>
      <c r="N565" s="15" t="s">
        <v>308</v>
      </c>
      <c r="O565" s="14" t="s">
        <v>1584</v>
      </c>
      <c r="P565" s="17">
        <v>1140</v>
      </c>
      <c r="Q565" s="24" t="s">
        <v>1571</v>
      </c>
      <c r="R565" s="24" t="s">
        <v>1558</v>
      </c>
      <c r="S565" s="24" t="str">
        <f t="shared" si="30"/>
        <v>5000000724</v>
      </c>
      <c r="T565" s="24" t="str">
        <f t="shared" si="31"/>
        <v>SEP 2019</v>
      </c>
      <c r="U565" s="24" t="str">
        <f t="shared" si="32"/>
        <v>Misc. Outside Svcs</v>
      </c>
      <c r="V565" t="str">
        <f t="shared" si="33"/>
        <v>BLUEGRASS INTEGRATED COMMUNICATIONS</v>
      </c>
    </row>
    <row r="566" spans="1:22" x14ac:dyDescent="0.2">
      <c r="A566" s="14" t="s">
        <v>124</v>
      </c>
      <c r="B566" s="15" t="s">
        <v>1553</v>
      </c>
      <c r="C566" s="15" t="s">
        <v>1480</v>
      </c>
      <c r="D566" s="15" t="s">
        <v>1547</v>
      </c>
      <c r="E566" s="15" t="s">
        <v>390</v>
      </c>
      <c r="F566" s="15" t="s">
        <v>391</v>
      </c>
      <c r="G566" s="15" t="s">
        <v>443</v>
      </c>
      <c r="H566" s="15" t="s">
        <v>295</v>
      </c>
      <c r="I566" s="15" t="s">
        <v>437</v>
      </c>
      <c r="J566" s="15" t="s">
        <v>1098</v>
      </c>
      <c r="K566" s="15" t="s">
        <v>1099</v>
      </c>
      <c r="L566" s="15" t="s">
        <v>308</v>
      </c>
      <c r="M566" s="15" t="s">
        <v>308</v>
      </c>
      <c r="N566" s="15" t="s">
        <v>308</v>
      </c>
      <c r="O566" s="14" t="s">
        <v>1584</v>
      </c>
      <c r="P566" s="17">
        <v>60</v>
      </c>
      <c r="Q566" s="24" t="s">
        <v>1571</v>
      </c>
      <c r="R566" s="24" t="s">
        <v>1558</v>
      </c>
      <c r="S566" s="24" t="str">
        <f t="shared" si="30"/>
        <v>5000000725</v>
      </c>
      <c r="T566" s="24" t="str">
        <f t="shared" si="31"/>
        <v>SEP 2019</v>
      </c>
      <c r="U566" s="24" t="str">
        <f t="shared" si="32"/>
        <v>Misc. Outside Svcs</v>
      </c>
      <c r="V566" t="str">
        <f t="shared" si="33"/>
        <v>BLUEGRASS INTEGRATED COMMUNICATIONS</v>
      </c>
    </row>
    <row r="567" spans="1:22" x14ac:dyDescent="0.2">
      <c r="A567" s="14" t="s">
        <v>124</v>
      </c>
      <c r="B567" s="15" t="s">
        <v>1553</v>
      </c>
      <c r="C567" s="15" t="s">
        <v>1480</v>
      </c>
      <c r="D567" s="15" t="s">
        <v>1547</v>
      </c>
      <c r="E567" s="15" t="s">
        <v>390</v>
      </c>
      <c r="F567" s="15" t="s">
        <v>391</v>
      </c>
      <c r="G567" s="15" t="s">
        <v>934</v>
      </c>
      <c r="H567" s="15" t="s">
        <v>295</v>
      </c>
      <c r="I567" s="15" t="s">
        <v>437</v>
      </c>
      <c r="J567" s="15" t="s">
        <v>1098</v>
      </c>
      <c r="K567" s="15" t="s">
        <v>1099</v>
      </c>
      <c r="L567" s="15" t="s">
        <v>308</v>
      </c>
      <c r="M567" s="15" t="s">
        <v>308</v>
      </c>
      <c r="N567" s="15" t="s">
        <v>308</v>
      </c>
      <c r="O567" s="14" t="s">
        <v>1584</v>
      </c>
      <c r="P567" s="17">
        <v>198.99</v>
      </c>
      <c r="Q567" s="24" t="s">
        <v>1571</v>
      </c>
      <c r="R567" s="24" t="s">
        <v>1558</v>
      </c>
      <c r="S567" s="24" t="str">
        <f t="shared" si="30"/>
        <v>5000000726</v>
      </c>
      <c r="T567" s="24" t="str">
        <f t="shared" si="31"/>
        <v>SEP 2019</v>
      </c>
      <c r="U567" s="24" t="str">
        <f t="shared" si="32"/>
        <v>Misc. Outside Svcs</v>
      </c>
      <c r="V567" t="str">
        <f t="shared" si="33"/>
        <v>BLUEGRASS INTEGRATED COMMUNICATIONS</v>
      </c>
    </row>
    <row r="568" spans="1:22" x14ac:dyDescent="0.2">
      <c r="A568" s="14" t="s">
        <v>124</v>
      </c>
      <c r="B568" s="15" t="s">
        <v>1553</v>
      </c>
      <c r="C568" s="15" t="s">
        <v>1480</v>
      </c>
      <c r="D568" s="15" t="s">
        <v>1547</v>
      </c>
      <c r="E568" s="15" t="s">
        <v>390</v>
      </c>
      <c r="F568" s="15" t="s">
        <v>391</v>
      </c>
      <c r="G568" s="15" t="s">
        <v>935</v>
      </c>
      <c r="H568" s="15" t="s">
        <v>295</v>
      </c>
      <c r="I568" s="15" t="s">
        <v>437</v>
      </c>
      <c r="J568" s="15" t="s">
        <v>1098</v>
      </c>
      <c r="K568" s="15" t="s">
        <v>1099</v>
      </c>
      <c r="L568" s="15" t="s">
        <v>308</v>
      </c>
      <c r="M568" s="15" t="s">
        <v>308</v>
      </c>
      <c r="N568" s="15" t="s">
        <v>308</v>
      </c>
      <c r="O568" s="14" t="s">
        <v>1584</v>
      </c>
      <c r="P568" s="17">
        <v>733.42</v>
      </c>
      <c r="Q568" s="24" t="s">
        <v>1571</v>
      </c>
      <c r="R568" s="24" t="s">
        <v>1558</v>
      </c>
      <c r="S568" s="24" t="str">
        <f t="shared" si="30"/>
        <v>5000000727</v>
      </c>
      <c r="T568" s="24" t="str">
        <f t="shared" si="31"/>
        <v>SEP 2019</v>
      </c>
      <c r="U568" s="24" t="str">
        <f t="shared" si="32"/>
        <v>Misc. Outside Svcs</v>
      </c>
      <c r="V568" t="str">
        <f t="shared" si="33"/>
        <v>BLUEGRASS INTEGRATED COMMUNICATIONS</v>
      </c>
    </row>
    <row r="569" spans="1:22" x14ac:dyDescent="0.2">
      <c r="A569" s="14" t="s">
        <v>124</v>
      </c>
      <c r="B569" s="15" t="s">
        <v>1553</v>
      </c>
      <c r="C569" s="15" t="s">
        <v>1480</v>
      </c>
      <c r="D569" s="15" t="s">
        <v>1547</v>
      </c>
      <c r="E569" s="15" t="s">
        <v>390</v>
      </c>
      <c r="F569" s="15" t="s">
        <v>391</v>
      </c>
      <c r="G569" s="15" t="s">
        <v>906</v>
      </c>
      <c r="H569" s="15" t="s">
        <v>295</v>
      </c>
      <c r="I569" s="15" t="s">
        <v>445</v>
      </c>
      <c r="J569" s="15" t="s">
        <v>1098</v>
      </c>
      <c r="K569" s="15" t="s">
        <v>1099</v>
      </c>
      <c r="L569" s="15" t="s">
        <v>308</v>
      </c>
      <c r="M569" s="15" t="s">
        <v>308</v>
      </c>
      <c r="N569" s="15" t="s">
        <v>907</v>
      </c>
      <c r="O569" s="14" t="s">
        <v>1584</v>
      </c>
      <c r="P569" s="17">
        <v>104.17</v>
      </c>
      <c r="Q569" s="24" t="s">
        <v>1571</v>
      </c>
      <c r="R569" s="24" t="s">
        <v>1558</v>
      </c>
      <c r="S569" s="24" t="str">
        <f t="shared" si="30"/>
        <v>5100000665</v>
      </c>
      <c r="T569" s="24" t="str">
        <f t="shared" si="31"/>
        <v>SEP 2019</v>
      </c>
      <c r="U569" s="24" t="str">
        <f t="shared" si="32"/>
        <v>Misc. Outside Svcs</v>
      </c>
      <c r="V569" t="str">
        <f t="shared" si="33"/>
        <v>BLUEGRASS INTEGRATED COMMUNICATIONS</v>
      </c>
    </row>
    <row r="570" spans="1:22" x14ac:dyDescent="0.2">
      <c r="A570" s="14" t="s">
        <v>124</v>
      </c>
      <c r="B570" s="15" t="s">
        <v>1553</v>
      </c>
      <c r="C570" s="15" t="s">
        <v>1480</v>
      </c>
      <c r="D570" s="15" t="s">
        <v>1547</v>
      </c>
      <c r="E570" s="15" t="s">
        <v>373</v>
      </c>
      <c r="F570" s="15" t="s">
        <v>374</v>
      </c>
      <c r="G570" s="15" t="s">
        <v>940</v>
      </c>
      <c r="H570" s="15" t="s">
        <v>295</v>
      </c>
      <c r="I570" s="15" t="s">
        <v>437</v>
      </c>
      <c r="J570" s="15" t="s">
        <v>1082</v>
      </c>
      <c r="K570" s="15" t="s">
        <v>1083</v>
      </c>
      <c r="L570" s="15" t="s">
        <v>308</v>
      </c>
      <c r="M570" s="15" t="s">
        <v>308</v>
      </c>
      <c r="N570" s="15" t="s">
        <v>308</v>
      </c>
      <c r="O570" s="14" t="s">
        <v>1585</v>
      </c>
      <c r="P570" s="17">
        <v>3264.8</v>
      </c>
      <c r="Q570" s="24" t="s">
        <v>1571</v>
      </c>
      <c r="R570" s="24" t="s">
        <v>1558</v>
      </c>
      <c r="S570" s="24" t="str">
        <f t="shared" si="30"/>
        <v>5000000877</v>
      </c>
      <c r="T570" s="24" t="str">
        <f t="shared" si="31"/>
        <v>NOV 2019</v>
      </c>
      <c r="U570" s="24" t="str">
        <f t="shared" si="32"/>
        <v>Misc. Outside Svcs</v>
      </c>
      <c r="V570" t="str">
        <f t="shared" si="33"/>
        <v>KNOWBE4 INC</v>
      </c>
    </row>
    <row r="571" spans="1:22" x14ac:dyDescent="0.2">
      <c r="A571" s="14" t="s">
        <v>124</v>
      </c>
      <c r="B571" s="15" t="s">
        <v>1553</v>
      </c>
      <c r="C571" s="15" t="s">
        <v>1480</v>
      </c>
      <c r="D571" s="15" t="s">
        <v>1547</v>
      </c>
      <c r="E571" s="15" t="s">
        <v>1520</v>
      </c>
      <c r="F571" s="15" t="s">
        <v>358</v>
      </c>
      <c r="G571" s="15" t="s">
        <v>912</v>
      </c>
      <c r="H571" s="15" t="s">
        <v>295</v>
      </c>
      <c r="I571" s="15" t="s">
        <v>437</v>
      </c>
      <c r="J571" s="15" t="s">
        <v>1078</v>
      </c>
      <c r="K571" s="15" t="s">
        <v>1079</v>
      </c>
      <c r="L571" s="15" t="s">
        <v>308</v>
      </c>
      <c r="M571" s="15" t="s">
        <v>308</v>
      </c>
      <c r="N571" s="15" t="s">
        <v>308</v>
      </c>
      <c r="O571" s="14" t="s">
        <v>1582</v>
      </c>
      <c r="P571" s="17">
        <v>3624.06</v>
      </c>
      <c r="Q571" s="24" t="s">
        <v>1571</v>
      </c>
      <c r="R571" s="24" t="s">
        <v>1558</v>
      </c>
      <c r="S571" s="24" t="str">
        <f t="shared" si="30"/>
        <v>5000000162</v>
      </c>
      <c r="T571" s="24" t="str">
        <f t="shared" si="31"/>
        <v>MAR 2020</v>
      </c>
      <c r="U571" s="24" t="str">
        <f t="shared" si="32"/>
        <v>Misc. Outside Svcs</v>
      </c>
      <c r="V571" t="str">
        <f t="shared" si="33"/>
        <v>DODGE DATA &amp; ANALYTICS</v>
      </c>
    </row>
    <row r="572" spans="1:22" x14ac:dyDescent="0.2">
      <c r="A572" s="14" t="s">
        <v>124</v>
      </c>
      <c r="B572" s="15" t="s">
        <v>1553</v>
      </c>
      <c r="C572" s="15" t="s">
        <v>1480</v>
      </c>
      <c r="D572" s="15" t="s">
        <v>1547</v>
      </c>
      <c r="E572" s="15" t="s">
        <v>326</v>
      </c>
      <c r="F572" s="15" t="s">
        <v>327</v>
      </c>
      <c r="G572" s="15" t="s">
        <v>943</v>
      </c>
      <c r="H572" s="15" t="s">
        <v>295</v>
      </c>
      <c r="I572" s="15" t="s">
        <v>437</v>
      </c>
      <c r="J572" s="15" t="s">
        <v>1136</v>
      </c>
      <c r="K572" s="15" t="s">
        <v>1137</v>
      </c>
      <c r="L572" s="15" t="s">
        <v>308</v>
      </c>
      <c r="M572" s="15" t="s">
        <v>308</v>
      </c>
      <c r="N572" s="15" t="s">
        <v>308</v>
      </c>
      <c r="O572" s="14" t="s">
        <v>1576</v>
      </c>
      <c r="P572" s="17">
        <v>2801.58</v>
      </c>
      <c r="Q572" s="24" t="s">
        <v>1571</v>
      </c>
      <c r="R572" s="24" t="s">
        <v>1558</v>
      </c>
      <c r="S572" s="24" t="str">
        <f t="shared" si="30"/>
        <v>5000000978</v>
      </c>
      <c r="T572" s="24" t="str">
        <f t="shared" si="31"/>
        <v>DEC 2019</v>
      </c>
      <c r="U572" s="24" t="str">
        <f t="shared" si="32"/>
        <v>Misc. Outside Svcs</v>
      </c>
      <c r="V572" t="str">
        <f t="shared" si="33"/>
        <v>COVERALL SERVICE COMPANY</v>
      </c>
    </row>
    <row r="573" spans="1:22" x14ac:dyDescent="0.2">
      <c r="A573" s="14" t="s">
        <v>124</v>
      </c>
      <c r="B573" s="15" t="s">
        <v>1553</v>
      </c>
      <c r="C573" s="15" t="s">
        <v>1480</v>
      </c>
      <c r="D573" s="15" t="s">
        <v>1547</v>
      </c>
      <c r="E573" s="15" t="s">
        <v>346</v>
      </c>
      <c r="F573" s="15" t="s">
        <v>347</v>
      </c>
      <c r="G573" s="15" t="s">
        <v>495</v>
      </c>
      <c r="H573" s="15" t="s">
        <v>295</v>
      </c>
      <c r="I573" s="15" t="s">
        <v>312</v>
      </c>
      <c r="J573" s="15" t="s">
        <v>1136</v>
      </c>
      <c r="K573" s="15" t="s">
        <v>1137</v>
      </c>
      <c r="L573" s="15" t="s">
        <v>308</v>
      </c>
      <c r="M573" s="15" t="s">
        <v>308</v>
      </c>
      <c r="N573" s="15" t="s">
        <v>496</v>
      </c>
      <c r="O573" s="14" t="s">
        <v>1578</v>
      </c>
      <c r="P573" s="17">
        <v>270.56</v>
      </c>
      <c r="Q573" s="24" t="s">
        <v>1571</v>
      </c>
      <c r="R573" s="24" t="s">
        <v>1558</v>
      </c>
      <c r="S573" s="24" t="str">
        <f t="shared" si="30"/>
        <v>1900000058</v>
      </c>
      <c r="T573" s="24" t="str">
        <f t="shared" si="31"/>
        <v>JAN 2020</v>
      </c>
      <c r="U573" s="24" t="str">
        <f t="shared" si="32"/>
        <v>Misc. Outside Svcs</v>
      </c>
      <c r="V573" t="str">
        <f t="shared" si="33"/>
        <v>IRON MOUNTAIN INC</v>
      </c>
    </row>
    <row r="574" spans="1:22" x14ac:dyDescent="0.2">
      <c r="A574" s="14" t="s">
        <v>124</v>
      </c>
      <c r="B574" s="15" t="s">
        <v>1553</v>
      </c>
      <c r="C574" s="15" t="s">
        <v>1480</v>
      </c>
      <c r="D574" s="15" t="s">
        <v>1547</v>
      </c>
      <c r="E574" s="15" t="s">
        <v>346</v>
      </c>
      <c r="F574" s="15" t="s">
        <v>347</v>
      </c>
      <c r="G574" s="15" t="s">
        <v>538</v>
      </c>
      <c r="H574" s="15" t="s">
        <v>295</v>
      </c>
      <c r="I574" s="15" t="s">
        <v>312</v>
      </c>
      <c r="J574" s="15" t="s">
        <v>1136</v>
      </c>
      <c r="K574" s="15" t="s">
        <v>1137</v>
      </c>
      <c r="L574" s="15" t="s">
        <v>308</v>
      </c>
      <c r="M574" s="15" t="s">
        <v>308</v>
      </c>
      <c r="N574" s="15" t="s">
        <v>539</v>
      </c>
      <c r="O574" s="14" t="s">
        <v>1581</v>
      </c>
      <c r="P574" s="17">
        <v>622.88</v>
      </c>
      <c r="Q574" s="24" t="s">
        <v>1571</v>
      </c>
      <c r="R574" s="24" t="s">
        <v>1558</v>
      </c>
      <c r="S574" s="24" t="str">
        <f t="shared" si="30"/>
        <v>1900000608</v>
      </c>
      <c r="T574" s="24" t="str">
        <f t="shared" si="31"/>
        <v>FEB 2020</v>
      </c>
      <c r="U574" s="24" t="str">
        <f t="shared" si="32"/>
        <v>Misc. Outside Svcs</v>
      </c>
      <c r="V574" t="str">
        <f t="shared" si="33"/>
        <v>IRON MOUNTAIN INC</v>
      </c>
    </row>
    <row r="575" spans="1:22" x14ac:dyDescent="0.2">
      <c r="A575" s="14" t="s">
        <v>124</v>
      </c>
      <c r="B575" s="15" t="s">
        <v>1553</v>
      </c>
      <c r="C575" s="15" t="s">
        <v>1480</v>
      </c>
      <c r="D575" s="15" t="s">
        <v>1547</v>
      </c>
      <c r="E575" s="15" t="s">
        <v>346</v>
      </c>
      <c r="F575" s="15" t="s">
        <v>347</v>
      </c>
      <c r="G575" s="15" t="s">
        <v>581</v>
      </c>
      <c r="H575" s="15" t="s">
        <v>295</v>
      </c>
      <c r="I575" s="15" t="s">
        <v>312</v>
      </c>
      <c r="J575" s="15" t="s">
        <v>1136</v>
      </c>
      <c r="K575" s="15" t="s">
        <v>1137</v>
      </c>
      <c r="L575" s="15" t="s">
        <v>308</v>
      </c>
      <c r="M575" s="15" t="s">
        <v>308</v>
      </c>
      <c r="N575" s="15" t="s">
        <v>582</v>
      </c>
      <c r="O575" s="14" t="s">
        <v>1582</v>
      </c>
      <c r="P575" s="17">
        <v>860.01</v>
      </c>
      <c r="Q575" s="24" t="s">
        <v>1571</v>
      </c>
      <c r="R575" s="24" t="s">
        <v>1558</v>
      </c>
      <c r="S575" s="24" t="str">
        <f t="shared" si="30"/>
        <v>1900001067</v>
      </c>
      <c r="T575" s="24" t="str">
        <f t="shared" si="31"/>
        <v>MAR 2020</v>
      </c>
      <c r="U575" s="24" t="str">
        <f t="shared" si="32"/>
        <v>Misc. Outside Svcs</v>
      </c>
      <c r="V575" t="str">
        <f t="shared" si="33"/>
        <v>IRON MOUNTAIN INC</v>
      </c>
    </row>
    <row r="576" spans="1:22" x14ac:dyDescent="0.2">
      <c r="A576" s="14" t="s">
        <v>124</v>
      </c>
      <c r="B576" s="15" t="s">
        <v>1553</v>
      </c>
      <c r="C576" s="15" t="s">
        <v>1480</v>
      </c>
      <c r="D576" s="15" t="s">
        <v>1547</v>
      </c>
      <c r="E576" s="15" t="s">
        <v>346</v>
      </c>
      <c r="F576" s="15" t="s">
        <v>347</v>
      </c>
      <c r="G576" s="15" t="s">
        <v>617</v>
      </c>
      <c r="H576" s="15" t="s">
        <v>295</v>
      </c>
      <c r="I576" s="15" t="s">
        <v>312</v>
      </c>
      <c r="J576" s="15" t="s">
        <v>1136</v>
      </c>
      <c r="K576" s="15" t="s">
        <v>1137</v>
      </c>
      <c r="L576" s="15" t="s">
        <v>308</v>
      </c>
      <c r="M576" s="15" t="s">
        <v>308</v>
      </c>
      <c r="N576" s="15" t="s">
        <v>618</v>
      </c>
      <c r="O576" s="14" t="s">
        <v>1586</v>
      </c>
      <c r="P576" s="17">
        <v>480.16</v>
      </c>
      <c r="Q576" s="24" t="s">
        <v>1571</v>
      </c>
      <c r="R576" s="24" t="s">
        <v>1558</v>
      </c>
      <c r="S576" s="24" t="str">
        <f t="shared" si="30"/>
        <v>1900001516</v>
      </c>
      <c r="T576" s="24" t="str">
        <f t="shared" si="31"/>
        <v>APR 2020</v>
      </c>
      <c r="U576" s="24" t="str">
        <f t="shared" si="32"/>
        <v>Misc. Outside Svcs</v>
      </c>
      <c r="V576" t="str">
        <f t="shared" si="33"/>
        <v>IRON MOUNTAIN INC</v>
      </c>
    </row>
    <row r="577" spans="1:22" x14ac:dyDescent="0.2">
      <c r="A577" s="14" t="s">
        <v>124</v>
      </c>
      <c r="B577" s="15" t="s">
        <v>1553</v>
      </c>
      <c r="C577" s="15" t="s">
        <v>1480</v>
      </c>
      <c r="D577" s="15" t="s">
        <v>1547</v>
      </c>
      <c r="E577" s="15" t="s">
        <v>346</v>
      </c>
      <c r="F577" s="15" t="s">
        <v>347</v>
      </c>
      <c r="G577" s="15" t="s">
        <v>652</v>
      </c>
      <c r="H577" s="15" t="s">
        <v>295</v>
      </c>
      <c r="I577" s="15" t="s">
        <v>312</v>
      </c>
      <c r="J577" s="15" t="s">
        <v>1136</v>
      </c>
      <c r="K577" s="15" t="s">
        <v>1137</v>
      </c>
      <c r="L577" s="15" t="s">
        <v>308</v>
      </c>
      <c r="M577" s="15" t="s">
        <v>308</v>
      </c>
      <c r="N577" s="15" t="s">
        <v>653</v>
      </c>
      <c r="O577" s="14" t="s">
        <v>414</v>
      </c>
      <c r="P577" s="17">
        <v>476.61</v>
      </c>
      <c r="Q577" s="24" t="s">
        <v>1571</v>
      </c>
      <c r="R577" s="24" t="s">
        <v>1558</v>
      </c>
      <c r="S577" s="24" t="str">
        <f t="shared" si="30"/>
        <v>1900002126</v>
      </c>
      <c r="T577" s="24" t="str">
        <f t="shared" si="31"/>
        <v>MAY 2020</v>
      </c>
      <c r="U577" s="24" t="str">
        <f t="shared" si="32"/>
        <v>Misc. Outside Svcs</v>
      </c>
      <c r="V577" t="str">
        <f t="shared" si="33"/>
        <v>IRON MOUNTAIN INC</v>
      </c>
    </row>
    <row r="578" spans="1:22" x14ac:dyDescent="0.2">
      <c r="A578" s="14" t="s">
        <v>124</v>
      </c>
      <c r="B578" s="15" t="s">
        <v>1553</v>
      </c>
      <c r="C578" s="15" t="s">
        <v>1480</v>
      </c>
      <c r="D578" s="15" t="s">
        <v>1547</v>
      </c>
      <c r="E578" s="15" t="s">
        <v>346</v>
      </c>
      <c r="F578" s="15" t="s">
        <v>347</v>
      </c>
      <c r="G578" s="15" t="s">
        <v>688</v>
      </c>
      <c r="H578" s="15" t="s">
        <v>295</v>
      </c>
      <c r="I578" s="15" t="s">
        <v>312</v>
      </c>
      <c r="J578" s="15" t="s">
        <v>1136</v>
      </c>
      <c r="K578" s="15" t="s">
        <v>1137</v>
      </c>
      <c r="L578" s="15" t="s">
        <v>308</v>
      </c>
      <c r="M578" s="15" t="s">
        <v>308</v>
      </c>
      <c r="N578" s="15" t="s">
        <v>689</v>
      </c>
      <c r="O578" s="14" t="s">
        <v>1583</v>
      </c>
      <c r="P578" s="17">
        <v>195.76</v>
      </c>
      <c r="Q578" s="24" t="s">
        <v>1571</v>
      </c>
      <c r="R578" s="24" t="s">
        <v>1558</v>
      </c>
      <c r="S578" s="24" t="str">
        <f t="shared" si="30"/>
        <v>1900002678</v>
      </c>
      <c r="T578" s="24" t="str">
        <f t="shared" si="31"/>
        <v>JUN 2020</v>
      </c>
      <c r="U578" s="24" t="str">
        <f t="shared" si="32"/>
        <v>Misc. Outside Svcs</v>
      </c>
      <c r="V578" t="str">
        <f t="shared" si="33"/>
        <v>IRON MOUNTAIN INC</v>
      </c>
    </row>
    <row r="579" spans="1:22" x14ac:dyDescent="0.2">
      <c r="A579" s="14" t="s">
        <v>124</v>
      </c>
      <c r="B579" s="15" t="s">
        <v>1553</v>
      </c>
      <c r="C579" s="15" t="s">
        <v>1480</v>
      </c>
      <c r="D579" s="15" t="s">
        <v>1547</v>
      </c>
      <c r="E579" s="15" t="s">
        <v>346</v>
      </c>
      <c r="F579" s="15" t="s">
        <v>347</v>
      </c>
      <c r="G579" s="15" t="s">
        <v>720</v>
      </c>
      <c r="H579" s="15" t="s">
        <v>295</v>
      </c>
      <c r="I579" s="15" t="s">
        <v>312</v>
      </c>
      <c r="J579" s="15" t="s">
        <v>1136</v>
      </c>
      <c r="K579" s="15" t="s">
        <v>1137</v>
      </c>
      <c r="L579" s="15" t="s">
        <v>308</v>
      </c>
      <c r="M579" s="15" t="s">
        <v>308</v>
      </c>
      <c r="N579" s="15" t="s">
        <v>721</v>
      </c>
      <c r="O579" s="14" t="s">
        <v>1579</v>
      </c>
      <c r="P579" s="17">
        <v>263.64999999999998</v>
      </c>
      <c r="Q579" s="24" t="s">
        <v>1571</v>
      </c>
      <c r="R579" s="24" t="s">
        <v>1558</v>
      </c>
      <c r="S579" s="24" t="str">
        <f t="shared" si="30"/>
        <v>1900003222</v>
      </c>
      <c r="T579" s="24" t="str">
        <f t="shared" si="31"/>
        <v>JUL 2020</v>
      </c>
      <c r="U579" s="24" t="str">
        <f t="shared" si="32"/>
        <v>Misc. Outside Svcs</v>
      </c>
      <c r="V579" t="str">
        <f t="shared" si="33"/>
        <v>IRON MOUNTAIN INC</v>
      </c>
    </row>
    <row r="580" spans="1:22" x14ac:dyDescent="0.2">
      <c r="A580" s="14" t="s">
        <v>124</v>
      </c>
      <c r="B580" s="15" t="s">
        <v>1553</v>
      </c>
      <c r="C580" s="15" t="s">
        <v>1480</v>
      </c>
      <c r="D580" s="15" t="s">
        <v>1547</v>
      </c>
      <c r="E580" s="15" t="s">
        <v>346</v>
      </c>
      <c r="F580" s="15" t="s">
        <v>347</v>
      </c>
      <c r="G580" s="15" t="s">
        <v>752</v>
      </c>
      <c r="H580" s="15" t="s">
        <v>295</v>
      </c>
      <c r="I580" s="15" t="s">
        <v>312</v>
      </c>
      <c r="J580" s="15" t="s">
        <v>1136</v>
      </c>
      <c r="K580" s="15" t="s">
        <v>1137</v>
      </c>
      <c r="L580" s="15" t="s">
        <v>308</v>
      </c>
      <c r="M580" s="15" t="s">
        <v>308</v>
      </c>
      <c r="N580" s="15" t="s">
        <v>753</v>
      </c>
      <c r="O580" s="14" t="s">
        <v>1580</v>
      </c>
      <c r="P580" s="17">
        <v>583.41999999999996</v>
      </c>
      <c r="Q580" s="24" t="s">
        <v>1571</v>
      </c>
      <c r="R580" s="24" t="s">
        <v>1558</v>
      </c>
      <c r="S580" s="24" t="str">
        <f t="shared" si="30"/>
        <v>1900003842</v>
      </c>
      <c r="T580" s="24" t="str">
        <f t="shared" si="31"/>
        <v>AUG 2020</v>
      </c>
      <c r="U580" s="24" t="str">
        <f t="shared" si="32"/>
        <v>Misc. Outside Svcs</v>
      </c>
      <c r="V580" t="str">
        <f t="shared" si="33"/>
        <v>IRON MOUNTAIN INC</v>
      </c>
    </row>
    <row r="581" spans="1:22" x14ac:dyDescent="0.2">
      <c r="A581" s="14" t="s">
        <v>124</v>
      </c>
      <c r="B581" s="15" t="s">
        <v>1553</v>
      </c>
      <c r="C581" s="15" t="s">
        <v>1480</v>
      </c>
      <c r="D581" s="15" t="s">
        <v>1547</v>
      </c>
      <c r="E581" s="15" t="s">
        <v>346</v>
      </c>
      <c r="F581" s="15" t="s">
        <v>347</v>
      </c>
      <c r="G581" s="15" t="s">
        <v>779</v>
      </c>
      <c r="H581" s="15" t="s">
        <v>295</v>
      </c>
      <c r="I581" s="15" t="s">
        <v>312</v>
      </c>
      <c r="J581" s="15" t="s">
        <v>1136</v>
      </c>
      <c r="K581" s="15" t="s">
        <v>1137</v>
      </c>
      <c r="L581" s="15" t="s">
        <v>308</v>
      </c>
      <c r="M581" s="15" t="s">
        <v>308</v>
      </c>
      <c r="N581" s="15" t="s">
        <v>780</v>
      </c>
      <c r="O581" s="14" t="s">
        <v>1584</v>
      </c>
      <c r="P581" s="17">
        <v>398.87</v>
      </c>
      <c r="Q581" s="24" t="s">
        <v>1571</v>
      </c>
      <c r="R581" s="24" t="s">
        <v>1558</v>
      </c>
      <c r="S581" s="24" t="str">
        <f t="shared" si="30"/>
        <v>1900004525</v>
      </c>
      <c r="T581" s="24" t="str">
        <f t="shared" si="31"/>
        <v>SEP 2019</v>
      </c>
      <c r="U581" s="24" t="str">
        <f t="shared" si="32"/>
        <v>Misc. Outside Svcs</v>
      </c>
      <c r="V581" t="str">
        <f t="shared" si="33"/>
        <v>IRON MOUNTAIN INC</v>
      </c>
    </row>
    <row r="582" spans="1:22" x14ac:dyDescent="0.2">
      <c r="A582" s="14" t="s">
        <v>124</v>
      </c>
      <c r="B582" s="15" t="s">
        <v>1553</v>
      </c>
      <c r="C582" s="15" t="s">
        <v>1480</v>
      </c>
      <c r="D582" s="15" t="s">
        <v>1547</v>
      </c>
      <c r="E582" s="15" t="s">
        <v>346</v>
      </c>
      <c r="F582" s="15" t="s">
        <v>347</v>
      </c>
      <c r="G582" s="15" t="s">
        <v>812</v>
      </c>
      <c r="H582" s="15" t="s">
        <v>295</v>
      </c>
      <c r="I582" s="15" t="s">
        <v>312</v>
      </c>
      <c r="J582" s="15" t="s">
        <v>1136</v>
      </c>
      <c r="K582" s="15" t="s">
        <v>1137</v>
      </c>
      <c r="L582" s="15" t="s">
        <v>308</v>
      </c>
      <c r="M582" s="15" t="s">
        <v>308</v>
      </c>
      <c r="N582" s="15" t="s">
        <v>813</v>
      </c>
      <c r="O582" s="14" t="s">
        <v>1577</v>
      </c>
      <c r="P582" s="17">
        <v>311.27</v>
      </c>
      <c r="Q582" s="24" t="s">
        <v>1571</v>
      </c>
      <c r="R582" s="24" t="s">
        <v>1558</v>
      </c>
      <c r="S582" s="24" t="str">
        <f t="shared" si="30"/>
        <v>1900005032</v>
      </c>
      <c r="T582" s="24" t="str">
        <f t="shared" si="31"/>
        <v>OCT 2019</v>
      </c>
      <c r="U582" s="24" t="str">
        <f t="shared" si="32"/>
        <v>Misc. Outside Svcs</v>
      </c>
      <c r="V582" t="str">
        <f t="shared" si="33"/>
        <v>IRON MOUNTAIN INC</v>
      </c>
    </row>
    <row r="583" spans="1:22" x14ac:dyDescent="0.2">
      <c r="A583" s="14" t="s">
        <v>124</v>
      </c>
      <c r="B583" s="15" t="s">
        <v>1553</v>
      </c>
      <c r="C583" s="15" t="s">
        <v>1480</v>
      </c>
      <c r="D583" s="15" t="s">
        <v>1547</v>
      </c>
      <c r="E583" s="15" t="s">
        <v>346</v>
      </c>
      <c r="F583" s="15" t="s">
        <v>347</v>
      </c>
      <c r="G583" s="15" t="s">
        <v>850</v>
      </c>
      <c r="H583" s="15" t="s">
        <v>295</v>
      </c>
      <c r="I583" s="15" t="s">
        <v>312</v>
      </c>
      <c r="J583" s="15" t="s">
        <v>1136</v>
      </c>
      <c r="K583" s="15" t="s">
        <v>1137</v>
      </c>
      <c r="L583" s="15" t="s">
        <v>308</v>
      </c>
      <c r="M583" s="15" t="s">
        <v>308</v>
      </c>
      <c r="N583" s="15" t="s">
        <v>851</v>
      </c>
      <c r="O583" s="14" t="s">
        <v>1585</v>
      </c>
      <c r="P583" s="17">
        <v>341.03</v>
      </c>
      <c r="Q583" s="24" t="s">
        <v>1571</v>
      </c>
      <c r="R583" s="24" t="s">
        <v>1558</v>
      </c>
      <c r="S583" s="24" t="str">
        <f t="shared" si="30"/>
        <v>1900005611</v>
      </c>
      <c r="T583" s="24" t="str">
        <f t="shared" si="31"/>
        <v>NOV 2019</v>
      </c>
      <c r="U583" s="24" t="str">
        <f t="shared" si="32"/>
        <v>Misc. Outside Svcs</v>
      </c>
      <c r="V583" t="str">
        <f t="shared" si="33"/>
        <v>IRON MOUNTAIN INC</v>
      </c>
    </row>
    <row r="584" spans="1:22" x14ac:dyDescent="0.2">
      <c r="A584" s="14" t="s">
        <v>124</v>
      </c>
      <c r="B584" s="15" t="s">
        <v>1553</v>
      </c>
      <c r="C584" s="15" t="s">
        <v>1480</v>
      </c>
      <c r="D584" s="15" t="s">
        <v>1547</v>
      </c>
      <c r="E584" s="15" t="s">
        <v>346</v>
      </c>
      <c r="F584" s="15" t="s">
        <v>347</v>
      </c>
      <c r="G584" s="15" t="s">
        <v>884</v>
      </c>
      <c r="H584" s="15" t="s">
        <v>295</v>
      </c>
      <c r="I584" s="15" t="s">
        <v>312</v>
      </c>
      <c r="J584" s="15" t="s">
        <v>1136</v>
      </c>
      <c r="K584" s="15" t="s">
        <v>1137</v>
      </c>
      <c r="L584" s="15" t="s">
        <v>308</v>
      </c>
      <c r="M584" s="15" t="s">
        <v>308</v>
      </c>
      <c r="N584" s="15" t="s">
        <v>885</v>
      </c>
      <c r="O584" s="14" t="s">
        <v>1576</v>
      </c>
      <c r="P584" s="17">
        <v>270.56</v>
      </c>
      <c r="Q584" s="24" t="s">
        <v>1571</v>
      </c>
      <c r="R584" s="24" t="s">
        <v>1558</v>
      </c>
      <c r="S584" s="24" t="str">
        <f t="shared" si="30"/>
        <v>1900006152</v>
      </c>
      <c r="T584" s="24" t="str">
        <f t="shared" si="31"/>
        <v>DEC 2019</v>
      </c>
      <c r="U584" s="24" t="str">
        <f t="shared" si="32"/>
        <v>Misc. Outside Svcs</v>
      </c>
      <c r="V584" t="str">
        <f t="shared" si="33"/>
        <v>IRON MOUNTAIN INC</v>
      </c>
    </row>
    <row r="585" spans="1:22" x14ac:dyDescent="0.2">
      <c r="A585" s="14" t="s">
        <v>124</v>
      </c>
      <c r="B585" s="15" t="s">
        <v>1553</v>
      </c>
      <c r="C585" s="15" t="s">
        <v>1480</v>
      </c>
      <c r="D585" s="15" t="s">
        <v>1547</v>
      </c>
      <c r="E585" s="15" t="s">
        <v>336</v>
      </c>
      <c r="F585" s="15" t="s">
        <v>337</v>
      </c>
      <c r="G585" s="15" t="s">
        <v>517</v>
      </c>
      <c r="H585" s="15" t="s">
        <v>295</v>
      </c>
      <c r="I585" s="15" t="s">
        <v>312</v>
      </c>
      <c r="J585" s="15" t="s">
        <v>1136</v>
      </c>
      <c r="K585" s="15" t="s">
        <v>1137</v>
      </c>
      <c r="L585" s="15" t="s">
        <v>308</v>
      </c>
      <c r="M585" s="15" t="s">
        <v>308</v>
      </c>
      <c r="N585" s="15" t="s">
        <v>518</v>
      </c>
      <c r="O585" s="14" t="s">
        <v>1578</v>
      </c>
      <c r="P585" s="17">
        <v>107.24</v>
      </c>
      <c r="Q585" s="24" t="s">
        <v>1571</v>
      </c>
      <c r="R585" s="24" t="s">
        <v>1558</v>
      </c>
      <c r="S585" s="24" t="str">
        <f t="shared" si="30"/>
        <v>1900000314</v>
      </c>
      <c r="T585" s="24" t="str">
        <f t="shared" si="31"/>
        <v>JAN 2020</v>
      </c>
      <c r="U585" s="24" t="str">
        <f t="shared" si="32"/>
        <v>Misc. Outside Svcs</v>
      </c>
      <c r="V585" t="str">
        <f t="shared" si="33"/>
        <v>TIME WARNER</v>
      </c>
    </row>
    <row r="586" spans="1:22" x14ac:dyDescent="0.2">
      <c r="A586" s="14" t="s">
        <v>124</v>
      </c>
      <c r="B586" s="15" t="s">
        <v>1553</v>
      </c>
      <c r="C586" s="15" t="s">
        <v>1480</v>
      </c>
      <c r="D586" s="15" t="s">
        <v>1547</v>
      </c>
      <c r="E586" s="15" t="s">
        <v>336</v>
      </c>
      <c r="F586" s="15" t="s">
        <v>337</v>
      </c>
      <c r="G586" s="15" t="s">
        <v>558</v>
      </c>
      <c r="H586" s="15" t="s">
        <v>295</v>
      </c>
      <c r="I586" s="15" t="s">
        <v>312</v>
      </c>
      <c r="J586" s="15" t="s">
        <v>1136</v>
      </c>
      <c r="K586" s="15" t="s">
        <v>1137</v>
      </c>
      <c r="L586" s="15" t="s">
        <v>308</v>
      </c>
      <c r="M586" s="15" t="s">
        <v>308</v>
      </c>
      <c r="N586" s="15" t="s">
        <v>559</v>
      </c>
      <c r="O586" s="14" t="s">
        <v>1581</v>
      </c>
      <c r="P586" s="17">
        <v>107.24</v>
      </c>
      <c r="Q586" s="24" t="s">
        <v>1571</v>
      </c>
      <c r="R586" s="24" t="s">
        <v>1558</v>
      </c>
      <c r="S586" s="24" t="str">
        <f t="shared" ref="S586:S649" si="34">IF($V586="Various Vendors &lt; $1,000","",$G586)</f>
        <v>1900000811</v>
      </c>
      <c r="T586" s="24" t="str">
        <f t="shared" ref="T586:T649" si="35">IF($V586="Various Vendors &lt; $1,000","",$O586)</f>
        <v>FEB 2020</v>
      </c>
      <c r="U586" s="24" t="str">
        <f t="shared" ref="U586:U649" si="36">IF($V586="Various Vendors &lt; $1,000","",$D586)</f>
        <v>Misc. Outside Svcs</v>
      </c>
      <c r="V586" t="str">
        <f t="shared" ref="V586:V649" si="37">F586</f>
        <v>TIME WARNER</v>
      </c>
    </row>
    <row r="587" spans="1:22" x14ac:dyDescent="0.2">
      <c r="A587" s="14" t="s">
        <v>124</v>
      </c>
      <c r="B587" s="15" t="s">
        <v>1553</v>
      </c>
      <c r="C587" s="15" t="s">
        <v>1480</v>
      </c>
      <c r="D587" s="15" t="s">
        <v>1547</v>
      </c>
      <c r="E587" s="15" t="s">
        <v>336</v>
      </c>
      <c r="F587" s="15" t="s">
        <v>337</v>
      </c>
      <c r="G587" s="15" t="s">
        <v>593</v>
      </c>
      <c r="H587" s="15" t="s">
        <v>295</v>
      </c>
      <c r="I587" s="15" t="s">
        <v>312</v>
      </c>
      <c r="J587" s="15" t="s">
        <v>1136</v>
      </c>
      <c r="K587" s="15" t="s">
        <v>1137</v>
      </c>
      <c r="L587" s="15" t="s">
        <v>308</v>
      </c>
      <c r="M587" s="15" t="s">
        <v>308</v>
      </c>
      <c r="N587" s="15" t="s">
        <v>594</v>
      </c>
      <c r="O587" s="14" t="s">
        <v>1582</v>
      </c>
      <c r="P587" s="17">
        <v>114.36</v>
      </c>
      <c r="Q587" s="24" t="s">
        <v>1571</v>
      </c>
      <c r="R587" s="24" t="s">
        <v>1558</v>
      </c>
      <c r="S587" s="24" t="str">
        <f t="shared" si="34"/>
        <v>1900001215</v>
      </c>
      <c r="T587" s="24" t="str">
        <f t="shared" si="35"/>
        <v>MAR 2020</v>
      </c>
      <c r="U587" s="24" t="str">
        <f t="shared" si="36"/>
        <v>Misc. Outside Svcs</v>
      </c>
      <c r="V587" t="str">
        <f t="shared" si="37"/>
        <v>TIME WARNER</v>
      </c>
    </row>
    <row r="588" spans="1:22" x14ac:dyDescent="0.2">
      <c r="A588" s="14" t="s">
        <v>124</v>
      </c>
      <c r="B588" s="15" t="s">
        <v>1553</v>
      </c>
      <c r="C588" s="15" t="s">
        <v>1480</v>
      </c>
      <c r="D588" s="15" t="s">
        <v>1547</v>
      </c>
      <c r="E588" s="15" t="s">
        <v>336</v>
      </c>
      <c r="F588" s="15" t="s">
        <v>337</v>
      </c>
      <c r="G588" s="15" t="s">
        <v>599</v>
      </c>
      <c r="H588" s="15" t="s">
        <v>295</v>
      </c>
      <c r="I588" s="15" t="s">
        <v>312</v>
      </c>
      <c r="J588" s="15" t="s">
        <v>1136</v>
      </c>
      <c r="K588" s="15" t="s">
        <v>1137</v>
      </c>
      <c r="L588" s="15" t="s">
        <v>308</v>
      </c>
      <c r="M588" s="15" t="s">
        <v>308</v>
      </c>
      <c r="N588" s="15" t="s">
        <v>600</v>
      </c>
      <c r="O588" s="14" t="s">
        <v>1582</v>
      </c>
      <c r="P588" s="17">
        <v>89.27</v>
      </c>
      <c r="Q588" s="24" t="s">
        <v>1571</v>
      </c>
      <c r="R588" s="24" t="s">
        <v>1558</v>
      </c>
      <c r="S588" s="24" t="str">
        <f t="shared" si="34"/>
        <v>1900001311</v>
      </c>
      <c r="T588" s="24" t="str">
        <f t="shared" si="35"/>
        <v>MAR 2020</v>
      </c>
      <c r="U588" s="24" t="str">
        <f t="shared" si="36"/>
        <v>Misc. Outside Svcs</v>
      </c>
      <c r="V588" t="str">
        <f t="shared" si="37"/>
        <v>TIME WARNER</v>
      </c>
    </row>
    <row r="589" spans="1:22" x14ac:dyDescent="0.2">
      <c r="A589" s="14" t="s">
        <v>124</v>
      </c>
      <c r="B589" s="15" t="s">
        <v>1553</v>
      </c>
      <c r="C589" s="15" t="s">
        <v>1480</v>
      </c>
      <c r="D589" s="15" t="s">
        <v>1547</v>
      </c>
      <c r="E589" s="15" t="s">
        <v>336</v>
      </c>
      <c r="F589" s="15" t="s">
        <v>337</v>
      </c>
      <c r="G589" s="15" t="s">
        <v>630</v>
      </c>
      <c r="H589" s="15" t="s">
        <v>295</v>
      </c>
      <c r="I589" s="15" t="s">
        <v>312</v>
      </c>
      <c r="J589" s="15" t="s">
        <v>1136</v>
      </c>
      <c r="K589" s="15" t="s">
        <v>1137</v>
      </c>
      <c r="L589" s="15" t="s">
        <v>308</v>
      </c>
      <c r="M589" s="15" t="s">
        <v>308</v>
      </c>
      <c r="N589" s="15" t="s">
        <v>631</v>
      </c>
      <c r="O589" s="14" t="s">
        <v>1586</v>
      </c>
      <c r="P589" s="17">
        <v>112.66</v>
      </c>
      <c r="Q589" s="24" t="s">
        <v>1571</v>
      </c>
      <c r="R589" s="24" t="s">
        <v>1558</v>
      </c>
      <c r="S589" s="24" t="str">
        <f t="shared" si="34"/>
        <v>1900001762</v>
      </c>
      <c r="T589" s="24" t="str">
        <f t="shared" si="35"/>
        <v>APR 2020</v>
      </c>
      <c r="U589" s="24" t="str">
        <f t="shared" si="36"/>
        <v>Misc. Outside Svcs</v>
      </c>
      <c r="V589" t="str">
        <f t="shared" si="37"/>
        <v>TIME WARNER</v>
      </c>
    </row>
    <row r="590" spans="1:22" x14ac:dyDescent="0.2">
      <c r="A590" s="14" t="s">
        <v>124</v>
      </c>
      <c r="B590" s="15" t="s">
        <v>1553</v>
      </c>
      <c r="C590" s="15" t="s">
        <v>1480</v>
      </c>
      <c r="D590" s="15" t="s">
        <v>1547</v>
      </c>
      <c r="E590" s="15" t="s">
        <v>336</v>
      </c>
      <c r="F590" s="15" t="s">
        <v>337</v>
      </c>
      <c r="G590" s="15" t="s">
        <v>661</v>
      </c>
      <c r="H590" s="15" t="s">
        <v>295</v>
      </c>
      <c r="I590" s="15" t="s">
        <v>312</v>
      </c>
      <c r="J590" s="15" t="s">
        <v>1136</v>
      </c>
      <c r="K590" s="15" t="s">
        <v>1137</v>
      </c>
      <c r="L590" s="15" t="s">
        <v>308</v>
      </c>
      <c r="M590" s="15" t="s">
        <v>308</v>
      </c>
      <c r="N590" s="15" t="s">
        <v>662</v>
      </c>
      <c r="O590" s="14" t="s">
        <v>414</v>
      </c>
      <c r="P590" s="17">
        <v>47.15</v>
      </c>
      <c r="Q590" s="24" t="s">
        <v>1571</v>
      </c>
      <c r="R590" s="24" t="s">
        <v>1558</v>
      </c>
      <c r="S590" s="24" t="str">
        <f t="shared" si="34"/>
        <v>1900002196</v>
      </c>
      <c r="T590" s="24" t="str">
        <f t="shared" si="35"/>
        <v>MAY 2020</v>
      </c>
      <c r="U590" s="24" t="str">
        <f t="shared" si="36"/>
        <v>Misc. Outside Svcs</v>
      </c>
      <c r="V590" t="str">
        <f t="shared" si="37"/>
        <v>TIME WARNER</v>
      </c>
    </row>
    <row r="591" spans="1:22" x14ac:dyDescent="0.2">
      <c r="A591" s="14" t="s">
        <v>124</v>
      </c>
      <c r="B591" s="15" t="s">
        <v>1553</v>
      </c>
      <c r="C591" s="15" t="s">
        <v>1480</v>
      </c>
      <c r="D591" s="15" t="s">
        <v>1547</v>
      </c>
      <c r="E591" s="15" t="s">
        <v>336</v>
      </c>
      <c r="F591" s="15" t="s">
        <v>337</v>
      </c>
      <c r="G591" s="15" t="s">
        <v>699</v>
      </c>
      <c r="H591" s="15" t="s">
        <v>295</v>
      </c>
      <c r="I591" s="15" t="s">
        <v>312</v>
      </c>
      <c r="J591" s="15" t="s">
        <v>1136</v>
      </c>
      <c r="K591" s="15" t="s">
        <v>1137</v>
      </c>
      <c r="L591" s="15" t="s">
        <v>308</v>
      </c>
      <c r="M591" s="15" t="s">
        <v>308</v>
      </c>
      <c r="N591" s="15" t="s">
        <v>700</v>
      </c>
      <c r="O591" s="14" t="s">
        <v>1583</v>
      </c>
      <c r="P591" s="17">
        <v>112.66</v>
      </c>
      <c r="Q591" s="24" t="s">
        <v>1571</v>
      </c>
      <c r="R591" s="24" t="s">
        <v>1558</v>
      </c>
      <c r="S591" s="24" t="str">
        <f t="shared" si="34"/>
        <v>1900002798</v>
      </c>
      <c r="T591" s="24" t="str">
        <f t="shared" si="35"/>
        <v>JUN 2020</v>
      </c>
      <c r="U591" s="24" t="str">
        <f t="shared" si="36"/>
        <v>Misc. Outside Svcs</v>
      </c>
      <c r="V591" t="str">
        <f t="shared" si="37"/>
        <v>TIME WARNER</v>
      </c>
    </row>
    <row r="592" spans="1:22" x14ac:dyDescent="0.2">
      <c r="A592" s="14" t="s">
        <v>124</v>
      </c>
      <c r="B592" s="15" t="s">
        <v>1553</v>
      </c>
      <c r="C592" s="15" t="s">
        <v>1480</v>
      </c>
      <c r="D592" s="15" t="s">
        <v>1547</v>
      </c>
      <c r="E592" s="15" t="s">
        <v>336</v>
      </c>
      <c r="F592" s="15" t="s">
        <v>337</v>
      </c>
      <c r="G592" s="15" t="s">
        <v>731</v>
      </c>
      <c r="H592" s="15" t="s">
        <v>295</v>
      </c>
      <c r="I592" s="15" t="s">
        <v>312</v>
      </c>
      <c r="J592" s="15" t="s">
        <v>1136</v>
      </c>
      <c r="K592" s="15" t="s">
        <v>1137</v>
      </c>
      <c r="L592" s="15" t="s">
        <v>308</v>
      </c>
      <c r="M592" s="15" t="s">
        <v>308</v>
      </c>
      <c r="N592" s="15" t="s">
        <v>732</v>
      </c>
      <c r="O592" s="14" t="s">
        <v>1579</v>
      </c>
      <c r="P592" s="17">
        <v>47.15</v>
      </c>
      <c r="Q592" s="24" t="s">
        <v>1571</v>
      </c>
      <c r="R592" s="24" t="s">
        <v>1558</v>
      </c>
      <c r="S592" s="24" t="str">
        <f t="shared" si="34"/>
        <v>1900003439</v>
      </c>
      <c r="T592" s="24" t="str">
        <f t="shared" si="35"/>
        <v>JUL 2020</v>
      </c>
      <c r="U592" s="24" t="str">
        <f t="shared" si="36"/>
        <v>Misc. Outside Svcs</v>
      </c>
      <c r="V592" t="str">
        <f t="shared" si="37"/>
        <v>TIME WARNER</v>
      </c>
    </row>
    <row r="593" spans="1:22" x14ac:dyDescent="0.2">
      <c r="A593" s="14" t="s">
        <v>124</v>
      </c>
      <c r="B593" s="15" t="s">
        <v>1553</v>
      </c>
      <c r="C593" s="15" t="s">
        <v>1480</v>
      </c>
      <c r="D593" s="15" t="s">
        <v>1547</v>
      </c>
      <c r="E593" s="15" t="s">
        <v>336</v>
      </c>
      <c r="F593" s="15" t="s">
        <v>337</v>
      </c>
      <c r="G593" s="15" t="s">
        <v>735</v>
      </c>
      <c r="H593" s="15" t="s">
        <v>295</v>
      </c>
      <c r="I593" s="15" t="s">
        <v>312</v>
      </c>
      <c r="J593" s="15" t="s">
        <v>1136</v>
      </c>
      <c r="K593" s="15" t="s">
        <v>1137</v>
      </c>
      <c r="L593" s="15" t="s">
        <v>308</v>
      </c>
      <c r="M593" s="15" t="s">
        <v>308</v>
      </c>
      <c r="N593" s="15" t="s">
        <v>736</v>
      </c>
      <c r="O593" s="14" t="s">
        <v>1579</v>
      </c>
      <c r="P593" s="17">
        <v>89.27</v>
      </c>
      <c r="Q593" s="24" t="s">
        <v>1571</v>
      </c>
      <c r="R593" s="24" t="s">
        <v>1558</v>
      </c>
      <c r="S593" s="24" t="str">
        <f t="shared" si="34"/>
        <v>1900003488</v>
      </c>
      <c r="T593" s="24" t="str">
        <f t="shared" si="35"/>
        <v>JUL 2020</v>
      </c>
      <c r="U593" s="24" t="str">
        <f t="shared" si="36"/>
        <v>Misc. Outside Svcs</v>
      </c>
      <c r="V593" t="str">
        <f t="shared" si="37"/>
        <v>TIME WARNER</v>
      </c>
    </row>
    <row r="594" spans="1:22" x14ac:dyDescent="0.2">
      <c r="A594" s="14" t="s">
        <v>124</v>
      </c>
      <c r="B594" s="15" t="s">
        <v>1553</v>
      </c>
      <c r="C594" s="15" t="s">
        <v>1480</v>
      </c>
      <c r="D594" s="15" t="s">
        <v>1547</v>
      </c>
      <c r="E594" s="15" t="s">
        <v>336</v>
      </c>
      <c r="F594" s="15" t="s">
        <v>337</v>
      </c>
      <c r="G594" s="15" t="s">
        <v>760</v>
      </c>
      <c r="H594" s="15" t="s">
        <v>295</v>
      </c>
      <c r="I594" s="15" t="s">
        <v>312</v>
      </c>
      <c r="J594" s="15" t="s">
        <v>1136</v>
      </c>
      <c r="K594" s="15" t="s">
        <v>1137</v>
      </c>
      <c r="L594" s="15" t="s">
        <v>308</v>
      </c>
      <c r="M594" s="15" t="s">
        <v>308</v>
      </c>
      <c r="N594" s="15" t="s">
        <v>761</v>
      </c>
      <c r="O594" s="14" t="s">
        <v>1580</v>
      </c>
      <c r="P594" s="17">
        <v>112.66</v>
      </c>
      <c r="Q594" s="24" t="s">
        <v>1571</v>
      </c>
      <c r="R594" s="24" t="s">
        <v>1558</v>
      </c>
      <c r="S594" s="24" t="str">
        <f t="shared" si="34"/>
        <v>1900003943</v>
      </c>
      <c r="T594" s="24" t="str">
        <f t="shared" si="35"/>
        <v>AUG 2020</v>
      </c>
      <c r="U594" s="24" t="str">
        <f t="shared" si="36"/>
        <v>Misc. Outside Svcs</v>
      </c>
      <c r="V594" t="str">
        <f t="shared" si="37"/>
        <v>TIME WARNER</v>
      </c>
    </row>
    <row r="595" spans="1:22" x14ac:dyDescent="0.2">
      <c r="A595" s="14" t="s">
        <v>124</v>
      </c>
      <c r="B595" s="15" t="s">
        <v>1553</v>
      </c>
      <c r="C595" s="15" t="s">
        <v>1480</v>
      </c>
      <c r="D595" s="15" t="s">
        <v>1547</v>
      </c>
      <c r="E595" s="15" t="s">
        <v>336</v>
      </c>
      <c r="F595" s="15" t="s">
        <v>337</v>
      </c>
      <c r="G595" s="15" t="s">
        <v>786</v>
      </c>
      <c r="H595" s="15" t="s">
        <v>295</v>
      </c>
      <c r="I595" s="15" t="s">
        <v>312</v>
      </c>
      <c r="J595" s="15" t="s">
        <v>1136</v>
      </c>
      <c r="K595" s="15" t="s">
        <v>1137</v>
      </c>
      <c r="L595" s="15" t="s">
        <v>308</v>
      </c>
      <c r="M595" s="15" t="s">
        <v>308</v>
      </c>
      <c r="N595" s="15" t="s">
        <v>787</v>
      </c>
      <c r="O595" s="14" t="s">
        <v>1584</v>
      </c>
      <c r="P595" s="17">
        <v>105.67</v>
      </c>
      <c r="Q595" s="24" t="s">
        <v>1571</v>
      </c>
      <c r="R595" s="24" t="s">
        <v>1558</v>
      </c>
      <c r="S595" s="24" t="str">
        <f t="shared" si="34"/>
        <v>1900004664</v>
      </c>
      <c r="T595" s="24" t="str">
        <f t="shared" si="35"/>
        <v>SEP 2019</v>
      </c>
      <c r="U595" s="24" t="str">
        <f t="shared" si="36"/>
        <v>Misc. Outside Svcs</v>
      </c>
      <c r="V595" t="str">
        <f t="shared" si="37"/>
        <v>TIME WARNER</v>
      </c>
    </row>
    <row r="596" spans="1:22" x14ac:dyDescent="0.2">
      <c r="A596" s="14" t="s">
        <v>124</v>
      </c>
      <c r="B596" s="15" t="s">
        <v>1553</v>
      </c>
      <c r="C596" s="15" t="s">
        <v>1480</v>
      </c>
      <c r="D596" s="15" t="s">
        <v>1547</v>
      </c>
      <c r="E596" s="15" t="s">
        <v>336</v>
      </c>
      <c r="F596" s="15" t="s">
        <v>337</v>
      </c>
      <c r="G596" s="15" t="s">
        <v>790</v>
      </c>
      <c r="H596" s="15" t="s">
        <v>295</v>
      </c>
      <c r="I596" s="15" t="s">
        <v>312</v>
      </c>
      <c r="J596" s="15" t="s">
        <v>1136</v>
      </c>
      <c r="K596" s="15" t="s">
        <v>1137</v>
      </c>
      <c r="L596" s="15" t="s">
        <v>308</v>
      </c>
      <c r="M596" s="15" t="s">
        <v>308</v>
      </c>
      <c r="N596" s="15" t="s">
        <v>791</v>
      </c>
      <c r="O596" s="14" t="s">
        <v>1584</v>
      </c>
      <c r="P596" s="17">
        <v>83.89</v>
      </c>
      <c r="Q596" s="24" t="s">
        <v>1571</v>
      </c>
      <c r="R596" s="24" t="s">
        <v>1558</v>
      </c>
      <c r="S596" s="24" t="str">
        <f t="shared" si="34"/>
        <v>1900004744</v>
      </c>
      <c r="T596" s="24" t="str">
        <f t="shared" si="35"/>
        <v>SEP 2019</v>
      </c>
      <c r="U596" s="24" t="str">
        <f t="shared" si="36"/>
        <v>Misc. Outside Svcs</v>
      </c>
      <c r="V596" t="str">
        <f t="shared" si="37"/>
        <v>TIME WARNER</v>
      </c>
    </row>
    <row r="597" spans="1:22" x14ac:dyDescent="0.2">
      <c r="A597" s="14" t="s">
        <v>124</v>
      </c>
      <c r="B597" s="15" t="s">
        <v>1553</v>
      </c>
      <c r="C597" s="15" t="s">
        <v>1480</v>
      </c>
      <c r="D597" s="15" t="s">
        <v>1547</v>
      </c>
      <c r="E597" s="15" t="s">
        <v>336</v>
      </c>
      <c r="F597" s="15" t="s">
        <v>337</v>
      </c>
      <c r="G597" s="15" t="s">
        <v>829</v>
      </c>
      <c r="H597" s="15" t="s">
        <v>295</v>
      </c>
      <c r="I597" s="15" t="s">
        <v>312</v>
      </c>
      <c r="J597" s="15" t="s">
        <v>1136</v>
      </c>
      <c r="K597" s="15" t="s">
        <v>1137</v>
      </c>
      <c r="L597" s="15" t="s">
        <v>308</v>
      </c>
      <c r="M597" s="15" t="s">
        <v>308</v>
      </c>
      <c r="N597" s="15" t="s">
        <v>830</v>
      </c>
      <c r="O597" s="14" t="s">
        <v>1577</v>
      </c>
      <c r="P597" s="17">
        <v>107.31</v>
      </c>
      <c r="Q597" s="24" t="s">
        <v>1571</v>
      </c>
      <c r="R597" s="24" t="s">
        <v>1558</v>
      </c>
      <c r="S597" s="24" t="str">
        <f t="shared" si="34"/>
        <v>1900005240</v>
      </c>
      <c r="T597" s="24" t="str">
        <f t="shared" si="35"/>
        <v>OCT 2019</v>
      </c>
      <c r="U597" s="24" t="str">
        <f t="shared" si="36"/>
        <v>Misc. Outside Svcs</v>
      </c>
      <c r="V597" t="str">
        <f t="shared" si="37"/>
        <v>TIME WARNER</v>
      </c>
    </row>
    <row r="598" spans="1:22" x14ac:dyDescent="0.2">
      <c r="A598" s="14" t="s">
        <v>124</v>
      </c>
      <c r="B598" s="15" t="s">
        <v>1553</v>
      </c>
      <c r="C598" s="15" t="s">
        <v>1480</v>
      </c>
      <c r="D598" s="15" t="s">
        <v>1547</v>
      </c>
      <c r="E598" s="15" t="s">
        <v>336</v>
      </c>
      <c r="F598" s="15" t="s">
        <v>337</v>
      </c>
      <c r="G598" s="15" t="s">
        <v>831</v>
      </c>
      <c r="H598" s="15" t="s">
        <v>295</v>
      </c>
      <c r="I598" s="15" t="s">
        <v>312</v>
      </c>
      <c r="J598" s="15" t="s">
        <v>1136</v>
      </c>
      <c r="K598" s="15" t="s">
        <v>1137</v>
      </c>
      <c r="L598" s="15" t="s">
        <v>308</v>
      </c>
      <c r="M598" s="15" t="s">
        <v>308</v>
      </c>
      <c r="N598" s="15" t="s">
        <v>832</v>
      </c>
      <c r="O598" s="14" t="s">
        <v>1577</v>
      </c>
      <c r="P598" s="17">
        <v>83.89</v>
      </c>
      <c r="Q598" s="24" t="s">
        <v>1571</v>
      </c>
      <c r="R598" s="24" t="s">
        <v>1558</v>
      </c>
      <c r="S598" s="24" t="str">
        <f t="shared" si="34"/>
        <v>1900005251</v>
      </c>
      <c r="T598" s="24" t="str">
        <f t="shared" si="35"/>
        <v>OCT 2019</v>
      </c>
      <c r="U598" s="24" t="str">
        <f t="shared" si="36"/>
        <v>Misc. Outside Svcs</v>
      </c>
      <c r="V598" t="str">
        <f t="shared" si="37"/>
        <v>TIME WARNER</v>
      </c>
    </row>
    <row r="599" spans="1:22" x14ac:dyDescent="0.2">
      <c r="A599" s="14" t="s">
        <v>124</v>
      </c>
      <c r="B599" s="15" t="s">
        <v>1553</v>
      </c>
      <c r="C599" s="15" t="s">
        <v>1480</v>
      </c>
      <c r="D599" s="15" t="s">
        <v>1547</v>
      </c>
      <c r="E599" s="15" t="s">
        <v>336</v>
      </c>
      <c r="F599" s="15" t="s">
        <v>337</v>
      </c>
      <c r="G599" s="15" t="s">
        <v>865</v>
      </c>
      <c r="H599" s="15" t="s">
        <v>295</v>
      </c>
      <c r="I599" s="15" t="s">
        <v>312</v>
      </c>
      <c r="J599" s="15" t="s">
        <v>1136</v>
      </c>
      <c r="K599" s="15" t="s">
        <v>1137</v>
      </c>
      <c r="L599" s="15" t="s">
        <v>308</v>
      </c>
      <c r="M599" s="15" t="s">
        <v>308</v>
      </c>
      <c r="N599" s="15" t="s">
        <v>866</v>
      </c>
      <c r="O599" s="14" t="s">
        <v>1585</v>
      </c>
      <c r="P599" s="17">
        <v>83.96</v>
      </c>
      <c r="Q599" s="24" t="s">
        <v>1571</v>
      </c>
      <c r="R599" s="24" t="s">
        <v>1558</v>
      </c>
      <c r="S599" s="24" t="str">
        <f t="shared" si="34"/>
        <v>1900005877</v>
      </c>
      <c r="T599" s="24" t="str">
        <f t="shared" si="35"/>
        <v>NOV 2019</v>
      </c>
      <c r="U599" s="24" t="str">
        <f t="shared" si="36"/>
        <v>Misc. Outside Svcs</v>
      </c>
      <c r="V599" t="str">
        <f t="shared" si="37"/>
        <v>TIME WARNER</v>
      </c>
    </row>
    <row r="600" spans="1:22" x14ac:dyDescent="0.2">
      <c r="A600" s="14" t="s">
        <v>124</v>
      </c>
      <c r="B600" s="15" t="s">
        <v>1553</v>
      </c>
      <c r="C600" s="15" t="s">
        <v>1480</v>
      </c>
      <c r="D600" s="15" t="s">
        <v>1547</v>
      </c>
      <c r="E600" s="15" t="s">
        <v>336</v>
      </c>
      <c r="F600" s="15" t="s">
        <v>337</v>
      </c>
      <c r="G600" s="15" t="s">
        <v>892</v>
      </c>
      <c r="H600" s="15" t="s">
        <v>295</v>
      </c>
      <c r="I600" s="15" t="s">
        <v>312</v>
      </c>
      <c r="J600" s="15" t="s">
        <v>1136</v>
      </c>
      <c r="K600" s="15" t="s">
        <v>1137</v>
      </c>
      <c r="L600" s="15" t="s">
        <v>308</v>
      </c>
      <c r="M600" s="15" t="s">
        <v>308</v>
      </c>
      <c r="N600" s="15" t="s">
        <v>893</v>
      </c>
      <c r="O600" s="14" t="s">
        <v>1576</v>
      </c>
      <c r="P600" s="17">
        <v>107.24</v>
      </c>
      <c r="Q600" s="24" t="s">
        <v>1571</v>
      </c>
      <c r="R600" s="24" t="s">
        <v>1558</v>
      </c>
      <c r="S600" s="24" t="str">
        <f t="shared" si="34"/>
        <v>1900006249</v>
      </c>
      <c r="T600" s="24" t="str">
        <f t="shared" si="35"/>
        <v>DEC 2019</v>
      </c>
      <c r="U600" s="24" t="str">
        <f t="shared" si="36"/>
        <v>Misc. Outside Svcs</v>
      </c>
      <c r="V600" t="str">
        <f t="shared" si="37"/>
        <v>TIME WARNER</v>
      </c>
    </row>
    <row r="601" spans="1:22" x14ac:dyDescent="0.2">
      <c r="A601" s="14" t="s">
        <v>124</v>
      </c>
      <c r="B601" s="15" t="s">
        <v>1553</v>
      </c>
      <c r="C601" s="15" t="s">
        <v>1480</v>
      </c>
      <c r="D601" s="15" t="s">
        <v>1547</v>
      </c>
      <c r="E601" s="15" t="s">
        <v>367</v>
      </c>
      <c r="F601" s="15" t="s">
        <v>368</v>
      </c>
      <c r="G601" s="15" t="s">
        <v>826</v>
      </c>
      <c r="H601" s="15" t="s">
        <v>295</v>
      </c>
      <c r="I601" s="15" t="s">
        <v>312</v>
      </c>
      <c r="J601" s="15" t="s">
        <v>1060</v>
      </c>
      <c r="K601" s="15" t="s">
        <v>1061</v>
      </c>
      <c r="L601" s="15" t="s">
        <v>308</v>
      </c>
      <c r="M601" s="15" t="s">
        <v>308</v>
      </c>
      <c r="N601" s="15" t="s">
        <v>827</v>
      </c>
      <c r="O601" s="14" t="s">
        <v>1577</v>
      </c>
      <c r="P601" s="17">
        <v>180</v>
      </c>
      <c r="Q601" s="24" t="s">
        <v>1571</v>
      </c>
      <c r="R601" s="24" t="s">
        <v>1558</v>
      </c>
      <c r="S601" s="24" t="str">
        <f t="shared" si="34"/>
        <v>1900005207</v>
      </c>
      <c r="T601" s="24" t="str">
        <f t="shared" si="35"/>
        <v>OCT 2019</v>
      </c>
      <c r="U601" s="24" t="str">
        <f t="shared" si="36"/>
        <v>Misc. Outside Svcs</v>
      </c>
      <c r="V601" t="str">
        <f t="shared" si="37"/>
        <v>BATH COUNTY HEALTH CENTER</v>
      </c>
    </row>
    <row r="602" spans="1:22" x14ac:dyDescent="0.2">
      <c r="A602" s="14" t="s">
        <v>124</v>
      </c>
      <c r="B602" s="15" t="s">
        <v>1553</v>
      </c>
      <c r="C602" s="15" t="s">
        <v>1480</v>
      </c>
      <c r="D602" s="15" t="s">
        <v>1547</v>
      </c>
      <c r="E602" s="15" t="s">
        <v>383</v>
      </c>
      <c r="F602" s="15" t="s">
        <v>384</v>
      </c>
      <c r="G602" s="15" t="s">
        <v>499</v>
      </c>
      <c r="H602" s="15" t="s">
        <v>295</v>
      </c>
      <c r="I602" s="15" t="s">
        <v>312</v>
      </c>
      <c r="J602" s="15" t="s">
        <v>1060</v>
      </c>
      <c r="K602" s="15" t="s">
        <v>1061</v>
      </c>
      <c r="L602" s="15" t="s">
        <v>308</v>
      </c>
      <c r="M602" s="15" t="s">
        <v>308</v>
      </c>
      <c r="N602" s="15" t="s">
        <v>500</v>
      </c>
      <c r="O602" s="14" t="s">
        <v>1578</v>
      </c>
      <c r="P602" s="17">
        <v>150</v>
      </c>
      <c r="Q602" s="24" t="s">
        <v>1571</v>
      </c>
      <c r="R602" s="24" t="s">
        <v>1558</v>
      </c>
      <c r="S602" s="24" t="str">
        <f t="shared" si="34"/>
        <v>1900000095</v>
      </c>
      <c r="T602" s="24" t="str">
        <f t="shared" si="35"/>
        <v>JAN 2020</v>
      </c>
      <c r="U602" s="24" t="str">
        <f t="shared" si="36"/>
        <v>Misc. Outside Svcs</v>
      </c>
      <c r="V602" t="str">
        <f t="shared" si="37"/>
        <v>MCGREGOR &amp; ASSOCIATES INC</v>
      </c>
    </row>
    <row r="603" spans="1:22" x14ac:dyDescent="0.2">
      <c r="A603" s="14" t="s">
        <v>124</v>
      </c>
      <c r="B603" s="15" t="s">
        <v>1553</v>
      </c>
      <c r="C603" s="15" t="s">
        <v>1480</v>
      </c>
      <c r="D603" s="15" t="s">
        <v>1547</v>
      </c>
      <c r="E603" s="15" t="s">
        <v>383</v>
      </c>
      <c r="F603" s="15" t="s">
        <v>384</v>
      </c>
      <c r="G603" s="15" t="s">
        <v>501</v>
      </c>
      <c r="H603" s="15" t="s">
        <v>295</v>
      </c>
      <c r="I603" s="15" t="s">
        <v>312</v>
      </c>
      <c r="J603" s="15" t="s">
        <v>1060</v>
      </c>
      <c r="K603" s="15" t="s">
        <v>1061</v>
      </c>
      <c r="L603" s="15" t="s">
        <v>308</v>
      </c>
      <c r="M603" s="15" t="s">
        <v>308</v>
      </c>
      <c r="N603" s="15" t="s">
        <v>502</v>
      </c>
      <c r="O603" s="14" t="s">
        <v>1578</v>
      </c>
      <c r="P603" s="17">
        <v>161</v>
      </c>
      <c r="Q603" s="24" t="s">
        <v>1571</v>
      </c>
      <c r="R603" s="24" t="s">
        <v>1558</v>
      </c>
      <c r="S603" s="24" t="str">
        <f t="shared" si="34"/>
        <v>1900000096</v>
      </c>
      <c r="T603" s="24" t="str">
        <f t="shared" si="35"/>
        <v>JAN 2020</v>
      </c>
      <c r="U603" s="24" t="str">
        <f t="shared" si="36"/>
        <v>Misc. Outside Svcs</v>
      </c>
      <c r="V603" t="str">
        <f t="shared" si="37"/>
        <v>MCGREGOR &amp; ASSOCIATES INC</v>
      </c>
    </row>
    <row r="604" spans="1:22" x14ac:dyDescent="0.2">
      <c r="A604" s="14" t="s">
        <v>124</v>
      </c>
      <c r="B604" s="15" t="s">
        <v>1553</v>
      </c>
      <c r="C604" s="15" t="s">
        <v>1480</v>
      </c>
      <c r="D604" s="15" t="s">
        <v>1547</v>
      </c>
      <c r="E604" s="15" t="s">
        <v>383</v>
      </c>
      <c r="F604" s="15" t="s">
        <v>384</v>
      </c>
      <c r="G604" s="15" t="s">
        <v>540</v>
      </c>
      <c r="H604" s="15" t="s">
        <v>295</v>
      </c>
      <c r="I604" s="15" t="s">
        <v>312</v>
      </c>
      <c r="J604" s="15" t="s">
        <v>1060</v>
      </c>
      <c r="K604" s="15" t="s">
        <v>1061</v>
      </c>
      <c r="L604" s="15" t="s">
        <v>308</v>
      </c>
      <c r="M604" s="15" t="s">
        <v>308</v>
      </c>
      <c r="N604" s="15" t="s">
        <v>541</v>
      </c>
      <c r="O604" s="14" t="s">
        <v>1581</v>
      </c>
      <c r="P604" s="17">
        <v>138</v>
      </c>
      <c r="Q604" s="24" t="s">
        <v>1571</v>
      </c>
      <c r="R604" s="24" t="s">
        <v>1558</v>
      </c>
      <c r="S604" s="24" t="str">
        <f t="shared" si="34"/>
        <v>1900000693</v>
      </c>
      <c r="T604" s="24" t="str">
        <f t="shared" si="35"/>
        <v>FEB 2020</v>
      </c>
      <c r="U604" s="24" t="str">
        <f t="shared" si="36"/>
        <v>Misc. Outside Svcs</v>
      </c>
      <c r="V604" t="str">
        <f t="shared" si="37"/>
        <v>MCGREGOR &amp; ASSOCIATES INC</v>
      </c>
    </row>
    <row r="605" spans="1:22" x14ac:dyDescent="0.2">
      <c r="A605" s="14" t="s">
        <v>124</v>
      </c>
      <c r="B605" s="15" t="s">
        <v>1553</v>
      </c>
      <c r="C605" s="15" t="s">
        <v>1480</v>
      </c>
      <c r="D605" s="15" t="s">
        <v>1547</v>
      </c>
      <c r="E605" s="15" t="s">
        <v>383</v>
      </c>
      <c r="F605" s="15" t="s">
        <v>384</v>
      </c>
      <c r="G605" s="15" t="s">
        <v>545</v>
      </c>
      <c r="H605" s="15" t="s">
        <v>295</v>
      </c>
      <c r="I605" s="15" t="s">
        <v>312</v>
      </c>
      <c r="J605" s="15" t="s">
        <v>1060</v>
      </c>
      <c r="K605" s="15" t="s">
        <v>1061</v>
      </c>
      <c r="L605" s="15" t="s">
        <v>308</v>
      </c>
      <c r="M605" s="15" t="s">
        <v>308</v>
      </c>
      <c r="N605" s="15" t="s">
        <v>546</v>
      </c>
      <c r="O605" s="14" t="s">
        <v>1581</v>
      </c>
      <c r="P605" s="17">
        <v>1296.8900000000001</v>
      </c>
      <c r="Q605" s="24" t="s">
        <v>1571</v>
      </c>
      <c r="R605" s="24" t="s">
        <v>1558</v>
      </c>
      <c r="S605" s="24" t="str">
        <f t="shared" si="34"/>
        <v>1900000729</v>
      </c>
      <c r="T605" s="24" t="str">
        <f t="shared" si="35"/>
        <v>FEB 2020</v>
      </c>
      <c r="U605" s="24" t="str">
        <f t="shared" si="36"/>
        <v>Misc. Outside Svcs</v>
      </c>
      <c r="V605" t="str">
        <f t="shared" si="37"/>
        <v>MCGREGOR &amp; ASSOCIATES INC</v>
      </c>
    </row>
    <row r="606" spans="1:22" x14ac:dyDescent="0.2">
      <c r="A606" s="14" t="s">
        <v>124</v>
      </c>
      <c r="B606" s="15" t="s">
        <v>1553</v>
      </c>
      <c r="C606" s="15" t="s">
        <v>1480</v>
      </c>
      <c r="D606" s="15" t="s">
        <v>1547</v>
      </c>
      <c r="E606" s="15" t="s">
        <v>383</v>
      </c>
      <c r="F606" s="15" t="s">
        <v>384</v>
      </c>
      <c r="G606" s="15" t="s">
        <v>615</v>
      </c>
      <c r="H606" s="15" t="s">
        <v>295</v>
      </c>
      <c r="I606" s="15" t="s">
        <v>312</v>
      </c>
      <c r="J606" s="15" t="s">
        <v>1060</v>
      </c>
      <c r="K606" s="15" t="s">
        <v>1061</v>
      </c>
      <c r="L606" s="15" t="s">
        <v>308</v>
      </c>
      <c r="M606" s="15" t="s">
        <v>308</v>
      </c>
      <c r="N606" s="15" t="s">
        <v>616</v>
      </c>
      <c r="O606" s="14" t="s">
        <v>1586</v>
      </c>
      <c r="P606" s="17">
        <v>138</v>
      </c>
      <c r="Q606" s="24" t="s">
        <v>1571</v>
      </c>
      <c r="R606" s="24" t="s">
        <v>1558</v>
      </c>
      <c r="S606" s="24" t="str">
        <f t="shared" si="34"/>
        <v>1900001483</v>
      </c>
      <c r="T606" s="24" t="str">
        <f t="shared" si="35"/>
        <v>APR 2020</v>
      </c>
      <c r="U606" s="24" t="str">
        <f t="shared" si="36"/>
        <v>Misc. Outside Svcs</v>
      </c>
      <c r="V606" t="str">
        <f t="shared" si="37"/>
        <v>MCGREGOR &amp; ASSOCIATES INC</v>
      </c>
    </row>
    <row r="607" spans="1:22" x14ac:dyDescent="0.2">
      <c r="A607" s="14" t="s">
        <v>124</v>
      </c>
      <c r="B607" s="15" t="s">
        <v>1553</v>
      </c>
      <c r="C607" s="15" t="s">
        <v>1480</v>
      </c>
      <c r="D607" s="15" t="s">
        <v>1547</v>
      </c>
      <c r="E607" s="15" t="s">
        <v>383</v>
      </c>
      <c r="F607" s="15" t="s">
        <v>384</v>
      </c>
      <c r="G607" s="15" t="s">
        <v>650</v>
      </c>
      <c r="H607" s="15" t="s">
        <v>295</v>
      </c>
      <c r="I607" s="15" t="s">
        <v>312</v>
      </c>
      <c r="J607" s="15" t="s">
        <v>1060</v>
      </c>
      <c r="K607" s="15" t="s">
        <v>1061</v>
      </c>
      <c r="L607" s="15" t="s">
        <v>308</v>
      </c>
      <c r="M607" s="15" t="s">
        <v>308</v>
      </c>
      <c r="N607" s="15" t="s">
        <v>651</v>
      </c>
      <c r="O607" s="14" t="s">
        <v>414</v>
      </c>
      <c r="P607" s="17">
        <v>166.75</v>
      </c>
      <c r="Q607" s="24" t="s">
        <v>1571</v>
      </c>
      <c r="R607" s="24" t="s">
        <v>1558</v>
      </c>
      <c r="S607" s="24" t="str">
        <f t="shared" si="34"/>
        <v>1900002067</v>
      </c>
      <c r="T607" s="24" t="str">
        <f t="shared" si="35"/>
        <v>MAY 2020</v>
      </c>
      <c r="U607" s="24" t="str">
        <f t="shared" si="36"/>
        <v>Misc. Outside Svcs</v>
      </c>
      <c r="V607" t="str">
        <f t="shared" si="37"/>
        <v>MCGREGOR &amp; ASSOCIATES INC</v>
      </c>
    </row>
    <row r="608" spans="1:22" x14ac:dyDescent="0.2">
      <c r="A608" s="14" t="s">
        <v>124</v>
      </c>
      <c r="B608" s="15" t="s">
        <v>1553</v>
      </c>
      <c r="C608" s="15" t="s">
        <v>1480</v>
      </c>
      <c r="D608" s="15" t="s">
        <v>1547</v>
      </c>
      <c r="E608" s="15" t="s">
        <v>383</v>
      </c>
      <c r="F608" s="15" t="s">
        <v>384</v>
      </c>
      <c r="G608" s="15" t="s">
        <v>678</v>
      </c>
      <c r="H608" s="15" t="s">
        <v>295</v>
      </c>
      <c r="I608" s="15" t="s">
        <v>312</v>
      </c>
      <c r="J608" s="15" t="s">
        <v>1060</v>
      </c>
      <c r="K608" s="15" t="s">
        <v>1061</v>
      </c>
      <c r="L608" s="15" t="s">
        <v>308</v>
      </c>
      <c r="M608" s="15" t="s">
        <v>308</v>
      </c>
      <c r="N608" s="15" t="s">
        <v>679</v>
      </c>
      <c r="O608" s="14" t="s">
        <v>1583</v>
      </c>
      <c r="P608" s="17">
        <v>161</v>
      </c>
      <c r="Q608" s="24" t="s">
        <v>1571</v>
      </c>
      <c r="R608" s="24" t="s">
        <v>1558</v>
      </c>
      <c r="S608" s="24" t="str">
        <f t="shared" si="34"/>
        <v>1900002577</v>
      </c>
      <c r="T608" s="24" t="str">
        <f t="shared" si="35"/>
        <v>JUN 2020</v>
      </c>
      <c r="U608" s="24" t="str">
        <f t="shared" si="36"/>
        <v>Misc. Outside Svcs</v>
      </c>
      <c r="V608" t="str">
        <f t="shared" si="37"/>
        <v>MCGREGOR &amp; ASSOCIATES INC</v>
      </c>
    </row>
    <row r="609" spans="1:22" x14ac:dyDescent="0.2">
      <c r="A609" s="14" t="s">
        <v>124</v>
      </c>
      <c r="B609" s="15" t="s">
        <v>1553</v>
      </c>
      <c r="C609" s="15" t="s">
        <v>1480</v>
      </c>
      <c r="D609" s="15" t="s">
        <v>1547</v>
      </c>
      <c r="E609" s="15" t="s">
        <v>383</v>
      </c>
      <c r="F609" s="15" t="s">
        <v>384</v>
      </c>
      <c r="G609" s="15" t="s">
        <v>703</v>
      </c>
      <c r="H609" s="15" t="s">
        <v>295</v>
      </c>
      <c r="I609" s="15" t="s">
        <v>312</v>
      </c>
      <c r="J609" s="15" t="s">
        <v>1060</v>
      </c>
      <c r="K609" s="15" t="s">
        <v>1061</v>
      </c>
      <c r="L609" s="15" t="s">
        <v>308</v>
      </c>
      <c r="M609" s="15" t="s">
        <v>308</v>
      </c>
      <c r="N609" s="15" t="s">
        <v>704</v>
      </c>
      <c r="O609" s="14" t="s">
        <v>1583</v>
      </c>
      <c r="P609" s="17">
        <v>138</v>
      </c>
      <c r="Q609" s="24" t="s">
        <v>1571</v>
      </c>
      <c r="R609" s="24" t="s">
        <v>1558</v>
      </c>
      <c r="S609" s="24" t="str">
        <f t="shared" si="34"/>
        <v>1900002823</v>
      </c>
      <c r="T609" s="24" t="str">
        <f t="shared" si="35"/>
        <v>JUN 2020</v>
      </c>
      <c r="U609" s="24" t="str">
        <f t="shared" si="36"/>
        <v>Misc. Outside Svcs</v>
      </c>
      <c r="V609" t="str">
        <f t="shared" si="37"/>
        <v>MCGREGOR &amp; ASSOCIATES INC</v>
      </c>
    </row>
    <row r="610" spans="1:22" x14ac:dyDescent="0.2">
      <c r="A610" s="14" t="s">
        <v>124</v>
      </c>
      <c r="B610" s="15" t="s">
        <v>1553</v>
      </c>
      <c r="C610" s="15" t="s">
        <v>1480</v>
      </c>
      <c r="D610" s="15" t="s">
        <v>1547</v>
      </c>
      <c r="E610" s="15" t="s">
        <v>383</v>
      </c>
      <c r="F610" s="15" t="s">
        <v>384</v>
      </c>
      <c r="G610" s="15" t="s">
        <v>724</v>
      </c>
      <c r="H610" s="15" t="s">
        <v>295</v>
      </c>
      <c r="I610" s="15" t="s">
        <v>312</v>
      </c>
      <c r="J610" s="15" t="s">
        <v>1060</v>
      </c>
      <c r="K610" s="15" t="s">
        <v>1061</v>
      </c>
      <c r="L610" s="15" t="s">
        <v>308</v>
      </c>
      <c r="M610" s="15" t="s">
        <v>308</v>
      </c>
      <c r="N610" s="15" t="s">
        <v>725</v>
      </c>
      <c r="O610" s="14" t="s">
        <v>1579</v>
      </c>
      <c r="P610" s="17">
        <v>161</v>
      </c>
      <c r="Q610" s="24" t="s">
        <v>1571</v>
      </c>
      <c r="R610" s="24" t="s">
        <v>1558</v>
      </c>
      <c r="S610" s="24" t="str">
        <f t="shared" si="34"/>
        <v>1900003312</v>
      </c>
      <c r="T610" s="24" t="str">
        <f t="shared" si="35"/>
        <v>JUL 2020</v>
      </c>
      <c r="U610" s="24" t="str">
        <f t="shared" si="36"/>
        <v>Misc. Outside Svcs</v>
      </c>
      <c r="V610" t="str">
        <f t="shared" si="37"/>
        <v>MCGREGOR &amp; ASSOCIATES INC</v>
      </c>
    </row>
    <row r="611" spans="1:22" x14ac:dyDescent="0.2">
      <c r="A611" s="14" t="s">
        <v>124</v>
      </c>
      <c r="B611" s="15" t="s">
        <v>1553</v>
      </c>
      <c r="C611" s="15" t="s">
        <v>1480</v>
      </c>
      <c r="D611" s="15" t="s">
        <v>1547</v>
      </c>
      <c r="E611" s="15" t="s">
        <v>383</v>
      </c>
      <c r="F611" s="15" t="s">
        <v>384</v>
      </c>
      <c r="G611" s="15" t="s">
        <v>737</v>
      </c>
      <c r="H611" s="15" t="s">
        <v>295</v>
      </c>
      <c r="I611" s="15" t="s">
        <v>312</v>
      </c>
      <c r="J611" s="15" t="s">
        <v>1060</v>
      </c>
      <c r="K611" s="15" t="s">
        <v>1061</v>
      </c>
      <c r="L611" s="15" t="s">
        <v>308</v>
      </c>
      <c r="M611" s="15" t="s">
        <v>308</v>
      </c>
      <c r="N611" s="15" t="s">
        <v>738</v>
      </c>
      <c r="O611" s="14" t="s">
        <v>1579</v>
      </c>
      <c r="P611" s="17">
        <v>275</v>
      </c>
      <c r="Q611" s="24" t="s">
        <v>1571</v>
      </c>
      <c r="R611" s="24" t="s">
        <v>1558</v>
      </c>
      <c r="S611" s="24" t="str">
        <f t="shared" si="34"/>
        <v>1900003632</v>
      </c>
      <c r="T611" s="24" t="str">
        <f t="shared" si="35"/>
        <v>JUL 2020</v>
      </c>
      <c r="U611" s="24" t="str">
        <f t="shared" si="36"/>
        <v>Misc. Outside Svcs</v>
      </c>
      <c r="V611" t="str">
        <f t="shared" si="37"/>
        <v>MCGREGOR &amp; ASSOCIATES INC</v>
      </c>
    </row>
    <row r="612" spans="1:22" x14ac:dyDescent="0.2">
      <c r="A612" s="14" t="s">
        <v>124</v>
      </c>
      <c r="B612" s="15" t="s">
        <v>1553</v>
      </c>
      <c r="C612" s="15" t="s">
        <v>1480</v>
      </c>
      <c r="D612" s="15" t="s">
        <v>1547</v>
      </c>
      <c r="E612" s="15" t="s">
        <v>383</v>
      </c>
      <c r="F612" s="15" t="s">
        <v>384</v>
      </c>
      <c r="G612" s="15" t="s">
        <v>746</v>
      </c>
      <c r="H612" s="15" t="s">
        <v>295</v>
      </c>
      <c r="I612" s="15" t="s">
        <v>312</v>
      </c>
      <c r="J612" s="15" t="s">
        <v>1060</v>
      </c>
      <c r="K612" s="15" t="s">
        <v>1061</v>
      </c>
      <c r="L612" s="15" t="s">
        <v>308</v>
      </c>
      <c r="M612" s="15" t="s">
        <v>308</v>
      </c>
      <c r="N612" s="15" t="s">
        <v>747</v>
      </c>
      <c r="O612" s="14" t="s">
        <v>1580</v>
      </c>
      <c r="P612" s="17">
        <v>161</v>
      </c>
      <c r="Q612" s="24" t="s">
        <v>1571</v>
      </c>
      <c r="R612" s="24" t="s">
        <v>1558</v>
      </c>
      <c r="S612" s="24" t="str">
        <f t="shared" si="34"/>
        <v>1900003750</v>
      </c>
      <c r="T612" s="24" t="str">
        <f t="shared" si="35"/>
        <v>AUG 2020</v>
      </c>
      <c r="U612" s="24" t="str">
        <f t="shared" si="36"/>
        <v>Misc. Outside Svcs</v>
      </c>
      <c r="V612" t="str">
        <f t="shared" si="37"/>
        <v>MCGREGOR &amp; ASSOCIATES INC</v>
      </c>
    </row>
    <row r="613" spans="1:22" x14ac:dyDescent="0.2">
      <c r="A613" s="14" t="s">
        <v>124</v>
      </c>
      <c r="B613" s="15" t="s">
        <v>1553</v>
      </c>
      <c r="C613" s="15" t="s">
        <v>1480</v>
      </c>
      <c r="D613" s="15" t="s">
        <v>1547</v>
      </c>
      <c r="E613" s="15" t="s">
        <v>383</v>
      </c>
      <c r="F613" s="15" t="s">
        <v>384</v>
      </c>
      <c r="G613" s="15" t="s">
        <v>768</v>
      </c>
      <c r="H613" s="15" t="s">
        <v>295</v>
      </c>
      <c r="I613" s="15" t="s">
        <v>312</v>
      </c>
      <c r="J613" s="15" t="s">
        <v>1060</v>
      </c>
      <c r="K613" s="15" t="s">
        <v>1061</v>
      </c>
      <c r="L613" s="15" t="s">
        <v>308</v>
      </c>
      <c r="M613" s="15" t="s">
        <v>308</v>
      </c>
      <c r="N613" s="15" t="s">
        <v>421</v>
      </c>
      <c r="O613" s="14" t="s">
        <v>1584</v>
      </c>
      <c r="P613" s="17">
        <v>161</v>
      </c>
      <c r="Q613" s="24" t="s">
        <v>1571</v>
      </c>
      <c r="R613" s="24" t="s">
        <v>1558</v>
      </c>
      <c r="S613" s="24" t="str">
        <f t="shared" si="34"/>
        <v>1900004469</v>
      </c>
      <c r="T613" s="24" t="str">
        <f t="shared" si="35"/>
        <v>SEP 2019</v>
      </c>
      <c r="U613" s="24" t="str">
        <f t="shared" si="36"/>
        <v>Misc. Outside Svcs</v>
      </c>
      <c r="V613" t="str">
        <f t="shared" si="37"/>
        <v>MCGREGOR &amp; ASSOCIATES INC</v>
      </c>
    </row>
    <row r="614" spans="1:22" x14ac:dyDescent="0.2">
      <c r="A614" s="14" t="s">
        <v>124</v>
      </c>
      <c r="B614" s="15" t="s">
        <v>1553</v>
      </c>
      <c r="C614" s="15" t="s">
        <v>1480</v>
      </c>
      <c r="D614" s="15" t="s">
        <v>1547</v>
      </c>
      <c r="E614" s="15" t="s">
        <v>383</v>
      </c>
      <c r="F614" s="15" t="s">
        <v>384</v>
      </c>
      <c r="G614" s="15" t="s">
        <v>810</v>
      </c>
      <c r="H614" s="15" t="s">
        <v>295</v>
      </c>
      <c r="I614" s="15" t="s">
        <v>312</v>
      </c>
      <c r="J614" s="15" t="s">
        <v>1060</v>
      </c>
      <c r="K614" s="15" t="s">
        <v>1061</v>
      </c>
      <c r="L614" s="15" t="s">
        <v>308</v>
      </c>
      <c r="M614" s="15" t="s">
        <v>308</v>
      </c>
      <c r="N614" s="15" t="s">
        <v>811</v>
      </c>
      <c r="O614" s="14" t="s">
        <v>1577</v>
      </c>
      <c r="P614" s="17">
        <v>161</v>
      </c>
      <c r="Q614" s="24" t="s">
        <v>1571</v>
      </c>
      <c r="R614" s="24" t="s">
        <v>1558</v>
      </c>
      <c r="S614" s="24" t="str">
        <f t="shared" si="34"/>
        <v>1900004911</v>
      </c>
      <c r="T614" s="24" t="str">
        <f t="shared" si="35"/>
        <v>OCT 2019</v>
      </c>
      <c r="U614" s="24" t="str">
        <f t="shared" si="36"/>
        <v>Misc. Outside Svcs</v>
      </c>
      <c r="V614" t="str">
        <f t="shared" si="37"/>
        <v>MCGREGOR &amp; ASSOCIATES INC</v>
      </c>
    </row>
    <row r="615" spans="1:22" x14ac:dyDescent="0.2">
      <c r="A615" s="14" t="s">
        <v>124</v>
      </c>
      <c r="B615" s="15" t="s">
        <v>1553</v>
      </c>
      <c r="C615" s="15" t="s">
        <v>1480</v>
      </c>
      <c r="D615" s="15" t="s">
        <v>1547</v>
      </c>
      <c r="E615" s="15" t="s">
        <v>383</v>
      </c>
      <c r="F615" s="15" t="s">
        <v>384</v>
      </c>
      <c r="G615" s="15" t="s">
        <v>841</v>
      </c>
      <c r="H615" s="15" t="s">
        <v>295</v>
      </c>
      <c r="I615" s="15" t="s">
        <v>312</v>
      </c>
      <c r="J615" s="15" t="s">
        <v>1060</v>
      </c>
      <c r="K615" s="15" t="s">
        <v>1061</v>
      </c>
      <c r="L615" s="15" t="s">
        <v>308</v>
      </c>
      <c r="M615" s="15" t="s">
        <v>308</v>
      </c>
      <c r="N615" s="15" t="s">
        <v>842</v>
      </c>
      <c r="O615" s="14" t="s">
        <v>1585</v>
      </c>
      <c r="P615" s="17">
        <v>161</v>
      </c>
      <c r="Q615" s="24" t="s">
        <v>1571</v>
      </c>
      <c r="R615" s="24" t="s">
        <v>1558</v>
      </c>
      <c r="S615" s="24" t="str">
        <f t="shared" si="34"/>
        <v>1900005507</v>
      </c>
      <c r="T615" s="24" t="str">
        <f t="shared" si="35"/>
        <v>NOV 2019</v>
      </c>
      <c r="U615" s="24" t="str">
        <f t="shared" si="36"/>
        <v>Misc. Outside Svcs</v>
      </c>
      <c r="V615" t="str">
        <f t="shared" si="37"/>
        <v>MCGREGOR &amp; ASSOCIATES INC</v>
      </c>
    </row>
    <row r="616" spans="1:22" x14ac:dyDescent="0.2">
      <c r="A616" s="14" t="s">
        <v>124</v>
      </c>
      <c r="B616" s="15" t="s">
        <v>1553</v>
      </c>
      <c r="C616" s="15" t="s">
        <v>1480</v>
      </c>
      <c r="D616" s="15" t="s">
        <v>1547</v>
      </c>
      <c r="E616" s="15" t="s">
        <v>383</v>
      </c>
      <c r="F616" s="15" t="s">
        <v>384</v>
      </c>
      <c r="G616" s="15" t="s">
        <v>878</v>
      </c>
      <c r="H616" s="15" t="s">
        <v>295</v>
      </c>
      <c r="I616" s="15" t="s">
        <v>312</v>
      </c>
      <c r="J616" s="15" t="s">
        <v>1060</v>
      </c>
      <c r="K616" s="15" t="s">
        <v>1061</v>
      </c>
      <c r="L616" s="15" t="s">
        <v>308</v>
      </c>
      <c r="M616" s="15" t="s">
        <v>308</v>
      </c>
      <c r="N616" s="15" t="s">
        <v>879</v>
      </c>
      <c r="O616" s="14" t="s">
        <v>1576</v>
      </c>
      <c r="P616" s="17">
        <v>161</v>
      </c>
      <c r="Q616" s="24" t="s">
        <v>1571</v>
      </c>
      <c r="R616" s="24" t="s">
        <v>1558</v>
      </c>
      <c r="S616" s="24" t="str">
        <f t="shared" si="34"/>
        <v>1900006130</v>
      </c>
      <c r="T616" s="24" t="str">
        <f t="shared" si="35"/>
        <v>DEC 2019</v>
      </c>
      <c r="U616" s="24" t="str">
        <f t="shared" si="36"/>
        <v>Misc. Outside Svcs</v>
      </c>
      <c r="V616" t="str">
        <f t="shared" si="37"/>
        <v>MCGREGOR &amp; ASSOCIATES INC</v>
      </c>
    </row>
    <row r="617" spans="1:22" x14ac:dyDescent="0.2">
      <c r="A617" s="14" t="s">
        <v>124</v>
      </c>
      <c r="B617" s="15" t="s">
        <v>1553</v>
      </c>
      <c r="C617" s="15" t="s">
        <v>1480</v>
      </c>
      <c r="D617" s="15" t="s">
        <v>1547</v>
      </c>
      <c r="E617" s="15" t="s">
        <v>348</v>
      </c>
      <c r="F617" s="15" t="s">
        <v>349</v>
      </c>
      <c r="G617" s="15" t="s">
        <v>869</v>
      </c>
      <c r="H617" s="15" t="s">
        <v>295</v>
      </c>
      <c r="I617" s="15" t="s">
        <v>312</v>
      </c>
      <c r="J617" s="15" t="s">
        <v>1098</v>
      </c>
      <c r="K617" s="15" t="s">
        <v>1099</v>
      </c>
      <c r="L617" s="15" t="s">
        <v>308</v>
      </c>
      <c r="M617" s="15" t="s">
        <v>308</v>
      </c>
      <c r="N617" s="15" t="s">
        <v>870</v>
      </c>
      <c r="O617" s="14" t="s">
        <v>1576</v>
      </c>
      <c r="P617" s="17">
        <v>571.87</v>
      </c>
      <c r="Q617" s="24" t="s">
        <v>1571</v>
      </c>
      <c r="R617" s="24" t="s">
        <v>1558</v>
      </c>
      <c r="S617" s="24" t="str">
        <f t="shared" si="34"/>
        <v>1900005997</v>
      </c>
      <c r="T617" s="24" t="str">
        <f t="shared" si="35"/>
        <v>DEC 2019</v>
      </c>
      <c r="U617" s="24" t="str">
        <f t="shared" si="36"/>
        <v>Misc. Outside Svcs</v>
      </c>
      <c r="V617" t="str">
        <f t="shared" si="37"/>
        <v>SOUTHLAND PRINTING COMPANY INC</v>
      </c>
    </row>
    <row r="618" spans="1:22" x14ac:dyDescent="0.2">
      <c r="A618" s="14" t="s">
        <v>124</v>
      </c>
      <c r="B618" s="15" t="s">
        <v>1553</v>
      </c>
      <c r="C618" s="15" t="s">
        <v>1480</v>
      </c>
      <c r="D618" s="15" t="s">
        <v>1547</v>
      </c>
      <c r="E618" s="15" t="s">
        <v>338</v>
      </c>
      <c r="F618" s="15" t="s">
        <v>339</v>
      </c>
      <c r="G618" s="15" t="s">
        <v>507</v>
      </c>
      <c r="H618" s="15" t="s">
        <v>295</v>
      </c>
      <c r="I618" s="15" t="s">
        <v>312</v>
      </c>
      <c r="J618" s="15" t="s">
        <v>1136</v>
      </c>
      <c r="K618" s="15" t="s">
        <v>1137</v>
      </c>
      <c r="L618" s="15" t="s">
        <v>308</v>
      </c>
      <c r="M618" s="15" t="s">
        <v>308</v>
      </c>
      <c r="N618" s="15" t="s">
        <v>508</v>
      </c>
      <c r="O618" s="14" t="s">
        <v>1578</v>
      </c>
      <c r="P618" s="17">
        <v>746.8</v>
      </c>
      <c r="Q618" s="24" t="s">
        <v>1571</v>
      </c>
      <c r="R618" s="24" t="s">
        <v>1558</v>
      </c>
      <c r="S618" s="24" t="str">
        <f t="shared" si="34"/>
        <v>1900000172</v>
      </c>
      <c r="T618" s="24" t="str">
        <f t="shared" si="35"/>
        <v>JAN 2020</v>
      </c>
      <c r="U618" s="24" t="str">
        <f t="shared" si="36"/>
        <v>Misc. Outside Svcs</v>
      </c>
      <c r="V618" t="str">
        <f t="shared" si="37"/>
        <v>KING BEE DELIVERY LLC</v>
      </c>
    </row>
    <row r="619" spans="1:22" x14ac:dyDescent="0.2">
      <c r="A619" s="14" t="s">
        <v>124</v>
      </c>
      <c r="B619" s="15" t="s">
        <v>1553</v>
      </c>
      <c r="C619" s="15" t="s">
        <v>1480</v>
      </c>
      <c r="D619" s="15" t="s">
        <v>1547</v>
      </c>
      <c r="E619" s="15" t="s">
        <v>338</v>
      </c>
      <c r="F619" s="15" t="s">
        <v>339</v>
      </c>
      <c r="G619" s="15" t="s">
        <v>509</v>
      </c>
      <c r="H619" s="15" t="s">
        <v>295</v>
      </c>
      <c r="I619" s="15" t="s">
        <v>312</v>
      </c>
      <c r="J619" s="15" t="s">
        <v>1136</v>
      </c>
      <c r="K619" s="15" t="s">
        <v>1137</v>
      </c>
      <c r="L619" s="15" t="s">
        <v>308</v>
      </c>
      <c r="M619" s="15" t="s">
        <v>308</v>
      </c>
      <c r="N619" s="15" t="s">
        <v>510</v>
      </c>
      <c r="O619" s="14" t="s">
        <v>1578</v>
      </c>
      <c r="P619" s="17">
        <v>560.1</v>
      </c>
      <c r="Q619" s="24" t="s">
        <v>1571</v>
      </c>
      <c r="R619" s="24" t="s">
        <v>1558</v>
      </c>
      <c r="S619" s="24" t="str">
        <f t="shared" si="34"/>
        <v>1900000173</v>
      </c>
      <c r="T619" s="24" t="str">
        <f t="shared" si="35"/>
        <v>JAN 2020</v>
      </c>
      <c r="U619" s="24" t="str">
        <f t="shared" si="36"/>
        <v>Misc. Outside Svcs</v>
      </c>
      <c r="V619" t="str">
        <f t="shared" si="37"/>
        <v>KING BEE DELIVERY LLC</v>
      </c>
    </row>
    <row r="620" spans="1:22" x14ac:dyDescent="0.2">
      <c r="A620" s="14" t="s">
        <v>124</v>
      </c>
      <c r="B620" s="15" t="s">
        <v>1553</v>
      </c>
      <c r="C620" s="15" t="s">
        <v>1480</v>
      </c>
      <c r="D620" s="15" t="s">
        <v>1547</v>
      </c>
      <c r="E620" s="15" t="s">
        <v>338</v>
      </c>
      <c r="F620" s="15" t="s">
        <v>339</v>
      </c>
      <c r="G620" s="15" t="s">
        <v>515</v>
      </c>
      <c r="H620" s="15" t="s">
        <v>295</v>
      </c>
      <c r="I620" s="15" t="s">
        <v>312</v>
      </c>
      <c r="J620" s="15" t="s">
        <v>1136</v>
      </c>
      <c r="K620" s="15" t="s">
        <v>1137</v>
      </c>
      <c r="L620" s="15" t="s">
        <v>308</v>
      </c>
      <c r="M620" s="15" t="s">
        <v>308</v>
      </c>
      <c r="N620" s="15" t="s">
        <v>516</v>
      </c>
      <c r="O620" s="14" t="s">
        <v>1578</v>
      </c>
      <c r="P620" s="17">
        <v>933.5</v>
      </c>
      <c r="Q620" s="24" t="s">
        <v>1571</v>
      </c>
      <c r="R620" s="24" t="s">
        <v>1558</v>
      </c>
      <c r="S620" s="24" t="str">
        <f t="shared" si="34"/>
        <v>1900000292</v>
      </c>
      <c r="T620" s="24" t="str">
        <f t="shared" si="35"/>
        <v>JAN 2020</v>
      </c>
      <c r="U620" s="24" t="str">
        <f t="shared" si="36"/>
        <v>Misc. Outside Svcs</v>
      </c>
      <c r="V620" t="str">
        <f t="shared" si="37"/>
        <v>KING BEE DELIVERY LLC</v>
      </c>
    </row>
    <row r="621" spans="1:22" x14ac:dyDescent="0.2">
      <c r="A621" s="14" t="s">
        <v>124</v>
      </c>
      <c r="B621" s="15" t="s">
        <v>1553</v>
      </c>
      <c r="C621" s="15" t="s">
        <v>1480</v>
      </c>
      <c r="D621" s="15" t="s">
        <v>1547</v>
      </c>
      <c r="E621" s="15" t="s">
        <v>338</v>
      </c>
      <c r="F621" s="15" t="s">
        <v>339</v>
      </c>
      <c r="G621" s="15" t="s">
        <v>521</v>
      </c>
      <c r="H621" s="15" t="s">
        <v>295</v>
      </c>
      <c r="I621" s="15" t="s">
        <v>312</v>
      </c>
      <c r="J621" s="15" t="s">
        <v>1136</v>
      </c>
      <c r="K621" s="15" t="s">
        <v>1137</v>
      </c>
      <c r="L621" s="15" t="s">
        <v>308</v>
      </c>
      <c r="M621" s="15" t="s">
        <v>308</v>
      </c>
      <c r="N621" s="15" t="s">
        <v>522</v>
      </c>
      <c r="O621" s="14" t="s">
        <v>1578</v>
      </c>
      <c r="P621" s="17">
        <v>933.5</v>
      </c>
      <c r="Q621" s="24" t="s">
        <v>1571</v>
      </c>
      <c r="R621" s="24" t="s">
        <v>1558</v>
      </c>
      <c r="S621" s="24" t="str">
        <f t="shared" si="34"/>
        <v>1900000486</v>
      </c>
      <c r="T621" s="24" t="str">
        <f t="shared" si="35"/>
        <v>JAN 2020</v>
      </c>
      <c r="U621" s="24" t="str">
        <f t="shared" si="36"/>
        <v>Misc. Outside Svcs</v>
      </c>
      <c r="V621" t="str">
        <f t="shared" si="37"/>
        <v>KING BEE DELIVERY LLC</v>
      </c>
    </row>
    <row r="622" spans="1:22" x14ac:dyDescent="0.2">
      <c r="A622" s="14" t="s">
        <v>124</v>
      </c>
      <c r="B622" s="15" t="s">
        <v>1553</v>
      </c>
      <c r="C622" s="15" t="s">
        <v>1480</v>
      </c>
      <c r="D622" s="15" t="s">
        <v>1547</v>
      </c>
      <c r="E622" s="15" t="s">
        <v>338</v>
      </c>
      <c r="F622" s="15" t="s">
        <v>339</v>
      </c>
      <c r="G622" s="15" t="s">
        <v>532</v>
      </c>
      <c r="H622" s="15" t="s">
        <v>295</v>
      </c>
      <c r="I622" s="15" t="s">
        <v>312</v>
      </c>
      <c r="J622" s="15" t="s">
        <v>1136</v>
      </c>
      <c r="K622" s="15" t="s">
        <v>1137</v>
      </c>
      <c r="L622" s="15" t="s">
        <v>308</v>
      </c>
      <c r="M622" s="15" t="s">
        <v>308</v>
      </c>
      <c r="N622" s="15" t="s">
        <v>533</v>
      </c>
      <c r="O622" s="14" t="s">
        <v>1581</v>
      </c>
      <c r="P622" s="17">
        <v>933.5</v>
      </c>
      <c r="Q622" s="24" t="s">
        <v>1571</v>
      </c>
      <c r="R622" s="24" t="s">
        <v>1558</v>
      </c>
      <c r="S622" s="24" t="str">
        <f t="shared" si="34"/>
        <v>1900000561</v>
      </c>
      <c r="T622" s="24" t="str">
        <f t="shared" si="35"/>
        <v>FEB 2020</v>
      </c>
      <c r="U622" s="24" t="str">
        <f t="shared" si="36"/>
        <v>Misc. Outside Svcs</v>
      </c>
      <c r="V622" t="str">
        <f t="shared" si="37"/>
        <v>KING BEE DELIVERY LLC</v>
      </c>
    </row>
    <row r="623" spans="1:22" x14ac:dyDescent="0.2">
      <c r="A623" s="14" t="s">
        <v>124</v>
      </c>
      <c r="B623" s="15" t="s">
        <v>1553</v>
      </c>
      <c r="C623" s="15" t="s">
        <v>1480</v>
      </c>
      <c r="D623" s="15" t="s">
        <v>1547</v>
      </c>
      <c r="E623" s="15" t="s">
        <v>338</v>
      </c>
      <c r="F623" s="15" t="s">
        <v>339</v>
      </c>
      <c r="G623" s="15" t="s">
        <v>535</v>
      </c>
      <c r="H623" s="15" t="s">
        <v>295</v>
      </c>
      <c r="I623" s="15" t="s">
        <v>312</v>
      </c>
      <c r="J623" s="15" t="s">
        <v>1136</v>
      </c>
      <c r="K623" s="15" t="s">
        <v>1137</v>
      </c>
      <c r="L623" s="15" t="s">
        <v>308</v>
      </c>
      <c r="M623" s="15" t="s">
        <v>308</v>
      </c>
      <c r="N623" s="15" t="s">
        <v>536</v>
      </c>
      <c r="O623" s="14" t="s">
        <v>1581</v>
      </c>
      <c r="P623" s="17">
        <v>840.15</v>
      </c>
      <c r="Q623" s="24" t="s">
        <v>1571</v>
      </c>
      <c r="R623" s="24" t="s">
        <v>1558</v>
      </c>
      <c r="S623" s="24" t="str">
        <f t="shared" si="34"/>
        <v>1900000596</v>
      </c>
      <c r="T623" s="24" t="str">
        <f t="shared" si="35"/>
        <v>FEB 2020</v>
      </c>
      <c r="U623" s="24" t="str">
        <f t="shared" si="36"/>
        <v>Misc. Outside Svcs</v>
      </c>
      <c r="V623" t="str">
        <f t="shared" si="37"/>
        <v>KING BEE DELIVERY LLC</v>
      </c>
    </row>
    <row r="624" spans="1:22" x14ac:dyDescent="0.2">
      <c r="A624" s="14" t="s">
        <v>124</v>
      </c>
      <c r="B624" s="15" t="s">
        <v>1553</v>
      </c>
      <c r="C624" s="15" t="s">
        <v>1480</v>
      </c>
      <c r="D624" s="15" t="s">
        <v>1547</v>
      </c>
      <c r="E624" s="15" t="s">
        <v>338</v>
      </c>
      <c r="F624" s="15" t="s">
        <v>339</v>
      </c>
      <c r="G624" s="15" t="s">
        <v>543</v>
      </c>
      <c r="H624" s="15" t="s">
        <v>295</v>
      </c>
      <c r="I624" s="15" t="s">
        <v>312</v>
      </c>
      <c r="J624" s="15" t="s">
        <v>1136</v>
      </c>
      <c r="K624" s="15" t="s">
        <v>1137</v>
      </c>
      <c r="L624" s="15" t="s">
        <v>308</v>
      </c>
      <c r="M624" s="15" t="s">
        <v>308</v>
      </c>
      <c r="N624" s="15" t="s">
        <v>544</v>
      </c>
      <c r="O624" s="14" t="s">
        <v>1581</v>
      </c>
      <c r="P624" s="17">
        <v>933.5</v>
      </c>
      <c r="Q624" s="24" t="s">
        <v>1571</v>
      </c>
      <c r="R624" s="24" t="s">
        <v>1558</v>
      </c>
      <c r="S624" s="24" t="str">
        <f t="shared" si="34"/>
        <v>1900000722</v>
      </c>
      <c r="T624" s="24" t="str">
        <f t="shared" si="35"/>
        <v>FEB 2020</v>
      </c>
      <c r="U624" s="24" t="str">
        <f t="shared" si="36"/>
        <v>Misc. Outside Svcs</v>
      </c>
      <c r="V624" t="str">
        <f t="shared" si="37"/>
        <v>KING BEE DELIVERY LLC</v>
      </c>
    </row>
    <row r="625" spans="1:22" x14ac:dyDescent="0.2">
      <c r="A625" s="14" t="s">
        <v>124</v>
      </c>
      <c r="B625" s="15" t="s">
        <v>1553</v>
      </c>
      <c r="C625" s="15" t="s">
        <v>1480</v>
      </c>
      <c r="D625" s="15" t="s">
        <v>1547</v>
      </c>
      <c r="E625" s="15" t="s">
        <v>338</v>
      </c>
      <c r="F625" s="15" t="s">
        <v>339</v>
      </c>
      <c r="G625" s="15" t="s">
        <v>560</v>
      </c>
      <c r="H625" s="15" t="s">
        <v>295</v>
      </c>
      <c r="I625" s="15" t="s">
        <v>312</v>
      </c>
      <c r="J625" s="15" t="s">
        <v>1136</v>
      </c>
      <c r="K625" s="15" t="s">
        <v>1137</v>
      </c>
      <c r="L625" s="15" t="s">
        <v>308</v>
      </c>
      <c r="M625" s="15" t="s">
        <v>308</v>
      </c>
      <c r="N625" s="15" t="s">
        <v>561</v>
      </c>
      <c r="O625" s="14" t="s">
        <v>1581</v>
      </c>
      <c r="P625" s="17">
        <v>933.5</v>
      </c>
      <c r="Q625" s="24" t="s">
        <v>1571</v>
      </c>
      <c r="R625" s="24" t="s">
        <v>1558</v>
      </c>
      <c r="S625" s="24" t="str">
        <f t="shared" si="34"/>
        <v>1900000828</v>
      </c>
      <c r="T625" s="24" t="str">
        <f t="shared" si="35"/>
        <v>FEB 2020</v>
      </c>
      <c r="U625" s="24" t="str">
        <f t="shared" si="36"/>
        <v>Misc. Outside Svcs</v>
      </c>
      <c r="V625" t="str">
        <f t="shared" si="37"/>
        <v>KING BEE DELIVERY LLC</v>
      </c>
    </row>
    <row r="626" spans="1:22" x14ac:dyDescent="0.2">
      <c r="A626" s="14" t="s">
        <v>124</v>
      </c>
      <c r="B626" s="15" t="s">
        <v>1553</v>
      </c>
      <c r="C626" s="15" t="s">
        <v>1480</v>
      </c>
      <c r="D626" s="15" t="s">
        <v>1547</v>
      </c>
      <c r="E626" s="15" t="s">
        <v>338</v>
      </c>
      <c r="F626" s="15" t="s">
        <v>339</v>
      </c>
      <c r="G626" s="15" t="s">
        <v>567</v>
      </c>
      <c r="H626" s="15" t="s">
        <v>295</v>
      </c>
      <c r="I626" s="15" t="s">
        <v>312</v>
      </c>
      <c r="J626" s="15" t="s">
        <v>1136</v>
      </c>
      <c r="K626" s="15" t="s">
        <v>1137</v>
      </c>
      <c r="L626" s="15" t="s">
        <v>308</v>
      </c>
      <c r="M626" s="15" t="s">
        <v>308</v>
      </c>
      <c r="N626" s="15" t="s">
        <v>568</v>
      </c>
      <c r="O626" s="14" t="s">
        <v>1581</v>
      </c>
      <c r="P626" s="17">
        <v>933.5</v>
      </c>
      <c r="Q626" s="24" t="s">
        <v>1571</v>
      </c>
      <c r="R626" s="24" t="s">
        <v>1558</v>
      </c>
      <c r="S626" s="24" t="str">
        <f t="shared" si="34"/>
        <v>1900000924</v>
      </c>
      <c r="T626" s="24" t="str">
        <f t="shared" si="35"/>
        <v>FEB 2020</v>
      </c>
      <c r="U626" s="24" t="str">
        <f t="shared" si="36"/>
        <v>Misc. Outside Svcs</v>
      </c>
      <c r="V626" t="str">
        <f t="shared" si="37"/>
        <v>KING BEE DELIVERY LLC</v>
      </c>
    </row>
    <row r="627" spans="1:22" x14ac:dyDescent="0.2">
      <c r="A627" s="14" t="s">
        <v>124</v>
      </c>
      <c r="B627" s="15" t="s">
        <v>1553</v>
      </c>
      <c r="C627" s="15" t="s">
        <v>1480</v>
      </c>
      <c r="D627" s="15" t="s">
        <v>1547</v>
      </c>
      <c r="E627" s="15" t="s">
        <v>338</v>
      </c>
      <c r="F627" s="15" t="s">
        <v>339</v>
      </c>
      <c r="G627" s="15" t="s">
        <v>577</v>
      </c>
      <c r="H627" s="15" t="s">
        <v>295</v>
      </c>
      <c r="I627" s="15" t="s">
        <v>312</v>
      </c>
      <c r="J627" s="15" t="s">
        <v>1136</v>
      </c>
      <c r="K627" s="15" t="s">
        <v>1137</v>
      </c>
      <c r="L627" s="15" t="s">
        <v>308</v>
      </c>
      <c r="M627" s="15" t="s">
        <v>308</v>
      </c>
      <c r="N627" s="15" t="s">
        <v>578</v>
      </c>
      <c r="O627" s="14" t="s">
        <v>1582</v>
      </c>
      <c r="P627" s="17">
        <v>933.5</v>
      </c>
      <c r="Q627" s="24" t="s">
        <v>1571</v>
      </c>
      <c r="R627" s="24" t="s">
        <v>1558</v>
      </c>
      <c r="S627" s="24" t="str">
        <f t="shared" si="34"/>
        <v>1900001041</v>
      </c>
      <c r="T627" s="24" t="str">
        <f t="shared" si="35"/>
        <v>MAR 2020</v>
      </c>
      <c r="U627" s="24" t="str">
        <f t="shared" si="36"/>
        <v>Misc. Outside Svcs</v>
      </c>
      <c r="V627" t="str">
        <f t="shared" si="37"/>
        <v>KING BEE DELIVERY LLC</v>
      </c>
    </row>
    <row r="628" spans="1:22" x14ac:dyDescent="0.2">
      <c r="A628" s="14" t="s">
        <v>124</v>
      </c>
      <c r="B628" s="15" t="s">
        <v>1553</v>
      </c>
      <c r="C628" s="15" t="s">
        <v>1480</v>
      </c>
      <c r="D628" s="15" t="s">
        <v>1547</v>
      </c>
      <c r="E628" s="15" t="s">
        <v>338</v>
      </c>
      <c r="F628" s="15" t="s">
        <v>339</v>
      </c>
      <c r="G628" s="15" t="s">
        <v>587</v>
      </c>
      <c r="H628" s="15" t="s">
        <v>295</v>
      </c>
      <c r="I628" s="15" t="s">
        <v>312</v>
      </c>
      <c r="J628" s="15" t="s">
        <v>1136</v>
      </c>
      <c r="K628" s="15" t="s">
        <v>1137</v>
      </c>
      <c r="L628" s="15" t="s">
        <v>308</v>
      </c>
      <c r="M628" s="15" t="s">
        <v>308</v>
      </c>
      <c r="N628" s="15" t="s">
        <v>588</v>
      </c>
      <c r="O628" s="14" t="s">
        <v>1582</v>
      </c>
      <c r="P628" s="17">
        <v>933.5</v>
      </c>
      <c r="Q628" s="24" t="s">
        <v>1571</v>
      </c>
      <c r="R628" s="24" t="s">
        <v>1558</v>
      </c>
      <c r="S628" s="24" t="str">
        <f t="shared" si="34"/>
        <v>1900001158</v>
      </c>
      <c r="T628" s="24" t="str">
        <f t="shared" si="35"/>
        <v>MAR 2020</v>
      </c>
      <c r="U628" s="24" t="str">
        <f t="shared" si="36"/>
        <v>Misc. Outside Svcs</v>
      </c>
      <c r="V628" t="str">
        <f t="shared" si="37"/>
        <v>KING BEE DELIVERY LLC</v>
      </c>
    </row>
    <row r="629" spans="1:22" x14ac:dyDescent="0.2">
      <c r="A629" s="14" t="s">
        <v>124</v>
      </c>
      <c r="B629" s="15" t="s">
        <v>1553</v>
      </c>
      <c r="C629" s="15" t="s">
        <v>1480</v>
      </c>
      <c r="D629" s="15" t="s">
        <v>1547</v>
      </c>
      <c r="E629" s="15" t="s">
        <v>338</v>
      </c>
      <c r="F629" s="15" t="s">
        <v>339</v>
      </c>
      <c r="G629" s="15" t="s">
        <v>595</v>
      </c>
      <c r="H629" s="15" t="s">
        <v>295</v>
      </c>
      <c r="I629" s="15" t="s">
        <v>312</v>
      </c>
      <c r="J629" s="15" t="s">
        <v>1136</v>
      </c>
      <c r="K629" s="15" t="s">
        <v>1137</v>
      </c>
      <c r="L629" s="15" t="s">
        <v>308</v>
      </c>
      <c r="M629" s="15" t="s">
        <v>308</v>
      </c>
      <c r="N629" s="15" t="s">
        <v>596</v>
      </c>
      <c r="O629" s="14" t="s">
        <v>1582</v>
      </c>
      <c r="P629" s="17">
        <v>933.5</v>
      </c>
      <c r="Q629" s="24" t="s">
        <v>1571</v>
      </c>
      <c r="R629" s="24" t="s">
        <v>1558</v>
      </c>
      <c r="S629" s="24" t="str">
        <f t="shared" si="34"/>
        <v>1900001241</v>
      </c>
      <c r="T629" s="24" t="str">
        <f t="shared" si="35"/>
        <v>MAR 2020</v>
      </c>
      <c r="U629" s="24" t="str">
        <f t="shared" si="36"/>
        <v>Misc. Outside Svcs</v>
      </c>
      <c r="V629" t="str">
        <f t="shared" si="37"/>
        <v>KING BEE DELIVERY LLC</v>
      </c>
    </row>
    <row r="630" spans="1:22" x14ac:dyDescent="0.2">
      <c r="A630" s="14" t="s">
        <v>124</v>
      </c>
      <c r="B630" s="15" t="s">
        <v>1553</v>
      </c>
      <c r="C630" s="15" t="s">
        <v>1480</v>
      </c>
      <c r="D630" s="15" t="s">
        <v>1547</v>
      </c>
      <c r="E630" s="15" t="s">
        <v>338</v>
      </c>
      <c r="F630" s="15" t="s">
        <v>339</v>
      </c>
      <c r="G630" s="15" t="s">
        <v>601</v>
      </c>
      <c r="H630" s="15" t="s">
        <v>295</v>
      </c>
      <c r="I630" s="15" t="s">
        <v>312</v>
      </c>
      <c r="J630" s="15" t="s">
        <v>1136</v>
      </c>
      <c r="K630" s="15" t="s">
        <v>1137</v>
      </c>
      <c r="L630" s="15" t="s">
        <v>308</v>
      </c>
      <c r="M630" s="15" t="s">
        <v>308</v>
      </c>
      <c r="N630" s="15" t="s">
        <v>602</v>
      </c>
      <c r="O630" s="14" t="s">
        <v>1582</v>
      </c>
      <c r="P630" s="17">
        <v>933.5</v>
      </c>
      <c r="Q630" s="24" t="s">
        <v>1571</v>
      </c>
      <c r="R630" s="24" t="s">
        <v>1558</v>
      </c>
      <c r="S630" s="24" t="str">
        <f t="shared" si="34"/>
        <v>1900001354</v>
      </c>
      <c r="T630" s="24" t="str">
        <f t="shared" si="35"/>
        <v>MAR 2020</v>
      </c>
      <c r="U630" s="24" t="str">
        <f t="shared" si="36"/>
        <v>Misc. Outside Svcs</v>
      </c>
      <c r="V630" t="str">
        <f t="shared" si="37"/>
        <v>KING BEE DELIVERY LLC</v>
      </c>
    </row>
    <row r="631" spans="1:22" x14ac:dyDescent="0.2">
      <c r="A631" s="14" t="s">
        <v>124</v>
      </c>
      <c r="B631" s="15" t="s">
        <v>1553</v>
      </c>
      <c r="C631" s="15" t="s">
        <v>1480</v>
      </c>
      <c r="D631" s="15" t="s">
        <v>1547</v>
      </c>
      <c r="E631" s="15" t="s">
        <v>338</v>
      </c>
      <c r="F631" s="15" t="s">
        <v>339</v>
      </c>
      <c r="G631" s="15" t="s">
        <v>609</v>
      </c>
      <c r="H631" s="15" t="s">
        <v>295</v>
      </c>
      <c r="I631" s="15" t="s">
        <v>312</v>
      </c>
      <c r="J631" s="15" t="s">
        <v>1136</v>
      </c>
      <c r="K631" s="15" t="s">
        <v>1137</v>
      </c>
      <c r="L631" s="15" t="s">
        <v>308</v>
      </c>
      <c r="M631" s="15" t="s">
        <v>308</v>
      </c>
      <c r="N631" s="15" t="s">
        <v>610</v>
      </c>
      <c r="O631" s="14" t="s">
        <v>1586</v>
      </c>
      <c r="P631" s="17">
        <v>933.5</v>
      </c>
      <c r="Q631" s="24" t="s">
        <v>1571</v>
      </c>
      <c r="R631" s="24" t="s">
        <v>1558</v>
      </c>
      <c r="S631" s="24" t="str">
        <f t="shared" si="34"/>
        <v>1900001467</v>
      </c>
      <c r="T631" s="24" t="str">
        <f t="shared" si="35"/>
        <v>APR 2020</v>
      </c>
      <c r="U631" s="24" t="str">
        <f t="shared" si="36"/>
        <v>Misc. Outside Svcs</v>
      </c>
      <c r="V631" t="str">
        <f t="shared" si="37"/>
        <v>KING BEE DELIVERY LLC</v>
      </c>
    </row>
    <row r="632" spans="1:22" x14ac:dyDescent="0.2">
      <c r="A632" s="14" t="s">
        <v>124</v>
      </c>
      <c r="B632" s="15" t="s">
        <v>1553</v>
      </c>
      <c r="C632" s="15" t="s">
        <v>1480</v>
      </c>
      <c r="D632" s="15" t="s">
        <v>1547</v>
      </c>
      <c r="E632" s="15" t="s">
        <v>338</v>
      </c>
      <c r="F632" s="15" t="s">
        <v>339</v>
      </c>
      <c r="G632" s="15" t="s">
        <v>621</v>
      </c>
      <c r="H632" s="15" t="s">
        <v>295</v>
      </c>
      <c r="I632" s="15" t="s">
        <v>312</v>
      </c>
      <c r="J632" s="15" t="s">
        <v>1136</v>
      </c>
      <c r="K632" s="15" t="s">
        <v>1137</v>
      </c>
      <c r="L632" s="15" t="s">
        <v>308</v>
      </c>
      <c r="M632" s="15" t="s">
        <v>308</v>
      </c>
      <c r="N632" s="15" t="s">
        <v>622</v>
      </c>
      <c r="O632" s="14" t="s">
        <v>1586</v>
      </c>
      <c r="P632" s="17">
        <v>933.5</v>
      </c>
      <c r="Q632" s="24" t="s">
        <v>1571</v>
      </c>
      <c r="R632" s="24" t="s">
        <v>1558</v>
      </c>
      <c r="S632" s="24" t="str">
        <f t="shared" si="34"/>
        <v>1900001534</v>
      </c>
      <c r="T632" s="24" t="str">
        <f t="shared" si="35"/>
        <v>APR 2020</v>
      </c>
      <c r="U632" s="24" t="str">
        <f t="shared" si="36"/>
        <v>Misc. Outside Svcs</v>
      </c>
      <c r="V632" t="str">
        <f t="shared" si="37"/>
        <v>KING BEE DELIVERY LLC</v>
      </c>
    </row>
    <row r="633" spans="1:22" x14ac:dyDescent="0.2">
      <c r="A633" s="14" t="s">
        <v>124</v>
      </c>
      <c r="B633" s="15" t="s">
        <v>1553</v>
      </c>
      <c r="C633" s="15" t="s">
        <v>1480</v>
      </c>
      <c r="D633" s="15" t="s">
        <v>1547</v>
      </c>
      <c r="E633" s="15" t="s">
        <v>338</v>
      </c>
      <c r="F633" s="15" t="s">
        <v>339</v>
      </c>
      <c r="G633" s="15" t="s">
        <v>628</v>
      </c>
      <c r="H633" s="15" t="s">
        <v>295</v>
      </c>
      <c r="I633" s="15" t="s">
        <v>312</v>
      </c>
      <c r="J633" s="15" t="s">
        <v>1136</v>
      </c>
      <c r="K633" s="15" t="s">
        <v>1137</v>
      </c>
      <c r="L633" s="15" t="s">
        <v>308</v>
      </c>
      <c r="M633" s="15" t="s">
        <v>308</v>
      </c>
      <c r="N633" s="15" t="s">
        <v>629</v>
      </c>
      <c r="O633" s="14" t="s">
        <v>1586</v>
      </c>
      <c r="P633" s="17">
        <v>746.8</v>
      </c>
      <c r="Q633" s="24" t="s">
        <v>1571</v>
      </c>
      <c r="R633" s="24" t="s">
        <v>1558</v>
      </c>
      <c r="S633" s="24" t="str">
        <f t="shared" si="34"/>
        <v>1900001693</v>
      </c>
      <c r="T633" s="24" t="str">
        <f t="shared" si="35"/>
        <v>APR 2020</v>
      </c>
      <c r="U633" s="24" t="str">
        <f t="shared" si="36"/>
        <v>Misc. Outside Svcs</v>
      </c>
      <c r="V633" t="str">
        <f t="shared" si="37"/>
        <v>KING BEE DELIVERY LLC</v>
      </c>
    </row>
    <row r="634" spans="1:22" x14ac:dyDescent="0.2">
      <c r="A634" s="14" t="s">
        <v>124</v>
      </c>
      <c r="B634" s="15" t="s">
        <v>1553</v>
      </c>
      <c r="C634" s="15" t="s">
        <v>1480</v>
      </c>
      <c r="D634" s="15" t="s">
        <v>1547</v>
      </c>
      <c r="E634" s="15" t="s">
        <v>338</v>
      </c>
      <c r="F634" s="15" t="s">
        <v>339</v>
      </c>
      <c r="G634" s="15" t="s">
        <v>632</v>
      </c>
      <c r="H634" s="15" t="s">
        <v>295</v>
      </c>
      <c r="I634" s="15" t="s">
        <v>312</v>
      </c>
      <c r="J634" s="15" t="s">
        <v>1136</v>
      </c>
      <c r="K634" s="15" t="s">
        <v>1137</v>
      </c>
      <c r="L634" s="15" t="s">
        <v>308</v>
      </c>
      <c r="M634" s="15" t="s">
        <v>308</v>
      </c>
      <c r="N634" s="15" t="s">
        <v>633</v>
      </c>
      <c r="O634" s="14" t="s">
        <v>1586</v>
      </c>
      <c r="P634" s="17">
        <v>933.5</v>
      </c>
      <c r="Q634" s="24" t="s">
        <v>1571</v>
      </c>
      <c r="R634" s="24" t="s">
        <v>1558</v>
      </c>
      <c r="S634" s="24" t="str">
        <f t="shared" si="34"/>
        <v>1900001805</v>
      </c>
      <c r="T634" s="24" t="str">
        <f t="shared" si="35"/>
        <v>APR 2020</v>
      </c>
      <c r="U634" s="24" t="str">
        <f t="shared" si="36"/>
        <v>Misc. Outside Svcs</v>
      </c>
      <c r="V634" t="str">
        <f t="shared" si="37"/>
        <v>KING BEE DELIVERY LLC</v>
      </c>
    </row>
    <row r="635" spans="1:22" x14ac:dyDescent="0.2">
      <c r="A635" s="14" t="s">
        <v>124</v>
      </c>
      <c r="B635" s="15" t="s">
        <v>1553</v>
      </c>
      <c r="C635" s="15" t="s">
        <v>1480</v>
      </c>
      <c r="D635" s="15" t="s">
        <v>1547</v>
      </c>
      <c r="E635" s="15" t="s">
        <v>338</v>
      </c>
      <c r="F635" s="15" t="s">
        <v>339</v>
      </c>
      <c r="G635" s="15" t="s">
        <v>636</v>
      </c>
      <c r="H635" s="15" t="s">
        <v>295</v>
      </c>
      <c r="I635" s="15" t="s">
        <v>312</v>
      </c>
      <c r="J635" s="15" t="s">
        <v>1136</v>
      </c>
      <c r="K635" s="15" t="s">
        <v>1137</v>
      </c>
      <c r="L635" s="15" t="s">
        <v>308</v>
      </c>
      <c r="M635" s="15" t="s">
        <v>308</v>
      </c>
      <c r="N635" s="15" t="s">
        <v>637</v>
      </c>
      <c r="O635" s="14" t="s">
        <v>1586</v>
      </c>
      <c r="P635" s="17">
        <v>933.5</v>
      </c>
      <c r="Q635" s="24" t="s">
        <v>1571</v>
      </c>
      <c r="R635" s="24" t="s">
        <v>1558</v>
      </c>
      <c r="S635" s="24" t="str">
        <f t="shared" si="34"/>
        <v>1900001925</v>
      </c>
      <c r="T635" s="24" t="str">
        <f t="shared" si="35"/>
        <v>APR 2020</v>
      </c>
      <c r="U635" s="24" t="str">
        <f t="shared" si="36"/>
        <v>Misc. Outside Svcs</v>
      </c>
      <c r="V635" t="str">
        <f t="shared" si="37"/>
        <v>KING BEE DELIVERY LLC</v>
      </c>
    </row>
    <row r="636" spans="1:22" x14ac:dyDescent="0.2">
      <c r="A636" s="14" t="s">
        <v>124</v>
      </c>
      <c r="B636" s="15" t="s">
        <v>1553</v>
      </c>
      <c r="C636" s="15" t="s">
        <v>1480</v>
      </c>
      <c r="D636" s="15" t="s">
        <v>1547</v>
      </c>
      <c r="E636" s="15" t="s">
        <v>338</v>
      </c>
      <c r="F636" s="15" t="s">
        <v>339</v>
      </c>
      <c r="G636" s="15" t="s">
        <v>646</v>
      </c>
      <c r="H636" s="15" t="s">
        <v>295</v>
      </c>
      <c r="I636" s="15" t="s">
        <v>312</v>
      </c>
      <c r="J636" s="15" t="s">
        <v>1136</v>
      </c>
      <c r="K636" s="15" t="s">
        <v>1137</v>
      </c>
      <c r="L636" s="15" t="s">
        <v>308</v>
      </c>
      <c r="M636" s="15" t="s">
        <v>308</v>
      </c>
      <c r="N636" s="15" t="s">
        <v>647</v>
      </c>
      <c r="O636" s="14" t="s">
        <v>414</v>
      </c>
      <c r="P636" s="17">
        <v>933.5</v>
      </c>
      <c r="Q636" s="24" t="s">
        <v>1571</v>
      </c>
      <c r="R636" s="24" t="s">
        <v>1558</v>
      </c>
      <c r="S636" s="24" t="str">
        <f t="shared" si="34"/>
        <v>1900002033</v>
      </c>
      <c r="T636" s="24" t="str">
        <f t="shared" si="35"/>
        <v>MAY 2020</v>
      </c>
      <c r="U636" s="24" t="str">
        <f t="shared" si="36"/>
        <v>Misc. Outside Svcs</v>
      </c>
      <c r="V636" t="str">
        <f t="shared" si="37"/>
        <v>KING BEE DELIVERY LLC</v>
      </c>
    </row>
    <row r="637" spans="1:22" x14ac:dyDescent="0.2">
      <c r="A637" s="14" t="s">
        <v>124</v>
      </c>
      <c r="B637" s="15" t="s">
        <v>1553</v>
      </c>
      <c r="C637" s="15" t="s">
        <v>1480</v>
      </c>
      <c r="D637" s="15" t="s">
        <v>1547</v>
      </c>
      <c r="E637" s="15" t="s">
        <v>338</v>
      </c>
      <c r="F637" s="15" t="s">
        <v>339</v>
      </c>
      <c r="G637" s="15" t="s">
        <v>659</v>
      </c>
      <c r="H637" s="15" t="s">
        <v>295</v>
      </c>
      <c r="I637" s="15" t="s">
        <v>312</v>
      </c>
      <c r="J637" s="15" t="s">
        <v>1136</v>
      </c>
      <c r="K637" s="15" t="s">
        <v>1137</v>
      </c>
      <c r="L637" s="15" t="s">
        <v>308</v>
      </c>
      <c r="M637" s="15" t="s">
        <v>308</v>
      </c>
      <c r="N637" s="15" t="s">
        <v>660</v>
      </c>
      <c r="O637" s="14" t="s">
        <v>414</v>
      </c>
      <c r="P637" s="17">
        <v>933.5</v>
      </c>
      <c r="Q637" s="24" t="s">
        <v>1571</v>
      </c>
      <c r="R637" s="24" t="s">
        <v>1558</v>
      </c>
      <c r="S637" s="24" t="str">
        <f t="shared" si="34"/>
        <v>1900002156</v>
      </c>
      <c r="T637" s="24" t="str">
        <f t="shared" si="35"/>
        <v>MAY 2020</v>
      </c>
      <c r="U637" s="24" t="str">
        <f t="shared" si="36"/>
        <v>Misc. Outside Svcs</v>
      </c>
      <c r="V637" t="str">
        <f t="shared" si="37"/>
        <v>KING BEE DELIVERY LLC</v>
      </c>
    </row>
    <row r="638" spans="1:22" x14ac:dyDescent="0.2">
      <c r="A638" s="14" t="s">
        <v>124</v>
      </c>
      <c r="B638" s="15" t="s">
        <v>1553</v>
      </c>
      <c r="C638" s="15" t="s">
        <v>1480</v>
      </c>
      <c r="D638" s="15" t="s">
        <v>1547</v>
      </c>
      <c r="E638" s="15" t="s">
        <v>338</v>
      </c>
      <c r="F638" s="15" t="s">
        <v>339</v>
      </c>
      <c r="G638" s="15" t="s">
        <v>665</v>
      </c>
      <c r="H638" s="15" t="s">
        <v>295</v>
      </c>
      <c r="I638" s="15" t="s">
        <v>312</v>
      </c>
      <c r="J638" s="15" t="s">
        <v>1136</v>
      </c>
      <c r="K638" s="15" t="s">
        <v>1137</v>
      </c>
      <c r="L638" s="15" t="s">
        <v>308</v>
      </c>
      <c r="M638" s="15" t="s">
        <v>308</v>
      </c>
      <c r="N638" s="15" t="s">
        <v>666</v>
      </c>
      <c r="O638" s="14" t="s">
        <v>414</v>
      </c>
      <c r="P638" s="17">
        <v>933.5</v>
      </c>
      <c r="Q638" s="24" t="s">
        <v>1571</v>
      </c>
      <c r="R638" s="24" t="s">
        <v>1558</v>
      </c>
      <c r="S638" s="24" t="str">
        <f t="shared" si="34"/>
        <v>1900002289</v>
      </c>
      <c r="T638" s="24" t="str">
        <f t="shared" si="35"/>
        <v>MAY 2020</v>
      </c>
      <c r="U638" s="24" t="str">
        <f t="shared" si="36"/>
        <v>Misc. Outside Svcs</v>
      </c>
      <c r="V638" t="str">
        <f t="shared" si="37"/>
        <v>KING BEE DELIVERY LLC</v>
      </c>
    </row>
    <row r="639" spans="1:22" x14ac:dyDescent="0.2">
      <c r="A639" s="14" t="s">
        <v>124</v>
      </c>
      <c r="B639" s="15" t="s">
        <v>1553</v>
      </c>
      <c r="C639" s="15" t="s">
        <v>1480</v>
      </c>
      <c r="D639" s="15" t="s">
        <v>1547</v>
      </c>
      <c r="E639" s="15" t="s">
        <v>338</v>
      </c>
      <c r="F639" s="15" t="s">
        <v>339</v>
      </c>
      <c r="G639" s="15" t="s">
        <v>667</v>
      </c>
      <c r="H639" s="15" t="s">
        <v>295</v>
      </c>
      <c r="I639" s="15" t="s">
        <v>312</v>
      </c>
      <c r="J639" s="15" t="s">
        <v>1136</v>
      </c>
      <c r="K639" s="15" t="s">
        <v>1137</v>
      </c>
      <c r="L639" s="15" t="s">
        <v>308</v>
      </c>
      <c r="M639" s="15" t="s">
        <v>308</v>
      </c>
      <c r="N639" s="15" t="s">
        <v>668</v>
      </c>
      <c r="O639" s="14" t="s">
        <v>414</v>
      </c>
      <c r="P639" s="17">
        <v>933.5</v>
      </c>
      <c r="Q639" s="24" t="s">
        <v>1571</v>
      </c>
      <c r="R639" s="24" t="s">
        <v>1558</v>
      </c>
      <c r="S639" s="24" t="str">
        <f t="shared" si="34"/>
        <v>1900002372</v>
      </c>
      <c r="T639" s="24" t="str">
        <f t="shared" si="35"/>
        <v>MAY 2020</v>
      </c>
      <c r="U639" s="24" t="str">
        <f t="shared" si="36"/>
        <v>Misc. Outside Svcs</v>
      </c>
      <c r="V639" t="str">
        <f t="shared" si="37"/>
        <v>KING BEE DELIVERY LLC</v>
      </c>
    </row>
    <row r="640" spans="1:22" x14ac:dyDescent="0.2">
      <c r="A640" s="14" t="s">
        <v>124</v>
      </c>
      <c r="B640" s="15" t="s">
        <v>1553</v>
      </c>
      <c r="C640" s="15" t="s">
        <v>1480</v>
      </c>
      <c r="D640" s="15" t="s">
        <v>1547</v>
      </c>
      <c r="E640" s="15" t="s">
        <v>338</v>
      </c>
      <c r="F640" s="15" t="s">
        <v>339</v>
      </c>
      <c r="G640" s="15" t="s">
        <v>676</v>
      </c>
      <c r="H640" s="15" t="s">
        <v>295</v>
      </c>
      <c r="I640" s="15" t="s">
        <v>312</v>
      </c>
      <c r="J640" s="15" t="s">
        <v>1136</v>
      </c>
      <c r="K640" s="15" t="s">
        <v>1137</v>
      </c>
      <c r="L640" s="15" t="s">
        <v>308</v>
      </c>
      <c r="M640" s="15" t="s">
        <v>308</v>
      </c>
      <c r="N640" s="15" t="s">
        <v>677</v>
      </c>
      <c r="O640" s="14" t="s">
        <v>1583</v>
      </c>
      <c r="P640" s="17">
        <v>746.8</v>
      </c>
      <c r="Q640" s="24" t="s">
        <v>1571</v>
      </c>
      <c r="R640" s="24" t="s">
        <v>1558</v>
      </c>
      <c r="S640" s="24" t="str">
        <f t="shared" si="34"/>
        <v>1900002573</v>
      </c>
      <c r="T640" s="24" t="str">
        <f t="shared" si="35"/>
        <v>JUN 2020</v>
      </c>
      <c r="U640" s="24" t="str">
        <f t="shared" si="36"/>
        <v>Misc. Outside Svcs</v>
      </c>
      <c r="V640" t="str">
        <f t="shared" si="37"/>
        <v>KING BEE DELIVERY LLC</v>
      </c>
    </row>
    <row r="641" spans="1:22" x14ac:dyDescent="0.2">
      <c r="A641" s="14" t="s">
        <v>124</v>
      </c>
      <c r="B641" s="15" t="s">
        <v>1553</v>
      </c>
      <c r="C641" s="15" t="s">
        <v>1480</v>
      </c>
      <c r="D641" s="15" t="s">
        <v>1547</v>
      </c>
      <c r="E641" s="15" t="s">
        <v>338</v>
      </c>
      <c r="F641" s="15" t="s">
        <v>339</v>
      </c>
      <c r="G641" s="15" t="s">
        <v>691</v>
      </c>
      <c r="H641" s="15" t="s">
        <v>295</v>
      </c>
      <c r="I641" s="15" t="s">
        <v>312</v>
      </c>
      <c r="J641" s="15" t="s">
        <v>1136</v>
      </c>
      <c r="K641" s="15" t="s">
        <v>1137</v>
      </c>
      <c r="L641" s="15" t="s">
        <v>308</v>
      </c>
      <c r="M641" s="15" t="s">
        <v>308</v>
      </c>
      <c r="N641" s="15" t="s">
        <v>692</v>
      </c>
      <c r="O641" s="14" t="s">
        <v>1583</v>
      </c>
      <c r="P641" s="17">
        <v>933.5</v>
      </c>
      <c r="Q641" s="24" t="s">
        <v>1571</v>
      </c>
      <c r="R641" s="24" t="s">
        <v>1558</v>
      </c>
      <c r="S641" s="24" t="str">
        <f t="shared" si="34"/>
        <v>1900002693</v>
      </c>
      <c r="T641" s="24" t="str">
        <f t="shared" si="35"/>
        <v>JUN 2020</v>
      </c>
      <c r="U641" s="24" t="str">
        <f t="shared" si="36"/>
        <v>Misc. Outside Svcs</v>
      </c>
      <c r="V641" t="str">
        <f t="shared" si="37"/>
        <v>KING BEE DELIVERY LLC</v>
      </c>
    </row>
    <row r="642" spans="1:22" x14ac:dyDescent="0.2">
      <c r="A642" s="14" t="s">
        <v>124</v>
      </c>
      <c r="B642" s="15" t="s">
        <v>1553</v>
      </c>
      <c r="C642" s="15" t="s">
        <v>1480</v>
      </c>
      <c r="D642" s="15" t="s">
        <v>1547</v>
      </c>
      <c r="E642" s="15" t="s">
        <v>338</v>
      </c>
      <c r="F642" s="15" t="s">
        <v>339</v>
      </c>
      <c r="G642" s="15" t="s">
        <v>701</v>
      </c>
      <c r="H642" s="15" t="s">
        <v>295</v>
      </c>
      <c r="I642" s="15" t="s">
        <v>312</v>
      </c>
      <c r="J642" s="15" t="s">
        <v>1136</v>
      </c>
      <c r="K642" s="15" t="s">
        <v>1137</v>
      </c>
      <c r="L642" s="15" t="s">
        <v>308</v>
      </c>
      <c r="M642" s="15" t="s">
        <v>308</v>
      </c>
      <c r="N642" s="15" t="s">
        <v>702</v>
      </c>
      <c r="O642" s="14" t="s">
        <v>1583</v>
      </c>
      <c r="P642" s="17">
        <v>933.5</v>
      </c>
      <c r="Q642" s="24" t="s">
        <v>1571</v>
      </c>
      <c r="R642" s="24" t="s">
        <v>1558</v>
      </c>
      <c r="S642" s="24" t="str">
        <f t="shared" si="34"/>
        <v>1900002805</v>
      </c>
      <c r="T642" s="24" t="str">
        <f t="shared" si="35"/>
        <v>JUN 2020</v>
      </c>
      <c r="U642" s="24" t="str">
        <f t="shared" si="36"/>
        <v>Misc. Outside Svcs</v>
      </c>
      <c r="V642" t="str">
        <f t="shared" si="37"/>
        <v>KING BEE DELIVERY LLC</v>
      </c>
    </row>
    <row r="643" spans="1:22" x14ac:dyDescent="0.2">
      <c r="A643" s="14" t="s">
        <v>124</v>
      </c>
      <c r="B643" s="15" t="s">
        <v>1553</v>
      </c>
      <c r="C643" s="15" t="s">
        <v>1480</v>
      </c>
      <c r="D643" s="15" t="s">
        <v>1547</v>
      </c>
      <c r="E643" s="15" t="s">
        <v>338</v>
      </c>
      <c r="F643" s="15" t="s">
        <v>339</v>
      </c>
      <c r="G643" s="15" t="s">
        <v>705</v>
      </c>
      <c r="H643" s="15" t="s">
        <v>295</v>
      </c>
      <c r="I643" s="15" t="s">
        <v>312</v>
      </c>
      <c r="J643" s="15" t="s">
        <v>1136</v>
      </c>
      <c r="K643" s="15" t="s">
        <v>1137</v>
      </c>
      <c r="L643" s="15" t="s">
        <v>308</v>
      </c>
      <c r="M643" s="15" t="s">
        <v>308</v>
      </c>
      <c r="N643" s="15" t="s">
        <v>706</v>
      </c>
      <c r="O643" s="14" t="s">
        <v>1583</v>
      </c>
      <c r="P643" s="17">
        <v>933.5</v>
      </c>
      <c r="Q643" s="24" t="s">
        <v>1571</v>
      </c>
      <c r="R643" s="24" t="s">
        <v>1558</v>
      </c>
      <c r="S643" s="24" t="str">
        <f t="shared" si="34"/>
        <v>1900002959</v>
      </c>
      <c r="T643" s="24" t="str">
        <f t="shared" si="35"/>
        <v>JUN 2020</v>
      </c>
      <c r="U643" s="24" t="str">
        <f t="shared" si="36"/>
        <v>Misc. Outside Svcs</v>
      </c>
      <c r="V643" t="str">
        <f t="shared" si="37"/>
        <v>KING BEE DELIVERY LLC</v>
      </c>
    </row>
    <row r="644" spans="1:22" x14ac:dyDescent="0.2">
      <c r="A644" s="14" t="s">
        <v>124</v>
      </c>
      <c r="B644" s="15" t="s">
        <v>1553</v>
      </c>
      <c r="C644" s="15" t="s">
        <v>1480</v>
      </c>
      <c r="D644" s="15" t="s">
        <v>1547</v>
      </c>
      <c r="E644" s="15" t="s">
        <v>338</v>
      </c>
      <c r="F644" s="15" t="s">
        <v>339</v>
      </c>
      <c r="G644" s="15" t="s">
        <v>710</v>
      </c>
      <c r="H644" s="15" t="s">
        <v>295</v>
      </c>
      <c r="I644" s="15" t="s">
        <v>312</v>
      </c>
      <c r="J644" s="15" t="s">
        <v>1136</v>
      </c>
      <c r="K644" s="15" t="s">
        <v>1137</v>
      </c>
      <c r="L644" s="15" t="s">
        <v>308</v>
      </c>
      <c r="M644" s="15" t="s">
        <v>308</v>
      </c>
      <c r="N644" s="15" t="s">
        <v>711</v>
      </c>
      <c r="O644" s="14" t="s">
        <v>1579</v>
      </c>
      <c r="P644" s="17">
        <v>933.5</v>
      </c>
      <c r="Q644" s="24" t="s">
        <v>1571</v>
      </c>
      <c r="R644" s="24" t="s">
        <v>1558</v>
      </c>
      <c r="S644" s="24" t="str">
        <f t="shared" si="34"/>
        <v>1900003081</v>
      </c>
      <c r="T644" s="24" t="str">
        <f t="shared" si="35"/>
        <v>JUL 2020</v>
      </c>
      <c r="U644" s="24" t="str">
        <f t="shared" si="36"/>
        <v>Misc. Outside Svcs</v>
      </c>
      <c r="V644" t="str">
        <f t="shared" si="37"/>
        <v>KING BEE DELIVERY LLC</v>
      </c>
    </row>
    <row r="645" spans="1:22" x14ac:dyDescent="0.2">
      <c r="A645" s="14" t="s">
        <v>124</v>
      </c>
      <c r="B645" s="15" t="s">
        <v>1553</v>
      </c>
      <c r="C645" s="15" t="s">
        <v>1480</v>
      </c>
      <c r="D645" s="15" t="s">
        <v>1547</v>
      </c>
      <c r="E645" s="15" t="s">
        <v>338</v>
      </c>
      <c r="F645" s="15" t="s">
        <v>339</v>
      </c>
      <c r="G645" s="15" t="s">
        <v>722</v>
      </c>
      <c r="H645" s="15" t="s">
        <v>295</v>
      </c>
      <c r="I645" s="15" t="s">
        <v>312</v>
      </c>
      <c r="J645" s="15" t="s">
        <v>1136</v>
      </c>
      <c r="K645" s="15" t="s">
        <v>1137</v>
      </c>
      <c r="L645" s="15" t="s">
        <v>308</v>
      </c>
      <c r="M645" s="15" t="s">
        <v>308</v>
      </c>
      <c r="N645" s="15" t="s">
        <v>723</v>
      </c>
      <c r="O645" s="14" t="s">
        <v>1579</v>
      </c>
      <c r="P645" s="17">
        <v>746.8</v>
      </c>
      <c r="Q645" s="24" t="s">
        <v>1571</v>
      </c>
      <c r="R645" s="24" t="s">
        <v>1558</v>
      </c>
      <c r="S645" s="24" t="str">
        <f t="shared" si="34"/>
        <v>1900003298</v>
      </c>
      <c r="T645" s="24" t="str">
        <f t="shared" si="35"/>
        <v>JUL 2020</v>
      </c>
      <c r="U645" s="24" t="str">
        <f t="shared" si="36"/>
        <v>Misc. Outside Svcs</v>
      </c>
      <c r="V645" t="str">
        <f t="shared" si="37"/>
        <v>KING BEE DELIVERY LLC</v>
      </c>
    </row>
    <row r="646" spans="1:22" x14ac:dyDescent="0.2">
      <c r="A646" s="14" t="s">
        <v>124</v>
      </c>
      <c r="B646" s="15" t="s">
        <v>1553</v>
      </c>
      <c r="C646" s="15" t="s">
        <v>1480</v>
      </c>
      <c r="D646" s="15" t="s">
        <v>1547</v>
      </c>
      <c r="E646" s="15" t="s">
        <v>338</v>
      </c>
      <c r="F646" s="15" t="s">
        <v>339</v>
      </c>
      <c r="G646" s="15" t="s">
        <v>729</v>
      </c>
      <c r="H646" s="15" t="s">
        <v>295</v>
      </c>
      <c r="I646" s="15" t="s">
        <v>312</v>
      </c>
      <c r="J646" s="15" t="s">
        <v>1136</v>
      </c>
      <c r="K646" s="15" t="s">
        <v>1137</v>
      </c>
      <c r="L646" s="15" t="s">
        <v>308</v>
      </c>
      <c r="M646" s="15" t="s">
        <v>308</v>
      </c>
      <c r="N646" s="15" t="s">
        <v>730</v>
      </c>
      <c r="O646" s="14" t="s">
        <v>1579</v>
      </c>
      <c r="P646" s="17">
        <v>933.5</v>
      </c>
      <c r="Q646" s="24" t="s">
        <v>1571</v>
      </c>
      <c r="R646" s="24" t="s">
        <v>1558</v>
      </c>
      <c r="S646" s="24" t="str">
        <f t="shared" si="34"/>
        <v>1900003425</v>
      </c>
      <c r="T646" s="24" t="str">
        <f t="shared" si="35"/>
        <v>JUL 2020</v>
      </c>
      <c r="U646" s="24" t="str">
        <f t="shared" si="36"/>
        <v>Misc. Outside Svcs</v>
      </c>
      <c r="V646" t="str">
        <f t="shared" si="37"/>
        <v>KING BEE DELIVERY LLC</v>
      </c>
    </row>
    <row r="647" spans="1:22" x14ac:dyDescent="0.2">
      <c r="A647" s="14" t="s">
        <v>124</v>
      </c>
      <c r="B647" s="15" t="s">
        <v>1553</v>
      </c>
      <c r="C647" s="15" t="s">
        <v>1480</v>
      </c>
      <c r="D647" s="15" t="s">
        <v>1547</v>
      </c>
      <c r="E647" s="15" t="s">
        <v>338</v>
      </c>
      <c r="F647" s="15" t="s">
        <v>339</v>
      </c>
      <c r="G647" s="15" t="s">
        <v>733</v>
      </c>
      <c r="H647" s="15" t="s">
        <v>295</v>
      </c>
      <c r="I647" s="15" t="s">
        <v>312</v>
      </c>
      <c r="J647" s="15" t="s">
        <v>1136</v>
      </c>
      <c r="K647" s="15" t="s">
        <v>1137</v>
      </c>
      <c r="L647" s="15" t="s">
        <v>308</v>
      </c>
      <c r="M647" s="15" t="s">
        <v>308</v>
      </c>
      <c r="N647" s="15" t="s">
        <v>734</v>
      </c>
      <c r="O647" s="14" t="s">
        <v>1579</v>
      </c>
      <c r="P647" s="17">
        <v>933.5</v>
      </c>
      <c r="Q647" s="24" t="s">
        <v>1571</v>
      </c>
      <c r="R647" s="24" t="s">
        <v>1558</v>
      </c>
      <c r="S647" s="24" t="str">
        <f t="shared" si="34"/>
        <v>1900003483</v>
      </c>
      <c r="T647" s="24" t="str">
        <f t="shared" si="35"/>
        <v>JUL 2020</v>
      </c>
      <c r="U647" s="24" t="str">
        <f t="shared" si="36"/>
        <v>Misc. Outside Svcs</v>
      </c>
      <c r="V647" t="str">
        <f t="shared" si="37"/>
        <v>KING BEE DELIVERY LLC</v>
      </c>
    </row>
    <row r="648" spans="1:22" x14ac:dyDescent="0.2">
      <c r="A648" s="14" t="s">
        <v>124</v>
      </c>
      <c r="B648" s="15" t="s">
        <v>1553</v>
      </c>
      <c r="C648" s="15" t="s">
        <v>1480</v>
      </c>
      <c r="D648" s="15" t="s">
        <v>1547</v>
      </c>
      <c r="E648" s="15" t="s">
        <v>338</v>
      </c>
      <c r="F648" s="15" t="s">
        <v>339</v>
      </c>
      <c r="G648" s="15" t="s">
        <v>742</v>
      </c>
      <c r="H648" s="15" t="s">
        <v>295</v>
      </c>
      <c r="I648" s="15" t="s">
        <v>312</v>
      </c>
      <c r="J648" s="15" t="s">
        <v>1136</v>
      </c>
      <c r="K648" s="15" t="s">
        <v>1137</v>
      </c>
      <c r="L648" s="15" t="s">
        <v>308</v>
      </c>
      <c r="M648" s="15" t="s">
        <v>308</v>
      </c>
      <c r="N648" s="15" t="s">
        <v>743</v>
      </c>
      <c r="O648" s="14" t="s">
        <v>1580</v>
      </c>
      <c r="P648" s="17">
        <v>933.5</v>
      </c>
      <c r="Q648" s="24" t="s">
        <v>1571</v>
      </c>
      <c r="R648" s="24" t="s">
        <v>1558</v>
      </c>
      <c r="S648" s="24" t="str">
        <f t="shared" si="34"/>
        <v>1900003695</v>
      </c>
      <c r="T648" s="24" t="str">
        <f t="shared" si="35"/>
        <v>AUG 2020</v>
      </c>
      <c r="U648" s="24" t="str">
        <f t="shared" si="36"/>
        <v>Misc. Outside Svcs</v>
      </c>
      <c r="V648" t="str">
        <f t="shared" si="37"/>
        <v>KING BEE DELIVERY LLC</v>
      </c>
    </row>
    <row r="649" spans="1:22" x14ac:dyDescent="0.2">
      <c r="A649" s="14" t="s">
        <v>124</v>
      </c>
      <c r="B649" s="15" t="s">
        <v>1553</v>
      </c>
      <c r="C649" s="15" t="s">
        <v>1480</v>
      </c>
      <c r="D649" s="15" t="s">
        <v>1547</v>
      </c>
      <c r="E649" s="15" t="s">
        <v>338</v>
      </c>
      <c r="F649" s="15" t="s">
        <v>339</v>
      </c>
      <c r="G649" s="15" t="s">
        <v>744</v>
      </c>
      <c r="H649" s="15" t="s">
        <v>295</v>
      </c>
      <c r="I649" s="15" t="s">
        <v>312</v>
      </c>
      <c r="J649" s="15" t="s">
        <v>1136</v>
      </c>
      <c r="K649" s="15" t="s">
        <v>1137</v>
      </c>
      <c r="L649" s="15" t="s">
        <v>308</v>
      </c>
      <c r="M649" s="15" t="s">
        <v>308</v>
      </c>
      <c r="N649" s="15" t="s">
        <v>745</v>
      </c>
      <c r="O649" s="14" t="s">
        <v>1580</v>
      </c>
      <c r="P649" s="17">
        <v>933.6</v>
      </c>
      <c r="Q649" s="24" t="s">
        <v>1571</v>
      </c>
      <c r="R649" s="24" t="s">
        <v>1558</v>
      </c>
      <c r="S649" s="24" t="str">
        <f t="shared" si="34"/>
        <v>1900003742</v>
      </c>
      <c r="T649" s="24" t="str">
        <f t="shared" si="35"/>
        <v>AUG 2020</v>
      </c>
      <c r="U649" s="24" t="str">
        <f t="shared" si="36"/>
        <v>Misc. Outside Svcs</v>
      </c>
      <c r="V649" t="str">
        <f t="shared" si="37"/>
        <v>KING BEE DELIVERY LLC</v>
      </c>
    </row>
    <row r="650" spans="1:22" x14ac:dyDescent="0.2">
      <c r="A650" s="14" t="s">
        <v>124</v>
      </c>
      <c r="B650" s="15" t="s">
        <v>1553</v>
      </c>
      <c r="C650" s="15" t="s">
        <v>1480</v>
      </c>
      <c r="D650" s="15" t="s">
        <v>1547</v>
      </c>
      <c r="E650" s="15" t="s">
        <v>338</v>
      </c>
      <c r="F650" s="15" t="s">
        <v>339</v>
      </c>
      <c r="G650" s="15" t="s">
        <v>756</v>
      </c>
      <c r="H650" s="15" t="s">
        <v>295</v>
      </c>
      <c r="I650" s="15" t="s">
        <v>312</v>
      </c>
      <c r="J650" s="15" t="s">
        <v>1136</v>
      </c>
      <c r="K650" s="15" t="s">
        <v>1137</v>
      </c>
      <c r="L650" s="15" t="s">
        <v>308</v>
      </c>
      <c r="M650" s="15" t="s">
        <v>308</v>
      </c>
      <c r="N650" s="15" t="s">
        <v>757</v>
      </c>
      <c r="O650" s="14" t="s">
        <v>1580</v>
      </c>
      <c r="P650" s="17">
        <v>933.5</v>
      </c>
      <c r="Q650" s="24" t="s">
        <v>1571</v>
      </c>
      <c r="R650" s="24" t="s">
        <v>1558</v>
      </c>
      <c r="S650" s="24" t="str">
        <f t="shared" ref="S650:S713" si="38">IF($V650="Various Vendors &lt; $1,000","",$G650)</f>
        <v>1900003866</v>
      </c>
      <c r="T650" s="24" t="str">
        <f t="shared" ref="T650:T713" si="39">IF($V650="Various Vendors &lt; $1,000","",$O650)</f>
        <v>AUG 2020</v>
      </c>
      <c r="U650" s="24" t="str">
        <f t="shared" ref="U650:U713" si="40">IF($V650="Various Vendors &lt; $1,000","",$D650)</f>
        <v>Misc. Outside Svcs</v>
      </c>
      <c r="V650" t="str">
        <f t="shared" ref="V650:V708" si="41">F650</f>
        <v>KING BEE DELIVERY LLC</v>
      </c>
    </row>
    <row r="651" spans="1:22" x14ac:dyDescent="0.2">
      <c r="A651" s="14" t="s">
        <v>124</v>
      </c>
      <c r="B651" s="15" t="s">
        <v>1553</v>
      </c>
      <c r="C651" s="15" t="s">
        <v>1480</v>
      </c>
      <c r="D651" s="15" t="s">
        <v>1547</v>
      </c>
      <c r="E651" s="15" t="s">
        <v>338</v>
      </c>
      <c r="F651" s="15" t="s">
        <v>339</v>
      </c>
      <c r="G651" s="15" t="s">
        <v>762</v>
      </c>
      <c r="H651" s="15" t="s">
        <v>295</v>
      </c>
      <c r="I651" s="15" t="s">
        <v>312</v>
      </c>
      <c r="J651" s="15" t="s">
        <v>1136</v>
      </c>
      <c r="K651" s="15" t="s">
        <v>1137</v>
      </c>
      <c r="L651" s="15" t="s">
        <v>308</v>
      </c>
      <c r="M651" s="15" t="s">
        <v>308</v>
      </c>
      <c r="N651" s="15" t="s">
        <v>763</v>
      </c>
      <c r="O651" s="14" t="s">
        <v>1580</v>
      </c>
      <c r="P651" s="17">
        <v>933.5</v>
      </c>
      <c r="Q651" s="24" t="s">
        <v>1571</v>
      </c>
      <c r="R651" s="24" t="s">
        <v>1558</v>
      </c>
      <c r="S651" s="24" t="str">
        <f t="shared" si="38"/>
        <v>1900003954</v>
      </c>
      <c r="T651" s="24" t="str">
        <f t="shared" si="39"/>
        <v>AUG 2020</v>
      </c>
      <c r="U651" s="24" t="str">
        <f t="shared" si="40"/>
        <v>Misc. Outside Svcs</v>
      </c>
      <c r="V651" t="str">
        <f t="shared" si="41"/>
        <v>KING BEE DELIVERY LLC</v>
      </c>
    </row>
    <row r="652" spans="1:22" x14ac:dyDescent="0.2">
      <c r="A652" s="14" t="s">
        <v>124</v>
      </c>
      <c r="B652" s="15" t="s">
        <v>1553</v>
      </c>
      <c r="C652" s="15" t="s">
        <v>1480</v>
      </c>
      <c r="D652" s="15" t="s">
        <v>1547</v>
      </c>
      <c r="E652" s="15" t="s">
        <v>338</v>
      </c>
      <c r="F652" s="15" t="s">
        <v>339</v>
      </c>
      <c r="G652" s="15" t="s">
        <v>766</v>
      </c>
      <c r="H652" s="15" t="s">
        <v>295</v>
      </c>
      <c r="I652" s="15" t="s">
        <v>312</v>
      </c>
      <c r="J652" s="15" t="s">
        <v>1136</v>
      </c>
      <c r="K652" s="15" t="s">
        <v>1137</v>
      </c>
      <c r="L652" s="15" t="s">
        <v>308</v>
      </c>
      <c r="M652" s="15" t="s">
        <v>308</v>
      </c>
      <c r="N652" s="15" t="s">
        <v>767</v>
      </c>
      <c r="O652" s="14" t="s">
        <v>1580</v>
      </c>
      <c r="P652" s="17">
        <v>933.5</v>
      </c>
      <c r="Q652" s="24" t="s">
        <v>1571</v>
      </c>
      <c r="R652" s="24" t="s">
        <v>1558</v>
      </c>
      <c r="S652" s="24" t="str">
        <f t="shared" si="38"/>
        <v>1900004106</v>
      </c>
      <c r="T652" s="24" t="str">
        <f t="shared" si="39"/>
        <v>AUG 2020</v>
      </c>
      <c r="U652" s="24" t="str">
        <f t="shared" si="40"/>
        <v>Misc. Outside Svcs</v>
      </c>
      <c r="V652" t="str">
        <f t="shared" si="41"/>
        <v>KING BEE DELIVERY LLC</v>
      </c>
    </row>
    <row r="653" spans="1:22" x14ac:dyDescent="0.2">
      <c r="A653" s="14" t="s">
        <v>124</v>
      </c>
      <c r="B653" s="15" t="s">
        <v>1553</v>
      </c>
      <c r="C653" s="15" t="s">
        <v>1480</v>
      </c>
      <c r="D653" s="15" t="s">
        <v>1547</v>
      </c>
      <c r="E653" s="15" t="s">
        <v>338</v>
      </c>
      <c r="F653" s="15" t="s">
        <v>339</v>
      </c>
      <c r="G653" s="15" t="s">
        <v>772</v>
      </c>
      <c r="H653" s="15" t="s">
        <v>295</v>
      </c>
      <c r="I653" s="15" t="s">
        <v>312</v>
      </c>
      <c r="J653" s="15" t="s">
        <v>1136</v>
      </c>
      <c r="K653" s="15" t="s">
        <v>1137</v>
      </c>
      <c r="L653" s="15" t="s">
        <v>308</v>
      </c>
      <c r="M653" s="15" t="s">
        <v>308</v>
      </c>
      <c r="N653" s="15" t="s">
        <v>773</v>
      </c>
      <c r="O653" s="14" t="s">
        <v>1584</v>
      </c>
      <c r="P653" s="17">
        <v>933.5</v>
      </c>
      <c r="Q653" s="24" t="s">
        <v>1571</v>
      </c>
      <c r="R653" s="24" t="s">
        <v>1558</v>
      </c>
      <c r="S653" s="24" t="str">
        <f t="shared" si="38"/>
        <v>1900004484</v>
      </c>
      <c r="T653" s="24" t="str">
        <f t="shared" si="39"/>
        <v>SEP 2019</v>
      </c>
      <c r="U653" s="24" t="str">
        <f t="shared" si="40"/>
        <v>Misc. Outside Svcs</v>
      </c>
      <c r="V653" t="str">
        <f t="shared" si="41"/>
        <v>KING BEE DELIVERY LLC</v>
      </c>
    </row>
    <row r="654" spans="1:22" x14ac:dyDescent="0.2">
      <c r="A654" s="14" t="s">
        <v>124</v>
      </c>
      <c r="B654" s="15" t="s">
        <v>1553</v>
      </c>
      <c r="C654" s="15" t="s">
        <v>1480</v>
      </c>
      <c r="D654" s="15" t="s">
        <v>1547</v>
      </c>
      <c r="E654" s="15" t="s">
        <v>338</v>
      </c>
      <c r="F654" s="15" t="s">
        <v>339</v>
      </c>
      <c r="G654" s="15" t="s">
        <v>784</v>
      </c>
      <c r="H654" s="15" t="s">
        <v>295</v>
      </c>
      <c r="I654" s="15" t="s">
        <v>312</v>
      </c>
      <c r="J654" s="15" t="s">
        <v>1136</v>
      </c>
      <c r="K654" s="15" t="s">
        <v>1137</v>
      </c>
      <c r="L654" s="15" t="s">
        <v>308</v>
      </c>
      <c r="M654" s="15" t="s">
        <v>308</v>
      </c>
      <c r="N654" s="15" t="s">
        <v>785</v>
      </c>
      <c r="O654" s="14" t="s">
        <v>1584</v>
      </c>
      <c r="P654" s="17">
        <v>746.8</v>
      </c>
      <c r="Q654" s="24" t="s">
        <v>1571</v>
      </c>
      <c r="R654" s="24" t="s">
        <v>1558</v>
      </c>
      <c r="S654" s="24" t="str">
        <f t="shared" si="38"/>
        <v>1900004620</v>
      </c>
      <c r="T654" s="24" t="str">
        <f t="shared" si="39"/>
        <v>SEP 2019</v>
      </c>
      <c r="U654" s="24" t="str">
        <f t="shared" si="40"/>
        <v>Misc. Outside Svcs</v>
      </c>
      <c r="V654" t="str">
        <f t="shared" si="41"/>
        <v>KING BEE DELIVERY LLC</v>
      </c>
    </row>
    <row r="655" spans="1:22" x14ac:dyDescent="0.2">
      <c r="A655" s="14" t="s">
        <v>124</v>
      </c>
      <c r="B655" s="15" t="s">
        <v>1553</v>
      </c>
      <c r="C655" s="15" t="s">
        <v>1480</v>
      </c>
      <c r="D655" s="15" t="s">
        <v>1547</v>
      </c>
      <c r="E655" s="15" t="s">
        <v>338</v>
      </c>
      <c r="F655" s="15" t="s">
        <v>339</v>
      </c>
      <c r="G655" s="15" t="s">
        <v>788</v>
      </c>
      <c r="H655" s="15" t="s">
        <v>295</v>
      </c>
      <c r="I655" s="15" t="s">
        <v>312</v>
      </c>
      <c r="J655" s="15" t="s">
        <v>1136</v>
      </c>
      <c r="K655" s="15" t="s">
        <v>1137</v>
      </c>
      <c r="L655" s="15" t="s">
        <v>308</v>
      </c>
      <c r="M655" s="15" t="s">
        <v>308</v>
      </c>
      <c r="N655" s="15" t="s">
        <v>789</v>
      </c>
      <c r="O655" s="14" t="s">
        <v>1584</v>
      </c>
      <c r="P655" s="17">
        <v>933.5</v>
      </c>
      <c r="Q655" s="24" t="s">
        <v>1571</v>
      </c>
      <c r="R655" s="24" t="s">
        <v>1558</v>
      </c>
      <c r="S655" s="24" t="str">
        <f t="shared" si="38"/>
        <v>1900004712</v>
      </c>
      <c r="T655" s="24" t="str">
        <f t="shared" si="39"/>
        <v>SEP 2019</v>
      </c>
      <c r="U655" s="24" t="str">
        <f t="shared" si="40"/>
        <v>Misc. Outside Svcs</v>
      </c>
      <c r="V655" t="str">
        <f t="shared" si="41"/>
        <v>KING BEE DELIVERY LLC</v>
      </c>
    </row>
    <row r="656" spans="1:22" x14ac:dyDescent="0.2">
      <c r="A656" s="14" t="s">
        <v>124</v>
      </c>
      <c r="B656" s="15" t="s">
        <v>1553</v>
      </c>
      <c r="C656" s="15" t="s">
        <v>1480</v>
      </c>
      <c r="D656" s="15" t="s">
        <v>1547</v>
      </c>
      <c r="E656" s="15" t="s">
        <v>338</v>
      </c>
      <c r="F656" s="15" t="s">
        <v>339</v>
      </c>
      <c r="G656" s="15" t="s">
        <v>794</v>
      </c>
      <c r="H656" s="15" t="s">
        <v>295</v>
      </c>
      <c r="I656" s="15" t="s">
        <v>312</v>
      </c>
      <c r="J656" s="15" t="s">
        <v>1136</v>
      </c>
      <c r="K656" s="15" t="s">
        <v>1137</v>
      </c>
      <c r="L656" s="15" t="s">
        <v>308</v>
      </c>
      <c r="M656" s="15" t="s">
        <v>308</v>
      </c>
      <c r="N656" s="15" t="s">
        <v>795</v>
      </c>
      <c r="O656" s="14" t="s">
        <v>1584</v>
      </c>
      <c r="P656" s="17">
        <v>933.5</v>
      </c>
      <c r="Q656" s="24" t="s">
        <v>1571</v>
      </c>
      <c r="R656" s="24" t="s">
        <v>1558</v>
      </c>
      <c r="S656" s="24" t="str">
        <f t="shared" si="38"/>
        <v>1900004769</v>
      </c>
      <c r="T656" s="24" t="str">
        <f t="shared" si="39"/>
        <v>SEP 2019</v>
      </c>
      <c r="U656" s="24" t="str">
        <f t="shared" si="40"/>
        <v>Misc. Outside Svcs</v>
      </c>
      <c r="V656" t="str">
        <f t="shared" si="41"/>
        <v>KING BEE DELIVERY LLC</v>
      </c>
    </row>
    <row r="657" spans="1:22" x14ac:dyDescent="0.2">
      <c r="A657" s="14" t="s">
        <v>124</v>
      </c>
      <c r="B657" s="15" t="s">
        <v>1553</v>
      </c>
      <c r="C657" s="15" t="s">
        <v>1480</v>
      </c>
      <c r="D657" s="15" t="s">
        <v>1547</v>
      </c>
      <c r="E657" s="15" t="s">
        <v>338</v>
      </c>
      <c r="F657" s="15" t="s">
        <v>339</v>
      </c>
      <c r="G657" s="15" t="s">
        <v>806</v>
      </c>
      <c r="H657" s="15" t="s">
        <v>295</v>
      </c>
      <c r="I657" s="15" t="s">
        <v>312</v>
      </c>
      <c r="J657" s="15" t="s">
        <v>1136</v>
      </c>
      <c r="K657" s="15" t="s">
        <v>1137</v>
      </c>
      <c r="L657" s="15" t="s">
        <v>308</v>
      </c>
      <c r="M657" s="15" t="s">
        <v>308</v>
      </c>
      <c r="N657" s="15" t="s">
        <v>807</v>
      </c>
      <c r="O657" s="14" t="s">
        <v>1577</v>
      </c>
      <c r="P657" s="17">
        <v>933.5</v>
      </c>
      <c r="Q657" s="24" t="s">
        <v>1571</v>
      </c>
      <c r="R657" s="24" t="s">
        <v>1558</v>
      </c>
      <c r="S657" s="24" t="str">
        <f t="shared" si="38"/>
        <v>1900004894</v>
      </c>
      <c r="T657" s="24" t="str">
        <f t="shared" si="39"/>
        <v>OCT 2019</v>
      </c>
      <c r="U657" s="24" t="str">
        <f t="shared" si="40"/>
        <v>Misc. Outside Svcs</v>
      </c>
      <c r="V657" t="str">
        <f t="shared" si="41"/>
        <v>KING BEE DELIVERY LLC</v>
      </c>
    </row>
    <row r="658" spans="1:22" x14ac:dyDescent="0.2">
      <c r="A658" s="14" t="s">
        <v>124</v>
      </c>
      <c r="B658" s="15" t="s">
        <v>1553</v>
      </c>
      <c r="C658" s="15" t="s">
        <v>1480</v>
      </c>
      <c r="D658" s="15" t="s">
        <v>1547</v>
      </c>
      <c r="E658" s="15" t="s">
        <v>338</v>
      </c>
      <c r="F658" s="15" t="s">
        <v>339</v>
      </c>
      <c r="G658" s="15" t="s">
        <v>820</v>
      </c>
      <c r="H658" s="15" t="s">
        <v>295</v>
      </c>
      <c r="I658" s="15" t="s">
        <v>312</v>
      </c>
      <c r="J658" s="15" t="s">
        <v>1136</v>
      </c>
      <c r="K658" s="15" t="s">
        <v>1137</v>
      </c>
      <c r="L658" s="15" t="s">
        <v>308</v>
      </c>
      <c r="M658" s="15" t="s">
        <v>308</v>
      </c>
      <c r="N658" s="15" t="s">
        <v>821</v>
      </c>
      <c r="O658" s="14" t="s">
        <v>1577</v>
      </c>
      <c r="P658" s="17">
        <v>933.5</v>
      </c>
      <c r="Q658" s="24" t="s">
        <v>1571</v>
      </c>
      <c r="R658" s="24" t="s">
        <v>1558</v>
      </c>
      <c r="S658" s="24" t="str">
        <f t="shared" si="38"/>
        <v>1900005092</v>
      </c>
      <c r="T658" s="24" t="str">
        <f t="shared" si="39"/>
        <v>OCT 2019</v>
      </c>
      <c r="U658" s="24" t="str">
        <f t="shared" si="40"/>
        <v>Misc. Outside Svcs</v>
      </c>
      <c r="V658" t="str">
        <f t="shared" si="41"/>
        <v>KING BEE DELIVERY LLC</v>
      </c>
    </row>
    <row r="659" spans="1:22" x14ac:dyDescent="0.2">
      <c r="A659" s="14" t="s">
        <v>124</v>
      </c>
      <c r="B659" s="15" t="s">
        <v>1553</v>
      </c>
      <c r="C659" s="15" t="s">
        <v>1480</v>
      </c>
      <c r="D659" s="15" t="s">
        <v>1547</v>
      </c>
      <c r="E659" s="15" t="s">
        <v>338</v>
      </c>
      <c r="F659" s="15" t="s">
        <v>339</v>
      </c>
      <c r="G659" s="15" t="s">
        <v>824</v>
      </c>
      <c r="H659" s="15" t="s">
        <v>295</v>
      </c>
      <c r="I659" s="15" t="s">
        <v>312</v>
      </c>
      <c r="J659" s="15" t="s">
        <v>1136</v>
      </c>
      <c r="K659" s="15" t="s">
        <v>1137</v>
      </c>
      <c r="L659" s="15" t="s">
        <v>308</v>
      </c>
      <c r="M659" s="15" t="s">
        <v>308</v>
      </c>
      <c r="N659" s="15" t="s">
        <v>825</v>
      </c>
      <c r="O659" s="14" t="s">
        <v>1577</v>
      </c>
      <c r="P659" s="17">
        <v>933.5</v>
      </c>
      <c r="Q659" s="24" t="s">
        <v>1571</v>
      </c>
      <c r="R659" s="24" t="s">
        <v>1558</v>
      </c>
      <c r="S659" s="24" t="str">
        <f t="shared" si="38"/>
        <v>1900005189</v>
      </c>
      <c r="T659" s="24" t="str">
        <f t="shared" si="39"/>
        <v>OCT 2019</v>
      </c>
      <c r="U659" s="24" t="str">
        <f t="shared" si="40"/>
        <v>Misc. Outside Svcs</v>
      </c>
      <c r="V659" t="str">
        <f t="shared" si="41"/>
        <v>KING BEE DELIVERY LLC</v>
      </c>
    </row>
    <row r="660" spans="1:22" x14ac:dyDescent="0.2">
      <c r="A660" s="14" t="s">
        <v>124</v>
      </c>
      <c r="B660" s="15" t="s">
        <v>1553</v>
      </c>
      <c r="C660" s="15" t="s">
        <v>1480</v>
      </c>
      <c r="D660" s="15" t="s">
        <v>1547</v>
      </c>
      <c r="E660" s="15" t="s">
        <v>338</v>
      </c>
      <c r="F660" s="15" t="s">
        <v>339</v>
      </c>
      <c r="G660" s="15" t="s">
        <v>835</v>
      </c>
      <c r="H660" s="15" t="s">
        <v>295</v>
      </c>
      <c r="I660" s="15" t="s">
        <v>312</v>
      </c>
      <c r="J660" s="15" t="s">
        <v>1136</v>
      </c>
      <c r="K660" s="15" t="s">
        <v>1137</v>
      </c>
      <c r="L660" s="15" t="s">
        <v>308</v>
      </c>
      <c r="M660" s="15" t="s">
        <v>308</v>
      </c>
      <c r="N660" s="15" t="s">
        <v>836</v>
      </c>
      <c r="O660" s="14" t="s">
        <v>1577</v>
      </c>
      <c r="P660" s="17">
        <v>933.5</v>
      </c>
      <c r="Q660" s="24" t="s">
        <v>1571</v>
      </c>
      <c r="R660" s="24" t="s">
        <v>1558</v>
      </c>
      <c r="S660" s="24" t="str">
        <f t="shared" si="38"/>
        <v>1900005322</v>
      </c>
      <c r="T660" s="24" t="str">
        <f t="shared" si="39"/>
        <v>OCT 2019</v>
      </c>
      <c r="U660" s="24" t="str">
        <f t="shared" si="40"/>
        <v>Misc. Outside Svcs</v>
      </c>
      <c r="V660" t="str">
        <f t="shared" si="41"/>
        <v>KING BEE DELIVERY LLC</v>
      </c>
    </row>
    <row r="661" spans="1:22" x14ac:dyDescent="0.2">
      <c r="A661" s="14" t="s">
        <v>124</v>
      </c>
      <c r="B661" s="15" t="s">
        <v>1553</v>
      </c>
      <c r="C661" s="15" t="s">
        <v>1480</v>
      </c>
      <c r="D661" s="15" t="s">
        <v>1547</v>
      </c>
      <c r="E661" s="15" t="s">
        <v>338</v>
      </c>
      <c r="F661" s="15" t="s">
        <v>339</v>
      </c>
      <c r="G661" s="15" t="s">
        <v>837</v>
      </c>
      <c r="H661" s="15" t="s">
        <v>295</v>
      </c>
      <c r="I661" s="15" t="s">
        <v>312</v>
      </c>
      <c r="J661" s="15" t="s">
        <v>1136</v>
      </c>
      <c r="K661" s="15" t="s">
        <v>1137</v>
      </c>
      <c r="L661" s="15" t="s">
        <v>308</v>
      </c>
      <c r="M661" s="15" t="s">
        <v>308</v>
      </c>
      <c r="N661" s="15" t="s">
        <v>838</v>
      </c>
      <c r="O661" s="14" t="s">
        <v>1577</v>
      </c>
      <c r="P661" s="17">
        <v>933.5</v>
      </c>
      <c r="Q661" s="24" t="s">
        <v>1571</v>
      </c>
      <c r="R661" s="24" t="s">
        <v>1558</v>
      </c>
      <c r="S661" s="24" t="str">
        <f t="shared" si="38"/>
        <v>1900005467</v>
      </c>
      <c r="T661" s="24" t="str">
        <f t="shared" si="39"/>
        <v>OCT 2019</v>
      </c>
      <c r="U661" s="24" t="str">
        <f t="shared" si="40"/>
        <v>Misc. Outside Svcs</v>
      </c>
      <c r="V661" t="str">
        <f t="shared" si="41"/>
        <v>KING BEE DELIVERY LLC</v>
      </c>
    </row>
    <row r="662" spans="1:22" x14ac:dyDescent="0.2">
      <c r="A662" s="14" t="s">
        <v>124</v>
      </c>
      <c r="B662" s="15" t="s">
        <v>1553</v>
      </c>
      <c r="C662" s="15" t="s">
        <v>1480</v>
      </c>
      <c r="D662" s="15" t="s">
        <v>1547</v>
      </c>
      <c r="E662" s="15" t="s">
        <v>338</v>
      </c>
      <c r="F662" s="15" t="s">
        <v>339</v>
      </c>
      <c r="G662" s="15" t="s">
        <v>848</v>
      </c>
      <c r="H662" s="15" t="s">
        <v>295</v>
      </c>
      <c r="I662" s="15" t="s">
        <v>312</v>
      </c>
      <c r="J662" s="15" t="s">
        <v>1136</v>
      </c>
      <c r="K662" s="15" t="s">
        <v>1137</v>
      </c>
      <c r="L662" s="15" t="s">
        <v>308</v>
      </c>
      <c r="M662" s="15" t="s">
        <v>308</v>
      </c>
      <c r="N662" s="15" t="s">
        <v>849</v>
      </c>
      <c r="O662" s="14" t="s">
        <v>1585</v>
      </c>
      <c r="P662" s="17">
        <v>933.5</v>
      </c>
      <c r="Q662" s="24" t="s">
        <v>1571</v>
      </c>
      <c r="R662" s="24" t="s">
        <v>1558</v>
      </c>
      <c r="S662" s="24" t="str">
        <f t="shared" si="38"/>
        <v>1900005603</v>
      </c>
      <c r="T662" s="24" t="str">
        <f t="shared" si="39"/>
        <v>NOV 2019</v>
      </c>
      <c r="U662" s="24" t="str">
        <f t="shared" si="40"/>
        <v>Misc. Outside Svcs</v>
      </c>
      <c r="V662" t="str">
        <f t="shared" si="41"/>
        <v>KING BEE DELIVERY LLC</v>
      </c>
    </row>
    <row r="663" spans="1:22" x14ac:dyDescent="0.2">
      <c r="A663" s="14" t="s">
        <v>124</v>
      </c>
      <c r="B663" s="15" t="s">
        <v>1553</v>
      </c>
      <c r="C663" s="15" t="s">
        <v>1480</v>
      </c>
      <c r="D663" s="15" t="s">
        <v>1547</v>
      </c>
      <c r="E663" s="15" t="s">
        <v>338</v>
      </c>
      <c r="F663" s="15" t="s">
        <v>339</v>
      </c>
      <c r="G663" s="15" t="s">
        <v>859</v>
      </c>
      <c r="H663" s="15" t="s">
        <v>295</v>
      </c>
      <c r="I663" s="15" t="s">
        <v>312</v>
      </c>
      <c r="J663" s="15" t="s">
        <v>1136</v>
      </c>
      <c r="K663" s="15" t="s">
        <v>1137</v>
      </c>
      <c r="L663" s="15" t="s">
        <v>308</v>
      </c>
      <c r="M663" s="15" t="s">
        <v>308</v>
      </c>
      <c r="N663" s="15" t="s">
        <v>860</v>
      </c>
      <c r="O663" s="14" t="s">
        <v>1585</v>
      </c>
      <c r="P663" s="17">
        <v>933.5</v>
      </c>
      <c r="Q663" s="24" t="s">
        <v>1571</v>
      </c>
      <c r="R663" s="24" t="s">
        <v>1558</v>
      </c>
      <c r="S663" s="24" t="str">
        <f t="shared" si="38"/>
        <v>1900005740</v>
      </c>
      <c r="T663" s="24" t="str">
        <f t="shared" si="39"/>
        <v>NOV 2019</v>
      </c>
      <c r="U663" s="24" t="str">
        <f t="shared" si="40"/>
        <v>Misc. Outside Svcs</v>
      </c>
      <c r="V663" t="str">
        <f t="shared" si="41"/>
        <v>KING BEE DELIVERY LLC</v>
      </c>
    </row>
    <row r="664" spans="1:22" x14ac:dyDescent="0.2">
      <c r="A664" s="14" t="s">
        <v>124</v>
      </c>
      <c r="B664" s="15" t="s">
        <v>1553</v>
      </c>
      <c r="C664" s="15" t="s">
        <v>1480</v>
      </c>
      <c r="D664" s="15" t="s">
        <v>1547</v>
      </c>
      <c r="E664" s="15" t="s">
        <v>338</v>
      </c>
      <c r="F664" s="15" t="s">
        <v>339</v>
      </c>
      <c r="G664" s="15" t="s">
        <v>863</v>
      </c>
      <c r="H664" s="15" t="s">
        <v>295</v>
      </c>
      <c r="I664" s="15" t="s">
        <v>312</v>
      </c>
      <c r="J664" s="15" t="s">
        <v>1136</v>
      </c>
      <c r="K664" s="15" t="s">
        <v>1137</v>
      </c>
      <c r="L664" s="15" t="s">
        <v>308</v>
      </c>
      <c r="M664" s="15" t="s">
        <v>308</v>
      </c>
      <c r="N664" s="15" t="s">
        <v>864</v>
      </c>
      <c r="O664" s="14" t="s">
        <v>1585</v>
      </c>
      <c r="P664" s="17">
        <v>933.5</v>
      </c>
      <c r="Q664" s="24" t="s">
        <v>1571</v>
      </c>
      <c r="R664" s="24" t="s">
        <v>1558</v>
      </c>
      <c r="S664" s="24" t="str">
        <f t="shared" si="38"/>
        <v>1900005824</v>
      </c>
      <c r="T664" s="24" t="str">
        <f t="shared" si="39"/>
        <v>NOV 2019</v>
      </c>
      <c r="U664" s="24" t="str">
        <f t="shared" si="40"/>
        <v>Misc. Outside Svcs</v>
      </c>
      <c r="V664" t="str">
        <f t="shared" si="41"/>
        <v>KING BEE DELIVERY LLC</v>
      </c>
    </row>
    <row r="665" spans="1:22" x14ac:dyDescent="0.2">
      <c r="A665" s="14" t="s">
        <v>124</v>
      </c>
      <c r="B665" s="15" t="s">
        <v>1553</v>
      </c>
      <c r="C665" s="15" t="s">
        <v>1480</v>
      </c>
      <c r="D665" s="15" t="s">
        <v>1547</v>
      </c>
      <c r="E665" s="15" t="s">
        <v>338</v>
      </c>
      <c r="F665" s="15" t="s">
        <v>339</v>
      </c>
      <c r="G665" s="15" t="s">
        <v>867</v>
      </c>
      <c r="H665" s="15" t="s">
        <v>295</v>
      </c>
      <c r="I665" s="15" t="s">
        <v>312</v>
      </c>
      <c r="J665" s="15" t="s">
        <v>1136</v>
      </c>
      <c r="K665" s="15" t="s">
        <v>1137</v>
      </c>
      <c r="L665" s="15" t="s">
        <v>308</v>
      </c>
      <c r="M665" s="15" t="s">
        <v>308</v>
      </c>
      <c r="N665" s="15" t="s">
        <v>868</v>
      </c>
      <c r="O665" s="14" t="s">
        <v>1576</v>
      </c>
      <c r="P665" s="17">
        <v>933.5</v>
      </c>
      <c r="Q665" s="24" t="s">
        <v>1571</v>
      </c>
      <c r="R665" s="24" t="s">
        <v>1558</v>
      </c>
      <c r="S665" s="24" t="str">
        <f t="shared" si="38"/>
        <v>1900005985</v>
      </c>
      <c r="T665" s="24" t="str">
        <f t="shared" si="39"/>
        <v>DEC 2019</v>
      </c>
      <c r="U665" s="24" t="str">
        <f t="shared" si="40"/>
        <v>Misc. Outside Svcs</v>
      </c>
      <c r="V665" t="str">
        <f t="shared" si="41"/>
        <v>KING BEE DELIVERY LLC</v>
      </c>
    </row>
    <row r="666" spans="1:22" x14ac:dyDescent="0.2">
      <c r="A666" s="14" t="s">
        <v>124</v>
      </c>
      <c r="B666" s="15" t="s">
        <v>1553</v>
      </c>
      <c r="C666" s="15" t="s">
        <v>1480</v>
      </c>
      <c r="D666" s="15" t="s">
        <v>1547</v>
      </c>
      <c r="E666" s="15" t="s">
        <v>338</v>
      </c>
      <c r="F666" s="15" t="s">
        <v>339</v>
      </c>
      <c r="G666" s="15" t="s">
        <v>876</v>
      </c>
      <c r="H666" s="15" t="s">
        <v>295</v>
      </c>
      <c r="I666" s="15" t="s">
        <v>312</v>
      </c>
      <c r="J666" s="15" t="s">
        <v>1136</v>
      </c>
      <c r="K666" s="15" t="s">
        <v>1137</v>
      </c>
      <c r="L666" s="15" t="s">
        <v>308</v>
      </c>
      <c r="M666" s="15" t="s">
        <v>308</v>
      </c>
      <c r="N666" s="15" t="s">
        <v>877</v>
      </c>
      <c r="O666" s="14" t="s">
        <v>1576</v>
      </c>
      <c r="P666" s="17">
        <v>560.1</v>
      </c>
      <c r="Q666" s="24" t="s">
        <v>1571</v>
      </c>
      <c r="R666" s="24" t="s">
        <v>1558</v>
      </c>
      <c r="S666" s="24" t="str">
        <f t="shared" si="38"/>
        <v>1900006122</v>
      </c>
      <c r="T666" s="24" t="str">
        <f t="shared" si="39"/>
        <v>DEC 2019</v>
      </c>
      <c r="U666" s="24" t="str">
        <f t="shared" si="40"/>
        <v>Misc. Outside Svcs</v>
      </c>
      <c r="V666" t="str">
        <f t="shared" si="41"/>
        <v>KING BEE DELIVERY LLC</v>
      </c>
    </row>
    <row r="667" spans="1:22" x14ac:dyDescent="0.2">
      <c r="A667" s="14" t="s">
        <v>124</v>
      </c>
      <c r="B667" s="15" t="s">
        <v>1553</v>
      </c>
      <c r="C667" s="15" t="s">
        <v>1480</v>
      </c>
      <c r="D667" s="15" t="s">
        <v>1547</v>
      </c>
      <c r="E667" s="15" t="s">
        <v>338</v>
      </c>
      <c r="F667" s="15" t="s">
        <v>339</v>
      </c>
      <c r="G667" s="15" t="s">
        <v>890</v>
      </c>
      <c r="H667" s="15" t="s">
        <v>295</v>
      </c>
      <c r="I667" s="15" t="s">
        <v>312</v>
      </c>
      <c r="J667" s="15" t="s">
        <v>1136</v>
      </c>
      <c r="K667" s="15" t="s">
        <v>1137</v>
      </c>
      <c r="L667" s="15" t="s">
        <v>308</v>
      </c>
      <c r="M667" s="15" t="s">
        <v>308</v>
      </c>
      <c r="N667" s="15" t="s">
        <v>891</v>
      </c>
      <c r="O667" s="14" t="s">
        <v>1576</v>
      </c>
      <c r="P667" s="17">
        <v>933.5</v>
      </c>
      <c r="Q667" s="24" t="s">
        <v>1571</v>
      </c>
      <c r="R667" s="24" t="s">
        <v>1558</v>
      </c>
      <c r="S667" s="24" t="str">
        <f t="shared" si="38"/>
        <v>1900006204</v>
      </c>
      <c r="T667" s="24" t="str">
        <f t="shared" si="39"/>
        <v>DEC 2019</v>
      </c>
      <c r="U667" s="24" t="str">
        <f t="shared" si="40"/>
        <v>Misc. Outside Svcs</v>
      </c>
      <c r="V667" t="str">
        <f t="shared" si="41"/>
        <v>KING BEE DELIVERY LLC</v>
      </c>
    </row>
    <row r="668" spans="1:22" x14ac:dyDescent="0.2">
      <c r="A668" s="14" t="s">
        <v>124</v>
      </c>
      <c r="B668" s="15" t="s">
        <v>1553</v>
      </c>
      <c r="C668" s="15" t="s">
        <v>1480</v>
      </c>
      <c r="D668" s="15" t="s">
        <v>1547</v>
      </c>
      <c r="E668" s="15" t="s">
        <v>338</v>
      </c>
      <c r="F668" s="15" t="s">
        <v>339</v>
      </c>
      <c r="G668" s="15" t="s">
        <v>896</v>
      </c>
      <c r="H668" s="15" t="s">
        <v>295</v>
      </c>
      <c r="I668" s="15" t="s">
        <v>312</v>
      </c>
      <c r="J668" s="15" t="s">
        <v>1136</v>
      </c>
      <c r="K668" s="15" t="s">
        <v>1137</v>
      </c>
      <c r="L668" s="15" t="s">
        <v>308</v>
      </c>
      <c r="M668" s="15" t="s">
        <v>308</v>
      </c>
      <c r="N668" s="15" t="s">
        <v>897</v>
      </c>
      <c r="O668" s="14" t="s">
        <v>1576</v>
      </c>
      <c r="P668" s="17">
        <v>933.5</v>
      </c>
      <c r="Q668" s="24" t="s">
        <v>1571</v>
      </c>
      <c r="R668" s="24" t="s">
        <v>1558</v>
      </c>
      <c r="S668" s="24" t="str">
        <f t="shared" si="38"/>
        <v>1900006270</v>
      </c>
      <c r="T668" s="24" t="str">
        <f t="shared" si="39"/>
        <v>DEC 2019</v>
      </c>
      <c r="U668" s="24" t="str">
        <f t="shared" si="40"/>
        <v>Misc. Outside Svcs</v>
      </c>
      <c r="V668" t="str">
        <f t="shared" si="41"/>
        <v>KING BEE DELIVERY LLC</v>
      </c>
    </row>
    <row r="669" spans="1:22" x14ac:dyDescent="0.2">
      <c r="A669" s="14" t="s">
        <v>124</v>
      </c>
      <c r="B669" s="15" t="s">
        <v>1553</v>
      </c>
      <c r="C669" s="15" t="s">
        <v>1480</v>
      </c>
      <c r="D669" s="15" t="s">
        <v>1547</v>
      </c>
      <c r="E669" s="15" t="s">
        <v>338</v>
      </c>
      <c r="F669" s="15" t="s">
        <v>339</v>
      </c>
      <c r="G669" s="15" t="s">
        <v>900</v>
      </c>
      <c r="H669" s="15" t="s">
        <v>295</v>
      </c>
      <c r="I669" s="15" t="s">
        <v>312</v>
      </c>
      <c r="J669" s="15" t="s">
        <v>1136</v>
      </c>
      <c r="K669" s="15" t="s">
        <v>1137</v>
      </c>
      <c r="L669" s="15" t="s">
        <v>308</v>
      </c>
      <c r="M669" s="15" t="s">
        <v>308</v>
      </c>
      <c r="N669" s="15" t="s">
        <v>901</v>
      </c>
      <c r="O669" s="14" t="s">
        <v>1576</v>
      </c>
      <c r="P669" s="17">
        <v>933.5</v>
      </c>
      <c r="Q669" s="24" t="s">
        <v>1571</v>
      </c>
      <c r="R669" s="24" t="s">
        <v>1558</v>
      </c>
      <c r="S669" s="24" t="str">
        <f t="shared" si="38"/>
        <v>1900006403</v>
      </c>
      <c r="T669" s="24" t="str">
        <f t="shared" si="39"/>
        <v>DEC 2019</v>
      </c>
      <c r="U669" s="24" t="str">
        <f t="shared" si="40"/>
        <v>Misc. Outside Svcs</v>
      </c>
      <c r="V669" t="str">
        <f t="shared" si="41"/>
        <v>KING BEE DELIVERY LLC</v>
      </c>
    </row>
    <row r="670" spans="1:22" x14ac:dyDescent="0.2">
      <c r="A670" s="14" t="s">
        <v>124</v>
      </c>
      <c r="B670" s="15" t="s">
        <v>1553</v>
      </c>
      <c r="C670" s="15" t="s">
        <v>1480</v>
      </c>
      <c r="D670" s="15" t="s">
        <v>1547</v>
      </c>
      <c r="E670" s="15" t="s">
        <v>361</v>
      </c>
      <c r="F670" s="15" t="s">
        <v>362</v>
      </c>
      <c r="G670" s="15" t="s">
        <v>663</v>
      </c>
      <c r="H670" s="15" t="s">
        <v>295</v>
      </c>
      <c r="I670" s="15" t="s">
        <v>312</v>
      </c>
      <c r="J670" s="15" t="s">
        <v>1060</v>
      </c>
      <c r="K670" s="15" t="s">
        <v>1061</v>
      </c>
      <c r="L670" s="15" t="s">
        <v>308</v>
      </c>
      <c r="M670" s="15" t="s">
        <v>308</v>
      </c>
      <c r="N670" s="15" t="s">
        <v>664</v>
      </c>
      <c r="O670" s="14" t="s">
        <v>414</v>
      </c>
      <c r="P670" s="17">
        <v>180</v>
      </c>
      <c r="Q670" s="24" t="s">
        <v>1571</v>
      </c>
      <c r="R670" s="24" t="s">
        <v>1558</v>
      </c>
      <c r="S670" s="24" t="str">
        <f t="shared" si="38"/>
        <v>1900002286</v>
      </c>
      <c r="T670" s="24" t="str">
        <f t="shared" si="39"/>
        <v>MAY 2020</v>
      </c>
      <c r="U670" s="24" t="str">
        <f t="shared" si="40"/>
        <v>Misc. Outside Svcs</v>
      </c>
      <c r="V670" t="str">
        <f t="shared" si="41"/>
        <v>CLARK REGIONAL PHYSICIAN PRACTICES</v>
      </c>
    </row>
    <row r="671" spans="1:22" x14ac:dyDescent="0.2">
      <c r="A671" s="14" t="s">
        <v>124</v>
      </c>
      <c r="B671" s="15" t="s">
        <v>1553</v>
      </c>
      <c r="C671" s="15" t="s">
        <v>1480</v>
      </c>
      <c r="D671" s="15" t="s">
        <v>1547</v>
      </c>
      <c r="E671" s="15" t="s">
        <v>361</v>
      </c>
      <c r="F671" s="15" t="s">
        <v>362</v>
      </c>
      <c r="G671" s="15" t="s">
        <v>694</v>
      </c>
      <c r="H671" s="15" t="s">
        <v>295</v>
      </c>
      <c r="I671" s="15" t="s">
        <v>312</v>
      </c>
      <c r="J671" s="15" t="s">
        <v>1060</v>
      </c>
      <c r="K671" s="15" t="s">
        <v>1061</v>
      </c>
      <c r="L671" s="15" t="s">
        <v>308</v>
      </c>
      <c r="M671" s="15" t="s">
        <v>308</v>
      </c>
      <c r="N671" s="15" t="s">
        <v>695</v>
      </c>
      <c r="O671" s="14" t="s">
        <v>1583</v>
      </c>
      <c r="P671" s="17">
        <v>875</v>
      </c>
      <c r="Q671" s="24" t="s">
        <v>1571</v>
      </c>
      <c r="R671" s="24" t="s">
        <v>1558</v>
      </c>
      <c r="S671" s="24" t="str">
        <f t="shared" si="38"/>
        <v>1900002702</v>
      </c>
      <c r="T671" s="24" t="str">
        <f t="shared" si="39"/>
        <v>JUN 2020</v>
      </c>
      <c r="U671" s="24" t="str">
        <f t="shared" si="40"/>
        <v>Misc. Outside Svcs</v>
      </c>
      <c r="V671" t="str">
        <f t="shared" si="41"/>
        <v>CLARK REGIONAL PHYSICIAN PRACTICES</v>
      </c>
    </row>
    <row r="672" spans="1:22" x14ac:dyDescent="0.2">
      <c r="A672" s="14" t="s">
        <v>124</v>
      </c>
      <c r="B672" s="15" t="s">
        <v>1553</v>
      </c>
      <c r="C672" s="15" t="s">
        <v>1480</v>
      </c>
      <c r="D672" s="15" t="s">
        <v>1547</v>
      </c>
      <c r="E672" s="15" t="s">
        <v>365</v>
      </c>
      <c r="F672" s="15" t="s">
        <v>366</v>
      </c>
      <c r="G672" s="15" t="s">
        <v>642</v>
      </c>
      <c r="H672" s="15" t="s">
        <v>295</v>
      </c>
      <c r="I672" s="15" t="s">
        <v>312</v>
      </c>
      <c r="J672" s="15" t="s">
        <v>1136</v>
      </c>
      <c r="K672" s="15" t="s">
        <v>1137</v>
      </c>
      <c r="L672" s="15" t="s">
        <v>308</v>
      </c>
      <c r="M672" s="15" t="s">
        <v>308</v>
      </c>
      <c r="N672" s="15" t="s">
        <v>643</v>
      </c>
      <c r="O672" s="14" t="s">
        <v>414</v>
      </c>
      <c r="P672" s="17">
        <v>100</v>
      </c>
      <c r="Q672" s="24" t="s">
        <v>1571</v>
      </c>
      <c r="R672" s="24" t="s">
        <v>1558</v>
      </c>
      <c r="S672" s="24" t="str">
        <f t="shared" si="38"/>
        <v>1900002012</v>
      </c>
      <c r="T672" s="24" t="str">
        <f t="shared" si="39"/>
        <v>MAY 2020</v>
      </c>
      <c r="U672" s="24" t="str">
        <f t="shared" si="40"/>
        <v>Misc. Outside Svcs</v>
      </c>
      <c r="V672" t="str">
        <f t="shared" si="41"/>
        <v>OPEN TEXT INC</v>
      </c>
    </row>
    <row r="673" spans="1:22" x14ac:dyDescent="0.2">
      <c r="A673" s="14" t="s">
        <v>124</v>
      </c>
      <c r="B673" s="15" t="s">
        <v>1553</v>
      </c>
      <c r="C673" s="15" t="s">
        <v>1480</v>
      </c>
      <c r="D673" s="15" t="s">
        <v>1547</v>
      </c>
      <c r="E673" s="15" t="s">
        <v>392</v>
      </c>
      <c r="F673" s="15" t="s">
        <v>393</v>
      </c>
      <c r="G673" s="15" t="s">
        <v>523</v>
      </c>
      <c r="H673" s="15" t="s">
        <v>295</v>
      </c>
      <c r="I673" s="15" t="s">
        <v>312</v>
      </c>
      <c r="J673" s="15" t="s">
        <v>1076</v>
      </c>
      <c r="K673" s="15" t="s">
        <v>1077</v>
      </c>
      <c r="L673" s="15" t="s">
        <v>308</v>
      </c>
      <c r="M673" s="15" t="s">
        <v>308</v>
      </c>
      <c r="N673" s="15" t="s">
        <v>524</v>
      </c>
      <c r="O673" s="14" t="s">
        <v>1581</v>
      </c>
      <c r="P673" s="17">
        <v>1530</v>
      </c>
      <c r="Q673" s="24" t="s">
        <v>1571</v>
      </c>
      <c r="R673" s="24" t="s">
        <v>1558</v>
      </c>
      <c r="S673" s="24" t="str">
        <f t="shared" si="38"/>
        <v>1900000508</v>
      </c>
      <c r="T673" s="24" t="str">
        <f t="shared" si="39"/>
        <v>FEB 2020</v>
      </c>
      <c r="U673" s="24" t="str">
        <f t="shared" si="40"/>
        <v>Misc. Outside Svcs</v>
      </c>
      <c r="V673" t="str">
        <f t="shared" si="41"/>
        <v>COLUMBIA GULF TRANSMISSION LLC</v>
      </c>
    </row>
    <row r="674" spans="1:22" x14ac:dyDescent="0.2">
      <c r="A674" s="14" t="s">
        <v>124</v>
      </c>
      <c r="B674" s="15" t="s">
        <v>1553</v>
      </c>
      <c r="C674" s="15" t="s">
        <v>1480</v>
      </c>
      <c r="D674" s="15" t="s">
        <v>1547</v>
      </c>
      <c r="E674" s="15" t="s">
        <v>392</v>
      </c>
      <c r="F674" s="15" t="s">
        <v>393</v>
      </c>
      <c r="G674" s="15" t="s">
        <v>530</v>
      </c>
      <c r="H674" s="15" t="s">
        <v>295</v>
      </c>
      <c r="I674" s="15" t="s">
        <v>312</v>
      </c>
      <c r="J674" s="15" t="s">
        <v>1076</v>
      </c>
      <c r="K674" s="15" t="s">
        <v>1077</v>
      </c>
      <c r="L674" s="15" t="s">
        <v>308</v>
      </c>
      <c r="M674" s="15" t="s">
        <v>308</v>
      </c>
      <c r="N674" s="15" t="s">
        <v>531</v>
      </c>
      <c r="O674" s="14" t="s">
        <v>1581</v>
      </c>
      <c r="P674" s="17">
        <v>1530</v>
      </c>
      <c r="Q674" s="24" t="s">
        <v>1571</v>
      </c>
      <c r="R674" s="24" t="s">
        <v>1558</v>
      </c>
      <c r="S674" s="24" t="str">
        <f t="shared" si="38"/>
        <v>1900000552</v>
      </c>
      <c r="T674" s="24" t="str">
        <f t="shared" si="39"/>
        <v>FEB 2020</v>
      </c>
      <c r="U674" s="24" t="str">
        <f t="shared" si="40"/>
        <v>Misc. Outside Svcs</v>
      </c>
      <c r="V674" t="str">
        <f t="shared" si="41"/>
        <v>COLUMBIA GULF TRANSMISSION LLC</v>
      </c>
    </row>
    <row r="675" spans="1:22" x14ac:dyDescent="0.2">
      <c r="A675" s="14" t="s">
        <v>124</v>
      </c>
      <c r="B675" s="15" t="s">
        <v>1553</v>
      </c>
      <c r="C675" s="15" t="s">
        <v>1480</v>
      </c>
      <c r="D675" s="15" t="s">
        <v>1547</v>
      </c>
      <c r="E675" s="15" t="s">
        <v>392</v>
      </c>
      <c r="F675" s="15" t="s">
        <v>393</v>
      </c>
      <c r="G675" s="15" t="s">
        <v>573</v>
      </c>
      <c r="H675" s="15" t="s">
        <v>295</v>
      </c>
      <c r="I675" s="15" t="s">
        <v>312</v>
      </c>
      <c r="J675" s="15" t="s">
        <v>1076</v>
      </c>
      <c r="K675" s="15" t="s">
        <v>1077</v>
      </c>
      <c r="L675" s="15" t="s">
        <v>308</v>
      </c>
      <c r="M675" s="15" t="s">
        <v>308</v>
      </c>
      <c r="N675" s="15" t="s">
        <v>574</v>
      </c>
      <c r="O675" s="14" t="s">
        <v>1582</v>
      </c>
      <c r="P675" s="17">
        <v>1530</v>
      </c>
      <c r="Q675" s="24" t="s">
        <v>1571</v>
      </c>
      <c r="R675" s="24" t="s">
        <v>1558</v>
      </c>
      <c r="S675" s="24" t="str">
        <f t="shared" si="38"/>
        <v>1900001031</v>
      </c>
      <c r="T675" s="24" t="str">
        <f t="shared" si="39"/>
        <v>MAR 2020</v>
      </c>
      <c r="U675" s="24" t="str">
        <f t="shared" si="40"/>
        <v>Misc. Outside Svcs</v>
      </c>
      <c r="V675" t="str">
        <f t="shared" si="41"/>
        <v>COLUMBIA GULF TRANSMISSION LLC</v>
      </c>
    </row>
    <row r="676" spans="1:22" x14ac:dyDescent="0.2">
      <c r="A676" s="14" t="s">
        <v>124</v>
      </c>
      <c r="B676" s="15" t="s">
        <v>1553</v>
      </c>
      <c r="C676" s="15" t="s">
        <v>1480</v>
      </c>
      <c r="D676" s="15" t="s">
        <v>1547</v>
      </c>
      <c r="E676" s="15" t="s">
        <v>392</v>
      </c>
      <c r="F676" s="15" t="s">
        <v>393</v>
      </c>
      <c r="G676" s="15" t="s">
        <v>611</v>
      </c>
      <c r="H676" s="15" t="s">
        <v>295</v>
      </c>
      <c r="I676" s="15" t="s">
        <v>312</v>
      </c>
      <c r="J676" s="15" t="s">
        <v>1076</v>
      </c>
      <c r="K676" s="15" t="s">
        <v>1077</v>
      </c>
      <c r="L676" s="15" t="s">
        <v>308</v>
      </c>
      <c r="M676" s="15" t="s">
        <v>308</v>
      </c>
      <c r="N676" s="15" t="s">
        <v>612</v>
      </c>
      <c r="O676" s="14" t="s">
        <v>1586</v>
      </c>
      <c r="P676" s="17">
        <v>1530</v>
      </c>
      <c r="Q676" s="24" t="s">
        <v>1571</v>
      </c>
      <c r="R676" s="24" t="s">
        <v>1558</v>
      </c>
      <c r="S676" s="24" t="str">
        <f t="shared" si="38"/>
        <v>1900001480</v>
      </c>
      <c r="T676" s="24" t="str">
        <f t="shared" si="39"/>
        <v>APR 2020</v>
      </c>
      <c r="U676" s="24" t="str">
        <f t="shared" si="40"/>
        <v>Misc. Outside Svcs</v>
      </c>
      <c r="V676" t="str">
        <f t="shared" si="41"/>
        <v>COLUMBIA GULF TRANSMISSION LLC</v>
      </c>
    </row>
    <row r="677" spans="1:22" x14ac:dyDescent="0.2">
      <c r="A677" s="14" t="s">
        <v>124</v>
      </c>
      <c r="B677" s="15" t="s">
        <v>1553</v>
      </c>
      <c r="C677" s="15" t="s">
        <v>1480</v>
      </c>
      <c r="D677" s="15" t="s">
        <v>1547</v>
      </c>
      <c r="E677" s="15" t="s">
        <v>392</v>
      </c>
      <c r="F677" s="15" t="s">
        <v>393</v>
      </c>
      <c r="G677" s="15" t="s">
        <v>648</v>
      </c>
      <c r="H677" s="15" t="s">
        <v>295</v>
      </c>
      <c r="I677" s="15" t="s">
        <v>312</v>
      </c>
      <c r="J677" s="15" t="s">
        <v>1076</v>
      </c>
      <c r="K677" s="15" t="s">
        <v>1077</v>
      </c>
      <c r="L677" s="15" t="s">
        <v>308</v>
      </c>
      <c r="M677" s="15" t="s">
        <v>308</v>
      </c>
      <c r="N677" s="15" t="s">
        <v>649</v>
      </c>
      <c r="O677" s="14" t="s">
        <v>414</v>
      </c>
      <c r="P677" s="17">
        <v>1530</v>
      </c>
      <c r="Q677" s="24" t="s">
        <v>1571</v>
      </c>
      <c r="R677" s="24" t="s">
        <v>1558</v>
      </c>
      <c r="S677" s="24" t="str">
        <f t="shared" si="38"/>
        <v>1900002034</v>
      </c>
      <c r="T677" s="24" t="str">
        <f t="shared" si="39"/>
        <v>MAY 2020</v>
      </c>
      <c r="U677" s="24" t="str">
        <f t="shared" si="40"/>
        <v>Misc. Outside Svcs</v>
      </c>
      <c r="V677" t="str">
        <f t="shared" si="41"/>
        <v>COLUMBIA GULF TRANSMISSION LLC</v>
      </c>
    </row>
    <row r="678" spans="1:22" x14ac:dyDescent="0.2">
      <c r="A678" s="14" t="s">
        <v>124</v>
      </c>
      <c r="B678" s="15" t="s">
        <v>1553</v>
      </c>
      <c r="C678" s="15" t="s">
        <v>1480</v>
      </c>
      <c r="D678" s="15" t="s">
        <v>1547</v>
      </c>
      <c r="E678" s="15" t="s">
        <v>392</v>
      </c>
      <c r="F678" s="15" t="s">
        <v>393</v>
      </c>
      <c r="G678" s="15" t="s">
        <v>680</v>
      </c>
      <c r="H678" s="15" t="s">
        <v>295</v>
      </c>
      <c r="I678" s="15" t="s">
        <v>312</v>
      </c>
      <c r="J678" s="15" t="s">
        <v>1076</v>
      </c>
      <c r="K678" s="15" t="s">
        <v>1077</v>
      </c>
      <c r="L678" s="15" t="s">
        <v>308</v>
      </c>
      <c r="M678" s="15" t="s">
        <v>308</v>
      </c>
      <c r="N678" s="15" t="s">
        <v>681</v>
      </c>
      <c r="O678" s="14" t="s">
        <v>1583</v>
      </c>
      <c r="P678" s="17">
        <v>1530</v>
      </c>
      <c r="Q678" s="24" t="s">
        <v>1571</v>
      </c>
      <c r="R678" s="24" t="s">
        <v>1558</v>
      </c>
      <c r="S678" s="24" t="str">
        <f t="shared" si="38"/>
        <v>1900002593</v>
      </c>
      <c r="T678" s="24" t="str">
        <f t="shared" si="39"/>
        <v>JUN 2020</v>
      </c>
      <c r="U678" s="24" t="str">
        <f t="shared" si="40"/>
        <v>Misc. Outside Svcs</v>
      </c>
      <c r="V678" t="str">
        <f t="shared" si="41"/>
        <v>COLUMBIA GULF TRANSMISSION LLC</v>
      </c>
    </row>
    <row r="679" spans="1:22" x14ac:dyDescent="0.2">
      <c r="A679" s="14" t="s">
        <v>124</v>
      </c>
      <c r="B679" s="15" t="s">
        <v>1553</v>
      </c>
      <c r="C679" s="15" t="s">
        <v>1480</v>
      </c>
      <c r="D679" s="15" t="s">
        <v>1547</v>
      </c>
      <c r="E679" s="15" t="s">
        <v>392</v>
      </c>
      <c r="F679" s="15" t="s">
        <v>393</v>
      </c>
      <c r="G679" s="15" t="s">
        <v>718</v>
      </c>
      <c r="H679" s="15" t="s">
        <v>295</v>
      </c>
      <c r="I679" s="15" t="s">
        <v>312</v>
      </c>
      <c r="J679" s="15" t="s">
        <v>1076</v>
      </c>
      <c r="K679" s="15" t="s">
        <v>1077</v>
      </c>
      <c r="L679" s="15" t="s">
        <v>308</v>
      </c>
      <c r="M679" s="15" t="s">
        <v>308</v>
      </c>
      <c r="N679" s="15" t="s">
        <v>719</v>
      </c>
      <c r="O679" s="14" t="s">
        <v>1579</v>
      </c>
      <c r="P679" s="17">
        <v>1530</v>
      </c>
      <c r="Q679" s="24" t="s">
        <v>1571</v>
      </c>
      <c r="R679" s="24" t="s">
        <v>1558</v>
      </c>
      <c r="S679" s="24" t="str">
        <f t="shared" si="38"/>
        <v>1900003217</v>
      </c>
      <c r="T679" s="24" t="str">
        <f t="shared" si="39"/>
        <v>JUL 2020</v>
      </c>
      <c r="U679" s="24" t="str">
        <f t="shared" si="40"/>
        <v>Misc. Outside Svcs</v>
      </c>
      <c r="V679" t="str">
        <f t="shared" si="41"/>
        <v>COLUMBIA GULF TRANSMISSION LLC</v>
      </c>
    </row>
    <row r="680" spans="1:22" x14ac:dyDescent="0.2">
      <c r="A680" s="14" t="s">
        <v>124</v>
      </c>
      <c r="B680" s="15" t="s">
        <v>1553</v>
      </c>
      <c r="C680" s="15" t="s">
        <v>1480</v>
      </c>
      <c r="D680" s="15" t="s">
        <v>1547</v>
      </c>
      <c r="E680" s="15" t="s">
        <v>392</v>
      </c>
      <c r="F680" s="15" t="s">
        <v>393</v>
      </c>
      <c r="G680" s="15" t="s">
        <v>748</v>
      </c>
      <c r="H680" s="15" t="s">
        <v>295</v>
      </c>
      <c r="I680" s="15" t="s">
        <v>312</v>
      </c>
      <c r="J680" s="15" t="s">
        <v>1076</v>
      </c>
      <c r="K680" s="15" t="s">
        <v>1077</v>
      </c>
      <c r="L680" s="15" t="s">
        <v>308</v>
      </c>
      <c r="M680" s="15" t="s">
        <v>308</v>
      </c>
      <c r="N680" s="15" t="s">
        <v>749</v>
      </c>
      <c r="O680" s="14" t="s">
        <v>1580</v>
      </c>
      <c r="P680" s="17">
        <v>1530</v>
      </c>
      <c r="Q680" s="24" t="s">
        <v>1571</v>
      </c>
      <c r="R680" s="24" t="s">
        <v>1558</v>
      </c>
      <c r="S680" s="24" t="str">
        <f t="shared" si="38"/>
        <v>1900003751</v>
      </c>
      <c r="T680" s="24" t="str">
        <f t="shared" si="39"/>
        <v>AUG 2020</v>
      </c>
      <c r="U680" s="24" t="str">
        <f t="shared" si="40"/>
        <v>Misc. Outside Svcs</v>
      </c>
      <c r="V680" t="str">
        <f t="shared" si="41"/>
        <v>COLUMBIA GULF TRANSMISSION LLC</v>
      </c>
    </row>
    <row r="681" spans="1:22" x14ac:dyDescent="0.2">
      <c r="A681" s="14" t="s">
        <v>124</v>
      </c>
      <c r="B681" s="15" t="s">
        <v>1553</v>
      </c>
      <c r="C681" s="15" t="s">
        <v>1480</v>
      </c>
      <c r="D681" s="15" t="s">
        <v>1547</v>
      </c>
      <c r="E681" s="15" t="s">
        <v>392</v>
      </c>
      <c r="F681" s="15" t="s">
        <v>393</v>
      </c>
      <c r="G681" s="15" t="s">
        <v>769</v>
      </c>
      <c r="H681" s="15" t="s">
        <v>295</v>
      </c>
      <c r="I681" s="15" t="s">
        <v>312</v>
      </c>
      <c r="J681" s="15" t="s">
        <v>1076</v>
      </c>
      <c r="K681" s="15" t="s">
        <v>1077</v>
      </c>
      <c r="L681" s="15" t="s">
        <v>308</v>
      </c>
      <c r="M681" s="15" t="s">
        <v>308</v>
      </c>
      <c r="N681" s="15" t="s">
        <v>770</v>
      </c>
      <c r="O681" s="14" t="s">
        <v>1584</v>
      </c>
      <c r="P681" s="17">
        <v>1530</v>
      </c>
      <c r="Q681" s="24" t="s">
        <v>1571</v>
      </c>
      <c r="R681" s="24" t="s">
        <v>1558</v>
      </c>
      <c r="S681" s="24" t="str">
        <f t="shared" si="38"/>
        <v>1900004471</v>
      </c>
      <c r="T681" s="24" t="str">
        <f t="shared" si="39"/>
        <v>SEP 2019</v>
      </c>
      <c r="U681" s="24" t="str">
        <f t="shared" si="40"/>
        <v>Misc. Outside Svcs</v>
      </c>
      <c r="V681" t="str">
        <f t="shared" si="41"/>
        <v>COLUMBIA GULF TRANSMISSION LLC</v>
      </c>
    </row>
    <row r="682" spans="1:22" x14ac:dyDescent="0.2">
      <c r="A682" s="14" t="s">
        <v>124</v>
      </c>
      <c r="B682" s="15" t="s">
        <v>1553</v>
      </c>
      <c r="C682" s="15" t="s">
        <v>1480</v>
      </c>
      <c r="D682" s="15" t="s">
        <v>1547</v>
      </c>
      <c r="E682" s="15" t="s">
        <v>392</v>
      </c>
      <c r="F682" s="15" t="s">
        <v>393</v>
      </c>
      <c r="G682" s="15" t="s">
        <v>804</v>
      </c>
      <c r="H682" s="15" t="s">
        <v>295</v>
      </c>
      <c r="I682" s="15" t="s">
        <v>312</v>
      </c>
      <c r="J682" s="15" t="s">
        <v>1076</v>
      </c>
      <c r="K682" s="15" t="s">
        <v>1077</v>
      </c>
      <c r="L682" s="15" t="s">
        <v>308</v>
      </c>
      <c r="M682" s="15" t="s">
        <v>308</v>
      </c>
      <c r="N682" s="15" t="s">
        <v>805</v>
      </c>
      <c r="O682" s="14" t="s">
        <v>1577</v>
      </c>
      <c r="P682" s="17">
        <v>1530</v>
      </c>
      <c r="Q682" s="24" t="s">
        <v>1571</v>
      </c>
      <c r="R682" s="24" t="s">
        <v>1558</v>
      </c>
      <c r="S682" s="24" t="str">
        <f t="shared" si="38"/>
        <v>1900004876</v>
      </c>
      <c r="T682" s="24" t="str">
        <f t="shared" si="39"/>
        <v>OCT 2019</v>
      </c>
      <c r="U682" s="24" t="str">
        <f t="shared" si="40"/>
        <v>Misc. Outside Svcs</v>
      </c>
      <c r="V682" t="str">
        <f t="shared" si="41"/>
        <v>COLUMBIA GULF TRANSMISSION LLC</v>
      </c>
    </row>
    <row r="683" spans="1:22" x14ac:dyDescent="0.2">
      <c r="A683" s="14" t="s">
        <v>124</v>
      </c>
      <c r="B683" s="15" t="s">
        <v>1553</v>
      </c>
      <c r="C683" s="15" t="s">
        <v>1480</v>
      </c>
      <c r="D683" s="15" t="s">
        <v>1547</v>
      </c>
      <c r="E683" s="15" t="s">
        <v>392</v>
      </c>
      <c r="F683" s="15" t="s">
        <v>393</v>
      </c>
      <c r="G683" s="15" t="s">
        <v>839</v>
      </c>
      <c r="H683" s="15" t="s">
        <v>295</v>
      </c>
      <c r="I683" s="15" t="s">
        <v>312</v>
      </c>
      <c r="J683" s="15" t="s">
        <v>1076</v>
      </c>
      <c r="K683" s="15" t="s">
        <v>1077</v>
      </c>
      <c r="L683" s="15" t="s">
        <v>308</v>
      </c>
      <c r="M683" s="15" t="s">
        <v>308</v>
      </c>
      <c r="N683" s="15" t="s">
        <v>840</v>
      </c>
      <c r="O683" s="14" t="s">
        <v>1585</v>
      </c>
      <c r="P683" s="17">
        <v>1530</v>
      </c>
      <c r="Q683" s="24" t="s">
        <v>1571</v>
      </c>
      <c r="R683" s="24" t="s">
        <v>1558</v>
      </c>
      <c r="S683" s="24" t="str">
        <f t="shared" si="38"/>
        <v>1900005502</v>
      </c>
      <c r="T683" s="24" t="str">
        <f t="shared" si="39"/>
        <v>NOV 2019</v>
      </c>
      <c r="U683" s="24" t="str">
        <f t="shared" si="40"/>
        <v>Misc. Outside Svcs</v>
      </c>
      <c r="V683" t="str">
        <f t="shared" si="41"/>
        <v>COLUMBIA GULF TRANSMISSION LLC</v>
      </c>
    </row>
    <row r="684" spans="1:22" x14ac:dyDescent="0.2">
      <c r="A684" s="14" t="s">
        <v>124</v>
      </c>
      <c r="B684" s="15" t="s">
        <v>1553</v>
      </c>
      <c r="C684" s="15" t="s">
        <v>1480</v>
      </c>
      <c r="D684" s="15" t="s">
        <v>1547</v>
      </c>
      <c r="E684" s="15" t="s">
        <v>392</v>
      </c>
      <c r="F684" s="15" t="s">
        <v>393</v>
      </c>
      <c r="G684" s="15" t="s">
        <v>874</v>
      </c>
      <c r="H684" s="15" t="s">
        <v>295</v>
      </c>
      <c r="I684" s="15" t="s">
        <v>312</v>
      </c>
      <c r="J684" s="15" t="s">
        <v>1076</v>
      </c>
      <c r="K684" s="15" t="s">
        <v>1077</v>
      </c>
      <c r="L684" s="15" t="s">
        <v>308</v>
      </c>
      <c r="M684" s="15" t="s">
        <v>308</v>
      </c>
      <c r="N684" s="15" t="s">
        <v>875</v>
      </c>
      <c r="O684" s="14" t="s">
        <v>1576</v>
      </c>
      <c r="P684" s="17">
        <v>1530</v>
      </c>
      <c r="Q684" s="24" t="s">
        <v>1571</v>
      </c>
      <c r="R684" s="24" t="s">
        <v>1558</v>
      </c>
      <c r="S684" s="24" t="str">
        <f t="shared" si="38"/>
        <v>1900006067</v>
      </c>
      <c r="T684" s="24" t="str">
        <f t="shared" si="39"/>
        <v>DEC 2019</v>
      </c>
      <c r="U684" s="24" t="str">
        <f t="shared" si="40"/>
        <v>Misc. Outside Svcs</v>
      </c>
      <c r="V684" t="str">
        <f t="shared" si="41"/>
        <v>COLUMBIA GULF TRANSMISSION LLC</v>
      </c>
    </row>
    <row r="685" spans="1:22" x14ac:dyDescent="0.2">
      <c r="A685" s="14" t="s">
        <v>124</v>
      </c>
      <c r="B685" s="15" t="s">
        <v>1553</v>
      </c>
      <c r="C685" s="15" t="s">
        <v>1480</v>
      </c>
      <c r="D685" s="15" t="s">
        <v>1547</v>
      </c>
      <c r="E685" s="15" t="s">
        <v>350</v>
      </c>
      <c r="F685" s="15" t="s">
        <v>351</v>
      </c>
      <c r="G685" s="15" t="s">
        <v>489</v>
      </c>
      <c r="H685" s="15" t="s">
        <v>295</v>
      </c>
      <c r="I685" s="15" t="s">
        <v>311</v>
      </c>
      <c r="J685" s="15" t="s">
        <v>1076</v>
      </c>
      <c r="K685" s="15" t="s">
        <v>1077</v>
      </c>
      <c r="L685" s="15" t="s">
        <v>308</v>
      </c>
      <c r="M685" s="15" t="s">
        <v>308</v>
      </c>
      <c r="N685" s="15" t="s">
        <v>490</v>
      </c>
      <c r="O685" s="14" t="s">
        <v>1581</v>
      </c>
      <c r="P685" s="17">
        <v>-8900.3799999999992</v>
      </c>
      <c r="Q685" s="24" t="s">
        <v>1571</v>
      </c>
      <c r="R685" s="24" t="s">
        <v>1558</v>
      </c>
      <c r="S685" s="24" t="str">
        <f t="shared" si="38"/>
        <v>1500001004</v>
      </c>
      <c r="T685" s="24" t="str">
        <f t="shared" si="39"/>
        <v>FEB 2020</v>
      </c>
      <c r="U685" s="24" t="str">
        <f t="shared" si="40"/>
        <v>Misc. Outside Svcs</v>
      </c>
      <c r="V685" t="str">
        <f t="shared" si="41"/>
        <v>NATURAL ENERGY ENGINEERING SERVICES</v>
      </c>
    </row>
    <row r="686" spans="1:22" x14ac:dyDescent="0.2">
      <c r="A686" s="14" t="s">
        <v>124</v>
      </c>
      <c r="B686" s="15" t="s">
        <v>1553</v>
      </c>
      <c r="C686" s="15" t="s">
        <v>1480</v>
      </c>
      <c r="D686" s="15" t="s">
        <v>1547</v>
      </c>
      <c r="E686" s="15" t="s">
        <v>350</v>
      </c>
      <c r="F686" s="15" t="s">
        <v>351</v>
      </c>
      <c r="G686" s="15" t="s">
        <v>537</v>
      </c>
      <c r="H686" s="15" t="s">
        <v>295</v>
      </c>
      <c r="I686" s="15" t="s">
        <v>312</v>
      </c>
      <c r="J686" s="15" t="s">
        <v>1076</v>
      </c>
      <c r="K686" s="15" t="s">
        <v>1077</v>
      </c>
      <c r="L686" s="15" t="s">
        <v>308</v>
      </c>
      <c r="M686" s="15" t="s">
        <v>308</v>
      </c>
      <c r="N686" s="15" t="s">
        <v>490</v>
      </c>
      <c r="O686" s="14" t="s">
        <v>1581</v>
      </c>
      <c r="P686" s="17">
        <v>8900.3799999999992</v>
      </c>
      <c r="Q686" s="24" t="s">
        <v>1571</v>
      </c>
      <c r="R686" s="24" t="s">
        <v>1558</v>
      </c>
      <c r="S686" s="24" t="str">
        <f t="shared" si="38"/>
        <v>1900000598</v>
      </c>
      <c r="T686" s="24" t="str">
        <f t="shared" si="39"/>
        <v>FEB 2020</v>
      </c>
      <c r="U686" s="24" t="str">
        <f t="shared" si="40"/>
        <v>Misc. Outside Svcs</v>
      </c>
      <c r="V686" t="str">
        <f t="shared" si="41"/>
        <v>NATURAL ENERGY ENGINEERING SERVICES</v>
      </c>
    </row>
    <row r="687" spans="1:22" x14ac:dyDescent="0.2">
      <c r="A687" s="14" t="s">
        <v>124</v>
      </c>
      <c r="B687" s="15" t="s">
        <v>1553</v>
      </c>
      <c r="C687" s="15" t="s">
        <v>1480</v>
      </c>
      <c r="D687" s="15" t="s">
        <v>1547</v>
      </c>
      <c r="E687" s="15" t="s">
        <v>350</v>
      </c>
      <c r="F687" s="15" t="s">
        <v>351</v>
      </c>
      <c r="G687" s="15" t="s">
        <v>555</v>
      </c>
      <c r="H687" s="15" t="s">
        <v>295</v>
      </c>
      <c r="I687" s="15" t="s">
        <v>312</v>
      </c>
      <c r="J687" s="15" t="s">
        <v>1076</v>
      </c>
      <c r="K687" s="15" t="s">
        <v>1077</v>
      </c>
      <c r="L687" s="15" t="s">
        <v>308</v>
      </c>
      <c r="M687" s="15" t="s">
        <v>308</v>
      </c>
      <c r="N687" s="15" t="s">
        <v>490</v>
      </c>
      <c r="O687" s="14" t="s">
        <v>1581</v>
      </c>
      <c r="P687" s="17">
        <v>7611.25</v>
      </c>
      <c r="Q687" s="24" t="s">
        <v>1571</v>
      </c>
      <c r="R687" s="24" t="s">
        <v>1558</v>
      </c>
      <c r="S687" s="24" t="str">
        <f t="shared" si="38"/>
        <v>1900000770</v>
      </c>
      <c r="T687" s="24" t="str">
        <f t="shared" si="39"/>
        <v>FEB 2020</v>
      </c>
      <c r="U687" s="24" t="str">
        <f t="shared" si="40"/>
        <v>Misc. Outside Svcs</v>
      </c>
      <c r="V687" t="str">
        <f t="shared" si="41"/>
        <v>NATURAL ENERGY ENGINEERING SERVICES</v>
      </c>
    </row>
    <row r="688" spans="1:22" x14ac:dyDescent="0.2">
      <c r="A688" s="14" t="s">
        <v>124</v>
      </c>
      <c r="B688" s="15" t="s">
        <v>1553</v>
      </c>
      <c r="C688" s="15" t="s">
        <v>1480</v>
      </c>
      <c r="D688" s="15" t="s">
        <v>1547</v>
      </c>
      <c r="E688" s="15" t="s">
        <v>350</v>
      </c>
      <c r="F688" s="15" t="s">
        <v>351</v>
      </c>
      <c r="G688" s="15" t="s">
        <v>604</v>
      </c>
      <c r="H688" s="15" t="s">
        <v>295</v>
      </c>
      <c r="I688" s="15" t="s">
        <v>312</v>
      </c>
      <c r="J688" s="15" t="s">
        <v>1076</v>
      </c>
      <c r="K688" s="15" t="s">
        <v>1077</v>
      </c>
      <c r="L688" s="15" t="s">
        <v>308</v>
      </c>
      <c r="M688" s="15" t="s">
        <v>308</v>
      </c>
      <c r="N688" s="15" t="s">
        <v>605</v>
      </c>
      <c r="O688" s="14" t="s">
        <v>1586</v>
      </c>
      <c r="P688" s="17">
        <v>6105</v>
      </c>
      <c r="Q688" s="24" t="s">
        <v>1571</v>
      </c>
      <c r="R688" s="24" t="s">
        <v>1558</v>
      </c>
      <c r="S688" s="24" t="str">
        <f t="shared" si="38"/>
        <v>1900001455</v>
      </c>
      <c r="T688" s="24" t="str">
        <f t="shared" si="39"/>
        <v>APR 2020</v>
      </c>
      <c r="U688" s="24" t="str">
        <f t="shared" si="40"/>
        <v>Misc. Outside Svcs</v>
      </c>
      <c r="V688" t="str">
        <f t="shared" si="41"/>
        <v>NATURAL ENERGY ENGINEERING SERVICES</v>
      </c>
    </row>
    <row r="689" spans="1:22" x14ac:dyDescent="0.2">
      <c r="A689" s="14" t="s">
        <v>124</v>
      </c>
      <c r="B689" s="15" t="s">
        <v>1553</v>
      </c>
      <c r="C689" s="15" t="s">
        <v>1480</v>
      </c>
      <c r="D689" s="15" t="s">
        <v>1547</v>
      </c>
      <c r="E689" s="15" t="s">
        <v>350</v>
      </c>
      <c r="F689" s="15" t="s">
        <v>351</v>
      </c>
      <c r="G689" s="15" t="s">
        <v>750</v>
      </c>
      <c r="H689" s="15" t="s">
        <v>295</v>
      </c>
      <c r="I689" s="15" t="s">
        <v>312</v>
      </c>
      <c r="J689" s="15" t="s">
        <v>1076</v>
      </c>
      <c r="K689" s="15" t="s">
        <v>1077</v>
      </c>
      <c r="L689" s="15" t="s">
        <v>308</v>
      </c>
      <c r="M689" s="15" t="s">
        <v>308</v>
      </c>
      <c r="N689" s="15" t="s">
        <v>751</v>
      </c>
      <c r="O689" s="14" t="s">
        <v>1580</v>
      </c>
      <c r="P689" s="17">
        <v>1817.45</v>
      </c>
      <c r="Q689" s="24" t="s">
        <v>1571</v>
      </c>
      <c r="R689" s="24" t="s">
        <v>1558</v>
      </c>
      <c r="S689" s="24" t="str">
        <f t="shared" si="38"/>
        <v>1900003795</v>
      </c>
      <c r="T689" s="24" t="str">
        <f t="shared" si="39"/>
        <v>AUG 2020</v>
      </c>
      <c r="U689" s="24" t="str">
        <f t="shared" si="40"/>
        <v>Misc. Outside Svcs</v>
      </c>
      <c r="V689" t="str">
        <f t="shared" si="41"/>
        <v>NATURAL ENERGY ENGINEERING SERVICES</v>
      </c>
    </row>
    <row r="690" spans="1:22" x14ac:dyDescent="0.2">
      <c r="A690" s="14" t="s">
        <v>124</v>
      </c>
      <c r="B690" s="15" t="s">
        <v>1553</v>
      </c>
      <c r="C690" s="15" t="s">
        <v>1480</v>
      </c>
      <c r="D690" s="15" t="s">
        <v>1547</v>
      </c>
      <c r="E690" s="15" t="s">
        <v>352</v>
      </c>
      <c r="F690" s="15" t="s">
        <v>353</v>
      </c>
      <c r="G690" s="15" t="s">
        <v>556</v>
      </c>
      <c r="H690" s="15" t="s">
        <v>295</v>
      </c>
      <c r="I690" s="15" t="s">
        <v>312</v>
      </c>
      <c r="J690" s="15" t="s">
        <v>1184</v>
      </c>
      <c r="K690" s="15" t="s">
        <v>1185</v>
      </c>
      <c r="L690" s="15" t="s">
        <v>308</v>
      </c>
      <c r="M690" s="15" t="s">
        <v>308</v>
      </c>
      <c r="N690" s="15" t="s">
        <v>557</v>
      </c>
      <c r="O690" s="14" t="s">
        <v>1581</v>
      </c>
      <c r="P690" s="17">
        <v>1701.3</v>
      </c>
      <c r="Q690" s="24" t="s">
        <v>1571</v>
      </c>
      <c r="R690" s="24" t="s">
        <v>1558</v>
      </c>
      <c r="S690" s="24" t="str">
        <f t="shared" si="38"/>
        <v>1900000772</v>
      </c>
      <c r="T690" s="24" t="str">
        <f t="shared" si="39"/>
        <v>FEB 2020</v>
      </c>
      <c r="U690" s="24" t="str">
        <f t="shared" si="40"/>
        <v>Misc. Outside Svcs</v>
      </c>
      <c r="V690" t="str">
        <f t="shared" si="41"/>
        <v>PANTECHS LABORATORIES INC</v>
      </c>
    </row>
    <row r="691" spans="1:22" x14ac:dyDescent="0.2">
      <c r="A691" s="14" t="s">
        <v>124</v>
      </c>
      <c r="B691" s="15" t="s">
        <v>1553</v>
      </c>
      <c r="C691" s="15" t="s">
        <v>1480</v>
      </c>
      <c r="D691" s="15" t="s">
        <v>1547</v>
      </c>
      <c r="E691" s="15" t="s">
        <v>352</v>
      </c>
      <c r="F691" s="15" t="s">
        <v>353</v>
      </c>
      <c r="G691" s="15" t="s">
        <v>585</v>
      </c>
      <c r="H691" s="15" t="s">
        <v>295</v>
      </c>
      <c r="I691" s="15" t="s">
        <v>312</v>
      </c>
      <c r="J691" s="15" t="s">
        <v>1184</v>
      </c>
      <c r="K691" s="15" t="s">
        <v>1185</v>
      </c>
      <c r="L691" s="15" t="s">
        <v>308</v>
      </c>
      <c r="M691" s="15" t="s">
        <v>308</v>
      </c>
      <c r="N691" s="15" t="s">
        <v>586</v>
      </c>
      <c r="O691" s="14" t="s">
        <v>1582</v>
      </c>
      <c r="P691" s="17">
        <v>4346.43</v>
      </c>
      <c r="Q691" s="24" t="s">
        <v>1571</v>
      </c>
      <c r="R691" s="24" t="s">
        <v>1558</v>
      </c>
      <c r="S691" s="24" t="str">
        <f t="shared" si="38"/>
        <v>1900001137</v>
      </c>
      <c r="T691" s="24" t="str">
        <f t="shared" si="39"/>
        <v>MAR 2020</v>
      </c>
      <c r="U691" s="24" t="str">
        <f t="shared" si="40"/>
        <v>Misc. Outside Svcs</v>
      </c>
      <c r="V691" t="str">
        <f t="shared" si="41"/>
        <v>PANTECHS LABORATORIES INC</v>
      </c>
    </row>
    <row r="692" spans="1:22" x14ac:dyDescent="0.2">
      <c r="A692" s="14" t="s">
        <v>124</v>
      </c>
      <c r="B692" s="15" t="s">
        <v>1553</v>
      </c>
      <c r="C692" s="15" t="s">
        <v>1480</v>
      </c>
      <c r="D692" s="15" t="s">
        <v>1547</v>
      </c>
      <c r="E692" s="15" t="s">
        <v>352</v>
      </c>
      <c r="F692" s="15" t="s">
        <v>353</v>
      </c>
      <c r="G692" s="15" t="s">
        <v>833</v>
      </c>
      <c r="H692" s="15" t="s">
        <v>295</v>
      </c>
      <c r="I692" s="15" t="s">
        <v>312</v>
      </c>
      <c r="J692" s="15" t="s">
        <v>1184</v>
      </c>
      <c r="K692" s="15" t="s">
        <v>1185</v>
      </c>
      <c r="L692" s="15" t="s">
        <v>308</v>
      </c>
      <c r="M692" s="15" t="s">
        <v>308</v>
      </c>
      <c r="N692" s="15" t="s">
        <v>834</v>
      </c>
      <c r="O692" s="14" t="s">
        <v>1577</v>
      </c>
      <c r="P692" s="17">
        <v>2766.2</v>
      </c>
      <c r="Q692" s="24" t="s">
        <v>1571</v>
      </c>
      <c r="R692" s="24" t="s">
        <v>1558</v>
      </c>
      <c r="S692" s="24" t="str">
        <f t="shared" si="38"/>
        <v>1900005282</v>
      </c>
      <c r="T692" s="24" t="str">
        <f t="shared" si="39"/>
        <v>OCT 2019</v>
      </c>
      <c r="U692" s="24" t="str">
        <f t="shared" si="40"/>
        <v>Misc. Outside Svcs</v>
      </c>
      <c r="V692" t="str">
        <f t="shared" si="41"/>
        <v>PANTECHS LABORATORIES INC</v>
      </c>
    </row>
    <row r="693" spans="1:22" x14ac:dyDescent="0.2">
      <c r="A693" s="14" t="s">
        <v>124</v>
      </c>
      <c r="B693" s="15" t="s">
        <v>1553</v>
      </c>
      <c r="C693" s="15" t="s">
        <v>1480</v>
      </c>
      <c r="D693" s="15" t="s">
        <v>1547</v>
      </c>
      <c r="E693" s="15" t="s">
        <v>332</v>
      </c>
      <c r="F693" s="15" t="s">
        <v>333</v>
      </c>
      <c r="G693" s="15" t="s">
        <v>497</v>
      </c>
      <c r="H693" s="15" t="s">
        <v>295</v>
      </c>
      <c r="I693" s="15" t="s">
        <v>312</v>
      </c>
      <c r="J693" s="15" t="s">
        <v>1060</v>
      </c>
      <c r="K693" s="15" t="s">
        <v>1061</v>
      </c>
      <c r="L693" s="15" t="s">
        <v>308</v>
      </c>
      <c r="M693" s="15" t="s">
        <v>308</v>
      </c>
      <c r="N693" s="15" t="s">
        <v>498</v>
      </c>
      <c r="O693" s="14" t="s">
        <v>1578</v>
      </c>
      <c r="P693" s="17">
        <v>497.55</v>
      </c>
      <c r="Q693" s="24" t="s">
        <v>1571</v>
      </c>
      <c r="R693" s="24" t="s">
        <v>1558</v>
      </c>
      <c r="S693" s="24" t="str">
        <f t="shared" si="38"/>
        <v>1900000091</v>
      </c>
      <c r="T693" s="24" t="str">
        <f t="shared" si="39"/>
        <v>JAN 2020</v>
      </c>
      <c r="U693" s="24" t="str">
        <f t="shared" si="40"/>
        <v>Misc. Outside Svcs</v>
      </c>
      <c r="V693" t="str">
        <f t="shared" si="41"/>
        <v>NEW VISTA OF THE BLUEGRASS INC</v>
      </c>
    </row>
    <row r="694" spans="1:22" x14ac:dyDescent="0.2">
      <c r="A694" s="14" t="s">
        <v>124</v>
      </c>
      <c r="B694" s="15" t="s">
        <v>1553</v>
      </c>
      <c r="C694" s="15" t="s">
        <v>1480</v>
      </c>
      <c r="D694" s="15" t="s">
        <v>1547</v>
      </c>
      <c r="E694" s="15" t="s">
        <v>332</v>
      </c>
      <c r="F694" s="15" t="s">
        <v>333</v>
      </c>
      <c r="G694" s="15" t="s">
        <v>619</v>
      </c>
      <c r="H694" s="15" t="s">
        <v>295</v>
      </c>
      <c r="I694" s="15" t="s">
        <v>312</v>
      </c>
      <c r="J694" s="15" t="s">
        <v>1060</v>
      </c>
      <c r="K694" s="15" t="s">
        <v>1061</v>
      </c>
      <c r="L694" s="15" t="s">
        <v>308</v>
      </c>
      <c r="M694" s="15" t="s">
        <v>308</v>
      </c>
      <c r="N694" s="15" t="s">
        <v>620</v>
      </c>
      <c r="O694" s="14" t="s">
        <v>1586</v>
      </c>
      <c r="P694" s="17">
        <v>497.55</v>
      </c>
      <c r="Q694" s="24" t="s">
        <v>1571</v>
      </c>
      <c r="R694" s="24" t="s">
        <v>1558</v>
      </c>
      <c r="S694" s="24" t="str">
        <f t="shared" si="38"/>
        <v>1900001527</v>
      </c>
      <c r="T694" s="24" t="str">
        <f t="shared" si="39"/>
        <v>APR 2020</v>
      </c>
      <c r="U694" s="24" t="str">
        <f t="shared" si="40"/>
        <v>Misc. Outside Svcs</v>
      </c>
      <c r="V694" t="str">
        <f t="shared" si="41"/>
        <v>NEW VISTA OF THE BLUEGRASS INC</v>
      </c>
    </row>
    <row r="695" spans="1:22" x14ac:dyDescent="0.2">
      <c r="A695" s="14" t="s">
        <v>124</v>
      </c>
      <c r="B695" s="15" t="s">
        <v>1553</v>
      </c>
      <c r="C695" s="15" t="s">
        <v>1480</v>
      </c>
      <c r="D695" s="15" t="s">
        <v>1547</v>
      </c>
      <c r="E695" s="15" t="s">
        <v>332</v>
      </c>
      <c r="F695" s="15" t="s">
        <v>333</v>
      </c>
      <c r="G695" s="15" t="s">
        <v>712</v>
      </c>
      <c r="H695" s="15" t="s">
        <v>295</v>
      </c>
      <c r="I695" s="15" t="s">
        <v>312</v>
      </c>
      <c r="J695" s="15" t="s">
        <v>1060</v>
      </c>
      <c r="K695" s="15" t="s">
        <v>1061</v>
      </c>
      <c r="L695" s="15" t="s">
        <v>308</v>
      </c>
      <c r="M695" s="15" t="s">
        <v>308</v>
      </c>
      <c r="N695" s="15" t="s">
        <v>713</v>
      </c>
      <c r="O695" s="14" t="s">
        <v>1579</v>
      </c>
      <c r="P695" s="17">
        <v>497.55</v>
      </c>
      <c r="Q695" s="24" t="s">
        <v>1571</v>
      </c>
      <c r="R695" s="24" t="s">
        <v>1558</v>
      </c>
      <c r="S695" s="24" t="str">
        <f t="shared" si="38"/>
        <v>1900003127</v>
      </c>
      <c r="T695" s="24" t="str">
        <f t="shared" si="39"/>
        <v>JUL 2020</v>
      </c>
      <c r="U695" s="24" t="str">
        <f t="shared" si="40"/>
        <v>Misc. Outside Svcs</v>
      </c>
      <c r="V695" t="str">
        <f t="shared" si="41"/>
        <v>NEW VISTA OF THE BLUEGRASS INC</v>
      </c>
    </row>
    <row r="696" spans="1:22" x14ac:dyDescent="0.2">
      <c r="A696" s="14" t="s">
        <v>124</v>
      </c>
      <c r="B696" s="15" t="s">
        <v>1553</v>
      </c>
      <c r="C696" s="15" t="s">
        <v>1480</v>
      </c>
      <c r="D696" s="15" t="s">
        <v>1547</v>
      </c>
      <c r="E696" s="15" t="s">
        <v>332</v>
      </c>
      <c r="F696" s="15" t="s">
        <v>333</v>
      </c>
      <c r="G696" s="15" t="s">
        <v>814</v>
      </c>
      <c r="H696" s="15" t="s">
        <v>295</v>
      </c>
      <c r="I696" s="15" t="s">
        <v>312</v>
      </c>
      <c r="J696" s="15" t="s">
        <v>1184</v>
      </c>
      <c r="K696" s="15" t="s">
        <v>1185</v>
      </c>
      <c r="L696" s="15" t="s">
        <v>308</v>
      </c>
      <c r="M696" s="15" t="s">
        <v>308</v>
      </c>
      <c r="N696" s="15" t="s">
        <v>815</v>
      </c>
      <c r="O696" s="14" t="s">
        <v>1577</v>
      </c>
      <c r="P696" s="17">
        <v>497.55</v>
      </c>
      <c r="Q696" s="24" t="s">
        <v>1571</v>
      </c>
      <c r="R696" s="24" t="s">
        <v>1558</v>
      </c>
      <c r="S696" s="24" t="str">
        <f t="shared" si="38"/>
        <v>1900005075</v>
      </c>
      <c r="T696" s="24" t="str">
        <f t="shared" si="39"/>
        <v>OCT 2019</v>
      </c>
      <c r="U696" s="24" t="str">
        <f t="shared" si="40"/>
        <v>Misc. Outside Svcs</v>
      </c>
      <c r="V696" t="str">
        <f t="shared" si="41"/>
        <v>NEW VISTA OF THE BLUEGRASS INC</v>
      </c>
    </row>
    <row r="697" spans="1:22" x14ac:dyDescent="0.2">
      <c r="A697" s="14" t="s">
        <v>124</v>
      </c>
      <c r="B697" s="15" t="s">
        <v>1553</v>
      </c>
      <c r="C697" s="15" t="s">
        <v>1480</v>
      </c>
      <c r="D697" s="15" t="s">
        <v>1547</v>
      </c>
      <c r="E697" s="15" t="s">
        <v>972</v>
      </c>
      <c r="F697" s="15" t="s">
        <v>973</v>
      </c>
      <c r="G697" s="15" t="s">
        <v>1483</v>
      </c>
      <c r="H697" s="15" t="s">
        <v>285</v>
      </c>
      <c r="I697" s="15" t="s">
        <v>953</v>
      </c>
      <c r="J697" s="15" t="s">
        <v>1139</v>
      </c>
      <c r="K697" s="15" t="s">
        <v>1140</v>
      </c>
      <c r="L697" s="15" t="s">
        <v>308</v>
      </c>
      <c r="M697" s="15" t="s">
        <v>1484</v>
      </c>
      <c r="N697" s="15" t="s">
        <v>1485</v>
      </c>
      <c r="O697" s="14" t="s">
        <v>1578</v>
      </c>
      <c r="P697" s="17">
        <v>0.67547500000000005</v>
      </c>
      <c r="Q697" s="24" t="s">
        <v>1571</v>
      </c>
      <c r="R697" s="24" t="s">
        <v>1558</v>
      </c>
      <c r="S697" s="24" t="str">
        <f t="shared" si="38"/>
        <v>100008227</v>
      </c>
      <c r="T697" s="24" t="str">
        <f t="shared" si="39"/>
        <v>JAN 2020</v>
      </c>
      <c r="U697" s="24" t="str">
        <f t="shared" si="40"/>
        <v>Misc. Outside Svcs</v>
      </c>
      <c r="V697" t="str">
        <f t="shared" si="41"/>
        <v>PNG COMPANIES LLC</v>
      </c>
    </row>
    <row r="698" spans="1:22" x14ac:dyDescent="0.2">
      <c r="A698" s="14" t="s">
        <v>124</v>
      </c>
      <c r="B698" s="15" t="s">
        <v>1553</v>
      </c>
      <c r="C698" s="15" t="s">
        <v>1480</v>
      </c>
      <c r="D698" s="15" t="s">
        <v>1547</v>
      </c>
      <c r="E698" s="15" t="s">
        <v>972</v>
      </c>
      <c r="F698" s="15" t="s">
        <v>973</v>
      </c>
      <c r="G698" s="15" t="s">
        <v>1138</v>
      </c>
      <c r="H698" s="15" t="s">
        <v>2</v>
      </c>
      <c r="I698" s="15" t="s">
        <v>953</v>
      </c>
      <c r="J698" s="15" t="s">
        <v>1139</v>
      </c>
      <c r="K698" s="15" t="s">
        <v>1140</v>
      </c>
      <c r="L698" s="15" t="s">
        <v>308</v>
      </c>
      <c r="M698" s="15" t="s">
        <v>974</v>
      </c>
      <c r="N698" s="15" t="s">
        <v>1141</v>
      </c>
      <c r="O698" s="14" t="s">
        <v>1581</v>
      </c>
      <c r="P698" s="17">
        <v>0.28699999999999998</v>
      </c>
      <c r="Q698" s="24" t="s">
        <v>1571</v>
      </c>
      <c r="R698" s="24" t="s">
        <v>1558</v>
      </c>
      <c r="S698" s="24" t="str">
        <f t="shared" si="38"/>
        <v>100018983</v>
      </c>
      <c r="T698" s="24" t="str">
        <f t="shared" si="39"/>
        <v>FEB 2020</v>
      </c>
      <c r="U698" s="24" t="str">
        <f t="shared" si="40"/>
        <v>Misc. Outside Svcs</v>
      </c>
      <c r="V698" t="str">
        <f t="shared" si="41"/>
        <v>PNG COMPANIES LLC</v>
      </c>
    </row>
    <row r="699" spans="1:22" x14ac:dyDescent="0.2">
      <c r="A699" s="14" t="s">
        <v>124</v>
      </c>
      <c r="B699" s="15" t="s">
        <v>1553</v>
      </c>
      <c r="C699" s="15" t="s">
        <v>1480</v>
      </c>
      <c r="D699" s="15" t="s">
        <v>1547</v>
      </c>
      <c r="E699" s="15" t="s">
        <v>972</v>
      </c>
      <c r="F699" s="15" t="s">
        <v>973</v>
      </c>
      <c r="G699" s="15" t="s">
        <v>1495</v>
      </c>
      <c r="H699" s="15" t="s">
        <v>2</v>
      </c>
      <c r="I699" s="15" t="s">
        <v>953</v>
      </c>
      <c r="J699" s="15" t="s">
        <v>1139</v>
      </c>
      <c r="K699" s="15" t="s">
        <v>1140</v>
      </c>
      <c r="L699" s="15" t="s">
        <v>308</v>
      </c>
      <c r="M699" s="15" t="s">
        <v>975</v>
      </c>
      <c r="N699" s="15" t="s">
        <v>1496</v>
      </c>
      <c r="O699" s="14" t="s">
        <v>1582</v>
      </c>
      <c r="P699" s="17">
        <v>0.63549999999999995</v>
      </c>
      <c r="Q699" s="24" t="s">
        <v>1571</v>
      </c>
      <c r="R699" s="24" t="s">
        <v>1558</v>
      </c>
      <c r="S699" s="24" t="str">
        <f t="shared" si="38"/>
        <v>100027613</v>
      </c>
      <c r="T699" s="24" t="str">
        <f t="shared" si="39"/>
        <v>MAR 2020</v>
      </c>
      <c r="U699" s="24" t="str">
        <f t="shared" si="40"/>
        <v>Misc. Outside Svcs</v>
      </c>
      <c r="V699" t="str">
        <f t="shared" si="41"/>
        <v>PNG COMPANIES LLC</v>
      </c>
    </row>
    <row r="700" spans="1:22" x14ac:dyDescent="0.2">
      <c r="A700" s="14" t="s">
        <v>124</v>
      </c>
      <c r="B700" s="15" t="s">
        <v>1553</v>
      </c>
      <c r="C700" s="15" t="s">
        <v>1480</v>
      </c>
      <c r="D700" s="15" t="s">
        <v>1547</v>
      </c>
      <c r="E700" s="15" t="s">
        <v>972</v>
      </c>
      <c r="F700" s="15" t="s">
        <v>973</v>
      </c>
      <c r="G700" s="15" t="s">
        <v>1497</v>
      </c>
      <c r="H700" s="15" t="s">
        <v>295</v>
      </c>
      <c r="I700" s="15" t="s">
        <v>953</v>
      </c>
      <c r="J700" s="15" t="s">
        <v>1139</v>
      </c>
      <c r="K700" s="15" t="s">
        <v>1140</v>
      </c>
      <c r="L700" s="15" t="s">
        <v>308</v>
      </c>
      <c r="M700" s="15" t="s">
        <v>1498</v>
      </c>
      <c r="N700" s="15" t="s">
        <v>1499</v>
      </c>
      <c r="O700" s="14" t="s">
        <v>1586</v>
      </c>
      <c r="P700" s="17">
        <v>0.65735299999999997</v>
      </c>
      <c r="Q700" s="24" t="s">
        <v>1571</v>
      </c>
      <c r="R700" s="24" t="s">
        <v>1558</v>
      </c>
      <c r="S700" s="24" t="str">
        <f t="shared" si="38"/>
        <v>100037141</v>
      </c>
      <c r="T700" s="24" t="str">
        <f t="shared" si="39"/>
        <v>APR 2020</v>
      </c>
      <c r="U700" s="24" t="str">
        <f t="shared" si="40"/>
        <v>Misc. Outside Svcs</v>
      </c>
      <c r="V700" t="str">
        <f t="shared" si="41"/>
        <v>PNG COMPANIES LLC</v>
      </c>
    </row>
    <row r="701" spans="1:22" x14ac:dyDescent="0.2">
      <c r="A701" s="14" t="s">
        <v>124</v>
      </c>
      <c r="B701" s="15" t="s">
        <v>1553</v>
      </c>
      <c r="C701" s="15" t="s">
        <v>1480</v>
      </c>
      <c r="D701" s="15" t="s">
        <v>1547</v>
      </c>
      <c r="E701" s="15" t="s">
        <v>972</v>
      </c>
      <c r="F701" s="15" t="s">
        <v>973</v>
      </c>
      <c r="G701" s="15" t="s">
        <v>1500</v>
      </c>
      <c r="H701" s="15" t="s">
        <v>295</v>
      </c>
      <c r="I701" s="15" t="s">
        <v>953</v>
      </c>
      <c r="J701" s="15" t="s">
        <v>1139</v>
      </c>
      <c r="K701" s="15" t="s">
        <v>1140</v>
      </c>
      <c r="L701" s="15" t="s">
        <v>308</v>
      </c>
      <c r="M701" s="15" t="s">
        <v>1501</v>
      </c>
      <c r="N701" s="15" t="s">
        <v>1502</v>
      </c>
      <c r="O701" s="14" t="s">
        <v>414</v>
      </c>
      <c r="P701" s="17">
        <v>3.0594199999999998</v>
      </c>
      <c r="Q701" s="24" t="s">
        <v>1571</v>
      </c>
      <c r="R701" s="24" t="s">
        <v>1558</v>
      </c>
      <c r="S701" s="24" t="str">
        <f t="shared" si="38"/>
        <v>100043228</v>
      </c>
      <c r="T701" s="24" t="str">
        <f t="shared" si="39"/>
        <v>MAY 2020</v>
      </c>
      <c r="U701" s="24" t="str">
        <f t="shared" si="40"/>
        <v>Misc. Outside Svcs</v>
      </c>
      <c r="V701" t="str">
        <f t="shared" si="41"/>
        <v>PNG COMPANIES LLC</v>
      </c>
    </row>
    <row r="702" spans="1:22" x14ac:dyDescent="0.2">
      <c r="A702" s="14" t="s">
        <v>124</v>
      </c>
      <c r="B702" s="15" t="s">
        <v>1553</v>
      </c>
      <c r="C702" s="15" t="s">
        <v>1480</v>
      </c>
      <c r="D702" s="15" t="s">
        <v>1547</v>
      </c>
      <c r="E702" s="15" t="s">
        <v>972</v>
      </c>
      <c r="F702" s="15" t="s">
        <v>973</v>
      </c>
      <c r="G702" s="15" t="s">
        <v>1503</v>
      </c>
      <c r="H702" s="15" t="s">
        <v>295</v>
      </c>
      <c r="I702" s="15" t="s">
        <v>953</v>
      </c>
      <c r="J702" s="15" t="s">
        <v>1139</v>
      </c>
      <c r="K702" s="15" t="s">
        <v>1140</v>
      </c>
      <c r="L702" s="15" t="s">
        <v>308</v>
      </c>
      <c r="M702" s="15" t="s">
        <v>1504</v>
      </c>
      <c r="N702" s="15" t="s">
        <v>1505</v>
      </c>
      <c r="O702" s="14" t="s">
        <v>1583</v>
      </c>
      <c r="P702" s="17">
        <v>0.16400000000000001</v>
      </c>
      <c r="Q702" s="24" t="s">
        <v>1571</v>
      </c>
      <c r="R702" s="24" t="s">
        <v>1558</v>
      </c>
      <c r="S702" s="24" t="str">
        <f t="shared" si="38"/>
        <v>100054071</v>
      </c>
      <c r="T702" s="24" t="str">
        <f t="shared" si="39"/>
        <v>JUN 2020</v>
      </c>
      <c r="U702" s="24" t="str">
        <f t="shared" si="40"/>
        <v>Misc. Outside Svcs</v>
      </c>
      <c r="V702" t="str">
        <f t="shared" si="41"/>
        <v>PNG COMPANIES LLC</v>
      </c>
    </row>
    <row r="703" spans="1:22" x14ac:dyDescent="0.2">
      <c r="A703" s="14" t="s">
        <v>124</v>
      </c>
      <c r="B703" s="15" t="s">
        <v>1553</v>
      </c>
      <c r="C703" s="15" t="s">
        <v>1480</v>
      </c>
      <c r="D703" s="15" t="s">
        <v>1547</v>
      </c>
      <c r="E703" s="15" t="s">
        <v>972</v>
      </c>
      <c r="F703" s="15" t="s">
        <v>973</v>
      </c>
      <c r="G703" s="15" t="s">
        <v>1506</v>
      </c>
      <c r="H703" s="15" t="s">
        <v>295</v>
      </c>
      <c r="I703" s="15" t="s">
        <v>953</v>
      </c>
      <c r="J703" s="15" t="s">
        <v>1139</v>
      </c>
      <c r="K703" s="15" t="s">
        <v>1140</v>
      </c>
      <c r="L703" s="15" t="s">
        <v>308</v>
      </c>
      <c r="M703" s="15" t="s">
        <v>1507</v>
      </c>
      <c r="N703" s="15" t="s">
        <v>1508</v>
      </c>
      <c r="O703" s="14" t="s">
        <v>1579</v>
      </c>
      <c r="P703" s="17">
        <v>0.53300000000000003</v>
      </c>
      <c r="Q703" s="24" t="s">
        <v>1571</v>
      </c>
      <c r="R703" s="24" t="s">
        <v>1558</v>
      </c>
      <c r="S703" s="24" t="str">
        <f t="shared" si="38"/>
        <v>100063024</v>
      </c>
      <c r="T703" s="24" t="str">
        <f t="shared" si="39"/>
        <v>JUL 2020</v>
      </c>
      <c r="U703" s="24" t="str">
        <f t="shared" si="40"/>
        <v>Misc. Outside Svcs</v>
      </c>
      <c r="V703" t="str">
        <f t="shared" si="41"/>
        <v>PNG COMPANIES LLC</v>
      </c>
    </row>
    <row r="704" spans="1:22" x14ac:dyDescent="0.2">
      <c r="A704" s="14" t="s">
        <v>124</v>
      </c>
      <c r="B704" s="15" t="s">
        <v>1553</v>
      </c>
      <c r="C704" s="15" t="s">
        <v>1480</v>
      </c>
      <c r="D704" s="15" t="s">
        <v>1547</v>
      </c>
      <c r="E704" s="15" t="s">
        <v>972</v>
      </c>
      <c r="F704" s="15" t="s">
        <v>973</v>
      </c>
      <c r="G704" s="15" t="s">
        <v>1509</v>
      </c>
      <c r="H704" s="15" t="s">
        <v>295</v>
      </c>
      <c r="I704" s="15" t="s">
        <v>953</v>
      </c>
      <c r="J704" s="15" t="s">
        <v>1139</v>
      </c>
      <c r="K704" s="15" t="s">
        <v>1140</v>
      </c>
      <c r="L704" s="15" t="s">
        <v>308</v>
      </c>
      <c r="M704" s="15" t="s">
        <v>1510</v>
      </c>
      <c r="N704" s="15" t="s">
        <v>1511</v>
      </c>
      <c r="O704" s="14" t="s">
        <v>1580</v>
      </c>
      <c r="P704" s="17">
        <v>0.16400000000000001</v>
      </c>
      <c r="Q704" s="24" t="s">
        <v>1571</v>
      </c>
      <c r="R704" s="24" t="s">
        <v>1558</v>
      </c>
      <c r="S704" s="24" t="str">
        <f t="shared" si="38"/>
        <v>100073773</v>
      </c>
      <c r="T704" s="24" t="str">
        <f t="shared" si="39"/>
        <v>AUG 2020</v>
      </c>
      <c r="U704" s="24" t="str">
        <f t="shared" si="40"/>
        <v>Misc. Outside Svcs</v>
      </c>
      <c r="V704" t="str">
        <f t="shared" si="41"/>
        <v>PNG COMPANIES LLC</v>
      </c>
    </row>
    <row r="705" spans="1:22" x14ac:dyDescent="0.2">
      <c r="A705" s="14" t="s">
        <v>124</v>
      </c>
      <c r="B705" s="15" t="s">
        <v>1553</v>
      </c>
      <c r="C705" s="15" t="s">
        <v>1480</v>
      </c>
      <c r="D705" s="15" t="s">
        <v>1547</v>
      </c>
      <c r="E705" s="15" t="s">
        <v>972</v>
      </c>
      <c r="F705" s="15" t="s">
        <v>973</v>
      </c>
      <c r="G705" s="15" t="s">
        <v>1512</v>
      </c>
      <c r="H705" s="15" t="s">
        <v>295</v>
      </c>
      <c r="I705" s="15" t="s">
        <v>953</v>
      </c>
      <c r="J705" s="15" t="s">
        <v>1139</v>
      </c>
      <c r="K705" s="15" t="s">
        <v>1140</v>
      </c>
      <c r="L705" s="15" t="s">
        <v>308</v>
      </c>
      <c r="M705" s="15" t="s">
        <v>308</v>
      </c>
      <c r="N705" s="15" t="s">
        <v>1513</v>
      </c>
      <c r="O705" s="14" t="s">
        <v>1584</v>
      </c>
      <c r="P705" s="17">
        <v>0.65608200000000005</v>
      </c>
      <c r="Q705" s="24" t="s">
        <v>1571</v>
      </c>
      <c r="R705" s="24" t="s">
        <v>1558</v>
      </c>
      <c r="S705" s="24" t="str">
        <f t="shared" si="38"/>
        <v>100086629</v>
      </c>
      <c r="T705" s="24" t="str">
        <f t="shared" si="39"/>
        <v>SEP 2019</v>
      </c>
      <c r="U705" s="24" t="str">
        <f t="shared" si="40"/>
        <v>Misc. Outside Svcs</v>
      </c>
      <c r="V705" t="str">
        <f t="shared" si="41"/>
        <v>PNG COMPANIES LLC</v>
      </c>
    </row>
    <row r="706" spans="1:22" x14ac:dyDescent="0.2">
      <c r="A706" s="14" t="s">
        <v>124</v>
      </c>
      <c r="B706" s="15" t="s">
        <v>1553</v>
      </c>
      <c r="C706" s="15" t="s">
        <v>1480</v>
      </c>
      <c r="D706" s="15" t="s">
        <v>1547</v>
      </c>
      <c r="E706" s="15" t="s">
        <v>972</v>
      </c>
      <c r="F706" s="15" t="s">
        <v>973</v>
      </c>
      <c r="G706" s="15" t="s">
        <v>1514</v>
      </c>
      <c r="H706" s="15" t="s">
        <v>295</v>
      </c>
      <c r="I706" s="15" t="s">
        <v>953</v>
      </c>
      <c r="J706" s="15" t="s">
        <v>1139</v>
      </c>
      <c r="K706" s="15" t="s">
        <v>1140</v>
      </c>
      <c r="L706" s="15" t="s">
        <v>308</v>
      </c>
      <c r="M706" s="15" t="s">
        <v>308</v>
      </c>
      <c r="N706" s="15" t="s">
        <v>1515</v>
      </c>
      <c r="O706" s="14" t="s">
        <v>1577</v>
      </c>
      <c r="P706" s="17">
        <v>0.65604099999999999</v>
      </c>
      <c r="Q706" s="24" t="s">
        <v>1571</v>
      </c>
      <c r="R706" s="24" t="s">
        <v>1558</v>
      </c>
      <c r="S706" s="24" t="str">
        <f t="shared" si="38"/>
        <v>100096815</v>
      </c>
      <c r="T706" s="24" t="str">
        <f t="shared" si="39"/>
        <v>OCT 2019</v>
      </c>
      <c r="U706" s="24" t="str">
        <f t="shared" si="40"/>
        <v>Misc. Outside Svcs</v>
      </c>
      <c r="V706" t="str">
        <f t="shared" si="41"/>
        <v>PNG COMPANIES LLC</v>
      </c>
    </row>
    <row r="707" spans="1:22" x14ac:dyDescent="0.2">
      <c r="A707" s="14" t="s">
        <v>124</v>
      </c>
      <c r="B707" s="15" t="s">
        <v>1553</v>
      </c>
      <c r="C707" s="15" t="s">
        <v>1480</v>
      </c>
      <c r="D707" s="15" t="s">
        <v>1547</v>
      </c>
      <c r="E707" s="15" t="s">
        <v>972</v>
      </c>
      <c r="F707" s="15" t="s">
        <v>973</v>
      </c>
      <c r="G707" s="15" t="s">
        <v>1516</v>
      </c>
      <c r="H707" s="15" t="s">
        <v>295</v>
      </c>
      <c r="I707" s="15" t="s">
        <v>953</v>
      </c>
      <c r="J707" s="15" t="s">
        <v>1139</v>
      </c>
      <c r="K707" s="15" t="s">
        <v>1140</v>
      </c>
      <c r="L707" s="15" t="s">
        <v>308</v>
      </c>
      <c r="M707" s="15" t="s">
        <v>1517</v>
      </c>
      <c r="N707" s="15" t="s">
        <v>1518</v>
      </c>
      <c r="O707" s="14" t="s">
        <v>1585</v>
      </c>
      <c r="P707" s="17">
        <v>2.501287</v>
      </c>
      <c r="Q707" s="24" t="s">
        <v>1571</v>
      </c>
      <c r="R707" s="24" t="s">
        <v>1558</v>
      </c>
      <c r="S707" s="24" t="str">
        <f t="shared" si="38"/>
        <v>100107282</v>
      </c>
      <c r="T707" s="24" t="str">
        <f t="shared" si="39"/>
        <v>NOV 2019</v>
      </c>
      <c r="U707" s="24" t="str">
        <f t="shared" si="40"/>
        <v>Misc. Outside Svcs</v>
      </c>
      <c r="V707" t="str">
        <f t="shared" si="41"/>
        <v>PNG COMPANIES LLC</v>
      </c>
    </row>
    <row r="708" spans="1:22" x14ac:dyDescent="0.2">
      <c r="A708" s="14" t="s">
        <v>124</v>
      </c>
      <c r="B708" s="15" t="s">
        <v>1553</v>
      </c>
      <c r="C708" s="15" t="s">
        <v>1480</v>
      </c>
      <c r="D708" s="15" t="s">
        <v>1547</v>
      </c>
      <c r="E708" s="15" t="s">
        <v>972</v>
      </c>
      <c r="F708" s="15" t="s">
        <v>973</v>
      </c>
      <c r="G708" s="15" t="s">
        <v>1519</v>
      </c>
      <c r="H708" s="15" t="s">
        <v>295</v>
      </c>
      <c r="I708" s="15" t="s">
        <v>953</v>
      </c>
      <c r="J708" s="15" t="s">
        <v>1139</v>
      </c>
      <c r="K708" s="15" t="s">
        <v>1140</v>
      </c>
      <c r="L708" s="15" t="s">
        <v>308</v>
      </c>
      <c r="M708" s="15" t="s">
        <v>976</v>
      </c>
      <c r="N708" s="15" t="s">
        <v>977</v>
      </c>
      <c r="O708" s="14" t="s">
        <v>1576</v>
      </c>
      <c r="P708" s="17">
        <v>0.65608200000000005</v>
      </c>
      <c r="Q708" s="24" t="s">
        <v>1571</v>
      </c>
      <c r="R708" s="24" t="s">
        <v>1558</v>
      </c>
      <c r="S708" s="24" t="str">
        <f t="shared" si="38"/>
        <v>100117731</v>
      </c>
      <c r="T708" s="24" t="str">
        <f t="shared" si="39"/>
        <v>DEC 2019</v>
      </c>
      <c r="U708" s="24" t="str">
        <f t="shared" si="40"/>
        <v>Misc. Outside Svcs</v>
      </c>
      <c r="V708" t="str">
        <f t="shared" si="41"/>
        <v>PNG COMPANIES LLC</v>
      </c>
    </row>
    <row r="709" spans="1:22" x14ac:dyDescent="0.2">
      <c r="A709" s="14" t="s">
        <v>124</v>
      </c>
      <c r="B709" s="15" t="s">
        <v>1553</v>
      </c>
      <c r="C709" s="15" t="s">
        <v>1480</v>
      </c>
      <c r="D709" s="15" t="s">
        <v>1547</v>
      </c>
      <c r="E709" s="15" t="s">
        <v>308</v>
      </c>
      <c r="F709" s="15" t="s">
        <v>309</v>
      </c>
      <c r="G709" s="15" t="s">
        <v>446</v>
      </c>
      <c r="H709" s="15" t="s">
        <v>295</v>
      </c>
      <c r="I709" s="15" t="s">
        <v>310</v>
      </c>
      <c r="J709" s="15" t="s">
        <v>1076</v>
      </c>
      <c r="K709" s="15" t="s">
        <v>1077</v>
      </c>
      <c r="L709" s="15" t="s">
        <v>308</v>
      </c>
      <c r="M709" s="15" t="s">
        <v>447</v>
      </c>
      <c r="N709" s="15" t="s">
        <v>448</v>
      </c>
      <c r="O709" s="14" t="s">
        <v>1578</v>
      </c>
      <c r="P709" s="17">
        <v>935.96</v>
      </c>
      <c r="Q709" s="24" t="s">
        <v>1571</v>
      </c>
      <c r="R709" s="24" t="s">
        <v>1558</v>
      </c>
      <c r="S709" s="24" t="str">
        <f t="shared" si="38"/>
        <v>100000851</v>
      </c>
      <c r="T709" s="24" t="str">
        <f t="shared" si="39"/>
        <v>JAN 2020</v>
      </c>
      <c r="U709" s="24" t="str">
        <f t="shared" si="40"/>
        <v>Misc. Outside Svcs</v>
      </c>
      <c r="V709" s="24" t="s">
        <v>2778</v>
      </c>
    </row>
    <row r="710" spans="1:22" x14ac:dyDescent="0.2">
      <c r="A710" s="14" t="s">
        <v>124</v>
      </c>
      <c r="B710" s="15" t="s">
        <v>1553</v>
      </c>
      <c r="C710" s="15" t="s">
        <v>1480</v>
      </c>
      <c r="D710" s="15" t="s">
        <v>1547</v>
      </c>
      <c r="E710" s="15" t="s">
        <v>308</v>
      </c>
      <c r="F710" s="15" t="s">
        <v>309</v>
      </c>
      <c r="G710" s="15" t="s">
        <v>449</v>
      </c>
      <c r="H710" s="15" t="s">
        <v>295</v>
      </c>
      <c r="I710" s="15" t="s">
        <v>310</v>
      </c>
      <c r="J710" s="15" t="s">
        <v>1076</v>
      </c>
      <c r="K710" s="15" t="s">
        <v>1077</v>
      </c>
      <c r="L710" s="15" t="s">
        <v>308</v>
      </c>
      <c r="M710" s="15" t="s">
        <v>450</v>
      </c>
      <c r="N710" s="15" t="s">
        <v>448</v>
      </c>
      <c r="O710" s="14" t="s">
        <v>1581</v>
      </c>
      <c r="P710" s="17">
        <v>875.58</v>
      </c>
      <c r="Q710" s="24" t="s">
        <v>1571</v>
      </c>
      <c r="R710" s="24" t="s">
        <v>1558</v>
      </c>
      <c r="S710" s="24" t="str">
        <f t="shared" si="38"/>
        <v>100001356</v>
      </c>
      <c r="T710" s="24" t="str">
        <f t="shared" si="39"/>
        <v>FEB 2020</v>
      </c>
      <c r="U710" s="24" t="str">
        <f t="shared" si="40"/>
        <v>Misc. Outside Svcs</v>
      </c>
      <c r="V710" s="24" t="s">
        <v>2778</v>
      </c>
    </row>
    <row r="711" spans="1:22" x14ac:dyDescent="0.2">
      <c r="A711" s="14" t="s">
        <v>124</v>
      </c>
      <c r="B711" s="15" t="s">
        <v>1553</v>
      </c>
      <c r="C711" s="15" t="s">
        <v>1480</v>
      </c>
      <c r="D711" s="15" t="s">
        <v>1547</v>
      </c>
      <c r="E711" s="15" t="s">
        <v>308</v>
      </c>
      <c r="F711" s="15" t="s">
        <v>309</v>
      </c>
      <c r="G711" s="15" t="s">
        <v>1128</v>
      </c>
      <c r="H711" s="15" t="s">
        <v>2</v>
      </c>
      <c r="I711" s="15" t="s">
        <v>953</v>
      </c>
      <c r="J711" s="15" t="s">
        <v>1060</v>
      </c>
      <c r="K711" s="15" t="s">
        <v>1061</v>
      </c>
      <c r="L711" s="15" t="s">
        <v>308</v>
      </c>
      <c r="M711" s="15" t="s">
        <v>1064</v>
      </c>
      <c r="N711" s="15" t="s">
        <v>1129</v>
      </c>
      <c r="O711" s="14" t="s">
        <v>1581</v>
      </c>
      <c r="P711" s="17">
        <v>1342</v>
      </c>
      <c r="Q711" s="24" t="s">
        <v>1571</v>
      </c>
      <c r="R711" s="24" t="s">
        <v>1558</v>
      </c>
      <c r="S711" s="24" t="str">
        <f t="shared" si="38"/>
        <v/>
      </c>
      <c r="T711" s="24" t="str">
        <f t="shared" si="39"/>
        <v/>
      </c>
      <c r="U711" s="24" t="str">
        <f t="shared" si="40"/>
        <v/>
      </c>
      <c r="V711" s="24" t="s">
        <v>1590</v>
      </c>
    </row>
    <row r="712" spans="1:22" x14ac:dyDescent="0.2">
      <c r="A712" s="14" t="s">
        <v>124</v>
      </c>
      <c r="B712" s="15" t="s">
        <v>1553</v>
      </c>
      <c r="C712" s="15" t="s">
        <v>1480</v>
      </c>
      <c r="D712" s="15" t="s">
        <v>1547</v>
      </c>
      <c r="E712" s="15" t="s">
        <v>308</v>
      </c>
      <c r="F712" s="15" t="s">
        <v>309</v>
      </c>
      <c r="G712" s="15" t="s">
        <v>451</v>
      </c>
      <c r="H712" s="15" t="s">
        <v>295</v>
      </c>
      <c r="I712" s="15" t="s">
        <v>310</v>
      </c>
      <c r="J712" s="15" t="s">
        <v>1076</v>
      </c>
      <c r="K712" s="15" t="s">
        <v>1077</v>
      </c>
      <c r="L712" s="15" t="s">
        <v>308</v>
      </c>
      <c r="M712" s="15" t="s">
        <v>452</v>
      </c>
      <c r="N712" s="15" t="s">
        <v>448</v>
      </c>
      <c r="O712" s="14" t="s">
        <v>1582</v>
      </c>
      <c r="P712" s="17">
        <v>935.96</v>
      </c>
      <c r="Q712" s="24" t="s">
        <v>1571</v>
      </c>
      <c r="R712" s="24" t="s">
        <v>1558</v>
      </c>
      <c r="S712" s="24" t="str">
        <f t="shared" si="38"/>
        <v>100001988</v>
      </c>
      <c r="T712" s="24" t="str">
        <f t="shared" si="39"/>
        <v>MAR 2020</v>
      </c>
      <c r="U712" s="24" t="str">
        <f t="shared" si="40"/>
        <v>Misc. Outside Svcs</v>
      </c>
      <c r="V712" s="24" t="s">
        <v>2778</v>
      </c>
    </row>
    <row r="713" spans="1:22" x14ac:dyDescent="0.2">
      <c r="A713" s="14" t="s">
        <v>124</v>
      </c>
      <c r="B713" s="15" t="s">
        <v>1553</v>
      </c>
      <c r="C713" s="15" t="s">
        <v>1480</v>
      </c>
      <c r="D713" s="15" t="s">
        <v>1547</v>
      </c>
      <c r="E713" s="15" t="s">
        <v>308</v>
      </c>
      <c r="F713" s="15" t="s">
        <v>309</v>
      </c>
      <c r="G713" s="15" t="s">
        <v>1126</v>
      </c>
      <c r="H713" s="15" t="s">
        <v>4</v>
      </c>
      <c r="I713" s="15" t="s">
        <v>953</v>
      </c>
      <c r="J713" s="15" t="s">
        <v>1060</v>
      </c>
      <c r="K713" s="15" t="s">
        <v>1061</v>
      </c>
      <c r="L713" s="15" t="s">
        <v>308</v>
      </c>
      <c r="M713" s="15" t="s">
        <v>1065</v>
      </c>
      <c r="N713" s="15" t="s">
        <v>1127</v>
      </c>
      <c r="O713" s="14" t="s">
        <v>1582</v>
      </c>
      <c r="P713" s="17">
        <v>280</v>
      </c>
      <c r="Q713" s="24" t="s">
        <v>1571</v>
      </c>
      <c r="R713" s="24" t="s">
        <v>1558</v>
      </c>
      <c r="S713" s="24" t="str">
        <f t="shared" si="38"/>
        <v/>
      </c>
      <c r="T713" s="24" t="str">
        <f t="shared" si="39"/>
        <v/>
      </c>
      <c r="U713" s="24" t="str">
        <f t="shared" si="40"/>
        <v/>
      </c>
      <c r="V713" s="24" t="s">
        <v>1590</v>
      </c>
    </row>
    <row r="714" spans="1:22" x14ac:dyDescent="0.2">
      <c r="A714" s="14" t="s">
        <v>124</v>
      </c>
      <c r="B714" s="15" t="s">
        <v>1553</v>
      </c>
      <c r="C714" s="15" t="s">
        <v>1480</v>
      </c>
      <c r="D714" s="15" t="s">
        <v>1547</v>
      </c>
      <c r="E714" s="15" t="s">
        <v>308</v>
      </c>
      <c r="F714" s="15" t="s">
        <v>309</v>
      </c>
      <c r="G714" s="15" t="s">
        <v>453</v>
      </c>
      <c r="H714" s="15" t="s">
        <v>295</v>
      </c>
      <c r="I714" s="15" t="s">
        <v>310</v>
      </c>
      <c r="J714" s="15" t="s">
        <v>1076</v>
      </c>
      <c r="K714" s="15" t="s">
        <v>1077</v>
      </c>
      <c r="L714" s="15" t="s">
        <v>308</v>
      </c>
      <c r="M714" s="15" t="s">
        <v>454</v>
      </c>
      <c r="N714" s="15" t="s">
        <v>448</v>
      </c>
      <c r="O714" s="14" t="s">
        <v>1586</v>
      </c>
      <c r="P714" s="17">
        <v>905.77</v>
      </c>
      <c r="Q714" s="24" t="s">
        <v>1571</v>
      </c>
      <c r="R714" s="24" t="s">
        <v>1558</v>
      </c>
      <c r="S714" s="24" t="str">
        <f t="shared" ref="S714:S777" si="42">IF($V714="Various Vendors &lt; $1,000","",$G714)</f>
        <v>100002667</v>
      </c>
      <c r="T714" s="24" t="str">
        <f t="shared" ref="T714:T777" si="43">IF($V714="Various Vendors &lt; $1,000","",$O714)</f>
        <v>APR 2020</v>
      </c>
      <c r="U714" s="24" t="str">
        <f t="shared" ref="U714:U777" si="44">IF($V714="Various Vendors &lt; $1,000","",$D714)</f>
        <v>Misc. Outside Svcs</v>
      </c>
      <c r="V714" s="24" t="s">
        <v>2778</v>
      </c>
    </row>
    <row r="715" spans="1:22" x14ac:dyDescent="0.2">
      <c r="A715" s="14" t="s">
        <v>124</v>
      </c>
      <c r="B715" s="15" t="s">
        <v>1553</v>
      </c>
      <c r="C715" s="15" t="s">
        <v>1480</v>
      </c>
      <c r="D715" s="15" t="s">
        <v>1547</v>
      </c>
      <c r="E715" s="15" t="s">
        <v>308</v>
      </c>
      <c r="F715" s="15" t="s">
        <v>309</v>
      </c>
      <c r="G715" s="15" t="s">
        <v>1094</v>
      </c>
      <c r="H715" s="15" t="s">
        <v>285</v>
      </c>
      <c r="I715" s="15" t="s">
        <v>953</v>
      </c>
      <c r="J715" s="15" t="s">
        <v>1060</v>
      </c>
      <c r="K715" s="15" t="s">
        <v>1061</v>
      </c>
      <c r="L715" s="15" t="s">
        <v>308</v>
      </c>
      <c r="M715" s="15" t="s">
        <v>1066</v>
      </c>
      <c r="N715" s="15" t="s">
        <v>1095</v>
      </c>
      <c r="O715" s="14" t="s">
        <v>1586</v>
      </c>
      <c r="P715" s="17">
        <v>1580</v>
      </c>
      <c r="Q715" s="24" t="s">
        <v>1571</v>
      </c>
      <c r="R715" s="24" t="s">
        <v>1558</v>
      </c>
      <c r="S715" s="24" t="str">
        <f t="shared" si="42"/>
        <v/>
      </c>
      <c r="T715" s="24" t="str">
        <f t="shared" si="43"/>
        <v/>
      </c>
      <c r="U715" s="24" t="str">
        <f t="shared" si="44"/>
        <v/>
      </c>
      <c r="V715" s="24" t="s">
        <v>1590</v>
      </c>
    </row>
    <row r="716" spans="1:22" x14ac:dyDescent="0.2">
      <c r="A716" s="14" t="s">
        <v>124</v>
      </c>
      <c r="B716" s="15" t="s">
        <v>1553</v>
      </c>
      <c r="C716" s="15" t="s">
        <v>1480</v>
      </c>
      <c r="D716" s="15" t="s">
        <v>1547</v>
      </c>
      <c r="E716" s="15" t="s">
        <v>308</v>
      </c>
      <c r="F716" s="15" t="s">
        <v>309</v>
      </c>
      <c r="G716" s="15" t="s">
        <v>1130</v>
      </c>
      <c r="H716" s="15" t="s">
        <v>2</v>
      </c>
      <c r="I716" s="15" t="s">
        <v>953</v>
      </c>
      <c r="J716" s="15" t="s">
        <v>1060</v>
      </c>
      <c r="K716" s="15" t="s">
        <v>1061</v>
      </c>
      <c r="L716" s="15" t="s">
        <v>308</v>
      </c>
      <c r="M716" s="15" t="s">
        <v>1106</v>
      </c>
      <c r="N716" s="15" t="s">
        <v>1131</v>
      </c>
      <c r="O716" s="14" t="s">
        <v>414</v>
      </c>
      <c r="P716" s="17">
        <v>317</v>
      </c>
      <c r="Q716" s="24" t="s">
        <v>1571</v>
      </c>
      <c r="R716" s="24" t="s">
        <v>1558</v>
      </c>
      <c r="S716" s="24" t="str">
        <f t="shared" si="42"/>
        <v/>
      </c>
      <c r="T716" s="24" t="str">
        <f t="shared" si="43"/>
        <v/>
      </c>
      <c r="U716" s="24" t="str">
        <f t="shared" si="44"/>
        <v/>
      </c>
      <c r="V716" s="24" t="s">
        <v>1590</v>
      </c>
    </row>
    <row r="717" spans="1:22" x14ac:dyDescent="0.2">
      <c r="A717" s="14" t="s">
        <v>124</v>
      </c>
      <c r="B717" s="15" t="s">
        <v>1553</v>
      </c>
      <c r="C717" s="15" t="s">
        <v>1480</v>
      </c>
      <c r="D717" s="15" t="s">
        <v>1547</v>
      </c>
      <c r="E717" s="15" t="s">
        <v>308</v>
      </c>
      <c r="F717" s="15" t="s">
        <v>309</v>
      </c>
      <c r="G717" s="15" t="s">
        <v>1481</v>
      </c>
      <c r="H717" s="15" t="s">
        <v>295</v>
      </c>
      <c r="I717" s="15" t="s">
        <v>953</v>
      </c>
      <c r="J717" s="15" t="s">
        <v>1136</v>
      </c>
      <c r="K717" s="15" t="s">
        <v>1137</v>
      </c>
      <c r="L717" s="15" t="s">
        <v>308</v>
      </c>
      <c r="M717" s="15" t="s">
        <v>1106</v>
      </c>
      <c r="N717" s="15" t="s">
        <v>1482</v>
      </c>
      <c r="O717" s="14" t="s">
        <v>414</v>
      </c>
      <c r="P717" s="17">
        <v>115.67</v>
      </c>
      <c r="Q717" s="24" t="s">
        <v>1571</v>
      </c>
      <c r="R717" s="24" t="s">
        <v>1558</v>
      </c>
      <c r="S717" s="24" t="str">
        <f t="shared" si="42"/>
        <v/>
      </c>
      <c r="T717" s="24" t="str">
        <f t="shared" si="43"/>
        <v/>
      </c>
      <c r="U717" s="24" t="str">
        <f t="shared" si="44"/>
        <v/>
      </c>
      <c r="V717" s="24" t="s">
        <v>1590</v>
      </c>
    </row>
    <row r="718" spans="1:22" x14ac:dyDescent="0.2">
      <c r="A718" s="14" t="s">
        <v>124</v>
      </c>
      <c r="B718" s="15" t="s">
        <v>1553</v>
      </c>
      <c r="C718" s="15" t="s">
        <v>1480</v>
      </c>
      <c r="D718" s="15" t="s">
        <v>1547</v>
      </c>
      <c r="E718" s="15" t="s">
        <v>308</v>
      </c>
      <c r="F718" s="15" t="s">
        <v>309</v>
      </c>
      <c r="G718" s="15" t="s">
        <v>455</v>
      </c>
      <c r="H718" s="15" t="s">
        <v>295</v>
      </c>
      <c r="I718" s="15" t="s">
        <v>310</v>
      </c>
      <c r="J718" s="15" t="s">
        <v>1076</v>
      </c>
      <c r="K718" s="15" t="s">
        <v>1077</v>
      </c>
      <c r="L718" s="15" t="s">
        <v>308</v>
      </c>
      <c r="M718" s="15" t="s">
        <v>456</v>
      </c>
      <c r="N718" s="15" t="s">
        <v>448</v>
      </c>
      <c r="O718" s="14" t="s">
        <v>414</v>
      </c>
      <c r="P718" s="17">
        <v>935.96</v>
      </c>
      <c r="Q718" s="24" t="s">
        <v>1571</v>
      </c>
      <c r="R718" s="24" t="s">
        <v>1558</v>
      </c>
      <c r="S718" s="24" t="str">
        <f t="shared" si="42"/>
        <v>100003825</v>
      </c>
      <c r="T718" s="24" t="str">
        <f t="shared" si="43"/>
        <v>MAY 2020</v>
      </c>
      <c r="U718" s="24" t="str">
        <f t="shared" si="44"/>
        <v>Misc. Outside Svcs</v>
      </c>
      <c r="V718" s="24" t="s">
        <v>2778</v>
      </c>
    </row>
    <row r="719" spans="1:22" x14ac:dyDescent="0.2">
      <c r="A719" s="14" t="s">
        <v>124</v>
      </c>
      <c r="B719" s="15" t="s">
        <v>1553</v>
      </c>
      <c r="C719" s="15" t="s">
        <v>1480</v>
      </c>
      <c r="D719" s="15" t="s">
        <v>1547</v>
      </c>
      <c r="E719" s="15" t="s">
        <v>308</v>
      </c>
      <c r="F719" s="15" t="s">
        <v>309</v>
      </c>
      <c r="G719" s="15" t="s">
        <v>457</v>
      </c>
      <c r="H719" s="15" t="s">
        <v>295</v>
      </c>
      <c r="I719" s="15" t="s">
        <v>310</v>
      </c>
      <c r="J719" s="15" t="s">
        <v>1076</v>
      </c>
      <c r="K719" s="15" t="s">
        <v>1077</v>
      </c>
      <c r="L719" s="15" t="s">
        <v>308</v>
      </c>
      <c r="M719" s="15" t="s">
        <v>458</v>
      </c>
      <c r="N719" s="15" t="s">
        <v>448</v>
      </c>
      <c r="O719" s="14" t="s">
        <v>1583</v>
      </c>
      <c r="P719" s="17">
        <v>905.77</v>
      </c>
      <c r="Q719" s="24" t="s">
        <v>1571</v>
      </c>
      <c r="R719" s="24" t="s">
        <v>1558</v>
      </c>
      <c r="S719" s="24" t="str">
        <f t="shared" si="42"/>
        <v>100004544</v>
      </c>
      <c r="T719" s="24" t="str">
        <f t="shared" si="43"/>
        <v>JUN 2020</v>
      </c>
      <c r="U719" s="24" t="str">
        <f t="shared" si="44"/>
        <v>Misc. Outside Svcs</v>
      </c>
      <c r="V719" s="24" t="s">
        <v>2778</v>
      </c>
    </row>
    <row r="720" spans="1:22" x14ac:dyDescent="0.2">
      <c r="A720" s="14" t="s">
        <v>124</v>
      </c>
      <c r="B720" s="15" t="s">
        <v>1553</v>
      </c>
      <c r="C720" s="15" t="s">
        <v>1480</v>
      </c>
      <c r="D720" s="15" t="s">
        <v>1547</v>
      </c>
      <c r="E720" s="15" t="s">
        <v>308</v>
      </c>
      <c r="F720" s="15" t="s">
        <v>309</v>
      </c>
      <c r="G720" s="15" t="s">
        <v>1150</v>
      </c>
      <c r="H720" s="15" t="s">
        <v>285</v>
      </c>
      <c r="I720" s="15" t="s">
        <v>953</v>
      </c>
      <c r="J720" s="15" t="s">
        <v>1136</v>
      </c>
      <c r="K720" s="15" t="s">
        <v>1137</v>
      </c>
      <c r="L720" s="15" t="s">
        <v>308</v>
      </c>
      <c r="M720" s="15" t="s">
        <v>1067</v>
      </c>
      <c r="N720" s="15" t="s">
        <v>1151</v>
      </c>
      <c r="O720" s="14" t="s">
        <v>1583</v>
      </c>
      <c r="P720" s="17">
        <v>39.22</v>
      </c>
      <c r="Q720" s="24" t="s">
        <v>1571</v>
      </c>
      <c r="R720" s="24" t="s">
        <v>1558</v>
      </c>
      <c r="S720" s="24" t="str">
        <f t="shared" si="42"/>
        <v/>
      </c>
      <c r="T720" s="24" t="str">
        <f t="shared" si="43"/>
        <v/>
      </c>
      <c r="U720" s="24" t="str">
        <f t="shared" si="44"/>
        <v/>
      </c>
      <c r="V720" s="24" t="s">
        <v>1590</v>
      </c>
    </row>
    <row r="721" spans="1:22" x14ac:dyDescent="0.2">
      <c r="A721" s="14" t="s">
        <v>124</v>
      </c>
      <c r="B721" s="15" t="s">
        <v>1553</v>
      </c>
      <c r="C721" s="15" t="s">
        <v>1480</v>
      </c>
      <c r="D721" s="15" t="s">
        <v>1547</v>
      </c>
      <c r="E721" s="15" t="s">
        <v>308</v>
      </c>
      <c r="F721" s="15" t="s">
        <v>309</v>
      </c>
      <c r="G721" s="15" t="s">
        <v>459</v>
      </c>
      <c r="H721" s="15" t="s">
        <v>295</v>
      </c>
      <c r="I721" s="15" t="s">
        <v>310</v>
      </c>
      <c r="J721" s="15" t="s">
        <v>1076</v>
      </c>
      <c r="K721" s="15" t="s">
        <v>1077</v>
      </c>
      <c r="L721" s="15" t="s">
        <v>308</v>
      </c>
      <c r="M721" s="15" t="s">
        <v>460</v>
      </c>
      <c r="N721" s="15" t="s">
        <v>448</v>
      </c>
      <c r="O721" s="14" t="s">
        <v>1579</v>
      </c>
      <c r="P721" s="17">
        <v>935.96</v>
      </c>
      <c r="Q721" s="24" t="s">
        <v>1571</v>
      </c>
      <c r="R721" s="24" t="s">
        <v>1558</v>
      </c>
      <c r="S721" s="24" t="str">
        <f t="shared" si="42"/>
        <v>100005691</v>
      </c>
      <c r="T721" s="24" t="str">
        <f t="shared" si="43"/>
        <v>JUL 2020</v>
      </c>
      <c r="U721" s="24" t="str">
        <f t="shared" si="44"/>
        <v>Misc. Outside Svcs</v>
      </c>
      <c r="V721" s="24" t="s">
        <v>2778</v>
      </c>
    </row>
    <row r="722" spans="1:22" x14ac:dyDescent="0.2">
      <c r="A722" s="14" t="s">
        <v>124</v>
      </c>
      <c r="B722" s="15" t="s">
        <v>1553</v>
      </c>
      <c r="C722" s="15" t="s">
        <v>1480</v>
      </c>
      <c r="D722" s="15" t="s">
        <v>1547</v>
      </c>
      <c r="E722" s="15" t="s">
        <v>308</v>
      </c>
      <c r="F722" s="15" t="s">
        <v>309</v>
      </c>
      <c r="G722" s="15" t="s">
        <v>969</v>
      </c>
      <c r="H722" s="15" t="s">
        <v>295</v>
      </c>
      <c r="I722" s="15" t="s">
        <v>310</v>
      </c>
      <c r="J722" s="15" t="s">
        <v>1060</v>
      </c>
      <c r="K722" s="15" t="s">
        <v>1061</v>
      </c>
      <c r="L722" s="15" t="s">
        <v>308</v>
      </c>
      <c r="M722" s="15" t="s">
        <v>970</v>
      </c>
      <c r="N722" s="15" t="s">
        <v>971</v>
      </c>
      <c r="O722" s="14" t="s">
        <v>1579</v>
      </c>
      <c r="P722" s="17">
        <v>-1296.8900000000001</v>
      </c>
      <c r="Q722" s="24" t="s">
        <v>1571</v>
      </c>
      <c r="R722" s="24" t="s">
        <v>1558</v>
      </c>
      <c r="S722" s="24" t="str">
        <f t="shared" si="42"/>
        <v/>
      </c>
      <c r="T722" s="24" t="str">
        <f t="shared" si="43"/>
        <v/>
      </c>
      <c r="U722" s="24" t="str">
        <f t="shared" si="44"/>
        <v/>
      </c>
      <c r="V722" s="24" t="s">
        <v>1590</v>
      </c>
    </row>
    <row r="723" spans="1:22" x14ac:dyDescent="0.2">
      <c r="A723" s="14" t="s">
        <v>124</v>
      </c>
      <c r="B723" s="15" t="s">
        <v>1553</v>
      </c>
      <c r="C723" s="15" t="s">
        <v>1480</v>
      </c>
      <c r="D723" s="15" t="s">
        <v>1547</v>
      </c>
      <c r="E723" s="15" t="s">
        <v>308</v>
      </c>
      <c r="F723" s="15" t="s">
        <v>309</v>
      </c>
      <c r="G723" s="15" t="s">
        <v>955</v>
      </c>
      <c r="H723" s="15" t="s">
        <v>295</v>
      </c>
      <c r="I723" s="15" t="s">
        <v>953</v>
      </c>
      <c r="J723" s="15" t="s">
        <v>1098</v>
      </c>
      <c r="K723" s="15" t="s">
        <v>1099</v>
      </c>
      <c r="L723" s="15" t="s">
        <v>308</v>
      </c>
      <c r="M723" s="15" t="s">
        <v>954</v>
      </c>
      <c r="N723" s="15" t="s">
        <v>956</v>
      </c>
      <c r="O723" s="14" t="s">
        <v>1580</v>
      </c>
      <c r="P723" s="17">
        <v>225</v>
      </c>
      <c r="Q723" s="24" t="s">
        <v>1571</v>
      </c>
      <c r="R723" s="24" t="s">
        <v>1558</v>
      </c>
      <c r="S723" s="24" t="str">
        <f t="shared" si="42"/>
        <v/>
      </c>
      <c r="T723" s="24" t="str">
        <f t="shared" si="43"/>
        <v/>
      </c>
      <c r="U723" s="24" t="str">
        <f t="shared" si="44"/>
        <v/>
      </c>
      <c r="V723" s="24" t="s">
        <v>1590</v>
      </c>
    </row>
    <row r="724" spans="1:22" x14ac:dyDescent="0.2">
      <c r="A724" s="14" t="s">
        <v>124</v>
      </c>
      <c r="B724" s="15" t="s">
        <v>1553</v>
      </c>
      <c r="C724" s="15" t="s">
        <v>1480</v>
      </c>
      <c r="D724" s="15" t="s">
        <v>1547</v>
      </c>
      <c r="E724" s="15" t="s">
        <v>308</v>
      </c>
      <c r="F724" s="15" t="s">
        <v>309</v>
      </c>
      <c r="G724" s="15" t="s">
        <v>957</v>
      </c>
      <c r="H724" s="15" t="s">
        <v>2</v>
      </c>
      <c r="I724" s="15" t="s">
        <v>953</v>
      </c>
      <c r="J724" s="15" t="s">
        <v>1060</v>
      </c>
      <c r="K724" s="15" t="s">
        <v>1061</v>
      </c>
      <c r="L724" s="15" t="s">
        <v>308</v>
      </c>
      <c r="M724" s="15" t="s">
        <v>954</v>
      </c>
      <c r="N724" s="15" t="s">
        <v>958</v>
      </c>
      <c r="O724" s="14" t="s">
        <v>1580</v>
      </c>
      <c r="P724" s="17">
        <v>500</v>
      </c>
      <c r="Q724" s="24" t="s">
        <v>1571</v>
      </c>
      <c r="R724" s="24" t="s">
        <v>1558</v>
      </c>
      <c r="S724" s="24" t="str">
        <f t="shared" si="42"/>
        <v/>
      </c>
      <c r="T724" s="24" t="str">
        <f t="shared" si="43"/>
        <v/>
      </c>
      <c r="U724" s="24" t="str">
        <f t="shared" si="44"/>
        <v/>
      </c>
      <c r="V724" s="24" t="s">
        <v>1590</v>
      </c>
    </row>
    <row r="725" spans="1:22" x14ac:dyDescent="0.2">
      <c r="A725" s="14" t="s">
        <v>124</v>
      </c>
      <c r="B725" s="15" t="s">
        <v>1553</v>
      </c>
      <c r="C725" s="15" t="s">
        <v>1480</v>
      </c>
      <c r="D725" s="15" t="s">
        <v>1547</v>
      </c>
      <c r="E725" s="15" t="s">
        <v>308</v>
      </c>
      <c r="F725" s="15" t="s">
        <v>309</v>
      </c>
      <c r="G725" s="15" t="s">
        <v>461</v>
      </c>
      <c r="H725" s="15" t="s">
        <v>295</v>
      </c>
      <c r="I725" s="15" t="s">
        <v>310</v>
      </c>
      <c r="J725" s="15" t="s">
        <v>1076</v>
      </c>
      <c r="K725" s="15" t="s">
        <v>1077</v>
      </c>
      <c r="L725" s="15" t="s">
        <v>308</v>
      </c>
      <c r="M725" s="15" t="s">
        <v>462</v>
      </c>
      <c r="N725" s="15" t="s">
        <v>448</v>
      </c>
      <c r="O725" s="14" t="s">
        <v>1580</v>
      </c>
      <c r="P725" s="17">
        <v>935.96</v>
      </c>
      <c r="Q725" s="24" t="s">
        <v>1571</v>
      </c>
      <c r="R725" s="24" t="s">
        <v>1558</v>
      </c>
      <c r="S725" s="24" t="str">
        <f t="shared" si="42"/>
        <v>100006479</v>
      </c>
      <c r="T725" s="24" t="str">
        <f t="shared" si="43"/>
        <v>AUG 2020</v>
      </c>
      <c r="U725" s="24" t="str">
        <f t="shared" si="44"/>
        <v>Misc. Outside Svcs</v>
      </c>
      <c r="V725" s="24" t="s">
        <v>2778</v>
      </c>
    </row>
    <row r="726" spans="1:22" x14ac:dyDescent="0.2">
      <c r="A726" s="14" t="s">
        <v>124</v>
      </c>
      <c r="B726" s="15" t="s">
        <v>1553</v>
      </c>
      <c r="C726" s="15" t="s">
        <v>1480</v>
      </c>
      <c r="D726" s="15" t="s">
        <v>1547</v>
      </c>
      <c r="E726" s="15" t="s">
        <v>308</v>
      </c>
      <c r="F726" s="15" t="s">
        <v>309</v>
      </c>
      <c r="G726" s="15" t="s">
        <v>1022</v>
      </c>
      <c r="H726" s="15" t="s">
        <v>314</v>
      </c>
      <c r="I726" s="15" t="s">
        <v>310</v>
      </c>
      <c r="J726" s="15" t="s">
        <v>1098</v>
      </c>
      <c r="K726" s="15" t="s">
        <v>1099</v>
      </c>
      <c r="L726" s="15" t="s">
        <v>308</v>
      </c>
      <c r="M726" s="15" t="s">
        <v>1020</v>
      </c>
      <c r="N726" s="15" t="s">
        <v>1021</v>
      </c>
      <c r="O726" s="14" t="s">
        <v>1580</v>
      </c>
      <c r="P726" s="17">
        <v>13.5</v>
      </c>
      <c r="Q726" s="24" t="s">
        <v>1571</v>
      </c>
      <c r="R726" s="24" t="s">
        <v>1558</v>
      </c>
      <c r="S726" s="24" t="str">
        <f t="shared" si="42"/>
        <v/>
      </c>
      <c r="T726" s="24" t="str">
        <f t="shared" si="43"/>
        <v/>
      </c>
      <c r="U726" s="24" t="str">
        <f t="shared" si="44"/>
        <v/>
      </c>
      <c r="V726" s="24" t="s">
        <v>1590</v>
      </c>
    </row>
    <row r="727" spans="1:22" x14ac:dyDescent="0.2">
      <c r="A727" s="14" t="s">
        <v>124</v>
      </c>
      <c r="B727" s="15" t="s">
        <v>1553</v>
      </c>
      <c r="C727" s="15" t="s">
        <v>1480</v>
      </c>
      <c r="D727" s="15" t="s">
        <v>1547</v>
      </c>
      <c r="E727" s="15" t="s">
        <v>308</v>
      </c>
      <c r="F727" s="15" t="s">
        <v>309</v>
      </c>
      <c r="G727" s="15" t="s">
        <v>1132</v>
      </c>
      <c r="H727" s="15" t="s">
        <v>2</v>
      </c>
      <c r="I727" s="15" t="s">
        <v>953</v>
      </c>
      <c r="J727" s="15" t="s">
        <v>1060</v>
      </c>
      <c r="K727" s="15" t="s">
        <v>1061</v>
      </c>
      <c r="L727" s="15" t="s">
        <v>308</v>
      </c>
      <c r="M727" s="15" t="s">
        <v>308</v>
      </c>
      <c r="N727" s="15" t="s">
        <v>1133</v>
      </c>
      <c r="O727" s="14" t="s">
        <v>1584</v>
      </c>
      <c r="P727" s="17">
        <v>180</v>
      </c>
      <c r="Q727" s="24" t="s">
        <v>1571</v>
      </c>
      <c r="R727" s="24" t="s">
        <v>1558</v>
      </c>
      <c r="S727" s="24" t="str">
        <f t="shared" si="42"/>
        <v/>
      </c>
      <c r="T727" s="24" t="str">
        <f t="shared" si="43"/>
        <v/>
      </c>
      <c r="U727" s="24" t="str">
        <f t="shared" si="44"/>
        <v/>
      </c>
      <c r="V727" s="24" t="s">
        <v>1590</v>
      </c>
    </row>
    <row r="728" spans="1:22" x14ac:dyDescent="0.2">
      <c r="A728" s="14" t="s">
        <v>124</v>
      </c>
      <c r="B728" s="15" t="s">
        <v>1553</v>
      </c>
      <c r="C728" s="15" t="s">
        <v>1480</v>
      </c>
      <c r="D728" s="15" t="s">
        <v>1547</v>
      </c>
      <c r="E728" s="15" t="s">
        <v>308</v>
      </c>
      <c r="F728" s="15" t="s">
        <v>309</v>
      </c>
      <c r="G728" s="15" t="s">
        <v>1486</v>
      </c>
      <c r="H728" s="15" t="s">
        <v>295</v>
      </c>
      <c r="I728" s="15" t="s">
        <v>953</v>
      </c>
      <c r="J728" s="15" t="s">
        <v>1060</v>
      </c>
      <c r="K728" s="15" t="s">
        <v>1061</v>
      </c>
      <c r="L728" s="15" t="s">
        <v>308</v>
      </c>
      <c r="M728" s="15" t="s">
        <v>308</v>
      </c>
      <c r="N728" s="15" t="s">
        <v>1487</v>
      </c>
      <c r="O728" s="14" t="s">
        <v>1584</v>
      </c>
      <c r="P728" s="17">
        <v>62.45</v>
      </c>
      <c r="Q728" s="24" t="s">
        <v>1571</v>
      </c>
      <c r="R728" s="24" t="s">
        <v>1558</v>
      </c>
      <c r="S728" s="24" t="str">
        <f t="shared" si="42"/>
        <v/>
      </c>
      <c r="T728" s="24" t="str">
        <f t="shared" si="43"/>
        <v/>
      </c>
      <c r="U728" s="24" t="str">
        <f t="shared" si="44"/>
        <v/>
      </c>
      <c r="V728" s="24" t="s">
        <v>1590</v>
      </c>
    </row>
    <row r="729" spans="1:22" x14ac:dyDescent="0.2">
      <c r="A729" s="14" t="s">
        <v>124</v>
      </c>
      <c r="B729" s="15" t="s">
        <v>1553</v>
      </c>
      <c r="C729" s="15" t="s">
        <v>1480</v>
      </c>
      <c r="D729" s="15" t="s">
        <v>1547</v>
      </c>
      <c r="E729" s="15" t="s">
        <v>308</v>
      </c>
      <c r="F729" s="15" t="s">
        <v>309</v>
      </c>
      <c r="G729" s="15" t="s">
        <v>1183</v>
      </c>
      <c r="H729" s="15" t="s">
        <v>295</v>
      </c>
      <c r="I729" s="15" t="s">
        <v>310</v>
      </c>
      <c r="J729" s="15" t="s">
        <v>1184</v>
      </c>
      <c r="K729" s="15" t="s">
        <v>1185</v>
      </c>
      <c r="L729" s="15" t="s">
        <v>308</v>
      </c>
      <c r="M729" s="15" t="s">
        <v>970</v>
      </c>
      <c r="N729" s="15" t="s">
        <v>971</v>
      </c>
      <c r="O729" s="14" t="s">
        <v>1577</v>
      </c>
      <c r="P729" s="17">
        <v>7170.58</v>
      </c>
      <c r="Q729" s="24" t="s">
        <v>1571</v>
      </c>
      <c r="R729" s="24" t="s">
        <v>1558</v>
      </c>
      <c r="S729" s="24" t="str">
        <f t="shared" si="42"/>
        <v>100010405</v>
      </c>
      <c r="T729" s="24" t="str">
        <f t="shared" si="43"/>
        <v>OCT 2019</v>
      </c>
      <c r="U729" s="24" t="str">
        <f t="shared" si="44"/>
        <v>Misc. Outside Svcs</v>
      </c>
      <c r="V729" s="24" t="s">
        <v>2781</v>
      </c>
    </row>
    <row r="730" spans="1:22" x14ac:dyDescent="0.2">
      <c r="A730" s="14" t="s">
        <v>124</v>
      </c>
      <c r="B730" s="15" t="s">
        <v>1553</v>
      </c>
      <c r="C730" s="15" t="s">
        <v>1480</v>
      </c>
      <c r="D730" s="15" t="s">
        <v>1547</v>
      </c>
      <c r="E730" s="15" t="s">
        <v>308</v>
      </c>
      <c r="F730" s="15" t="s">
        <v>309</v>
      </c>
      <c r="G730" s="15" t="s">
        <v>1134</v>
      </c>
      <c r="H730" s="15" t="s">
        <v>2</v>
      </c>
      <c r="I730" s="15" t="s">
        <v>953</v>
      </c>
      <c r="J730" s="15" t="s">
        <v>1060</v>
      </c>
      <c r="K730" s="15" t="s">
        <v>1061</v>
      </c>
      <c r="L730" s="15" t="s">
        <v>308</v>
      </c>
      <c r="M730" s="15" t="s">
        <v>308</v>
      </c>
      <c r="N730" s="15" t="s">
        <v>1135</v>
      </c>
      <c r="O730" s="14" t="s">
        <v>1577</v>
      </c>
      <c r="P730" s="17">
        <v>555</v>
      </c>
      <c r="Q730" s="24" t="s">
        <v>1571</v>
      </c>
      <c r="R730" s="24" t="s">
        <v>1558</v>
      </c>
      <c r="S730" s="24" t="str">
        <f t="shared" si="42"/>
        <v/>
      </c>
      <c r="T730" s="24" t="str">
        <f t="shared" si="43"/>
        <v/>
      </c>
      <c r="U730" s="24" t="str">
        <f t="shared" si="44"/>
        <v/>
      </c>
      <c r="V730" s="24" t="s">
        <v>1590</v>
      </c>
    </row>
    <row r="731" spans="1:22" x14ac:dyDescent="0.2">
      <c r="A731" s="14" t="s">
        <v>124</v>
      </c>
      <c r="B731" s="15" t="s">
        <v>1553</v>
      </c>
      <c r="C731" s="15" t="s">
        <v>1480</v>
      </c>
      <c r="D731" s="15" t="s">
        <v>1547</v>
      </c>
      <c r="E731" s="15" t="s">
        <v>308</v>
      </c>
      <c r="F731" s="15" t="s">
        <v>309</v>
      </c>
      <c r="G731" s="15" t="s">
        <v>1488</v>
      </c>
      <c r="H731" s="15" t="s">
        <v>295</v>
      </c>
      <c r="I731" s="15" t="s">
        <v>953</v>
      </c>
      <c r="J731" s="15" t="s">
        <v>1060</v>
      </c>
      <c r="K731" s="15" t="s">
        <v>1061</v>
      </c>
      <c r="L731" s="15" t="s">
        <v>308</v>
      </c>
      <c r="M731" s="15" t="s">
        <v>1062</v>
      </c>
      <c r="N731" s="15" t="s">
        <v>1489</v>
      </c>
      <c r="O731" s="14" t="s">
        <v>1585</v>
      </c>
      <c r="P731" s="17">
        <v>60</v>
      </c>
      <c r="Q731" s="24" t="s">
        <v>1571</v>
      </c>
      <c r="R731" s="24" t="s">
        <v>1558</v>
      </c>
      <c r="S731" s="24" t="str">
        <f t="shared" si="42"/>
        <v/>
      </c>
      <c r="T731" s="24" t="str">
        <f t="shared" si="43"/>
        <v/>
      </c>
      <c r="U731" s="24" t="str">
        <f t="shared" si="44"/>
        <v/>
      </c>
      <c r="V731" s="24" t="s">
        <v>1590</v>
      </c>
    </row>
    <row r="732" spans="1:22" x14ac:dyDescent="0.2">
      <c r="A732" s="14" t="s">
        <v>124</v>
      </c>
      <c r="B732" s="15" t="s">
        <v>1553</v>
      </c>
      <c r="C732" s="15" t="s">
        <v>1480</v>
      </c>
      <c r="D732" s="15" t="s">
        <v>1547</v>
      </c>
      <c r="E732" s="15" t="s">
        <v>308</v>
      </c>
      <c r="F732" s="15" t="s">
        <v>309</v>
      </c>
      <c r="G732" s="15" t="s">
        <v>463</v>
      </c>
      <c r="H732" s="15" t="s">
        <v>295</v>
      </c>
      <c r="I732" s="15" t="s">
        <v>399</v>
      </c>
      <c r="J732" s="15" t="s">
        <v>1076</v>
      </c>
      <c r="K732" s="15" t="s">
        <v>1077</v>
      </c>
      <c r="L732" s="15" t="s">
        <v>308</v>
      </c>
      <c r="M732" s="15" t="s">
        <v>464</v>
      </c>
      <c r="N732" s="15" t="s">
        <v>465</v>
      </c>
      <c r="O732" s="14" t="s">
        <v>1576</v>
      </c>
      <c r="P732" s="17">
        <v>2264.4299999999998</v>
      </c>
      <c r="Q732" s="24" t="s">
        <v>1571</v>
      </c>
      <c r="R732" s="24" t="s">
        <v>1558</v>
      </c>
      <c r="S732" s="24" t="str">
        <f t="shared" si="42"/>
        <v>100012234</v>
      </c>
      <c r="T732" s="24" t="str">
        <f t="shared" si="43"/>
        <v>DEC 2019</v>
      </c>
      <c r="U732" s="24" t="str">
        <f t="shared" si="44"/>
        <v>Misc. Outside Svcs</v>
      </c>
      <c r="V732" s="24" t="s">
        <v>2778</v>
      </c>
    </row>
    <row r="733" spans="1:22" x14ac:dyDescent="0.2">
      <c r="A733" s="14" t="s">
        <v>124</v>
      </c>
      <c r="B733" s="15" t="s">
        <v>1553</v>
      </c>
      <c r="C733" s="15" t="s">
        <v>1480</v>
      </c>
      <c r="D733" s="15" t="s">
        <v>1547</v>
      </c>
      <c r="E733" s="15" t="s">
        <v>308</v>
      </c>
      <c r="F733" s="15" t="s">
        <v>309</v>
      </c>
      <c r="G733" s="15" t="s">
        <v>1490</v>
      </c>
      <c r="H733" s="15" t="s">
        <v>295</v>
      </c>
      <c r="I733" s="15" t="s">
        <v>953</v>
      </c>
      <c r="J733" s="15" t="s">
        <v>1060</v>
      </c>
      <c r="K733" s="15" t="s">
        <v>1061</v>
      </c>
      <c r="L733" s="15" t="s">
        <v>308</v>
      </c>
      <c r="M733" s="15" t="s">
        <v>1063</v>
      </c>
      <c r="N733" s="15" t="s">
        <v>1491</v>
      </c>
      <c r="O733" s="14" t="s">
        <v>1576</v>
      </c>
      <c r="P733" s="17">
        <v>2555</v>
      </c>
      <c r="Q733" s="24" t="s">
        <v>1571</v>
      </c>
      <c r="R733" s="24" t="s">
        <v>1558</v>
      </c>
      <c r="S733" s="24" t="str">
        <f t="shared" si="42"/>
        <v/>
      </c>
      <c r="T733" s="24" t="str">
        <f t="shared" si="43"/>
        <v/>
      </c>
      <c r="U733" s="24" t="str">
        <f t="shared" si="44"/>
        <v/>
      </c>
      <c r="V733" s="24" t="s">
        <v>1590</v>
      </c>
    </row>
    <row r="734" spans="1:22" x14ac:dyDescent="0.2">
      <c r="A734" s="14" t="s">
        <v>124</v>
      </c>
      <c r="B734" s="15" t="s">
        <v>1553</v>
      </c>
      <c r="C734" s="15" t="s">
        <v>1480</v>
      </c>
      <c r="D734" s="15" t="s">
        <v>1547</v>
      </c>
      <c r="E734" s="15" t="s">
        <v>308</v>
      </c>
      <c r="F734" s="15" t="s">
        <v>309</v>
      </c>
      <c r="G734" s="15" t="s">
        <v>1161</v>
      </c>
      <c r="H734" s="15" t="s">
        <v>2</v>
      </c>
      <c r="I734" s="15" t="s">
        <v>953</v>
      </c>
      <c r="J734" s="15" t="s">
        <v>1060</v>
      </c>
      <c r="K734" s="15" t="s">
        <v>1061</v>
      </c>
      <c r="L734" s="15" t="s">
        <v>308</v>
      </c>
      <c r="M734" s="15" t="s">
        <v>1063</v>
      </c>
      <c r="N734" s="15" t="s">
        <v>1162</v>
      </c>
      <c r="O734" s="14" t="s">
        <v>1576</v>
      </c>
      <c r="P734" s="17">
        <v>259</v>
      </c>
      <c r="Q734" s="24" t="s">
        <v>1571</v>
      </c>
      <c r="R734" s="24" t="s">
        <v>1558</v>
      </c>
      <c r="S734" s="24" t="str">
        <f t="shared" si="42"/>
        <v/>
      </c>
      <c r="T734" s="24" t="str">
        <f t="shared" si="43"/>
        <v/>
      </c>
      <c r="U734" s="24" t="str">
        <f t="shared" si="44"/>
        <v/>
      </c>
      <c r="V734" s="24" t="s">
        <v>1590</v>
      </c>
    </row>
    <row r="735" spans="1:22" x14ac:dyDescent="0.2">
      <c r="A735" s="14" t="s">
        <v>124</v>
      </c>
      <c r="B735" s="15" t="s">
        <v>1553</v>
      </c>
      <c r="C735" s="15" t="s">
        <v>1480</v>
      </c>
      <c r="D735" s="15" t="s">
        <v>1547</v>
      </c>
      <c r="E735" s="15" t="s">
        <v>308</v>
      </c>
      <c r="F735" s="15" t="s">
        <v>309</v>
      </c>
      <c r="G735" s="15" t="s">
        <v>1492</v>
      </c>
      <c r="H735" s="15" t="s">
        <v>295</v>
      </c>
      <c r="I735" s="15" t="s">
        <v>953</v>
      </c>
      <c r="J735" s="15" t="s">
        <v>1060</v>
      </c>
      <c r="K735" s="15" t="s">
        <v>1061</v>
      </c>
      <c r="L735" s="15" t="s">
        <v>308</v>
      </c>
      <c r="M735" s="15" t="s">
        <v>1493</v>
      </c>
      <c r="N735" s="15" t="s">
        <v>1494</v>
      </c>
      <c r="O735" s="14" t="s">
        <v>1576</v>
      </c>
      <c r="P735" s="17">
        <v>890</v>
      </c>
      <c r="Q735" s="24" t="s">
        <v>1571</v>
      </c>
      <c r="R735" s="24" t="s">
        <v>1558</v>
      </c>
      <c r="S735" s="24" t="str">
        <f t="shared" si="42"/>
        <v/>
      </c>
      <c r="T735" s="24" t="str">
        <f t="shared" si="43"/>
        <v/>
      </c>
      <c r="U735" s="24" t="str">
        <f t="shared" si="44"/>
        <v/>
      </c>
      <c r="V735" s="24" t="s">
        <v>1590</v>
      </c>
    </row>
    <row r="736" spans="1:22" x14ac:dyDescent="0.2">
      <c r="A736" s="14" t="s">
        <v>124</v>
      </c>
      <c r="B736" s="15" t="s">
        <v>1553</v>
      </c>
      <c r="C736" s="15" t="s">
        <v>1480</v>
      </c>
      <c r="D736" s="15" t="s">
        <v>1547</v>
      </c>
      <c r="E736" s="15" t="s">
        <v>308</v>
      </c>
      <c r="F736" s="15" t="s">
        <v>309</v>
      </c>
      <c r="G736" s="15" t="s">
        <v>1492</v>
      </c>
      <c r="H736" s="15" t="s">
        <v>2</v>
      </c>
      <c r="I736" s="15" t="s">
        <v>953</v>
      </c>
      <c r="J736" s="15" t="s">
        <v>1136</v>
      </c>
      <c r="K736" s="15" t="s">
        <v>1137</v>
      </c>
      <c r="L736" s="15" t="s">
        <v>308</v>
      </c>
      <c r="M736" s="15" t="s">
        <v>1493</v>
      </c>
      <c r="N736" s="15" t="s">
        <v>1494</v>
      </c>
      <c r="O736" s="14" t="s">
        <v>1576</v>
      </c>
      <c r="P736" s="17">
        <v>491.52</v>
      </c>
      <c r="Q736" s="24" t="s">
        <v>1571</v>
      </c>
      <c r="R736" s="24" t="s">
        <v>1558</v>
      </c>
      <c r="S736" s="24" t="str">
        <f t="shared" si="42"/>
        <v/>
      </c>
      <c r="T736" s="24" t="str">
        <f t="shared" si="43"/>
        <v/>
      </c>
      <c r="U736" s="24" t="str">
        <f t="shared" si="44"/>
        <v/>
      </c>
      <c r="V736" s="24" t="s">
        <v>1590</v>
      </c>
    </row>
    <row r="737" spans="1:22" x14ac:dyDescent="0.2">
      <c r="A737" s="14" t="s">
        <v>124</v>
      </c>
      <c r="B737" s="15" t="s">
        <v>1553</v>
      </c>
      <c r="C737" s="15" t="s">
        <v>1521</v>
      </c>
      <c r="D737" s="15" t="s">
        <v>1548</v>
      </c>
      <c r="E737" s="15" t="s">
        <v>308</v>
      </c>
      <c r="F737" s="15" t="s">
        <v>309</v>
      </c>
      <c r="G737" s="15" t="s">
        <v>1109</v>
      </c>
      <c r="H737" s="15" t="s">
        <v>429</v>
      </c>
      <c r="I737" s="15" t="s">
        <v>310</v>
      </c>
      <c r="J737" s="15" t="s">
        <v>1110</v>
      </c>
      <c r="K737" s="15" t="s">
        <v>1111</v>
      </c>
      <c r="L737" s="15" t="s">
        <v>308</v>
      </c>
      <c r="M737" s="15" t="s">
        <v>1112</v>
      </c>
      <c r="N737" s="15" t="s">
        <v>1113</v>
      </c>
      <c r="O737" s="14" t="s">
        <v>1578</v>
      </c>
      <c r="P737" s="17">
        <v>405.09</v>
      </c>
      <c r="Q737" s="24" t="s">
        <v>1571</v>
      </c>
      <c r="R737" s="24" t="s">
        <v>1558</v>
      </c>
      <c r="S737" s="24" t="str">
        <f t="shared" si="42"/>
        <v>100000894</v>
      </c>
      <c r="T737" s="24" t="str">
        <f t="shared" si="43"/>
        <v>JAN 2020</v>
      </c>
      <c r="U737" s="24" t="str">
        <f t="shared" si="44"/>
        <v>MiscOutsideSvcs 2200</v>
      </c>
      <c r="V737" s="24" t="s">
        <v>973</v>
      </c>
    </row>
    <row r="738" spans="1:22" x14ac:dyDescent="0.2">
      <c r="A738" s="14" t="s">
        <v>124</v>
      </c>
      <c r="B738" s="15" t="s">
        <v>1553</v>
      </c>
      <c r="C738" s="15" t="s">
        <v>1521</v>
      </c>
      <c r="D738" s="15" t="s">
        <v>1548</v>
      </c>
      <c r="E738" s="15" t="s">
        <v>308</v>
      </c>
      <c r="F738" s="15" t="s">
        <v>309</v>
      </c>
      <c r="G738" s="15" t="s">
        <v>1116</v>
      </c>
      <c r="H738" s="15" t="s">
        <v>925</v>
      </c>
      <c r="I738" s="15" t="s">
        <v>310</v>
      </c>
      <c r="J738" s="15" t="s">
        <v>1110</v>
      </c>
      <c r="K738" s="15" t="s">
        <v>1111</v>
      </c>
      <c r="L738" s="15" t="s">
        <v>308</v>
      </c>
      <c r="M738" s="15" t="s">
        <v>1112</v>
      </c>
      <c r="N738" s="15" t="s">
        <v>1113</v>
      </c>
      <c r="O738" s="14" t="s">
        <v>1581</v>
      </c>
      <c r="P738" s="17">
        <v>463.63</v>
      </c>
      <c r="Q738" s="24" t="s">
        <v>1571</v>
      </c>
      <c r="R738" s="24" t="s">
        <v>1558</v>
      </c>
      <c r="S738" s="24" t="str">
        <f t="shared" si="42"/>
        <v>100001661</v>
      </c>
      <c r="T738" s="24" t="str">
        <f t="shared" si="43"/>
        <v>FEB 2020</v>
      </c>
      <c r="U738" s="24" t="str">
        <f t="shared" si="44"/>
        <v>MiscOutsideSvcs 2200</v>
      </c>
      <c r="V738" s="24" t="s">
        <v>973</v>
      </c>
    </row>
    <row r="739" spans="1:22" x14ac:dyDescent="0.2">
      <c r="A739" s="14" t="s">
        <v>124</v>
      </c>
      <c r="B739" s="15" t="s">
        <v>1553</v>
      </c>
      <c r="C739" s="15" t="s">
        <v>1521</v>
      </c>
      <c r="D739" s="15" t="s">
        <v>1548</v>
      </c>
      <c r="E739" s="15" t="s">
        <v>308</v>
      </c>
      <c r="F739" s="15" t="s">
        <v>309</v>
      </c>
      <c r="G739" s="15" t="s">
        <v>1116</v>
      </c>
      <c r="H739" s="15" t="s">
        <v>436</v>
      </c>
      <c r="I739" s="15" t="s">
        <v>310</v>
      </c>
      <c r="J739" s="15" t="s">
        <v>1110</v>
      </c>
      <c r="K739" s="15" t="s">
        <v>1111</v>
      </c>
      <c r="L739" s="15" t="s">
        <v>308</v>
      </c>
      <c r="M739" s="15" t="s">
        <v>1112</v>
      </c>
      <c r="N739" s="15" t="s">
        <v>1113</v>
      </c>
      <c r="O739" s="14" t="s">
        <v>1581</v>
      </c>
      <c r="P739" s="17">
        <v>463.63</v>
      </c>
      <c r="Q739" s="24" t="s">
        <v>1571</v>
      </c>
      <c r="R739" s="24" t="s">
        <v>1558</v>
      </c>
      <c r="S739" s="24" t="str">
        <f t="shared" si="42"/>
        <v>100001661</v>
      </c>
      <c r="T739" s="24" t="str">
        <f t="shared" si="43"/>
        <v>FEB 2020</v>
      </c>
      <c r="U739" s="24" t="str">
        <f t="shared" si="44"/>
        <v>MiscOutsideSvcs 2200</v>
      </c>
      <c r="V739" s="24" t="s">
        <v>973</v>
      </c>
    </row>
    <row r="740" spans="1:22" x14ac:dyDescent="0.2">
      <c r="A740" s="14" t="s">
        <v>124</v>
      </c>
      <c r="B740" s="15" t="s">
        <v>1553</v>
      </c>
      <c r="C740" s="15" t="s">
        <v>1521</v>
      </c>
      <c r="D740" s="15" t="s">
        <v>1548</v>
      </c>
      <c r="E740" s="15" t="s">
        <v>308</v>
      </c>
      <c r="F740" s="15" t="s">
        <v>309</v>
      </c>
      <c r="G740" s="15" t="s">
        <v>1116</v>
      </c>
      <c r="H740" s="15" t="s">
        <v>926</v>
      </c>
      <c r="I740" s="15" t="s">
        <v>310</v>
      </c>
      <c r="J740" s="15" t="s">
        <v>1110</v>
      </c>
      <c r="K740" s="15" t="s">
        <v>1111</v>
      </c>
      <c r="L740" s="15" t="s">
        <v>308</v>
      </c>
      <c r="M740" s="15" t="s">
        <v>1112</v>
      </c>
      <c r="N740" s="15" t="s">
        <v>1113</v>
      </c>
      <c r="O740" s="14" t="s">
        <v>1581</v>
      </c>
      <c r="P740" s="17">
        <v>-463.63</v>
      </c>
      <c r="Q740" s="24" t="s">
        <v>1571</v>
      </c>
      <c r="R740" s="24" t="s">
        <v>1558</v>
      </c>
      <c r="S740" s="24" t="str">
        <f t="shared" si="42"/>
        <v>100001661</v>
      </c>
      <c r="T740" s="24" t="str">
        <f t="shared" si="43"/>
        <v>FEB 2020</v>
      </c>
      <c r="U740" s="24" t="str">
        <f t="shared" si="44"/>
        <v>MiscOutsideSvcs 2200</v>
      </c>
      <c r="V740" s="24" t="s">
        <v>973</v>
      </c>
    </row>
    <row r="741" spans="1:22" x14ac:dyDescent="0.2">
      <c r="A741" s="14" t="s">
        <v>124</v>
      </c>
      <c r="B741" s="15" t="s">
        <v>1553</v>
      </c>
      <c r="C741" s="15" t="s">
        <v>1521</v>
      </c>
      <c r="D741" s="15" t="s">
        <v>1548</v>
      </c>
      <c r="E741" s="15" t="s">
        <v>308</v>
      </c>
      <c r="F741" s="15" t="s">
        <v>309</v>
      </c>
      <c r="G741" s="15" t="s">
        <v>1119</v>
      </c>
      <c r="H741" s="15" t="s">
        <v>430</v>
      </c>
      <c r="I741" s="15" t="s">
        <v>310</v>
      </c>
      <c r="J741" s="15" t="s">
        <v>1110</v>
      </c>
      <c r="K741" s="15" t="s">
        <v>1111</v>
      </c>
      <c r="L741" s="15" t="s">
        <v>308</v>
      </c>
      <c r="M741" s="15" t="s">
        <v>1112</v>
      </c>
      <c r="N741" s="15" t="s">
        <v>1113</v>
      </c>
      <c r="O741" s="14" t="s">
        <v>1582</v>
      </c>
      <c r="P741" s="17">
        <v>590.61</v>
      </c>
      <c r="Q741" s="24" t="s">
        <v>1571</v>
      </c>
      <c r="R741" s="24" t="s">
        <v>1558</v>
      </c>
      <c r="S741" s="24" t="str">
        <f t="shared" si="42"/>
        <v>100002409</v>
      </c>
      <c r="T741" s="24" t="str">
        <f t="shared" si="43"/>
        <v>MAR 2020</v>
      </c>
      <c r="U741" s="24" t="str">
        <f t="shared" si="44"/>
        <v>MiscOutsideSvcs 2200</v>
      </c>
      <c r="V741" s="24" t="s">
        <v>973</v>
      </c>
    </row>
    <row r="742" spans="1:22" x14ac:dyDescent="0.2">
      <c r="A742" s="14" t="s">
        <v>124</v>
      </c>
      <c r="B742" s="15" t="s">
        <v>1553</v>
      </c>
      <c r="C742" s="15" t="s">
        <v>1521</v>
      </c>
      <c r="D742" s="15" t="s">
        <v>1548</v>
      </c>
      <c r="E742" s="15" t="s">
        <v>308</v>
      </c>
      <c r="F742" s="15" t="s">
        <v>309</v>
      </c>
      <c r="G742" s="15" t="s">
        <v>1119</v>
      </c>
      <c r="H742" s="15" t="s">
        <v>433</v>
      </c>
      <c r="I742" s="15" t="s">
        <v>310</v>
      </c>
      <c r="J742" s="15" t="s">
        <v>1114</v>
      </c>
      <c r="K742" s="15" t="s">
        <v>1115</v>
      </c>
      <c r="L742" s="15" t="s">
        <v>308</v>
      </c>
      <c r="M742" s="15" t="s">
        <v>1112</v>
      </c>
      <c r="N742" s="15" t="s">
        <v>1113</v>
      </c>
      <c r="O742" s="14" t="s">
        <v>1582</v>
      </c>
      <c r="P742" s="17">
        <v>168.64</v>
      </c>
      <c r="Q742" s="24" t="s">
        <v>1571</v>
      </c>
      <c r="R742" s="24" t="s">
        <v>1558</v>
      </c>
      <c r="S742" s="24" t="str">
        <f t="shared" si="42"/>
        <v>100002409</v>
      </c>
      <c r="T742" s="24" t="str">
        <f t="shared" si="43"/>
        <v>MAR 2020</v>
      </c>
      <c r="U742" s="24" t="str">
        <f t="shared" si="44"/>
        <v>MiscOutsideSvcs 2200</v>
      </c>
      <c r="V742" s="24" t="s">
        <v>973</v>
      </c>
    </row>
    <row r="743" spans="1:22" x14ac:dyDescent="0.2">
      <c r="A743" s="14" t="s">
        <v>124</v>
      </c>
      <c r="B743" s="15" t="s">
        <v>1553</v>
      </c>
      <c r="C743" s="15" t="s">
        <v>1521</v>
      </c>
      <c r="D743" s="15" t="s">
        <v>1548</v>
      </c>
      <c r="E743" s="15" t="s">
        <v>308</v>
      </c>
      <c r="F743" s="15" t="s">
        <v>309</v>
      </c>
      <c r="G743" s="15" t="s">
        <v>1120</v>
      </c>
      <c r="H743" s="15" t="s">
        <v>425</v>
      </c>
      <c r="I743" s="15" t="s">
        <v>310</v>
      </c>
      <c r="J743" s="15" t="s">
        <v>1110</v>
      </c>
      <c r="K743" s="15" t="s">
        <v>1111</v>
      </c>
      <c r="L743" s="15" t="s">
        <v>308</v>
      </c>
      <c r="M743" s="15" t="s">
        <v>1112</v>
      </c>
      <c r="N743" s="15" t="s">
        <v>1113</v>
      </c>
      <c r="O743" s="14" t="s">
        <v>1586</v>
      </c>
      <c r="P743" s="17">
        <v>475.61</v>
      </c>
      <c r="Q743" s="24" t="s">
        <v>1571</v>
      </c>
      <c r="R743" s="24" t="s">
        <v>1558</v>
      </c>
      <c r="S743" s="24" t="str">
        <f t="shared" si="42"/>
        <v>100003361</v>
      </c>
      <c r="T743" s="24" t="str">
        <f t="shared" si="43"/>
        <v>APR 2020</v>
      </c>
      <c r="U743" s="24" t="str">
        <f t="shared" si="44"/>
        <v>MiscOutsideSvcs 2200</v>
      </c>
      <c r="V743" s="24" t="s">
        <v>973</v>
      </c>
    </row>
    <row r="744" spans="1:22" x14ac:dyDescent="0.2">
      <c r="A744" s="14" t="s">
        <v>124</v>
      </c>
      <c r="B744" s="15" t="s">
        <v>1553</v>
      </c>
      <c r="C744" s="15" t="s">
        <v>1521</v>
      </c>
      <c r="D744" s="15" t="s">
        <v>1548</v>
      </c>
      <c r="E744" s="15" t="s">
        <v>308</v>
      </c>
      <c r="F744" s="15" t="s">
        <v>309</v>
      </c>
      <c r="G744" s="15" t="s">
        <v>1120</v>
      </c>
      <c r="H744" s="15" t="s">
        <v>426</v>
      </c>
      <c r="I744" s="15" t="s">
        <v>310</v>
      </c>
      <c r="J744" s="15" t="s">
        <v>1114</v>
      </c>
      <c r="K744" s="15" t="s">
        <v>1115</v>
      </c>
      <c r="L744" s="15" t="s">
        <v>308</v>
      </c>
      <c r="M744" s="15" t="s">
        <v>1112</v>
      </c>
      <c r="N744" s="15" t="s">
        <v>1113</v>
      </c>
      <c r="O744" s="14" t="s">
        <v>1586</v>
      </c>
      <c r="P744" s="17">
        <v>31.1</v>
      </c>
      <c r="Q744" s="24" t="s">
        <v>1571</v>
      </c>
      <c r="R744" s="24" t="s">
        <v>1558</v>
      </c>
      <c r="S744" s="24" t="str">
        <f t="shared" si="42"/>
        <v>100003361</v>
      </c>
      <c r="T744" s="24" t="str">
        <f t="shared" si="43"/>
        <v>APR 2020</v>
      </c>
      <c r="U744" s="24" t="str">
        <f t="shared" si="44"/>
        <v>MiscOutsideSvcs 2200</v>
      </c>
      <c r="V744" s="24" t="s">
        <v>973</v>
      </c>
    </row>
    <row r="745" spans="1:22" x14ac:dyDescent="0.2">
      <c r="A745" s="14" t="s">
        <v>124</v>
      </c>
      <c r="B745" s="15" t="s">
        <v>1553</v>
      </c>
      <c r="C745" s="15" t="s">
        <v>1521</v>
      </c>
      <c r="D745" s="15" t="s">
        <v>1548</v>
      </c>
      <c r="E745" s="15" t="s">
        <v>308</v>
      </c>
      <c r="F745" s="15" t="s">
        <v>309</v>
      </c>
      <c r="G745" s="15" t="s">
        <v>1522</v>
      </c>
      <c r="H745" s="15" t="s">
        <v>426</v>
      </c>
      <c r="I745" s="15" t="s">
        <v>310</v>
      </c>
      <c r="J745" s="15" t="s">
        <v>1110</v>
      </c>
      <c r="K745" s="15" t="s">
        <v>1111</v>
      </c>
      <c r="L745" s="15" t="s">
        <v>308</v>
      </c>
      <c r="M745" s="15" t="s">
        <v>1112</v>
      </c>
      <c r="N745" s="15" t="s">
        <v>1113</v>
      </c>
      <c r="O745" s="14" t="s">
        <v>414</v>
      </c>
      <c r="P745" s="17">
        <v>475.36</v>
      </c>
      <c r="Q745" s="24" t="s">
        <v>1571</v>
      </c>
      <c r="R745" s="24" t="s">
        <v>1558</v>
      </c>
      <c r="S745" s="24" t="str">
        <f t="shared" si="42"/>
        <v>100004088</v>
      </c>
      <c r="T745" s="24" t="str">
        <f t="shared" si="43"/>
        <v>MAY 2020</v>
      </c>
      <c r="U745" s="24" t="str">
        <f t="shared" si="44"/>
        <v>MiscOutsideSvcs 2200</v>
      </c>
      <c r="V745" s="24" t="s">
        <v>973</v>
      </c>
    </row>
    <row r="746" spans="1:22" x14ac:dyDescent="0.2">
      <c r="A746" s="14" t="s">
        <v>124</v>
      </c>
      <c r="B746" s="15" t="s">
        <v>1553</v>
      </c>
      <c r="C746" s="15" t="s">
        <v>1521</v>
      </c>
      <c r="D746" s="15" t="s">
        <v>1548</v>
      </c>
      <c r="E746" s="15" t="s">
        <v>308</v>
      </c>
      <c r="F746" s="15" t="s">
        <v>309</v>
      </c>
      <c r="G746" s="15" t="s">
        <v>1522</v>
      </c>
      <c r="H746" s="15" t="s">
        <v>427</v>
      </c>
      <c r="I746" s="15" t="s">
        <v>310</v>
      </c>
      <c r="J746" s="15" t="s">
        <v>1114</v>
      </c>
      <c r="K746" s="15" t="s">
        <v>1115</v>
      </c>
      <c r="L746" s="15" t="s">
        <v>308</v>
      </c>
      <c r="M746" s="15" t="s">
        <v>1112</v>
      </c>
      <c r="N746" s="15" t="s">
        <v>1113</v>
      </c>
      <c r="O746" s="14" t="s">
        <v>414</v>
      </c>
      <c r="P746" s="17">
        <v>27.94</v>
      </c>
      <c r="Q746" s="24" t="s">
        <v>1571</v>
      </c>
      <c r="R746" s="24" t="s">
        <v>1558</v>
      </c>
      <c r="S746" s="24" t="str">
        <f t="shared" si="42"/>
        <v>100004088</v>
      </c>
      <c r="T746" s="24" t="str">
        <f t="shared" si="43"/>
        <v>MAY 2020</v>
      </c>
      <c r="U746" s="24" t="str">
        <f t="shared" si="44"/>
        <v>MiscOutsideSvcs 2200</v>
      </c>
      <c r="V746" s="24" t="s">
        <v>973</v>
      </c>
    </row>
    <row r="747" spans="1:22" x14ac:dyDescent="0.2">
      <c r="A747" s="14" t="s">
        <v>124</v>
      </c>
      <c r="B747" s="15" t="s">
        <v>1553</v>
      </c>
      <c r="C747" s="15" t="s">
        <v>1521</v>
      </c>
      <c r="D747" s="15" t="s">
        <v>1548</v>
      </c>
      <c r="E747" s="15" t="s">
        <v>308</v>
      </c>
      <c r="F747" s="15" t="s">
        <v>309</v>
      </c>
      <c r="G747" s="15" t="s">
        <v>1523</v>
      </c>
      <c r="H747" s="15" t="s">
        <v>424</v>
      </c>
      <c r="I747" s="15" t="s">
        <v>310</v>
      </c>
      <c r="J747" s="15" t="s">
        <v>1110</v>
      </c>
      <c r="K747" s="15" t="s">
        <v>1111</v>
      </c>
      <c r="L747" s="15" t="s">
        <v>308</v>
      </c>
      <c r="M747" s="15" t="s">
        <v>1112</v>
      </c>
      <c r="N747" s="15" t="s">
        <v>1113</v>
      </c>
      <c r="O747" s="14" t="s">
        <v>1583</v>
      </c>
      <c r="P747" s="17">
        <v>771.42</v>
      </c>
      <c r="Q747" s="24" t="s">
        <v>1571</v>
      </c>
      <c r="R747" s="24" t="s">
        <v>1558</v>
      </c>
      <c r="S747" s="24" t="str">
        <f t="shared" si="42"/>
        <v>100005023</v>
      </c>
      <c r="T747" s="24" t="str">
        <f t="shared" si="43"/>
        <v>JUN 2020</v>
      </c>
      <c r="U747" s="24" t="str">
        <f t="shared" si="44"/>
        <v>MiscOutsideSvcs 2200</v>
      </c>
      <c r="V747" s="24" t="s">
        <v>973</v>
      </c>
    </row>
    <row r="748" spans="1:22" x14ac:dyDescent="0.2">
      <c r="A748" s="14" t="s">
        <v>124</v>
      </c>
      <c r="B748" s="15" t="s">
        <v>1553</v>
      </c>
      <c r="C748" s="15" t="s">
        <v>1521</v>
      </c>
      <c r="D748" s="15" t="s">
        <v>1548</v>
      </c>
      <c r="E748" s="15" t="s">
        <v>308</v>
      </c>
      <c r="F748" s="15" t="s">
        <v>309</v>
      </c>
      <c r="G748" s="15" t="s">
        <v>1523</v>
      </c>
      <c r="H748" s="15" t="s">
        <v>425</v>
      </c>
      <c r="I748" s="15" t="s">
        <v>310</v>
      </c>
      <c r="J748" s="15" t="s">
        <v>1114</v>
      </c>
      <c r="K748" s="15" t="s">
        <v>1115</v>
      </c>
      <c r="L748" s="15" t="s">
        <v>308</v>
      </c>
      <c r="M748" s="15" t="s">
        <v>1112</v>
      </c>
      <c r="N748" s="15" t="s">
        <v>1113</v>
      </c>
      <c r="O748" s="14" t="s">
        <v>1583</v>
      </c>
      <c r="P748" s="17">
        <v>47.36</v>
      </c>
      <c r="Q748" s="24" t="s">
        <v>1571</v>
      </c>
      <c r="R748" s="24" t="s">
        <v>1558</v>
      </c>
      <c r="S748" s="24" t="str">
        <f t="shared" si="42"/>
        <v>100005023</v>
      </c>
      <c r="T748" s="24" t="str">
        <f t="shared" si="43"/>
        <v>JUN 2020</v>
      </c>
      <c r="U748" s="24" t="str">
        <f t="shared" si="44"/>
        <v>MiscOutsideSvcs 2200</v>
      </c>
      <c r="V748" s="24" t="s">
        <v>973</v>
      </c>
    </row>
    <row r="749" spans="1:22" x14ac:dyDescent="0.2">
      <c r="A749" s="14" t="s">
        <v>124</v>
      </c>
      <c r="B749" s="15" t="s">
        <v>1553</v>
      </c>
      <c r="C749" s="15" t="s">
        <v>1521</v>
      </c>
      <c r="D749" s="15" t="s">
        <v>1548</v>
      </c>
      <c r="E749" s="15" t="s">
        <v>308</v>
      </c>
      <c r="F749" s="15" t="s">
        <v>309</v>
      </c>
      <c r="G749" s="15" t="s">
        <v>1524</v>
      </c>
      <c r="H749" s="15" t="s">
        <v>426</v>
      </c>
      <c r="I749" s="15" t="s">
        <v>310</v>
      </c>
      <c r="J749" s="15" t="s">
        <v>1110</v>
      </c>
      <c r="K749" s="15" t="s">
        <v>1111</v>
      </c>
      <c r="L749" s="15" t="s">
        <v>308</v>
      </c>
      <c r="M749" s="15" t="s">
        <v>1112</v>
      </c>
      <c r="N749" s="15" t="s">
        <v>1113</v>
      </c>
      <c r="O749" s="14" t="s">
        <v>1579</v>
      </c>
      <c r="P749" s="17">
        <v>568.72</v>
      </c>
      <c r="Q749" s="24" t="s">
        <v>1571</v>
      </c>
      <c r="R749" s="24" t="s">
        <v>1558</v>
      </c>
      <c r="S749" s="24" t="str">
        <f t="shared" si="42"/>
        <v>100005995</v>
      </c>
      <c r="T749" s="24" t="str">
        <f t="shared" si="43"/>
        <v>JUL 2020</v>
      </c>
      <c r="U749" s="24" t="str">
        <f t="shared" si="44"/>
        <v>MiscOutsideSvcs 2200</v>
      </c>
      <c r="V749" s="24" t="s">
        <v>973</v>
      </c>
    </row>
    <row r="750" spans="1:22" x14ac:dyDescent="0.2">
      <c r="A750" s="14" t="s">
        <v>124</v>
      </c>
      <c r="B750" s="15" t="s">
        <v>1553</v>
      </c>
      <c r="C750" s="15" t="s">
        <v>1521</v>
      </c>
      <c r="D750" s="15" t="s">
        <v>1548</v>
      </c>
      <c r="E750" s="15" t="s">
        <v>308</v>
      </c>
      <c r="F750" s="15" t="s">
        <v>309</v>
      </c>
      <c r="G750" s="15" t="s">
        <v>1524</v>
      </c>
      <c r="H750" s="15" t="s">
        <v>427</v>
      </c>
      <c r="I750" s="15" t="s">
        <v>310</v>
      </c>
      <c r="J750" s="15" t="s">
        <v>1114</v>
      </c>
      <c r="K750" s="15" t="s">
        <v>1115</v>
      </c>
      <c r="L750" s="15" t="s">
        <v>308</v>
      </c>
      <c r="M750" s="15" t="s">
        <v>1112</v>
      </c>
      <c r="N750" s="15" t="s">
        <v>1113</v>
      </c>
      <c r="O750" s="14" t="s">
        <v>1579</v>
      </c>
      <c r="P750" s="17">
        <v>230.62</v>
      </c>
      <c r="Q750" s="24" t="s">
        <v>1571</v>
      </c>
      <c r="R750" s="24" t="s">
        <v>1558</v>
      </c>
      <c r="S750" s="24" t="str">
        <f t="shared" si="42"/>
        <v>100005995</v>
      </c>
      <c r="T750" s="24" t="str">
        <f t="shared" si="43"/>
        <v>JUL 2020</v>
      </c>
      <c r="U750" s="24" t="str">
        <f t="shared" si="44"/>
        <v>MiscOutsideSvcs 2200</v>
      </c>
      <c r="V750" s="24" t="s">
        <v>973</v>
      </c>
    </row>
    <row r="751" spans="1:22" x14ac:dyDescent="0.2">
      <c r="A751" s="14" t="s">
        <v>124</v>
      </c>
      <c r="B751" s="15" t="s">
        <v>1553</v>
      </c>
      <c r="C751" s="15" t="s">
        <v>1521</v>
      </c>
      <c r="D751" s="15" t="s">
        <v>1548</v>
      </c>
      <c r="E751" s="15" t="s">
        <v>308</v>
      </c>
      <c r="F751" s="15" t="s">
        <v>309</v>
      </c>
      <c r="G751" s="15" t="s">
        <v>1121</v>
      </c>
      <c r="H751" s="15" t="s">
        <v>434</v>
      </c>
      <c r="I751" s="15" t="s">
        <v>310</v>
      </c>
      <c r="J751" s="15" t="s">
        <v>1110</v>
      </c>
      <c r="K751" s="15" t="s">
        <v>1111</v>
      </c>
      <c r="L751" s="15" t="s">
        <v>308</v>
      </c>
      <c r="M751" s="15" t="s">
        <v>1112</v>
      </c>
      <c r="N751" s="15" t="s">
        <v>1113</v>
      </c>
      <c r="O751" s="14" t="s">
        <v>1580</v>
      </c>
      <c r="P751" s="17">
        <v>487.48</v>
      </c>
      <c r="Q751" s="24" t="s">
        <v>1571</v>
      </c>
      <c r="R751" s="24" t="s">
        <v>1558</v>
      </c>
      <c r="S751" s="24" t="str">
        <f t="shared" si="42"/>
        <v>100006811</v>
      </c>
      <c r="T751" s="24" t="str">
        <f t="shared" si="43"/>
        <v>AUG 2020</v>
      </c>
      <c r="U751" s="24" t="str">
        <f t="shared" si="44"/>
        <v>MiscOutsideSvcs 2200</v>
      </c>
      <c r="V751" s="24" t="s">
        <v>973</v>
      </c>
    </row>
    <row r="752" spans="1:22" x14ac:dyDescent="0.2">
      <c r="A752" s="14" t="s">
        <v>124</v>
      </c>
      <c r="B752" s="15" t="s">
        <v>1553</v>
      </c>
      <c r="C752" s="15" t="s">
        <v>1521</v>
      </c>
      <c r="D752" s="15" t="s">
        <v>1548</v>
      </c>
      <c r="E752" s="15" t="s">
        <v>308</v>
      </c>
      <c r="F752" s="15" t="s">
        <v>309</v>
      </c>
      <c r="G752" s="15" t="s">
        <v>1121</v>
      </c>
      <c r="H752" s="15" t="s">
        <v>432</v>
      </c>
      <c r="I752" s="15" t="s">
        <v>310</v>
      </c>
      <c r="J752" s="15" t="s">
        <v>1114</v>
      </c>
      <c r="K752" s="15" t="s">
        <v>1115</v>
      </c>
      <c r="L752" s="15" t="s">
        <v>308</v>
      </c>
      <c r="M752" s="15" t="s">
        <v>1112</v>
      </c>
      <c r="N752" s="15" t="s">
        <v>1113</v>
      </c>
      <c r="O752" s="14" t="s">
        <v>1580</v>
      </c>
      <c r="P752" s="17">
        <v>165.37</v>
      </c>
      <c r="Q752" s="24" t="s">
        <v>1571</v>
      </c>
      <c r="R752" s="24" t="s">
        <v>1558</v>
      </c>
      <c r="S752" s="24" t="str">
        <f t="shared" si="42"/>
        <v>100006811</v>
      </c>
      <c r="T752" s="24" t="str">
        <f t="shared" si="43"/>
        <v>AUG 2020</v>
      </c>
      <c r="U752" s="24" t="str">
        <f t="shared" si="44"/>
        <v>MiscOutsideSvcs 2200</v>
      </c>
      <c r="V752" s="24" t="s">
        <v>973</v>
      </c>
    </row>
    <row r="753" spans="1:22" x14ac:dyDescent="0.2">
      <c r="A753" s="14" t="s">
        <v>124</v>
      </c>
      <c r="B753" s="15" t="s">
        <v>1553</v>
      </c>
      <c r="C753" s="15" t="s">
        <v>1521</v>
      </c>
      <c r="D753" s="15" t="s">
        <v>1548</v>
      </c>
      <c r="E753" s="15" t="s">
        <v>308</v>
      </c>
      <c r="F753" s="15" t="s">
        <v>309</v>
      </c>
      <c r="G753" s="15" t="s">
        <v>1122</v>
      </c>
      <c r="H753" s="15" t="s">
        <v>431</v>
      </c>
      <c r="I753" s="15" t="s">
        <v>310</v>
      </c>
      <c r="J753" s="15" t="s">
        <v>1110</v>
      </c>
      <c r="K753" s="15" t="s">
        <v>1111</v>
      </c>
      <c r="L753" s="15" t="s">
        <v>308</v>
      </c>
      <c r="M753" s="15" t="s">
        <v>1112</v>
      </c>
      <c r="N753" s="15" t="s">
        <v>1113</v>
      </c>
      <c r="O753" s="14" t="s">
        <v>1584</v>
      </c>
      <c r="P753" s="17">
        <v>436.41</v>
      </c>
      <c r="Q753" s="24" t="s">
        <v>1571</v>
      </c>
      <c r="R753" s="24" t="s">
        <v>1558</v>
      </c>
      <c r="S753" s="24" t="str">
        <f t="shared" si="42"/>
        <v>100009886</v>
      </c>
      <c r="T753" s="24" t="str">
        <f t="shared" si="43"/>
        <v>SEP 2019</v>
      </c>
      <c r="U753" s="24" t="str">
        <f t="shared" si="44"/>
        <v>MiscOutsideSvcs 2200</v>
      </c>
      <c r="V753" s="24" t="s">
        <v>973</v>
      </c>
    </row>
    <row r="754" spans="1:22" x14ac:dyDescent="0.2">
      <c r="A754" s="14" t="s">
        <v>124</v>
      </c>
      <c r="B754" s="15" t="s">
        <v>1553</v>
      </c>
      <c r="C754" s="15" t="s">
        <v>1521</v>
      </c>
      <c r="D754" s="15" t="s">
        <v>1548</v>
      </c>
      <c r="E754" s="15" t="s">
        <v>308</v>
      </c>
      <c r="F754" s="15" t="s">
        <v>309</v>
      </c>
      <c r="G754" s="15" t="s">
        <v>1122</v>
      </c>
      <c r="H754" s="15" t="s">
        <v>434</v>
      </c>
      <c r="I754" s="15" t="s">
        <v>310</v>
      </c>
      <c r="J754" s="15" t="s">
        <v>1114</v>
      </c>
      <c r="K754" s="15" t="s">
        <v>1115</v>
      </c>
      <c r="L754" s="15" t="s">
        <v>308</v>
      </c>
      <c r="M754" s="15" t="s">
        <v>1112</v>
      </c>
      <c r="N754" s="15" t="s">
        <v>1113</v>
      </c>
      <c r="O754" s="14" t="s">
        <v>1584</v>
      </c>
      <c r="P754" s="17">
        <v>100.28</v>
      </c>
      <c r="Q754" s="24" t="s">
        <v>1571</v>
      </c>
      <c r="R754" s="24" t="s">
        <v>1558</v>
      </c>
      <c r="S754" s="24" t="str">
        <f t="shared" si="42"/>
        <v>100009886</v>
      </c>
      <c r="T754" s="24" t="str">
        <f t="shared" si="43"/>
        <v>SEP 2019</v>
      </c>
      <c r="U754" s="24" t="str">
        <f t="shared" si="44"/>
        <v>MiscOutsideSvcs 2200</v>
      </c>
      <c r="V754" s="24" t="s">
        <v>973</v>
      </c>
    </row>
    <row r="755" spans="1:22" x14ac:dyDescent="0.2">
      <c r="A755" s="14" t="s">
        <v>124</v>
      </c>
      <c r="B755" s="15" t="s">
        <v>1553</v>
      </c>
      <c r="C755" s="15" t="s">
        <v>1521</v>
      </c>
      <c r="D755" s="15" t="s">
        <v>1548</v>
      </c>
      <c r="E755" s="15" t="s">
        <v>308</v>
      </c>
      <c r="F755" s="15" t="s">
        <v>309</v>
      </c>
      <c r="G755" s="15" t="s">
        <v>1123</v>
      </c>
      <c r="H755" s="15" t="s">
        <v>427</v>
      </c>
      <c r="I755" s="15" t="s">
        <v>310</v>
      </c>
      <c r="J755" s="15" t="s">
        <v>1110</v>
      </c>
      <c r="K755" s="15" t="s">
        <v>1111</v>
      </c>
      <c r="L755" s="15" t="s">
        <v>308</v>
      </c>
      <c r="M755" s="15" t="s">
        <v>1112</v>
      </c>
      <c r="N755" s="15" t="s">
        <v>1113</v>
      </c>
      <c r="O755" s="14" t="s">
        <v>1577</v>
      </c>
      <c r="P755" s="17">
        <v>557.6</v>
      </c>
      <c r="Q755" s="24" t="s">
        <v>1571</v>
      </c>
      <c r="R755" s="24" t="s">
        <v>1558</v>
      </c>
      <c r="S755" s="24" t="str">
        <f t="shared" si="42"/>
        <v>100010761</v>
      </c>
      <c r="T755" s="24" t="str">
        <f t="shared" si="43"/>
        <v>OCT 2019</v>
      </c>
      <c r="U755" s="24" t="str">
        <f t="shared" si="44"/>
        <v>MiscOutsideSvcs 2200</v>
      </c>
      <c r="V755" s="24" t="s">
        <v>973</v>
      </c>
    </row>
    <row r="756" spans="1:22" x14ac:dyDescent="0.2">
      <c r="A756" s="14" t="s">
        <v>124</v>
      </c>
      <c r="B756" s="15" t="s">
        <v>1553</v>
      </c>
      <c r="C756" s="15" t="s">
        <v>1521</v>
      </c>
      <c r="D756" s="15" t="s">
        <v>1548</v>
      </c>
      <c r="E756" s="15" t="s">
        <v>308</v>
      </c>
      <c r="F756" s="15" t="s">
        <v>309</v>
      </c>
      <c r="G756" s="15" t="s">
        <v>1123</v>
      </c>
      <c r="H756" s="15" t="s">
        <v>428</v>
      </c>
      <c r="I756" s="15" t="s">
        <v>310</v>
      </c>
      <c r="J756" s="15" t="s">
        <v>1117</v>
      </c>
      <c r="K756" s="15" t="s">
        <v>1118</v>
      </c>
      <c r="L756" s="15" t="s">
        <v>308</v>
      </c>
      <c r="M756" s="15" t="s">
        <v>1112</v>
      </c>
      <c r="N756" s="15" t="s">
        <v>1113</v>
      </c>
      <c r="O756" s="14" t="s">
        <v>1577</v>
      </c>
      <c r="P756" s="17">
        <v>5.78</v>
      </c>
      <c r="Q756" s="24" t="s">
        <v>1571</v>
      </c>
      <c r="R756" s="24" t="s">
        <v>1558</v>
      </c>
      <c r="S756" s="24" t="str">
        <f t="shared" si="42"/>
        <v>100010761</v>
      </c>
      <c r="T756" s="24" t="str">
        <f t="shared" si="43"/>
        <v>OCT 2019</v>
      </c>
      <c r="U756" s="24" t="str">
        <f t="shared" si="44"/>
        <v>MiscOutsideSvcs 2200</v>
      </c>
      <c r="V756" s="24" t="s">
        <v>973</v>
      </c>
    </row>
    <row r="757" spans="1:22" x14ac:dyDescent="0.2">
      <c r="A757" s="14" t="s">
        <v>124</v>
      </c>
      <c r="B757" s="15" t="s">
        <v>1553</v>
      </c>
      <c r="C757" s="15" t="s">
        <v>1521</v>
      </c>
      <c r="D757" s="15" t="s">
        <v>1548</v>
      </c>
      <c r="E757" s="15" t="s">
        <v>308</v>
      </c>
      <c r="F757" s="15" t="s">
        <v>309</v>
      </c>
      <c r="G757" s="15" t="s">
        <v>1123</v>
      </c>
      <c r="H757" s="15" t="s">
        <v>429</v>
      </c>
      <c r="I757" s="15" t="s">
        <v>310</v>
      </c>
      <c r="J757" s="15" t="s">
        <v>1114</v>
      </c>
      <c r="K757" s="15" t="s">
        <v>1115</v>
      </c>
      <c r="L757" s="15" t="s">
        <v>308</v>
      </c>
      <c r="M757" s="15" t="s">
        <v>1112</v>
      </c>
      <c r="N757" s="15" t="s">
        <v>1113</v>
      </c>
      <c r="O757" s="14" t="s">
        <v>1577</v>
      </c>
      <c r="P757" s="17">
        <v>26.54</v>
      </c>
      <c r="Q757" s="24" t="s">
        <v>1571</v>
      </c>
      <c r="R757" s="24" t="s">
        <v>1558</v>
      </c>
      <c r="S757" s="24" t="str">
        <f t="shared" si="42"/>
        <v>100010761</v>
      </c>
      <c r="T757" s="24" t="str">
        <f t="shared" si="43"/>
        <v>OCT 2019</v>
      </c>
      <c r="U757" s="24" t="str">
        <f t="shared" si="44"/>
        <v>MiscOutsideSvcs 2200</v>
      </c>
      <c r="V757" s="24" t="s">
        <v>973</v>
      </c>
    </row>
    <row r="758" spans="1:22" x14ac:dyDescent="0.2">
      <c r="A758" s="14" t="s">
        <v>124</v>
      </c>
      <c r="B758" s="15" t="s">
        <v>1553</v>
      </c>
      <c r="C758" s="15" t="s">
        <v>1521</v>
      </c>
      <c r="D758" s="15" t="s">
        <v>1548</v>
      </c>
      <c r="E758" s="15" t="s">
        <v>308</v>
      </c>
      <c r="F758" s="15" t="s">
        <v>309</v>
      </c>
      <c r="G758" s="15" t="s">
        <v>1124</v>
      </c>
      <c r="H758" s="15" t="s">
        <v>434</v>
      </c>
      <c r="I758" s="15" t="s">
        <v>310</v>
      </c>
      <c r="J758" s="15" t="s">
        <v>1110</v>
      </c>
      <c r="K758" s="15" t="s">
        <v>1111</v>
      </c>
      <c r="L758" s="15" t="s">
        <v>308</v>
      </c>
      <c r="M758" s="15" t="s">
        <v>1112</v>
      </c>
      <c r="N758" s="15" t="s">
        <v>1113</v>
      </c>
      <c r="O758" s="14" t="s">
        <v>1585</v>
      </c>
      <c r="P758" s="17">
        <v>444.43</v>
      </c>
      <c r="Q758" s="24" t="s">
        <v>1571</v>
      </c>
      <c r="R758" s="24" t="s">
        <v>1558</v>
      </c>
      <c r="S758" s="24" t="str">
        <f t="shared" si="42"/>
        <v>100011609</v>
      </c>
      <c r="T758" s="24" t="str">
        <f t="shared" si="43"/>
        <v>NOV 2019</v>
      </c>
      <c r="U758" s="24" t="str">
        <f t="shared" si="44"/>
        <v>MiscOutsideSvcs 2200</v>
      </c>
      <c r="V758" s="24" t="s">
        <v>973</v>
      </c>
    </row>
    <row r="759" spans="1:22" x14ac:dyDescent="0.2">
      <c r="A759" s="14" t="s">
        <v>124</v>
      </c>
      <c r="B759" s="15" t="s">
        <v>1553</v>
      </c>
      <c r="C759" s="15" t="s">
        <v>1521</v>
      </c>
      <c r="D759" s="15" t="s">
        <v>1548</v>
      </c>
      <c r="E759" s="15" t="s">
        <v>308</v>
      </c>
      <c r="F759" s="15" t="s">
        <v>309</v>
      </c>
      <c r="G759" s="15" t="s">
        <v>1125</v>
      </c>
      <c r="H759" s="15" t="s">
        <v>432</v>
      </c>
      <c r="I759" s="15" t="s">
        <v>310</v>
      </c>
      <c r="J759" s="15" t="s">
        <v>1114</v>
      </c>
      <c r="K759" s="15" t="s">
        <v>1115</v>
      </c>
      <c r="L759" s="15" t="s">
        <v>308</v>
      </c>
      <c r="M759" s="15" t="s">
        <v>1112</v>
      </c>
      <c r="N759" s="15" t="s">
        <v>1113</v>
      </c>
      <c r="O759" s="14" t="s">
        <v>1576</v>
      </c>
      <c r="P759" s="17">
        <v>20.38</v>
      </c>
      <c r="Q759" s="24" t="s">
        <v>1571</v>
      </c>
      <c r="R759" s="24" t="s">
        <v>1558</v>
      </c>
      <c r="S759" s="24" t="str">
        <f t="shared" si="42"/>
        <v>100012480</v>
      </c>
      <c r="T759" s="24" t="str">
        <f t="shared" si="43"/>
        <v>DEC 2019</v>
      </c>
      <c r="U759" s="24" t="str">
        <f t="shared" si="44"/>
        <v>MiscOutsideSvcs 2200</v>
      </c>
      <c r="V759" s="24" t="s">
        <v>973</v>
      </c>
    </row>
    <row r="760" spans="1:22" x14ac:dyDescent="0.2">
      <c r="A760" s="14" t="s">
        <v>124</v>
      </c>
      <c r="B760" s="15" t="s">
        <v>1553</v>
      </c>
      <c r="C760" s="15" t="s">
        <v>1521</v>
      </c>
      <c r="D760" s="15" t="s">
        <v>1548</v>
      </c>
      <c r="E760" s="15" t="s">
        <v>308</v>
      </c>
      <c r="F760" s="15" t="s">
        <v>309</v>
      </c>
      <c r="G760" s="15" t="s">
        <v>1125</v>
      </c>
      <c r="H760" s="15" t="s">
        <v>435</v>
      </c>
      <c r="I760" s="15" t="s">
        <v>310</v>
      </c>
      <c r="J760" s="15" t="s">
        <v>1110</v>
      </c>
      <c r="K760" s="15" t="s">
        <v>1111</v>
      </c>
      <c r="L760" s="15" t="s">
        <v>308</v>
      </c>
      <c r="M760" s="15" t="s">
        <v>1112</v>
      </c>
      <c r="N760" s="15" t="s">
        <v>1113</v>
      </c>
      <c r="O760" s="14" t="s">
        <v>1576</v>
      </c>
      <c r="P760" s="17">
        <v>456.09</v>
      </c>
      <c r="Q760" s="24" t="s">
        <v>1571</v>
      </c>
      <c r="R760" s="24" t="s">
        <v>1558</v>
      </c>
      <c r="S760" s="24" t="str">
        <f t="shared" si="42"/>
        <v>100012480</v>
      </c>
      <c r="T760" s="24" t="str">
        <f t="shared" si="43"/>
        <v>DEC 2019</v>
      </c>
      <c r="U760" s="24" t="str">
        <f t="shared" si="44"/>
        <v>MiscOutsideSvcs 2200</v>
      </c>
      <c r="V760" s="24" t="s">
        <v>973</v>
      </c>
    </row>
    <row r="761" spans="1:22" x14ac:dyDescent="0.2">
      <c r="A761" s="14" t="s">
        <v>124</v>
      </c>
      <c r="B761" s="15" t="s">
        <v>1553</v>
      </c>
      <c r="C761" s="15" t="s">
        <v>1525</v>
      </c>
      <c r="D761" s="15" t="s">
        <v>1549</v>
      </c>
      <c r="E761" s="15" t="s">
        <v>308</v>
      </c>
      <c r="F761" s="15" t="s">
        <v>309</v>
      </c>
      <c r="G761" s="15" t="s">
        <v>1526</v>
      </c>
      <c r="H761" s="15" t="s">
        <v>295</v>
      </c>
      <c r="I761" s="15" t="s">
        <v>310</v>
      </c>
      <c r="J761" s="15" t="s">
        <v>1527</v>
      </c>
      <c r="K761" s="15" t="s">
        <v>1528</v>
      </c>
      <c r="L761" s="15" t="s">
        <v>308</v>
      </c>
      <c r="M761" s="15" t="s">
        <v>1529</v>
      </c>
      <c r="N761" s="15" t="s">
        <v>1530</v>
      </c>
      <c r="O761" s="14" t="s">
        <v>1586</v>
      </c>
      <c r="P761" s="17">
        <v>1153.68</v>
      </c>
      <c r="Q761" s="24" t="s">
        <v>1571</v>
      </c>
      <c r="R761" s="24" t="s">
        <v>1558</v>
      </c>
      <c r="S761" s="24" t="str">
        <f t="shared" si="42"/>
        <v>100003369</v>
      </c>
      <c r="T761" s="24" t="str">
        <f t="shared" si="43"/>
        <v>APR 2020</v>
      </c>
      <c r="U761" s="24" t="str">
        <f t="shared" si="44"/>
        <v>Svcs-Ess Svs-2200</v>
      </c>
      <c r="V761" s="24" t="s">
        <v>1559</v>
      </c>
    </row>
    <row r="762" spans="1:22" x14ac:dyDescent="0.2">
      <c r="A762" s="14" t="s">
        <v>124</v>
      </c>
      <c r="B762" s="15" t="s">
        <v>1553</v>
      </c>
      <c r="C762" s="15" t="s">
        <v>1525</v>
      </c>
      <c r="D762" s="15" t="s">
        <v>1549</v>
      </c>
      <c r="E762" s="15" t="s">
        <v>308</v>
      </c>
      <c r="F762" s="15" t="s">
        <v>309</v>
      </c>
      <c r="G762" s="15" t="s">
        <v>1526</v>
      </c>
      <c r="H762" s="15" t="s">
        <v>2</v>
      </c>
      <c r="I762" s="15" t="s">
        <v>310</v>
      </c>
      <c r="J762" s="15" t="s">
        <v>1527</v>
      </c>
      <c r="K762" s="15" t="s">
        <v>1528</v>
      </c>
      <c r="L762" s="15" t="s">
        <v>308</v>
      </c>
      <c r="M762" s="15" t="s">
        <v>1529</v>
      </c>
      <c r="N762" s="15" t="s">
        <v>1530</v>
      </c>
      <c r="O762" s="14" t="s">
        <v>1586</v>
      </c>
      <c r="P762" s="17">
        <v>455.27</v>
      </c>
      <c r="Q762" s="24" t="s">
        <v>1571</v>
      </c>
      <c r="R762" s="24" t="s">
        <v>1558</v>
      </c>
      <c r="S762" s="24" t="str">
        <f t="shared" si="42"/>
        <v>100003369</v>
      </c>
      <c r="T762" s="24" t="str">
        <f t="shared" si="43"/>
        <v>APR 2020</v>
      </c>
      <c r="U762" s="24" t="str">
        <f t="shared" si="44"/>
        <v>Svcs-Ess Svs-2200</v>
      </c>
      <c r="V762" s="24" t="s">
        <v>1559</v>
      </c>
    </row>
    <row r="763" spans="1:22" x14ac:dyDescent="0.2">
      <c r="A763" s="14" t="s">
        <v>124</v>
      </c>
      <c r="B763" s="15" t="s">
        <v>1553</v>
      </c>
      <c r="C763" s="15" t="s">
        <v>1525</v>
      </c>
      <c r="D763" s="15" t="s">
        <v>1549</v>
      </c>
      <c r="E763" s="15" t="s">
        <v>308</v>
      </c>
      <c r="F763" s="15" t="s">
        <v>309</v>
      </c>
      <c r="G763" s="15" t="s">
        <v>1526</v>
      </c>
      <c r="H763" s="15" t="s">
        <v>285</v>
      </c>
      <c r="I763" s="15" t="s">
        <v>310</v>
      </c>
      <c r="J763" s="15" t="s">
        <v>1527</v>
      </c>
      <c r="K763" s="15" t="s">
        <v>1528</v>
      </c>
      <c r="L763" s="15" t="s">
        <v>308</v>
      </c>
      <c r="M763" s="15" t="s">
        <v>1529</v>
      </c>
      <c r="N763" s="15" t="s">
        <v>1530</v>
      </c>
      <c r="O763" s="14" t="s">
        <v>1586</v>
      </c>
      <c r="P763" s="17">
        <v>75.86</v>
      </c>
      <c r="Q763" s="24" t="s">
        <v>1571</v>
      </c>
      <c r="R763" s="24" t="s">
        <v>1558</v>
      </c>
      <c r="S763" s="24" t="str">
        <f t="shared" si="42"/>
        <v>100003369</v>
      </c>
      <c r="T763" s="24" t="str">
        <f t="shared" si="43"/>
        <v>APR 2020</v>
      </c>
      <c r="U763" s="24" t="str">
        <f t="shared" si="44"/>
        <v>Svcs-Ess Svs-2200</v>
      </c>
      <c r="V763" s="24" t="s">
        <v>1559</v>
      </c>
    </row>
    <row r="764" spans="1:22" x14ac:dyDescent="0.2">
      <c r="A764" s="14" t="s">
        <v>124</v>
      </c>
      <c r="B764" s="15" t="s">
        <v>1553</v>
      </c>
      <c r="C764" s="15" t="s">
        <v>1525</v>
      </c>
      <c r="D764" s="15" t="s">
        <v>1549</v>
      </c>
      <c r="E764" s="15" t="s">
        <v>308</v>
      </c>
      <c r="F764" s="15" t="s">
        <v>309</v>
      </c>
      <c r="G764" s="15" t="s">
        <v>1531</v>
      </c>
      <c r="H764" s="15" t="s">
        <v>295</v>
      </c>
      <c r="I764" s="15" t="s">
        <v>310</v>
      </c>
      <c r="J764" s="15" t="s">
        <v>1527</v>
      </c>
      <c r="K764" s="15" t="s">
        <v>1528</v>
      </c>
      <c r="L764" s="15" t="s">
        <v>308</v>
      </c>
      <c r="M764" s="15" t="s">
        <v>1529</v>
      </c>
      <c r="N764" s="15" t="s">
        <v>1530</v>
      </c>
      <c r="O764" s="14" t="s">
        <v>414</v>
      </c>
      <c r="P764" s="17">
        <v>1259.1199999999999</v>
      </c>
      <c r="Q764" s="24" t="s">
        <v>1571</v>
      </c>
      <c r="R764" s="24" t="s">
        <v>1558</v>
      </c>
      <c r="S764" s="24" t="str">
        <f t="shared" si="42"/>
        <v>100004128</v>
      </c>
      <c r="T764" s="24" t="str">
        <f t="shared" si="43"/>
        <v>MAY 2020</v>
      </c>
      <c r="U764" s="24" t="str">
        <f t="shared" si="44"/>
        <v>Svcs-Ess Svs-2200</v>
      </c>
      <c r="V764" s="24" t="s">
        <v>1559</v>
      </c>
    </row>
    <row r="765" spans="1:22" x14ac:dyDescent="0.2">
      <c r="A765" s="14" t="s">
        <v>124</v>
      </c>
      <c r="B765" s="15" t="s">
        <v>1553</v>
      </c>
      <c r="C765" s="15" t="s">
        <v>1525</v>
      </c>
      <c r="D765" s="15" t="s">
        <v>1549</v>
      </c>
      <c r="E765" s="15" t="s">
        <v>308</v>
      </c>
      <c r="F765" s="15" t="s">
        <v>309</v>
      </c>
      <c r="G765" s="15" t="s">
        <v>1531</v>
      </c>
      <c r="H765" s="15" t="s">
        <v>2</v>
      </c>
      <c r="I765" s="15" t="s">
        <v>310</v>
      </c>
      <c r="J765" s="15" t="s">
        <v>1527</v>
      </c>
      <c r="K765" s="15" t="s">
        <v>1528</v>
      </c>
      <c r="L765" s="15" t="s">
        <v>308</v>
      </c>
      <c r="M765" s="15" t="s">
        <v>1529</v>
      </c>
      <c r="N765" s="15" t="s">
        <v>1530</v>
      </c>
      <c r="O765" s="14" t="s">
        <v>414</v>
      </c>
      <c r="P765" s="17">
        <v>382.06</v>
      </c>
      <c r="Q765" s="24" t="s">
        <v>1571</v>
      </c>
      <c r="R765" s="24" t="s">
        <v>1558</v>
      </c>
      <c r="S765" s="24" t="str">
        <f t="shared" si="42"/>
        <v>100004128</v>
      </c>
      <c r="T765" s="24" t="str">
        <f t="shared" si="43"/>
        <v>MAY 2020</v>
      </c>
      <c r="U765" s="24" t="str">
        <f t="shared" si="44"/>
        <v>Svcs-Ess Svs-2200</v>
      </c>
      <c r="V765" s="24" t="s">
        <v>1559</v>
      </c>
    </row>
    <row r="766" spans="1:22" x14ac:dyDescent="0.2">
      <c r="A766" s="14" t="s">
        <v>124</v>
      </c>
      <c r="B766" s="15" t="s">
        <v>1553</v>
      </c>
      <c r="C766" s="15" t="s">
        <v>1525</v>
      </c>
      <c r="D766" s="15" t="s">
        <v>1549</v>
      </c>
      <c r="E766" s="15" t="s">
        <v>308</v>
      </c>
      <c r="F766" s="15" t="s">
        <v>309</v>
      </c>
      <c r="G766" s="15" t="s">
        <v>1531</v>
      </c>
      <c r="H766" s="15" t="s">
        <v>285</v>
      </c>
      <c r="I766" s="15" t="s">
        <v>310</v>
      </c>
      <c r="J766" s="15" t="s">
        <v>1527</v>
      </c>
      <c r="K766" s="15" t="s">
        <v>1528</v>
      </c>
      <c r="L766" s="15" t="s">
        <v>308</v>
      </c>
      <c r="M766" s="15" t="s">
        <v>1529</v>
      </c>
      <c r="N766" s="15" t="s">
        <v>1530</v>
      </c>
      <c r="O766" s="14" t="s">
        <v>414</v>
      </c>
      <c r="P766" s="17">
        <v>88.97</v>
      </c>
      <c r="Q766" s="24" t="s">
        <v>1571</v>
      </c>
      <c r="R766" s="24" t="s">
        <v>1558</v>
      </c>
      <c r="S766" s="24" t="str">
        <f t="shared" si="42"/>
        <v>100004128</v>
      </c>
      <c r="T766" s="24" t="str">
        <f t="shared" si="43"/>
        <v>MAY 2020</v>
      </c>
      <c r="U766" s="24" t="str">
        <f t="shared" si="44"/>
        <v>Svcs-Ess Svs-2200</v>
      </c>
      <c r="V766" s="24" t="s">
        <v>1559</v>
      </c>
    </row>
    <row r="767" spans="1:22" x14ac:dyDescent="0.2">
      <c r="A767" s="14" t="s">
        <v>124</v>
      </c>
      <c r="B767" s="15" t="s">
        <v>1553</v>
      </c>
      <c r="C767" s="15" t="s">
        <v>1525</v>
      </c>
      <c r="D767" s="15" t="s">
        <v>1549</v>
      </c>
      <c r="E767" s="15" t="s">
        <v>308</v>
      </c>
      <c r="F767" s="15" t="s">
        <v>309</v>
      </c>
      <c r="G767" s="15" t="s">
        <v>1532</v>
      </c>
      <c r="H767" s="15" t="s">
        <v>295</v>
      </c>
      <c r="I767" s="15" t="s">
        <v>310</v>
      </c>
      <c r="J767" s="15" t="s">
        <v>1527</v>
      </c>
      <c r="K767" s="15" t="s">
        <v>1528</v>
      </c>
      <c r="L767" s="15" t="s">
        <v>308</v>
      </c>
      <c r="M767" s="15" t="s">
        <v>1529</v>
      </c>
      <c r="N767" s="15" t="s">
        <v>1530</v>
      </c>
      <c r="O767" s="14" t="s">
        <v>1583</v>
      </c>
      <c r="P767" s="17">
        <v>1176.76</v>
      </c>
      <c r="Q767" s="24" t="s">
        <v>1571</v>
      </c>
      <c r="R767" s="24" t="s">
        <v>1558</v>
      </c>
      <c r="S767" s="24" t="str">
        <f t="shared" si="42"/>
        <v>100005077</v>
      </c>
      <c r="T767" s="24" t="str">
        <f t="shared" si="43"/>
        <v>JUN 2020</v>
      </c>
      <c r="U767" s="24" t="str">
        <f t="shared" si="44"/>
        <v>Svcs-Ess Svs-2200</v>
      </c>
      <c r="V767" s="24" t="s">
        <v>1559</v>
      </c>
    </row>
    <row r="768" spans="1:22" x14ac:dyDescent="0.2">
      <c r="A768" s="14" t="s">
        <v>124</v>
      </c>
      <c r="B768" s="15" t="s">
        <v>1553</v>
      </c>
      <c r="C768" s="15" t="s">
        <v>1525</v>
      </c>
      <c r="D768" s="15" t="s">
        <v>1549</v>
      </c>
      <c r="E768" s="15" t="s">
        <v>308</v>
      </c>
      <c r="F768" s="15" t="s">
        <v>309</v>
      </c>
      <c r="G768" s="15" t="s">
        <v>1532</v>
      </c>
      <c r="H768" s="15" t="s">
        <v>2</v>
      </c>
      <c r="I768" s="15" t="s">
        <v>310</v>
      </c>
      <c r="J768" s="15" t="s">
        <v>1527</v>
      </c>
      <c r="K768" s="15" t="s">
        <v>1528</v>
      </c>
      <c r="L768" s="15" t="s">
        <v>308</v>
      </c>
      <c r="M768" s="15" t="s">
        <v>1529</v>
      </c>
      <c r="N768" s="15" t="s">
        <v>1530</v>
      </c>
      <c r="O768" s="14" t="s">
        <v>1583</v>
      </c>
      <c r="P768" s="17">
        <v>284.38</v>
      </c>
      <c r="Q768" s="24" t="s">
        <v>1571</v>
      </c>
      <c r="R768" s="24" t="s">
        <v>1558</v>
      </c>
      <c r="S768" s="24" t="str">
        <f t="shared" si="42"/>
        <v>100005077</v>
      </c>
      <c r="T768" s="24" t="str">
        <f t="shared" si="43"/>
        <v>JUN 2020</v>
      </c>
      <c r="U768" s="24" t="str">
        <f t="shared" si="44"/>
        <v>Svcs-Ess Svs-2200</v>
      </c>
      <c r="V768" s="24" t="s">
        <v>1559</v>
      </c>
    </row>
    <row r="769" spans="1:22" x14ac:dyDescent="0.2">
      <c r="A769" s="14" t="s">
        <v>124</v>
      </c>
      <c r="B769" s="15" t="s">
        <v>1553</v>
      </c>
      <c r="C769" s="15" t="s">
        <v>1525</v>
      </c>
      <c r="D769" s="15" t="s">
        <v>1549</v>
      </c>
      <c r="E769" s="15" t="s">
        <v>308</v>
      </c>
      <c r="F769" s="15" t="s">
        <v>309</v>
      </c>
      <c r="G769" s="15" t="s">
        <v>1532</v>
      </c>
      <c r="H769" s="15" t="s">
        <v>285</v>
      </c>
      <c r="I769" s="15" t="s">
        <v>310</v>
      </c>
      <c r="J769" s="15" t="s">
        <v>1527</v>
      </c>
      <c r="K769" s="15" t="s">
        <v>1528</v>
      </c>
      <c r="L769" s="15" t="s">
        <v>308</v>
      </c>
      <c r="M769" s="15" t="s">
        <v>1529</v>
      </c>
      <c r="N769" s="15" t="s">
        <v>1530</v>
      </c>
      <c r="O769" s="14" t="s">
        <v>1583</v>
      </c>
      <c r="P769" s="17">
        <v>80.08</v>
      </c>
      <c r="Q769" s="24" t="s">
        <v>1571</v>
      </c>
      <c r="R769" s="24" t="s">
        <v>1558</v>
      </c>
      <c r="S769" s="24" t="str">
        <f t="shared" si="42"/>
        <v>100005077</v>
      </c>
      <c r="T769" s="24" t="str">
        <f t="shared" si="43"/>
        <v>JUN 2020</v>
      </c>
      <c r="U769" s="24" t="str">
        <f t="shared" si="44"/>
        <v>Svcs-Ess Svs-2200</v>
      </c>
      <c r="V769" s="24" t="s">
        <v>1559</v>
      </c>
    </row>
    <row r="770" spans="1:22" x14ac:dyDescent="0.2">
      <c r="A770" s="14" t="s">
        <v>124</v>
      </c>
      <c r="B770" s="15" t="s">
        <v>1553</v>
      </c>
      <c r="C770" s="15" t="s">
        <v>1525</v>
      </c>
      <c r="D770" s="15" t="s">
        <v>1549</v>
      </c>
      <c r="E770" s="15" t="s">
        <v>308</v>
      </c>
      <c r="F770" s="15" t="s">
        <v>309</v>
      </c>
      <c r="G770" s="15" t="s">
        <v>1533</v>
      </c>
      <c r="H770" s="15" t="s">
        <v>295</v>
      </c>
      <c r="I770" s="15" t="s">
        <v>310</v>
      </c>
      <c r="J770" s="15" t="s">
        <v>1527</v>
      </c>
      <c r="K770" s="15" t="s">
        <v>1528</v>
      </c>
      <c r="L770" s="15" t="s">
        <v>308</v>
      </c>
      <c r="M770" s="15" t="s">
        <v>1529</v>
      </c>
      <c r="N770" s="15" t="s">
        <v>1530</v>
      </c>
      <c r="O770" s="14" t="s">
        <v>1579</v>
      </c>
      <c r="P770" s="17">
        <v>1140.19</v>
      </c>
      <c r="Q770" s="24" t="s">
        <v>1571</v>
      </c>
      <c r="R770" s="24" t="s">
        <v>1558</v>
      </c>
      <c r="S770" s="24" t="str">
        <f t="shared" si="42"/>
        <v>100006014</v>
      </c>
      <c r="T770" s="24" t="str">
        <f t="shared" si="43"/>
        <v>JUL 2020</v>
      </c>
      <c r="U770" s="24" t="str">
        <f t="shared" si="44"/>
        <v>Svcs-Ess Svs-2200</v>
      </c>
      <c r="V770" s="24" t="s">
        <v>1559</v>
      </c>
    </row>
    <row r="771" spans="1:22" x14ac:dyDescent="0.2">
      <c r="A771" s="14" t="s">
        <v>124</v>
      </c>
      <c r="B771" s="15" t="s">
        <v>1553</v>
      </c>
      <c r="C771" s="15" t="s">
        <v>1525</v>
      </c>
      <c r="D771" s="15" t="s">
        <v>1549</v>
      </c>
      <c r="E771" s="15" t="s">
        <v>308</v>
      </c>
      <c r="F771" s="15" t="s">
        <v>309</v>
      </c>
      <c r="G771" s="15" t="s">
        <v>1533</v>
      </c>
      <c r="H771" s="15" t="s">
        <v>2</v>
      </c>
      <c r="I771" s="15" t="s">
        <v>310</v>
      </c>
      <c r="J771" s="15" t="s">
        <v>1527</v>
      </c>
      <c r="K771" s="15" t="s">
        <v>1528</v>
      </c>
      <c r="L771" s="15" t="s">
        <v>308</v>
      </c>
      <c r="M771" s="15" t="s">
        <v>1529</v>
      </c>
      <c r="N771" s="15" t="s">
        <v>1530</v>
      </c>
      <c r="O771" s="14" t="s">
        <v>1579</v>
      </c>
      <c r="P771" s="17">
        <v>301.89</v>
      </c>
      <c r="Q771" s="24" t="s">
        <v>1571</v>
      </c>
      <c r="R771" s="24" t="s">
        <v>1558</v>
      </c>
      <c r="S771" s="24" t="str">
        <f t="shared" si="42"/>
        <v>100006014</v>
      </c>
      <c r="T771" s="24" t="str">
        <f t="shared" si="43"/>
        <v>JUL 2020</v>
      </c>
      <c r="U771" s="24" t="str">
        <f t="shared" si="44"/>
        <v>Svcs-Ess Svs-2200</v>
      </c>
      <c r="V771" s="24" t="s">
        <v>1559</v>
      </c>
    </row>
    <row r="772" spans="1:22" x14ac:dyDescent="0.2">
      <c r="A772" s="14" t="s">
        <v>124</v>
      </c>
      <c r="B772" s="15" t="s">
        <v>1553</v>
      </c>
      <c r="C772" s="15" t="s">
        <v>1525</v>
      </c>
      <c r="D772" s="15" t="s">
        <v>1549</v>
      </c>
      <c r="E772" s="15" t="s">
        <v>308</v>
      </c>
      <c r="F772" s="15" t="s">
        <v>309</v>
      </c>
      <c r="G772" s="15" t="s">
        <v>1533</v>
      </c>
      <c r="H772" s="15" t="s">
        <v>285</v>
      </c>
      <c r="I772" s="15" t="s">
        <v>310</v>
      </c>
      <c r="J772" s="15" t="s">
        <v>1527</v>
      </c>
      <c r="K772" s="15" t="s">
        <v>1528</v>
      </c>
      <c r="L772" s="15" t="s">
        <v>308</v>
      </c>
      <c r="M772" s="15" t="s">
        <v>1529</v>
      </c>
      <c r="N772" s="15" t="s">
        <v>1530</v>
      </c>
      <c r="O772" s="14" t="s">
        <v>1579</v>
      </c>
      <c r="P772" s="17">
        <v>84.53</v>
      </c>
      <c r="Q772" s="24" t="s">
        <v>1571</v>
      </c>
      <c r="R772" s="24" t="s">
        <v>1558</v>
      </c>
      <c r="S772" s="24" t="str">
        <f t="shared" si="42"/>
        <v>100006014</v>
      </c>
      <c r="T772" s="24" t="str">
        <f t="shared" si="43"/>
        <v>JUL 2020</v>
      </c>
      <c r="U772" s="24" t="str">
        <f t="shared" si="44"/>
        <v>Svcs-Ess Svs-2200</v>
      </c>
      <c r="V772" s="24" t="s">
        <v>1559</v>
      </c>
    </row>
    <row r="773" spans="1:22" x14ac:dyDescent="0.2">
      <c r="A773" s="14" t="s">
        <v>124</v>
      </c>
      <c r="B773" s="15" t="s">
        <v>1553</v>
      </c>
      <c r="C773" s="15" t="s">
        <v>1525</v>
      </c>
      <c r="D773" s="15" t="s">
        <v>1549</v>
      </c>
      <c r="E773" s="15" t="s">
        <v>308</v>
      </c>
      <c r="F773" s="15" t="s">
        <v>309</v>
      </c>
      <c r="G773" s="15" t="s">
        <v>1534</v>
      </c>
      <c r="H773" s="15" t="s">
        <v>295</v>
      </c>
      <c r="I773" s="15" t="s">
        <v>310</v>
      </c>
      <c r="J773" s="15" t="s">
        <v>1527</v>
      </c>
      <c r="K773" s="15" t="s">
        <v>1528</v>
      </c>
      <c r="L773" s="15" t="s">
        <v>308</v>
      </c>
      <c r="M773" s="15" t="s">
        <v>1529</v>
      </c>
      <c r="N773" s="15" t="s">
        <v>1530</v>
      </c>
      <c r="O773" s="14" t="s">
        <v>1580</v>
      </c>
      <c r="P773" s="17">
        <v>1842.16</v>
      </c>
      <c r="Q773" s="24" t="s">
        <v>1571</v>
      </c>
      <c r="R773" s="24" t="s">
        <v>1558</v>
      </c>
      <c r="S773" s="24" t="str">
        <f t="shared" si="42"/>
        <v>100006844</v>
      </c>
      <c r="T773" s="24" t="str">
        <f t="shared" si="43"/>
        <v>AUG 2020</v>
      </c>
      <c r="U773" s="24" t="str">
        <f t="shared" si="44"/>
        <v>Svcs-Ess Svs-2200</v>
      </c>
      <c r="V773" s="24" t="s">
        <v>1559</v>
      </c>
    </row>
    <row r="774" spans="1:22" x14ac:dyDescent="0.2">
      <c r="A774" s="14" t="s">
        <v>124</v>
      </c>
      <c r="B774" s="15" t="s">
        <v>1553</v>
      </c>
      <c r="C774" s="15" t="s">
        <v>1525</v>
      </c>
      <c r="D774" s="15" t="s">
        <v>1549</v>
      </c>
      <c r="E774" s="15" t="s">
        <v>308</v>
      </c>
      <c r="F774" s="15" t="s">
        <v>309</v>
      </c>
      <c r="G774" s="15" t="s">
        <v>1534</v>
      </c>
      <c r="H774" s="15" t="s">
        <v>2</v>
      </c>
      <c r="I774" s="15" t="s">
        <v>310</v>
      </c>
      <c r="J774" s="15" t="s">
        <v>1527</v>
      </c>
      <c r="K774" s="15" t="s">
        <v>1528</v>
      </c>
      <c r="L774" s="15" t="s">
        <v>308</v>
      </c>
      <c r="M774" s="15" t="s">
        <v>1529</v>
      </c>
      <c r="N774" s="15" t="s">
        <v>1530</v>
      </c>
      <c r="O774" s="14" t="s">
        <v>1580</v>
      </c>
      <c r="P774" s="17">
        <v>493.69</v>
      </c>
      <c r="Q774" s="24" t="s">
        <v>1571</v>
      </c>
      <c r="R774" s="24" t="s">
        <v>1558</v>
      </c>
      <c r="S774" s="24" t="str">
        <f t="shared" si="42"/>
        <v>100006844</v>
      </c>
      <c r="T774" s="24" t="str">
        <f t="shared" si="43"/>
        <v>AUG 2020</v>
      </c>
      <c r="U774" s="24" t="str">
        <f t="shared" si="44"/>
        <v>Svcs-Ess Svs-2200</v>
      </c>
      <c r="V774" s="24" t="s">
        <v>1559</v>
      </c>
    </row>
    <row r="775" spans="1:22" x14ac:dyDescent="0.2">
      <c r="A775" s="14" t="s">
        <v>124</v>
      </c>
      <c r="B775" s="15" t="s">
        <v>1553</v>
      </c>
      <c r="C775" s="15" t="s">
        <v>1525</v>
      </c>
      <c r="D775" s="15" t="s">
        <v>1549</v>
      </c>
      <c r="E775" s="15" t="s">
        <v>308</v>
      </c>
      <c r="F775" s="15" t="s">
        <v>309</v>
      </c>
      <c r="G775" s="15" t="s">
        <v>1534</v>
      </c>
      <c r="H775" s="15" t="s">
        <v>285</v>
      </c>
      <c r="I775" s="15" t="s">
        <v>310</v>
      </c>
      <c r="J775" s="15" t="s">
        <v>1527</v>
      </c>
      <c r="K775" s="15" t="s">
        <v>1528</v>
      </c>
      <c r="L775" s="15" t="s">
        <v>308</v>
      </c>
      <c r="M775" s="15" t="s">
        <v>1529</v>
      </c>
      <c r="N775" s="15" t="s">
        <v>1530</v>
      </c>
      <c r="O775" s="14" t="s">
        <v>1580</v>
      </c>
      <c r="P775" s="17">
        <v>117.76</v>
      </c>
      <c r="Q775" s="24" t="s">
        <v>1571</v>
      </c>
      <c r="R775" s="24" t="s">
        <v>1558</v>
      </c>
      <c r="S775" s="24" t="str">
        <f t="shared" si="42"/>
        <v>100006844</v>
      </c>
      <c r="T775" s="24" t="str">
        <f t="shared" si="43"/>
        <v>AUG 2020</v>
      </c>
      <c r="U775" s="24" t="str">
        <f t="shared" si="44"/>
        <v>Svcs-Ess Svs-2200</v>
      </c>
      <c r="V775" s="24" t="s">
        <v>1559</v>
      </c>
    </row>
    <row r="776" spans="1:22" x14ac:dyDescent="0.2">
      <c r="A776" s="14" t="s">
        <v>124</v>
      </c>
      <c r="B776" s="15" t="s">
        <v>1553</v>
      </c>
      <c r="C776" s="15" t="s">
        <v>1535</v>
      </c>
      <c r="D776" s="15" t="s">
        <v>1550</v>
      </c>
      <c r="E776" s="15" t="s">
        <v>308</v>
      </c>
      <c r="F776" s="15" t="s">
        <v>309</v>
      </c>
      <c r="G776" s="15" t="s">
        <v>1526</v>
      </c>
      <c r="H776" s="15" t="s">
        <v>4</v>
      </c>
      <c r="I776" s="15" t="s">
        <v>310</v>
      </c>
      <c r="J776" s="15" t="s">
        <v>1527</v>
      </c>
      <c r="K776" s="15" t="s">
        <v>1528</v>
      </c>
      <c r="L776" s="15" t="s">
        <v>308</v>
      </c>
      <c r="M776" s="15" t="s">
        <v>1529</v>
      </c>
      <c r="N776" s="15" t="s">
        <v>1530</v>
      </c>
      <c r="O776" s="14" t="s">
        <v>1586</v>
      </c>
      <c r="P776" s="17">
        <v>19.7</v>
      </c>
      <c r="Q776" s="24" t="s">
        <v>1571</v>
      </c>
      <c r="R776" s="24" t="s">
        <v>1558</v>
      </c>
      <c r="S776" s="24" t="str">
        <f t="shared" si="42"/>
        <v>100003369</v>
      </c>
      <c r="T776" s="24" t="str">
        <f t="shared" si="43"/>
        <v>APR 2020</v>
      </c>
      <c r="U776" s="24" t="str">
        <f t="shared" si="44"/>
        <v>Svcs-Ess Sun-2200</v>
      </c>
      <c r="V776" s="24" t="s">
        <v>1559</v>
      </c>
    </row>
    <row r="777" spans="1:22" x14ac:dyDescent="0.2">
      <c r="A777" s="14" t="s">
        <v>124</v>
      </c>
      <c r="B777" s="15" t="s">
        <v>1553</v>
      </c>
      <c r="C777" s="15" t="s">
        <v>1535</v>
      </c>
      <c r="D777" s="15" t="s">
        <v>1550</v>
      </c>
      <c r="E777" s="15" t="s">
        <v>308</v>
      </c>
      <c r="F777" s="15" t="s">
        <v>309</v>
      </c>
      <c r="G777" s="15" t="s">
        <v>1526</v>
      </c>
      <c r="H777" s="15" t="s">
        <v>6</v>
      </c>
      <c r="I777" s="15" t="s">
        <v>310</v>
      </c>
      <c r="J777" s="15" t="s">
        <v>1527</v>
      </c>
      <c r="K777" s="15" t="s">
        <v>1528</v>
      </c>
      <c r="L777" s="15" t="s">
        <v>308</v>
      </c>
      <c r="M777" s="15" t="s">
        <v>1529</v>
      </c>
      <c r="N777" s="15" t="s">
        <v>1530</v>
      </c>
      <c r="O777" s="14" t="s">
        <v>1586</v>
      </c>
      <c r="P777" s="17">
        <v>1.32</v>
      </c>
      <c r="Q777" s="24" t="s">
        <v>1571</v>
      </c>
      <c r="R777" s="24" t="s">
        <v>1558</v>
      </c>
      <c r="S777" s="24" t="str">
        <f t="shared" si="42"/>
        <v>100003369</v>
      </c>
      <c r="T777" s="24" t="str">
        <f t="shared" si="43"/>
        <v>APR 2020</v>
      </c>
      <c r="U777" s="24" t="str">
        <f t="shared" si="44"/>
        <v>Svcs-Ess Sun-2200</v>
      </c>
      <c r="V777" s="24" t="s">
        <v>1559</v>
      </c>
    </row>
    <row r="778" spans="1:22" x14ac:dyDescent="0.2">
      <c r="A778" s="14" t="s">
        <v>124</v>
      </c>
      <c r="B778" s="15" t="s">
        <v>1553</v>
      </c>
      <c r="C778" s="15" t="s">
        <v>1535</v>
      </c>
      <c r="D778" s="15" t="s">
        <v>1550</v>
      </c>
      <c r="E778" s="15" t="s">
        <v>308</v>
      </c>
      <c r="F778" s="15" t="s">
        <v>309</v>
      </c>
      <c r="G778" s="15" t="s">
        <v>1526</v>
      </c>
      <c r="H778" s="15" t="s">
        <v>8</v>
      </c>
      <c r="I778" s="15" t="s">
        <v>310</v>
      </c>
      <c r="J778" s="15" t="s">
        <v>1527</v>
      </c>
      <c r="K778" s="15" t="s">
        <v>1528</v>
      </c>
      <c r="L778" s="15" t="s">
        <v>308</v>
      </c>
      <c r="M778" s="15" t="s">
        <v>1529</v>
      </c>
      <c r="N778" s="15" t="s">
        <v>1530</v>
      </c>
      <c r="O778" s="14" t="s">
        <v>1586</v>
      </c>
      <c r="P778" s="17">
        <v>0.19</v>
      </c>
      <c r="Q778" s="24" t="s">
        <v>1571</v>
      </c>
      <c r="R778" s="24" t="s">
        <v>1558</v>
      </c>
      <c r="S778" s="24" t="str">
        <f t="shared" ref="S778:S814" si="45">IF($V778="Various Vendors &lt; $1,000","",$G778)</f>
        <v>100003369</v>
      </c>
      <c r="T778" s="24" t="str">
        <f t="shared" ref="T778:T814" si="46">IF($V778="Various Vendors &lt; $1,000","",$O778)</f>
        <v>APR 2020</v>
      </c>
      <c r="U778" s="24" t="str">
        <f t="shared" ref="U778:U814" si="47">IF($V778="Various Vendors &lt; $1,000","",$D778)</f>
        <v>Svcs-Ess Sun-2200</v>
      </c>
      <c r="V778" s="24" t="s">
        <v>1559</v>
      </c>
    </row>
    <row r="779" spans="1:22" x14ac:dyDescent="0.2">
      <c r="A779" s="14" t="s">
        <v>124</v>
      </c>
      <c r="B779" s="15" t="s">
        <v>1553</v>
      </c>
      <c r="C779" s="15" t="s">
        <v>1535</v>
      </c>
      <c r="D779" s="15" t="s">
        <v>1550</v>
      </c>
      <c r="E779" s="15" t="s">
        <v>308</v>
      </c>
      <c r="F779" s="15" t="s">
        <v>309</v>
      </c>
      <c r="G779" s="15" t="s">
        <v>1531</v>
      </c>
      <c r="H779" s="15" t="s">
        <v>4</v>
      </c>
      <c r="I779" s="15" t="s">
        <v>310</v>
      </c>
      <c r="J779" s="15" t="s">
        <v>1527</v>
      </c>
      <c r="K779" s="15" t="s">
        <v>1528</v>
      </c>
      <c r="L779" s="15" t="s">
        <v>308</v>
      </c>
      <c r="M779" s="15" t="s">
        <v>1529</v>
      </c>
      <c r="N779" s="15" t="s">
        <v>1530</v>
      </c>
      <c r="O779" s="14" t="s">
        <v>414</v>
      </c>
      <c r="P779" s="17">
        <v>62.38</v>
      </c>
      <c r="Q779" s="24" t="s">
        <v>1571</v>
      </c>
      <c r="R779" s="24" t="s">
        <v>1558</v>
      </c>
      <c r="S779" s="24" t="str">
        <f t="shared" si="45"/>
        <v>100004128</v>
      </c>
      <c r="T779" s="24" t="str">
        <f t="shared" si="46"/>
        <v>MAY 2020</v>
      </c>
      <c r="U779" s="24" t="str">
        <f t="shared" si="47"/>
        <v>Svcs-Ess Sun-2200</v>
      </c>
      <c r="V779" s="24" t="s">
        <v>1559</v>
      </c>
    </row>
    <row r="780" spans="1:22" x14ac:dyDescent="0.2">
      <c r="A780" s="14" t="s">
        <v>124</v>
      </c>
      <c r="B780" s="15" t="s">
        <v>1553</v>
      </c>
      <c r="C780" s="15" t="s">
        <v>1535</v>
      </c>
      <c r="D780" s="15" t="s">
        <v>1550</v>
      </c>
      <c r="E780" s="15" t="s">
        <v>308</v>
      </c>
      <c r="F780" s="15" t="s">
        <v>309</v>
      </c>
      <c r="G780" s="15" t="s">
        <v>1531</v>
      </c>
      <c r="H780" s="15" t="s">
        <v>6</v>
      </c>
      <c r="I780" s="15" t="s">
        <v>310</v>
      </c>
      <c r="J780" s="15" t="s">
        <v>1527</v>
      </c>
      <c r="K780" s="15" t="s">
        <v>1528</v>
      </c>
      <c r="L780" s="15" t="s">
        <v>308</v>
      </c>
      <c r="M780" s="15" t="s">
        <v>1529</v>
      </c>
      <c r="N780" s="15" t="s">
        <v>1530</v>
      </c>
      <c r="O780" s="14" t="s">
        <v>414</v>
      </c>
      <c r="P780" s="17">
        <v>8.98</v>
      </c>
      <c r="Q780" s="24" t="s">
        <v>1571</v>
      </c>
      <c r="R780" s="24" t="s">
        <v>1558</v>
      </c>
      <c r="S780" s="24" t="str">
        <f t="shared" si="45"/>
        <v>100004128</v>
      </c>
      <c r="T780" s="24" t="str">
        <f t="shared" si="46"/>
        <v>MAY 2020</v>
      </c>
      <c r="U780" s="24" t="str">
        <f t="shared" si="47"/>
        <v>Svcs-Ess Sun-2200</v>
      </c>
      <c r="V780" s="24" t="s">
        <v>1559</v>
      </c>
    </row>
    <row r="781" spans="1:22" x14ac:dyDescent="0.2">
      <c r="A781" s="14" t="s">
        <v>124</v>
      </c>
      <c r="B781" s="15" t="s">
        <v>1553</v>
      </c>
      <c r="C781" s="15" t="s">
        <v>1535</v>
      </c>
      <c r="D781" s="15" t="s">
        <v>1550</v>
      </c>
      <c r="E781" s="15" t="s">
        <v>308</v>
      </c>
      <c r="F781" s="15" t="s">
        <v>309</v>
      </c>
      <c r="G781" s="15" t="s">
        <v>1531</v>
      </c>
      <c r="H781" s="15" t="s">
        <v>8</v>
      </c>
      <c r="I781" s="15" t="s">
        <v>310</v>
      </c>
      <c r="J781" s="15" t="s">
        <v>1527</v>
      </c>
      <c r="K781" s="15" t="s">
        <v>1528</v>
      </c>
      <c r="L781" s="15" t="s">
        <v>308</v>
      </c>
      <c r="M781" s="15" t="s">
        <v>1529</v>
      </c>
      <c r="N781" s="15" t="s">
        <v>1530</v>
      </c>
      <c r="O781" s="14" t="s">
        <v>414</v>
      </c>
      <c r="P781" s="17">
        <v>0.27</v>
      </c>
      <c r="Q781" s="24" t="s">
        <v>1571</v>
      </c>
      <c r="R781" s="24" t="s">
        <v>1558</v>
      </c>
      <c r="S781" s="24" t="str">
        <f t="shared" si="45"/>
        <v>100004128</v>
      </c>
      <c r="T781" s="24" t="str">
        <f t="shared" si="46"/>
        <v>MAY 2020</v>
      </c>
      <c r="U781" s="24" t="str">
        <f t="shared" si="47"/>
        <v>Svcs-Ess Sun-2200</v>
      </c>
      <c r="V781" s="24" t="s">
        <v>1559</v>
      </c>
    </row>
    <row r="782" spans="1:22" x14ac:dyDescent="0.2">
      <c r="A782" s="14" t="s">
        <v>124</v>
      </c>
      <c r="B782" s="15" t="s">
        <v>1553</v>
      </c>
      <c r="C782" s="15" t="s">
        <v>1535</v>
      </c>
      <c r="D782" s="15" t="s">
        <v>1550</v>
      </c>
      <c r="E782" s="15" t="s">
        <v>308</v>
      </c>
      <c r="F782" s="15" t="s">
        <v>309</v>
      </c>
      <c r="G782" s="15" t="s">
        <v>1532</v>
      </c>
      <c r="H782" s="15" t="s">
        <v>4</v>
      </c>
      <c r="I782" s="15" t="s">
        <v>310</v>
      </c>
      <c r="J782" s="15" t="s">
        <v>1527</v>
      </c>
      <c r="K782" s="15" t="s">
        <v>1528</v>
      </c>
      <c r="L782" s="15" t="s">
        <v>308</v>
      </c>
      <c r="M782" s="15" t="s">
        <v>1529</v>
      </c>
      <c r="N782" s="15" t="s">
        <v>1530</v>
      </c>
      <c r="O782" s="14" t="s">
        <v>1583</v>
      </c>
      <c r="P782" s="17">
        <v>305</v>
      </c>
      <c r="Q782" s="24" t="s">
        <v>1571</v>
      </c>
      <c r="R782" s="24" t="s">
        <v>1558</v>
      </c>
      <c r="S782" s="24" t="str">
        <f t="shared" si="45"/>
        <v>100005077</v>
      </c>
      <c r="T782" s="24" t="str">
        <f t="shared" si="46"/>
        <v>JUN 2020</v>
      </c>
      <c r="U782" s="24" t="str">
        <f t="shared" si="47"/>
        <v>Svcs-Ess Sun-2200</v>
      </c>
      <c r="V782" s="24" t="s">
        <v>1559</v>
      </c>
    </row>
    <row r="783" spans="1:22" x14ac:dyDescent="0.2">
      <c r="A783" s="14" t="s">
        <v>124</v>
      </c>
      <c r="B783" s="15" t="s">
        <v>1553</v>
      </c>
      <c r="C783" s="15" t="s">
        <v>1535</v>
      </c>
      <c r="D783" s="15" t="s">
        <v>1550</v>
      </c>
      <c r="E783" s="15" t="s">
        <v>308</v>
      </c>
      <c r="F783" s="15" t="s">
        <v>309</v>
      </c>
      <c r="G783" s="15" t="s">
        <v>1532</v>
      </c>
      <c r="H783" s="15" t="s">
        <v>6</v>
      </c>
      <c r="I783" s="15" t="s">
        <v>310</v>
      </c>
      <c r="J783" s="15" t="s">
        <v>1527</v>
      </c>
      <c r="K783" s="15" t="s">
        <v>1528</v>
      </c>
      <c r="L783" s="15" t="s">
        <v>308</v>
      </c>
      <c r="M783" s="15" t="s">
        <v>1529</v>
      </c>
      <c r="N783" s="15" t="s">
        <v>1530</v>
      </c>
      <c r="O783" s="14" t="s">
        <v>1583</v>
      </c>
      <c r="P783" s="17">
        <v>6.7</v>
      </c>
      <c r="Q783" s="24" t="s">
        <v>1571</v>
      </c>
      <c r="R783" s="24" t="s">
        <v>1558</v>
      </c>
      <c r="S783" s="24" t="str">
        <f t="shared" si="45"/>
        <v>100005077</v>
      </c>
      <c r="T783" s="24" t="str">
        <f t="shared" si="46"/>
        <v>JUN 2020</v>
      </c>
      <c r="U783" s="24" t="str">
        <f t="shared" si="47"/>
        <v>Svcs-Ess Sun-2200</v>
      </c>
      <c r="V783" s="24" t="s">
        <v>1559</v>
      </c>
    </row>
    <row r="784" spans="1:22" x14ac:dyDescent="0.2">
      <c r="A784" s="14" t="s">
        <v>124</v>
      </c>
      <c r="B784" s="15" t="s">
        <v>1553</v>
      </c>
      <c r="C784" s="15" t="s">
        <v>1535</v>
      </c>
      <c r="D784" s="15" t="s">
        <v>1550</v>
      </c>
      <c r="E784" s="15" t="s">
        <v>308</v>
      </c>
      <c r="F784" s="15" t="s">
        <v>309</v>
      </c>
      <c r="G784" s="15" t="s">
        <v>1532</v>
      </c>
      <c r="H784" s="15" t="s">
        <v>8</v>
      </c>
      <c r="I784" s="15" t="s">
        <v>310</v>
      </c>
      <c r="J784" s="15" t="s">
        <v>1527</v>
      </c>
      <c r="K784" s="15" t="s">
        <v>1528</v>
      </c>
      <c r="L784" s="15" t="s">
        <v>308</v>
      </c>
      <c r="M784" s="15" t="s">
        <v>1529</v>
      </c>
      <c r="N784" s="15" t="s">
        <v>1530</v>
      </c>
      <c r="O784" s="14" t="s">
        <v>1583</v>
      </c>
      <c r="P784" s="17">
        <v>0.89</v>
      </c>
      <c r="Q784" s="24" t="s">
        <v>1571</v>
      </c>
      <c r="R784" s="24" t="s">
        <v>1558</v>
      </c>
      <c r="S784" s="24" t="str">
        <f t="shared" si="45"/>
        <v>100005077</v>
      </c>
      <c r="T784" s="24" t="str">
        <f t="shared" si="46"/>
        <v>JUN 2020</v>
      </c>
      <c r="U784" s="24" t="str">
        <f t="shared" si="47"/>
        <v>Svcs-Ess Sun-2200</v>
      </c>
      <c r="V784" s="24" t="s">
        <v>1559</v>
      </c>
    </row>
    <row r="785" spans="1:22" x14ac:dyDescent="0.2">
      <c r="A785" s="14" t="s">
        <v>124</v>
      </c>
      <c r="B785" s="15" t="s">
        <v>1553</v>
      </c>
      <c r="C785" s="15" t="s">
        <v>1535</v>
      </c>
      <c r="D785" s="15" t="s">
        <v>1550</v>
      </c>
      <c r="E785" s="15" t="s">
        <v>308</v>
      </c>
      <c r="F785" s="15" t="s">
        <v>309</v>
      </c>
      <c r="G785" s="15" t="s">
        <v>1533</v>
      </c>
      <c r="H785" s="15" t="s">
        <v>4</v>
      </c>
      <c r="I785" s="15" t="s">
        <v>310</v>
      </c>
      <c r="J785" s="15" t="s">
        <v>1527</v>
      </c>
      <c r="K785" s="15" t="s">
        <v>1528</v>
      </c>
      <c r="L785" s="15" t="s">
        <v>308</v>
      </c>
      <c r="M785" s="15" t="s">
        <v>1529</v>
      </c>
      <c r="N785" s="15" t="s">
        <v>1530</v>
      </c>
      <c r="O785" s="14" t="s">
        <v>1579</v>
      </c>
      <c r="P785" s="17">
        <v>72.569999999999993</v>
      </c>
      <c r="Q785" s="24" t="s">
        <v>1571</v>
      </c>
      <c r="R785" s="24" t="s">
        <v>1558</v>
      </c>
      <c r="S785" s="24" t="str">
        <f t="shared" si="45"/>
        <v>100006014</v>
      </c>
      <c r="T785" s="24" t="str">
        <f t="shared" si="46"/>
        <v>JUL 2020</v>
      </c>
      <c r="U785" s="24" t="str">
        <f t="shared" si="47"/>
        <v>Svcs-Ess Sun-2200</v>
      </c>
      <c r="V785" s="24" t="s">
        <v>1559</v>
      </c>
    </row>
    <row r="786" spans="1:22" x14ac:dyDescent="0.2">
      <c r="A786" s="14" t="s">
        <v>124</v>
      </c>
      <c r="B786" s="15" t="s">
        <v>1553</v>
      </c>
      <c r="C786" s="15" t="s">
        <v>1535</v>
      </c>
      <c r="D786" s="15" t="s">
        <v>1550</v>
      </c>
      <c r="E786" s="15" t="s">
        <v>308</v>
      </c>
      <c r="F786" s="15" t="s">
        <v>309</v>
      </c>
      <c r="G786" s="15" t="s">
        <v>1533</v>
      </c>
      <c r="H786" s="15" t="s">
        <v>6</v>
      </c>
      <c r="I786" s="15" t="s">
        <v>310</v>
      </c>
      <c r="J786" s="15" t="s">
        <v>1527</v>
      </c>
      <c r="K786" s="15" t="s">
        <v>1528</v>
      </c>
      <c r="L786" s="15" t="s">
        <v>308</v>
      </c>
      <c r="M786" s="15" t="s">
        <v>1529</v>
      </c>
      <c r="N786" s="15" t="s">
        <v>1530</v>
      </c>
      <c r="O786" s="14" t="s">
        <v>1579</v>
      </c>
      <c r="P786" s="17">
        <v>0.89</v>
      </c>
      <c r="Q786" s="24" t="s">
        <v>1571</v>
      </c>
      <c r="R786" s="24" t="s">
        <v>1558</v>
      </c>
      <c r="S786" s="24" t="str">
        <f t="shared" si="45"/>
        <v>100006014</v>
      </c>
      <c r="T786" s="24" t="str">
        <f t="shared" si="46"/>
        <v>JUL 2020</v>
      </c>
      <c r="U786" s="24" t="str">
        <f t="shared" si="47"/>
        <v>Svcs-Ess Sun-2200</v>
      </c>
      <c r="V786" s="24" t="s">
        <v>1559</v>
      </c>
    </row>
    <row r="787" spans="1:22" x14ac:dyDescent="0.2">
      <c r="A787" s="14" t="s">
        <v>124</v>
      </c>
      <c r="B787" s="15" t="s">
        <v>1553</v>
      </c>
      <c r="C787" s="15" t="s">
        <v>1535</v>
      </c>
      <c r="D787" s="15" t="s">
        <v>1550</v>
      </c>
      <c r="E787" s="15" t="s">
        <v>308</v>
      </c>
      <c r="F787" s="15" t="s">
        <v>309</v>
      </c>
      <c r="G787" s="15" t="s">
        <v>1533</v>
      </c>
      <c r="H787" s="15" t="s">
        <v>8</v>
      </c>
      <c r="I787" s="15" t="s">
        <v>310</v>
      </c>
      <c r="J787" s="15" t="s">
        <v>1527</v>
      </c>
      <c r="K787" s="15" t="s">
        <v>1528</v>
      </c>
      <c r="L787" s="15" t="s">
        <v>308</v>
      </c>
      <c r="M787" s="15" t="s">
        <v>1529</v>
      </c>
      <c r="N787" s="15" t="s">
        <v>1530</v>
      </c>
      <c r="O787" s="14" t="s">
        <v>1579</v>
      </c>
      <c r="P787" s="17">
        <v>0.25</v>
      </c>
      <c r="Q787" s="24" t="s">
        <v>1571</v>
      </c>
      <c r="R787" s="24" t="s">
        <v>1558</v>
      </c>
      <c r="S787" s="24" t="str">
        <f t="shared" si="45"/>
        <v>100006014</v>
      </c>
      <c r="T787" s="24" t="str">
        <f t="shared" si="46"/>
        <v>JUL 2020</v>
      </c>
      <c r="U787" s="24" t="str">
        <f t="shared" si="47"/>
        <v>Svcs-Ess Sun-2200</v>
      </c>
      <c r="V787" s="24" t="s">
        <v>1559</v>
      </c>
    </row>
    <row r="788" spans="1:22" x14ac:dyDescent="0.2">
      <c r="A788" s="14" t="s">
        <v>124</v>
      </c>
      <c r="B788" s="15" t="s">
        <v>1553</v>
      </c>
      <c r="C788" s="15" t="s">
        <v>1535</v>
      </c>
      <c r="D788" s="15" t="s">
        <v>1550</v>
      </c>
      <c r="E788" s="15" t="s">
        <v>308</v>
      </c>
      <c r="F788" s="15" t="s">
        <v>309</v>
      </c>
      <c r="G788" s="15" t="s">
        <v>1534</v>
      </c>
      <c r="H788" s="15" t="s">
        <v>4</v>
      </c>
      <c r="I788" s="15" t="s">
        <v>310</v>
      </c>
      <c r="J788" s="15" t="s">
        <v>1527</v>
      </c>
      <c r="K788" s="15" t="s">
        <v>1528</v>
      </c>
      <c r="L788" s="15" t="s">
        <v>308</v>
      </c>
      <c r="M788" s="15" t="s">
        <v>1529</v>
      </c>
      <c r="N788" s="15" t="s">
        <v>1530</v>
      </c>
      <c r="O788" s="14" t="s">
        <v>1580</v>
      </c>
      <c r="P788" s="17">
        <v>97.57</v>
      </c>
      <c r="Q788" s="24" t="s">
        <v>1571</v>
      </c>
      <c r="R788" s="24" t="s">
        <v>1558</v>
      </c>
      <c r="S788" s="24" t="str">
        <f t="shared" si="45"/>
        <v>100006844</v>
      </c>
      <c r="T788" s="24" t="str">
        <f t="shared" si="46"/>
        <v>AUG 2020</v>
      </c>
      <c r="U788" s="24" t="str">
        <f t="shared" si="47"/>
        <v>Svcs-Ess Sun-2200</v>
      </c>
      <c r="V788" s="24" t="s">
        <v>1559</v>
      </c>
    </row>
    <row r="789" spans="1:22" x14ac:dyDescent="0.2">
      <c r="A789" s="14" t="s">
        <v>124</v>
      </c>
      <c r="B789" s="15" t="s">
        <v>1553</v>
      </c>
      <c r="C789" s="15" t="s">
        <v>1535</v>
      </c>
      <c r="D789" s="15" t="s">
        <v>1550</v>
      </c>
      <c r="E789" s="15" t="s">
        <v>308</v>
      </c>
      <c r="F789" s="15" t="s">
        <v>309</v>
      </c>
      <c r="G789" s="15" t="s">
        <v>1534</v>
      </c>
      <c r="H789" s="15" t="s">
        <v>6</v>
      </c>
      <c r="I789" s="15" t="s">
        <v>310</v>
      </c>
      <c r="J789" s="15" t="s">
        <v>1527</v>
      </c>
      <c r="K789" s="15" t="s">
        <v>1528</v>
      </c>
      <c r="L789" s="15" t="s">
        <v>308</v>
      </c>
      <c r="M789" s="15" t="s">
        <v>1529</v>
      </c>
      <c r="N789" s="15" t="s">
        <v>1530</v>
      </c>
      <c r="O789" s="14" t="s">
        <v>1580</v>
      </c>
      <c r="P789" s="17">
        <v>4.74</v>
      </c>
      <c r="Q789" s="24" t="s">
        <v>1571</v>
      </c>
      <c r="R789" s="24" t="s">
        <v>1558</v>
      </c>
      <c r="S789" s="24" t="str">
        <f t="shared" si="45"/>
        <v>100006844</v>
      </c>
      <c r="T789" s="24" t="str">
        <f t="shared" si="46"/>
        <v>AUG 2020</v>
      </c>
      <c r="U789" s="24" t="str">
        <f t="shared" si="47"/>
        <v>Svcs-Ess Sun-2200</v>
      </c>
      <c r="V789" s="24" t="s">
        <v>1559</v>
      </c>
    </row>
    <row r="790" spans="1:22" x14ac:dyDescent="0.2">
      <c r="A790" s="14" t="s">
        <v>124</v>
      </c>
      <c r="B790" s="15" t="s">
        <v>1553</v>
      </c>
      <c r="C790" s="15" t="s">
        <v>1535</v>
      </c>
      <c r="D790" s="15" t="s">
        <v>1550</v>
      </c>
      <c r="E790" s="15" t="s">
        <v>308</v>
      </c>
      <c r="F790" s="15" t="s">
        <v>309</v>
      </c>
      <c r="G790" s="15" t="s">
        <v>1534</v>
      </c>
      <c r="H790" s="15" t="s">
        <v>8</v>
      </c>
      <c r="I790" s="15" t="s">
        <v>310</v>
      </c>
      <c r="J790" s="15" t="s">
        <v>1527</v>
      </c>
      <c r="K790" s="15" t="s">
        <v>1528</v>
      </c>
      <c r="L790" s="15" t="s">
        <v>308</v>
      </c>
      <c r="M790" s="15" t="s">
        <v>1529</v>
      </c>
      <c r="N790" s="15" t="s">
        <v>1530</v>
      </c>
      <c r="O790" s="14" t="s">
        <v>1580</v>
      </c>
      <c r="P790" s="17">
        <v>0.25</v>
      </c>
      <c r="Q790" s="24" t="s">
        <v>1571</v>
      </c>
      <c r="R790" s="24" t="s">
        <v>1558</v>
      </c>
      <c r="S790" s="24" t="str">
        <f t="shared" si="45"/>
        <v>100006844</v>
      </c>
      <c r="T790" s="24" t="str">
        <f t="shared" si="46"/>
        <v>AUG 2020</v>
      </c>
      <c r="U790" s="24" t="str">
        <f t="shared" si="47"/>
        <v>Svcs-Ess Sun-2200</v>
      </c>
      <c r="V790" s="24" t="s">
        <v>1559</v>
      </c>
    </row>
    <row r="791" spans="1:22" x14ac:dyDescent="0.2">
      <c r="A791" s="14" t="s">
        <v>124</v>
      </c>
      <c r="B791" s="15" t="s">
        <v>1553</v>
      </c>
      <c r="C791" s="15" t="s">
        <v>1536</v>
      </c>
      <c r="D791" s="15" t="s">
        <v>1551</v>
      </c>
      <c r="E791" s="15" t="s">
        <v>308</v>
      </c>
      <c r="F791" s="15" t="s">
        <v>309</v>
      </c>
      <c r="G791" s="15" t="s">
        <v>400</v>
      </c>
      <c r="H791" s="15" t="s">
        <v>295</v>
      </c>
      <c r="I791" s="15" t="s">
        <v>310</v>
      </c>
      <c r="J791" s="15" t="s">
        <v>1184</v>
      </c>
      <c r="K791" s="15" t="s">
        <v>1185</v>
      </c>
      <c r="L791" s="15" t="s">
        <v>308</v>
      </c>
      <c r="M791" s="15" t="s">
        <v>401</v>
      </c>
      <c r="N791" s="15" t="s">
        <v>402</v>
      </c>
      <c r="O791" s="14" t="s">
        <v>1578</v>
      </c>
      <c r="P791" s="17">
        <v>-45262</v>
      </c>
      <c r="Q791" s="24" t="s">
        <v>1571</v>
      </c>
      <c r="R791" s="24" t="s">
        <v>1558</v>
      </c>
      <c r="S791" s="24" t="str">
        <f t="shared" si="45"/>
        <v>100000882</v>
      </c>
      <c r="T791" s="24" t="str">
        <f t="shared" si="46"/>
        <v>JAN 2020</v>
      </c>
      <c r="U791" s="24" t="str">
        <f t="shared" si="47"/>
        <v>I/C-OperExp-1800-DLG</v>
      </c>
      <c r="V791" s="24" t="s">
        <v>1560</v>
      </c>
    </row>
    <row r="792" spans="1:22" x14ac:dyDescent="0.2">
      <c r="A792" s="14" t="s">
        <v>124</v>
      </c>
      <c r="B792" s="15" t="s">
        <v>1553</v>
      </c>
      <c r="C792" s="15" t="s">
        <v>1536</v>
      </c>
      <c r="D792" s="15" t="s">
        <v>1551</v>
      </c>
      <c r="E792" s="15" t="s">
        <v>308</v>
      </c>
      <c r="F792" s="15" t="s">
        <v>309</v>
      </c>
      <c r="G792" s="15" t="s">
        <v>403</v>
      </c>
      <c r="H792" s="15" t="s">
        <v>295</v>
      </c>
      <c r="I792" s="15" t="s">
        <v>310</v>
      </c>
      <c r="J792" s="15" t="s">
        <v>1184</v>
      </c>
      <c r="K792" s="15" t="s">
        <v>1185</v>
      </c>
      <c r="L792" s="15" t="s">
        <v>308</v>
      </c>
      <c r="M792" s="15" t="s">
        <v>401</v>
      </c>
      <c r="N792" s="15" t="s">
        <v>402</v>
      </c>
      <c r="O792" s="14" t="s">
        <v>1581</v>
      </c>
      <c r="P792" s="17">
        <v>-14554</v>
      </c>
      <c r="Q792" s="24" t="s">
        <v>1571</v>
      </c>
      <c r="R792" s="24" t="s">
        <v>1558</v>
      </c>
      <c r="S792" s="24" t="str">
        <f t="shared" si="45"/>
        <v>100001642</v>
      </c>
      <c r="T792" s="24" t="str">
        <f t="shared" si="46"/>
        <v>FEB 2020</v>
      </c>
      <c r="U792" s="24" t="str">
        <f t="shared" si="47"/>
        <v>I/C-OperExp-1800-DLG</v>
      </c>
      <c r="V792" s="24" t="s">
        <v>1560</v>
      </c>
    </row>
    <row r="793" spans="1:22" x14ac:dyDescent="0.2">
      <c r="A793" s="14" t="s">
        <v>124</v>
      </c>
      <c r="B793" s="15" t="s">
        <v>1553</v>
      </c>
      <c r="C793" s="15" t="s">
        <v>1536</v>
      </c>
      <c r="D793" s="15" t="s">
        <v>1551</v>
      </c>
      <c r="E793" s="15" t="s">
        <v>308</v>
      </c>
      <c r="F793" s="15" t="s">
        <v>309</v>
      </c>
      <c r="G793" s="15" t="s">
        <v>1537</v>
      </c>
      <c r="H793" s="15" t="s">
        <v>295</v>
      </c>
      <c r="I793" s="15" t="s">
        <v>310</v>
      </c>
      <c r="J793" s="15" t="s">
        <v>1184</v>
      </c>
      <c r="K793" s="15" t="s">
        <v>1185</v>
      </c>
      <c r="L793" s="15" t="s">
        <v>308</v>
      </c>
      <c r="M793" s="15" t="s">
        <v>401</v>
      </c>
      <c r="N793" s="15" t="s">
        <v>402</v>
      </c>
      <c r="O793" s="14" t="s">
        <v>1582</v>
      </c>
      <c r="P793" s="17">
        <v>-8702</v>
      </c>
      <c r="Q793" s="24" t="s">
        <v>1571</v>
      </c>
      <c r="R793" s="24" t="s">
        <v>1558</v>
      </c>
      <c r="S793" s="24" t="str">
        <f t="shared" si="45"/>
        <v>100002423</v>
      </c>
      <c r="T793" s="24" t="str">
        <f t="shared" si="46"/>
        <v>MAR 2020</v>
      </c>
      <c r="U793" s="24" t="str">
        <f t="shared" si="47"/>
        <v>I/C-OperExp-1800-DLG</v>
      </c>
      <c r="V793" s="24" t="s">
        <v>1560</v>
      </c>
    </row>
    <row r="794" spans="1:22" x14ac:dyDescent="0.2">
      <c r="A794" s="14" t="s">
        <v>124</v>
      </c>
      <c r="B794" s="15" t="s">
        <v>1553</v>
      </c>
      <c r="C794" s="15" t="s">
        <v>1536</v>
      </c>
      <c r="D794" s="15" t="s">
        <v>1551</v>
      </c>
      <c r="E794" s="15" t="s">
        <v>308</v>
      </c>
      <c r="F794" s="15" t="s">
        <v>309</v>
      </c>
      <c r="G794" s="15" t="s">
        <v>411</v>
      </c>
      <c r="H794" s="15" t="s">
        <v>295</v>
      </c>
      <c r="I794" s="15" t="s">
        <v>310</v>
      </c>
      <c r="J794" s="15" t="s">
        <v>1184</v>
      </c>
      <c r="K794" s="15" t="s">
        <v>1185</v>
      </c>
      <c r="L794" s="15" t="s">
        <v>308</v>
      </c>
      <c r="M794" s="15" t="s">
        <v>401</v>
      </c>
      <c r="N794" s="15" t="s">
        <v>402</v>
      </c>
      <c r="O794" s="14" t="s">
        <v>1586</v>
      </c>
      <c r="P794" s="17">
        <v>-20690</v>
      </c>
      <c r="Q794" s="24" t="s">
        <v>1571</v>
      </c>
      <c r="R794" s="24" t="s">
        <v>1558</v>
      </c>
      <c r="S794" s="24" t="str">
        <f t="shared" si="45"/>
        <v>100003323</v>
      </c>
      <c r="T794" s="24" t="str">
        <f t="shared" si="46"/>
        <v>APR 2020</v>
      </c>
      <c r="U794" s="24" t="str">
        <f t="shared" si="47"/>
        <v>I/C-OperExp-1800-DLG</v>
      </c>
      <c r="V794" s="24" t="s">
        <v>1560</v>
      </c>
    </row>
    <row r="795" spans="1:22" x14ac:dyDescent="0.2">
      <c r="A795" s="14" t="s">
        <v>124</v>
      </c>
      <c r="B795" s="15" t="s">
        <v>1553</v>
      </c>
      <c r="C795" s="15" t="s">
        <v>1536</v>
      </c>
      <c r="D795" s="15" t="s">
        <v>1551</v>
      </c>
      <c r="E795" s="15" t="s">
        <v>308</v>
      </c>
      <c r="F795" s="15" t="s">
        <v>309</v>
      </c>
      <c r="G795" s="15" t="s">
        <v>412</v>
      </c>
      <c r="H795" s="15" t="s">
        <v>295</v>
      </c>
      <c r="I795" s="15" t="s">
        <v>310</v>
      </c>
      <c r="J795" s="15" t="s">
        <v>1184</v>
      </c>
      <c r="K795" s="15" t="s">
        <v>1185</v>
      </c>
      <c r="L795" s="15" t="s">
        <v>308</v>
      </c>
      <c r="M795" s="15" t="s">
        <v>401</v>
      </c>
      <c r="N795" s="15" t="s">
        <v>402</v>
      </c>
      <c r="O795" s="14" t="s">
        <v>414</v>
      </c>
      <c r="P795" s="17">
        <v>-9589</v>
      </c>
      <c r="Q795" s="24" t="s">
        <v>1571</v>
      </c>
      <c r="R795" s="24" t="s">
        <v>1558</v>
      </c>
      <c r="S795" s="24" t="str">
        <f t="shared" si="45"/>
        <v>100004123</v>
      </c>
      <c r="T795" s="24" t="str">
        <f t="shared" si="46"/>
        <v>MAY 2020</v>
      </c>
      <c r="U795" s="24" t="str">
        <f t="shared" si="47"/>
        <v>I/C-OperExp-1800-DLG</v>
      </c>
      <c r="V795" s="24" t="s">
        <v>1560</v>
      </c>
    </row>
    <row r="796" spans="1:22" x14ac:dyDescent="0.2">
      <c r="A796" s="14" t="s">
        <v>124</v>
      </c>
      <c r="B796" s="15" t="s">
        <v>1553</v>
      </c>
      <c r="C796" s="15" t="s">
        <v>1536</v>
      </c>
      <c r="D796" s="15" t="s">
        <v>1551</v>
      </c>
      <c r="E796" s="15" t="s">
        <v>308</v>
      </c>
      <c r="F796" s="15" t="s">
        <v>309</v>
      </c>
      <c r="G796" s="15" t="s">
        <v>404</v>
      </c>
      <c r="H796" s="15" t="s">
        <v>295</v>
      </c>
      <c r="I796" s="15" t="s">
        <v>310</v>
      </c>
      <c r="J796" s="15" t="s">
        <v>1184</v>
      </c>
      <c r="K796" s="15" t="s">
        <v>1185</v>
      </c>
      <c r="L796" s="15" t="s">
        <v>308</v>
      </c>
      <c r="M796" s="15" t="s">
        <v>401</v>
      </c>
      <c r="N796" s="15" t="s">
        <v>402</v>
      </c>
      <c r="O796" s="14" t="s">
        <v>1583</v>
      </c>
      <c r="P796" s="17">
        <v>-4859</v>
      </c>
      <c r="Q796" s="24" t="s">
        <v>1571</v>
      </c>
      <c r="R796" s="24" t="s">
        <v>1558</v>
      </c>
      <c r="S796" s="24" t="str">
        <f t="shared" si="45"/>
        <v>100005056</v>
      </c>
      <c r="T796" s="24" t="str">
        <f t="shared" si="46"/>
        <v>JUN 2020</v>
      </c>
      <c r="U796" s="24" t="str">
        <f t="shared" si="47"/>
        <v>I/C-OperExp-1800-DLG</v>
      </c>
      <c r="V796" s="24" t="s">
        <v>1560</v>
      </c>
    </row>
    <row r="797" spans="1:22" x14ac:dyDescent="0.2">
      <c r="A797" s="14" t="s">
        <v>124</v>
      </c>
      <c r="B797" s="15" t="s">
        <v>1553</v>
      </c>
      <c r="C797" s="15" t="s">
        <v>1536</v>
      </c>
      <c r="D797" s="15" t="s">
        <v>1551</v>
      </c>
      <c r="E797" s="15" t="s">
        <v>308</v>
      </c>
      <c r="F797" s="15" t="s">
        <v>309</v>
      </c>
      <c r="G797" s="15" t="s">
        <v>405</v>
      </c>
      <c r="H797" s="15" t="s">
        <v>295</v>
      </c>
      <c r="I797" s="15" t="s">
        <v>310</v>
      </c>
      <c r="J797" s="15" t="s">
        <v>1184</v>
      </c>
      <c r="K797" s="15" t="s">
        <v>1185</v>
      </c>
      <c r="L797" s="15" t="s">
        <v>308</v>
      </c>
      <c r="M797" s="15" t="s">
        <v>401</v>
      </c>
      <c r="N797" s="15" t="s">
        <v>402</v>
      </c>
      <c r="O797" s="14" t="s">
        <v>1579</v>
      </c>
      <c r="P797" s="17">
        <v>-4997.53</v>
      </c>
      <c r="Q797" s="24" t="s">
        <v>1571</v>
      </c>
      <c r="R797" s="24" t="s">
        <v>1558</v>
      </c>
      <c r="S797" s="24" t="str">
        <f t="shared" si="45"/>
        <v>100005952</v>
      </c>
      <c r="T797" s="24" t="str">
        <f t="shared" si="46"/>
        <v>JUL 2020</v>
      </c>
      <c r="U797" s="24" t="str">
        <f t="shared" si="47"/>
        <v>I/C-OperExp-1800-DLG</v>
      </c>
      <c r="V797" s="24" t="s">
        <v>1560</v>
      </c>
    </row>
    <row r="798" spans="1:22" x14ac:dyDescent="0.2">
      <c r="A798" s="14" t="s">
        <v>124</v>
      </c>
      <c r="B798" s="15" t="s">
        <v>1553</v>
      </c>
      <c r="C798" s="15" t="s">
        <v>1536</v>
      </c>
      <c r="D798" s="15" t="s">
        <v>1551</v>
      </c>
      <c r="E798" s="15" t="s">
        <v>308</v>
      </c>
      <c r="F798" s="15" t="s">
        <v>309</v>
      </c>
      <c r="G798" s="15" t="s">
        <v>406</v>
      </c>
      <c r="H798" s="15" t="s">
        <v>295</v>
      </c>
      <c r="I798" s="15" t="s">
        <v>310</v>
      </c>
      <c r="J798" s="15" t="s">
        <v>1184</v>
      </c>
      <c r="K798" s="15" t="s">
        <v>1185</v>
      </c>
      <c r="L798" s="15" t="s">
        <v>308</v>
      </c>
      <c r="M798" s="15" t="s">
        <v>401</v>
      </c>
      <c r="N798" s="15" t="s">
        <v>402</v>
      </c>
      <c r="O798" s="14" t="s">
        <v>1580</v>
      </c>
      <c r="P798" s="17">
        <v>-13077.25</v>
      </c>
      <c r="Q798" s="24" t="s">
        <v>1571</v>
      </c>
      <c r="R798" s="24" t="s">
        <v>1558</v>
      </c>
      <c r="S798" s="24" t="str">
        <f t="shared" si="45"/>
        <v>100006833</v>
      </c>
      <c r="T798" s="24" t="str">
        <f t="shared" si="46"/>
        <v>AUG 2020</v>
      </c>
      <c r="U798" s="24" t="str">
        <f t="shared" si="47"/>
        <v>I/C-OperExp-1800-DLG</v>
      </c>
      <c r="V798" s="24" t="s">
        <v>1560</v>
      </c>
    </row>
    <row r="799" spans="1:22" x14ac:dyDescent="0.2">
      <c r="A799" s="14" t="s">
        <v>124</v>
      </c>
      <c r="B799" s="15" t="s">
        <v>1553</v>
      </c>
      <c r="C799" s="15" t="s">
        <v>1536</v>
      </c>
      <c r="D799" s="15" t="s">
        <v>1551</v>
      </c>
      <c r="E799" s="15" t="s">
        <v>308</v>
      </c>
      <c r="F799" s="15" t="s">
        <v>309</v>
      </c>
      <c r="G799" s="15" t="s">
        <v>407</v>
      </c>
      <c r="H799" s="15" t="s">
        <v>295</v>
      </c>
      <c r="I799" s="15" t="s">
        <v>310</v>
      </c>
      <c r="J799" s="15" t="s">
        <v>1184</v>
      </c>
      <c r="K799" s="15" t="s">
        <v>1185</v>
      </c>
      <c r="L799" s="15" t="s">
        <v>308</v>
      </c>
      <c r="M799" s="15" t="s">
        <v>401</v>
      </c>
      <c r="N799" s="15" t="s">
        <v>402</v>
      </c>
      <c r="O799" s="14" t="s">
        <v>1584</v>
      </c>
      <c r="P799" s="17">
        <v>-22240</v>
      </c>
      <c r="Q799" s="24" t="s">
        <v>1571</v>
      </c>
      <c r="R799" s="24" t="s">
        <v>1558</v>
      </c>
      <c r="S799" s="24" t="str">
        <f t="shared" si="45"/>
        <v>100009860</v>
      </c>
      <c r="T799" s="24" t="str">
        <f t="shared" si="46"/>
        <v>SEP 2019</v>
      </c>
      <c r="U799" s="24" t="str">
        <f t="shared" si="47"/>
        <v>I/C-OperExp-1800-DLG</v>
      </c>
      <c r="V799" s="24" t="s">
        <v>1560</v>
      </c>
    </row>
    <row r="800" spans="1:22" x14ac:dyDescent="0.2">
      <c r="A800" s="14" t="s">
        <v>124</v>
      </c>
      <c r="B800" s="15" t="s">
        <v>1553</v>
      </c>
      <c r="C800" s="15" t="s">
        <v>1536</v>
      </c>
      <c r="D800" s="15" t="s">
        <v>1551</v>
      </c>
      <c r="E800" s="15" t="s">
        <v>308</v>
      </c>
      <c r="F800" s="15" t="s">
        <v>309</v>
      </c>
      <c r="G800" s="15" t="s">
        <v>408</v>
      </c>
      <c r="H800" s="15" t="s">
        <v>295</v>
      </c>
      <c r="I800" s="15" t="s">
        <v>310</v>
      </c>
      <c r="J800" s="15" t="s">
        <v>1184</v>
      </c>
      <c r="K800" s="15" t="s">
        <v>1185</v>
      </c>
      <c r="L800" s="15" t="s">
        <v>308</v>
      </c>
      <c r="M800" s="15" t="s">
        <v>401</v>
      </c>
      <c r="N800" s="15" t="s">
        <v>402</v>
      </c>
      <c r="O800" s="14" t="s">
        <v>1577</v>
      </c>
      <c r="P800" s="17">
        <v>-38631</v>
      </c>
      <c r="Q800" s="24" t="s">
        <v>1571</v>
      </c>
      <c r="R800" s="24" t="s">
        <v>1558</v>
      </c>
      <c r="S800" s="24" t="str">
        <f t="shared" si="45"/>
        <v>100010858</v>
      </c>
      <c r="T800" s="24" t="str">
        <f t="shared" si="46"/>
        <v>OCT 2019</v>
      </c>
      <c r="U800" s="24" t="str">
        <f t="shared" si="47"/>
        <v>I/C-OperExp-1800-DLG</v>
      </c>
      <c r="V800" s="24" t="s">
        <v>1560</v>
      </c>
    </row>
    <row r="801" spans="1:22" x14ac:dyDescent="0.2">
      <c r="A801" s="14" t="s">
        <v>124</v>
      </c>
      <c r="B801" s="15" t="s">
        <v>1553</v>
      </c>
      <c r="C801" s="15" t="s">
        <v>1536</v>
      </c>
      <c r="D801" s="15" t="s">
        <v>1551</v>
      </c>
      <c r="E801" s="15" t="s">
        <v>308</v>
      </c>
      <c r="F801" s="15" t="s">
        <v>309</v>
      </c>
      <c r="G801" s="15" t="s">
        <v>409</v>
      </c>
      <c r="H801" s="15" t="s">
        <v>295</v>
      </c>
      <c r="I801" s="15" t="s">
        <v>310</v>
      </c>
      <c r="J801" s="15" t="s">
        <v>1184</v>
      </c>
      <c r="K801" s="15" t="s">
        <v>1185</v>
      </c>
      <c r="L801" s="15" t="s">
        <v>308</v>
      </c>
      <c r="M801" s="15" t="s">
        <v>401</v>
      </c>
      <c r="N801" s="15" t="s">
        <v>402</v>
      </c>
      <c r="O801" s="14" t="s">
        <v>1585</v>
      </c>
      <c r="P801" s="17">
        <v>-6980</v>
      </c>
      <c r="Q801" s="24" t="s">
        <v>1571</v>
      </c>
      <c r="R801" s="24" t="s">
        <v>1558</v>
      </c>
      <c r="S801" s="24" t="str">
        <f t="shared" si="45"/>
        <v>100011696</v>
      </c>
      <c r="T801" s="24" t="str">
        <f t="shared" si="46"/>
        <v>NOV 2019</v>
      </c>
      <c r="U801" s="24" t="str">
        <f t="shared" si="47"/>
        <v>I/C-OperExp-1800-DLG</v>
      </c>
      <c r="V801" s="24" t="s">
        <v>1560</v>
      </c>
    </row>
    <row r="802" spans="1:22" x14ac:dyDescent="0.2">
      <c r="A802" s="14" t="s">
        <v>124</v>
      </c>
      <c r="B802" s="15" t="s">
        <v>1553</v>
      </c>
      <c r="C802" s="15" t="s">
        <v>1536</v>
      </c>
      <c r="D802" s="15" t="s">
        <v>1551</v>
      </c>
      <c r="E802" s="15" t="s">
        <v>308</v>
      </c>
      <c r="F802" s="15" t="s">
        <v>309</v>
      </c>
      <c r="G802" s="15" t="s">
        <v>410</v>
      </c>
      <c r="H802" s="15" t="s">
        <v>295</v>
      </c>
      <c r="I802" s="15" t="s">
        <v>310</v>
      </c>
      <c r="J802" s="15" t="s">
        <v>1184</v>
      </c>
      <c r="K802" s="15" t="s">
        <v>1185</v>
      </c>
      <c r="L802" s="15" t="s">
        <v>308</v>
      </c>
      <c r="M802" s="15" t="s">
        <v>401</v>
      </c>
      <c r="N802" s="15" t="s">
        <v>402</v>
      </c>
      <c r="O802" s="14" t="s">
        <v>1576</v>
      </c>
      <c r="P802" s="17">
        <v>-8463</v>
      </c>
      <c r="Q802" s="24" t="s">
        <v>1571</v>
      </c>
      <c r="R802" s="24" t="s">
        <v>1558</v>
      </c>
      <c r="S802" s="24" t="str">
        <f t="shared" si="45"/>
        <v>100012483</v>
      </c>
      <c r="T802" s="24" t="str">
        <f t="shared" si="46"/>
        <v>DEC 2019</v>
      </c>
      <c r="U802" s="24" t="str">
        <f t="shared" si="47"/>
        <v>I/C-OperExp-1800-DLG</v>
      </c>
      <c r="V802" s="24" t="s">
        <v>1560</v>
      </c>
    </row>
    <row r="803" spans="1:22" x14ac:dyDescent="0.2">
      <c r="A803" s="14" t="s">
        <v>124</v>
      </c>
      <c r="B803" s="15" t="s">
        <v>1553</v>
      </c>
      <c r="C803" s="15" t="s">
        <v>1538</v>
      </c>
      <c r="D803" s="15" t="s">
        <v>1552</v>
      </c>
      <c r="E803" s="15" t="s">
        <v>308</v>
      </c>
      <c r="F803" s="15" t="s">
        <v>309</v>
      </c>
      <c r="G803" s="15" t="s">
        <v>400</v>
      </c>
      <c r="H803" s="15" t="s">
        <v>2</v>
      </c>
      <c r="I803" s="15" t="s">
        <v>310</v>
      </c>
      <c r="J803" s="15" t="s">
        <v>1184</v>
      </c>
      <c r="K803" s="15" t="s">
        <v>1185</v>
      </c>
      <c r="L803" s="15" t="s">
        <v>308</v>
      </c>
      <c r="M803" s="15" t="s">
        <v>401</v>
      </c>
      <c r="N803" s="15" t="s">
        <v>402</v>
      </c>
      <c r="O803" s="14" t="s">
        <v>1578</v>
      </c>
      <c r="P803" s="17">
        <v>-5790</v>
      </c>
      <c r="Q803" s="24" t="s">
        <v>1571</v>
      </c>
      <c r="R803" s="24" t="s">
        <v>1558</v>
      </c>
      <c r="S803" s="24" t="str">
        <f t="shared" si="45"/>
        <v>100000882</v>
      </c>
      <c r="T803" s="24" t="str">
        <f t="shared" si="46"/>
        <v>JAN 2020</v>
      </c>
      <c r="U803" s="24" t="str">
        <f t="shared" si="47"/>
        <v>I/C-OperExp-1900-ENP</v>
      </c>
      <c r="V803" s="24" t="s">
        <v>1561</v>
      </c>
    </row>
    <row r="804" spans="1:22" x14ac:dyDescent="0.2">
      <c r="A804" s="14" t="s">
        <v>124</v>
      </c>
      <c r="B804" s="15" t="s">
        <v>1553</v>
      </c>
      <c r="C804" s="15" t="s">
        <v>1538</v>
      </c>
      <c r="D804" s="15" t="s">
        <v>1552</v>
      </c>
      <c r="E804" s="15" t="s">
        <v>308</v>
      </c>
      <c r="F804" s="15" t="s">
        <v>309</v>
      </c>
      <c r="G804" s="15" t="s">
        <v>403</v>
      </c>
      <c r="H804" s="15" t="s">
        <v>2</v>
      </c>
      <c r="I804" s="15" t="s">
        <v>310</v>
      </c>
      <c r="J804" s="15" t="s">
        <v>1184</v>
      </c>
      <c r="K804" s="15" t="s">
        <v>1185</v>
      </c>
      <c r="L804" s="15" t="s">
        <v>308</v>
      </c>
      <c r="M804" s="15" t="s">
        <v>401</v>
      </c>
      <c r="N804" s="15" t="s">
        <v>402</v>
      </c>
      <c r="O804" s="14" t="s">
        <v>1581</v>
      </c>
      <c r="P804" s="17">
        <v>-2945</v>
      </c>
      <c r="Q804" s="24" t="s">
        <v>1571</v>
      </c>
      <c r="R804" s="24" t="s">
        <v>1558</v>
      </c>
      <c r="S804" s="24" t="str">
        <f t="shared" si="45"/>
        <v>100001642</v>
      </c>
      <c r="T804" s="24" t="str">
        <f t="shared" si="46"/>
        <v>FEB 2020</v>
      </c>
      <c r="U804" s="24" t="str">
        <f t="shared" si="47"/>
        <v>I/C-OperExp-1900-ENP</v>
      </c>
      <c r="V804" s="24" t="s">
        <v>1561</v>
      </c>
    </row>
    <row r="805" spans="1:22" x14ac:dyDescent="0.2">
      <c r="A805" s="14" t="s">
        <v>124</v>
      </c>
      <c r="B805" s="15" t="s">
        <v>1553</v>
      </c>
      <c r="C805" s="15" t="s">
        <v>1538</v>
      </c>
      <c r="D805" s="15" t="s">
        <v>1552</v>
      </c>
      <c r="E805" s="15" t="s">
        <v>308</v>
      </c>
      <c r="F805" s="15" t="s">
        <v>309</v>
      </c>
      <c r="G805" s="15" t="s">
        <v>1537</v>
      </c>
      <c r="H805" s="15" t="s">
        <v>2</v>
      </c>
      <c r="I805" s="15" t="s">
        <v>310</v>
      </c>
      <c r="J805" s="15" t="s">
        <v>1184</v>
      </c>
      <c r="K805" s="15" t="s">
        <v>1185</v>
      </c>
      <c r="L805" s="15" t="s">
        <v>308</v>
      </c>
      <c r="M805" s="15" t="s">
        <v>401</v>
      </c>
      <c r="N805" s="15" t="s">
        <v>402</v>
      </c>
      <c r="O805" s="14" t="s">
        <v>1582</v>
      </c>
      <c r="P805" s="17">
        <v>-2060</v>
      </c>
      <c r="Q805" s="24" t="s">
        <v>1571</v>
      </c>
      <c r="R805" s="24" t="s">
        <v>1558</v>
      </c>
      <c r="S805" s="24" t="str">
        <f t="shared" si="45"/>
        <v>100002423</v>
      </c>
      <c r="T805" s="24" t="str">
        <f t="shared" si="46"/>
        <v>MAR 2020</v>
      </c>
      <c r="U805" s="24" t="str">
        <f t="shared" si="47"/>
        <v>I/C-OperExp-1900-ENP</v>
      </c>
      <c r="V805" s="24" t="s">
        <v>1561</v>
      </c>
    </row>
    <row r="806" spans="1:22" x14ac:dyDescent="0.2">
      <c r="A806" s="14" t="s">
        <v>124</v>
      </c>
      <c r="B806" s="15" t="s">
        <v>1553</v>
      </c>
      <c r="C806" s="15" t="s">
        <v>1538</v>
      </c>
      <c r="D806" s="15" t="s">
        <v>1552</v>
      </c>
      <c r="E806" s="15" t="s">
        <v>308</v>
      </c>
      <c r="F806" s="15" t="s">
        <v>309</v>
      </c>
      <c r="G806" s="15" t="s">
        <v>411</v>
      </c>
      <c r="H806" s="15" t="s">
        <v>2</v>
      </c>
      <c r="I806" s="15" t="s">
        <v>310</v>
      </c>
      <c r="J806" s="15" t="s">
        <v>1184</v>
      </c>
      <c r="K806" s="15" t="s">
        <v>1185</v>
      </c>
      <c r="L806" s="15" t="s">
        <v>308</v>
      </c>
      <c r="M806" s="15" t="s">
        <v>401</v>
      </c>
      <c r="N806" s="15" t="s">
        <v>402</v>
      </c>
      <c r="O806" s="14" t="s">
        <v>1586</v>
      </c>
      <c r="P806" s="17">
        <v>-5932</v>
      </c>
      <c r="Q806" s="24" t="s">
        <v>1571</v>
      </c>
      <c r="R806" s="24" t="s">
        <v>1558</v>
      </c>
      <c r="S806" s="24" t="str">
        <f t="shared" si="45"/>
        <v>100003323</v>
      </c>
      <c r="T806" s="24" t="str">
        <f t="shared" si="46"/>
        <v>APR 2020</v>
      </c>
      <c r="U806" s="24" t="str">
        <f t="shared" si="47"/>
        <v>I/C-OperExp-1900-ENP</v>
      </c>
      <c r="V806" s="24" t="s">
        <v>1561</v>
      </c>
    </row>
    <row r="807" spans="1:22" x14ac:dyDescent="0.2">
      <c r="A807" s="14" t="s">
        <v>124</v>
      </c>
      <c r="B807" s="15" t="s">
        <v>1553</v>
      </c>
      <c r="C807" s="15" t="s">
        <v>1538</v>
      </c>
      <c r="D807" s="15" t="s">
        <v>1552</v>
      </c>
      <c r="E807" s="15" t="s">
        <v>308</v>
      </c>
      <c r="F807" s="15" t="s">
        <v>309</v>
      </c>
      <c r="G807" s="15" t="s">
        <v>412</v>
      </c>
      <c r="H807" s="15" t="s">
        <v>2</v>
      </c>
      <c r="I807" s="15" t="s">
        <v>310</v>
      </c>
      <c r="J807" s="15" t="s">
        <v>1184</v>
      </c>
      <c r="K807" s="15" t="s">
        <v>1185</v>
      </c>
      <c r="L807" s="15" t="s">
        <v>308</v>
      </c>
      <c r="M807" s="15" t="s">
        <v>401</v>
      </c>
      <c r="N807" s="15" t="s">
        <v>402</v>
      </c>
      <c r="O807" s="14" t="s">
        <v>414</v>
      </c>
      <c r="P807" s="17">
        <v>-2840</v>
      </c>
      <c r="Q807" s="24" t="s">
        <v>1571</v>
      </c>
      <c r="R807" s="24" t="s">
        <v>1558</v>
      </c>
      <c r="S807" s="24" t="str">
        <f t="shared" si="45"/>
        <v>100004123</v>
      </c>
      <c r="T807" s="24" t="str">
        <f t="shared" si="46"/>
        <v>MAY 2020</v>
      </c>
      <c r="U807" s="24" t="str">
        <f t="shared" si="47"/>
        <v>I/C-OperExp-1900-ENP</v>
      </c>
      <c r="V807" s="24" t="s">
        <v>1561</v>
      </c>
    </row>
    <row r="808" spans="1:22" x14ac:dyDescent="0.2">
      <c r="A808" s="14" t="s">
        <v>124</v>
      </c>
      <c r="B808" s="15" t="s">
        <v>1553</v>
      </c>
      <c r="C808" s="15" t="s">
        <v>1538</v>
      </c>
      <c r="D808" s="15" t="s">
        <v>1552</v>
      </c>
      <c r="E808" s="15" t="s">
        <v>308</v>
      </c>
      <c r="F808" s="15" t="s">
        <v>309</v>
      </c>
      <c r="G808" s="15" t="s">
        <v>404</v>
      </c>
      <c r="H808" s="15" t="s">
        <v>2</v>
      </c>
      <c r="I808" s="15" t="s">
        <v>310</v>
      </c>
      <c r="J808" s="15" t="s">
        <v>1184</v>
      </c>
      <c r="K808" s="15" t="s">
        <v>1185</v>
      </c>
      <c r="L808" s="15" t="s">
        <v>308</v>
      </c>
      <c r="M808" s="15" t="s">
        <v>401</v>
      </c>
      <c r="N808" s="15" t="s">
        <v>402</v>
      </c>
      <c r="O808" s="14" t="s">
        <v>1583</v>
      </c>
      <c r="P808" s="17">
        <v>-1153</v>
      </c>
      <c r="Q808" s="24" t="s">
        <v>1571</v>
      </c>
      <c r="R808" s="24" t="s">
        <v>1558</v>
      </c>
      <c r="S808" s="24" t="str">
        <f t="shared" si="45"/>
        <v>100005056</v>
      </c>
      <c r="T808" s="24" t="str">
        <f t="shared" si="46"/>
        <v>JUN 2020</v>
      </c>
      <c r="U808" s="24" t="str">
        <f t="shared" si="47"/>
        <v>I/C-OperExp-1900-ENP</v>
      </c>
      <c r="V808" s="24" t="s">
        <v>1561</v>
      </c>
    </row>
    <row r="809" spans="1:22" x14ac:dyDescent="0.2">
      <c r="A809" s="14" t="s">
        <v>124</v>
      </c>
      <c r="B809" s="15" t="s">
        <v>1553</v>
      </c>
      <c r="C809" s="15" t="s">
        <v>1538</v>
      </c>
      <c r="D809" s="15" t="s">
        <v>1552</v>
      </c>
      <c r="E809" s="15" t="s">
        <v>308</v>
      </c>
      <c r="F809" s="15" t="s">
        <v>309</v>
      </c>
      <c r="G809" s="15" t="s">
        <v>405</v>
      </c>
      <c r="H809" s="15" t="s">
        <v>2</v>
      </c>
      <c r="I809" s="15" t="s">
        <v>310</v>
      </c>
      <c r="J809" s="15" t="s">
        <v>1184</v>
      </c>
      <c r="K809" s="15" t="s">
        <v>1185</v>
      </c>
      <c r="L809" s="15" t="s">
        <v>308</v>
      </c>
      <c r="M809" s="15" t="s">
        <v>401</v>
      </c>
      <c r="N809" s="15" t="s">
        <v>402</v>
      </c>
      <c r="O809" s="14" t="s">
        <v>1579</v>
      </c>
      <c r="P809" s="17">
        <v>-949.27</v>
      </c>
      <c r="Q809" s="24" t="s">
        <v>1571</v>
      </c>
      <c r="R809" s="24" t="s">
        <v>1558</v>
      </c>
      <c r="S809" s="24" t="str">
        <f t="shared" si="45"/>
        <v>100005952</v>
      </c>
      <c r="T809" s="24" t="str">
        <f t="shared" si="46"/>
        <v>JUL 2020</v>
      </c>
      <c r="U809" s="24" t="str">
        <f t="shared" si="47"/>
        <v>I/C-OperExp-1900-ENP</v>
      </c>
      <c r="V809" s="24" t="s">
        <v>1561</v>
      </c>
    </row>
    <row r="810" spans="1:22" x14ac:dyDescent="0.2">
      <c r="A810" s="14" t="s">
        <v>124</v>
      </c>
      <c r="B810" s="15" t="s">
        <v>1553</v>
      </c>
      <c r="C810" s="15" t="s">
        <v>1538</v>
      </c>
      <c r="D810" s="15" t="s">
        <v>1552</v>
      </c>
      <c r="E810" s="15" t="s">
        <v>308</v>
      </c>
      <c r="F810" s="15" t="s">
        <v>309</v>
      </c>
      <c r="G810" s="15" t="s">
        <v>406</v>
      </c>
      <c r="H810" s="15" t="s">
        <v>2</v>
      </c>
      <c r="I810" s="15" t="s">
        <v>310</v>
      </c>
      <c r="J810" s="15" t="s">
        <v>1184</v>
      </c>
      <c r="K810" s="15" t="s">
        <v>1185</v>
      </c>
      <c r="L810" s="15" t="s">
        <v>308</v>
      </c>
      <c r="M810" s="15" t="s">
        <v>401</v>
      </c>
      <c r="N810" s="15" t="s">
        <v>402</v>
      </c>
      <c r="O810" s="14" t="s">
        <v>1580</v>
      </c>
      <c r="P810" s="17">
        <v>-2388.4899999999998</v>
      </c>
      <c r="Q810" s="24" t="s">
        <v>1571</v>
      </c>
      <c r="R810" s="24" t="s">
        <v>1558</v>
      </c>
      <c r="S810" s="24" t="str">
        <f t="shared" si="45"/>
        <v>100006833</v>
      </c>
      <c r="T810" s="24" t="str">
        <f t="shared" si="46"/>
        <v>AUG 2020</v>
      </c>
      <c r="U810" s="24" t="str">
        <f t="shared" si="47"/>
        <v>I/C-OperExp-1900-ENP</v>
      </c>
      <c r="V810" s="24" t="s">
        <v>1561</v>
      </c>
    </row>
    <row r="811" spans="1:22" x14ac:dyDescent="0.2">
      <c r="A811" s="14" t="s">
        <v>124</v>
      </c>
      <c r="B811" s="15" t="s">
        <v>1553</v>
      </c>
      <c r="C811" s="15" t="s">
        <v>1538</v>
      </c>
      <c r="D811" s="15" t="s">
        <v>1552</v>
      </c>
      <c r="E811" s="15" t="s">
        <v>308</v>
      </c>
      <c r="F811" s="15" t="s">
        <v>309</v>
      </c>
      <c r="G811" s="15" t="s">
        <v>407</v>
      </c>
      <c r="H811" s="15" t="s">
        <v>2</v>
      </c>
      <c r="I811" s="15" t="s">
        <v>310</v>
      </c>
      <c r="J811" s="15" t="s">
        <v>1184</v>
      </c>
      <c r="K811" s="15" t="s">
        <v>1185</v>
      </c>
      <c r="L811" s="15" t="s">
        <v>308</v>
      </c>
      <c r="M811" s="15" t="s">
        <v>401</v>
      </c>
      <c r="N811" s="15" t="s">
        <v>402</v>
      </c>
      <c r="O811" s="14" t="s">
        <v>1584</v>
      </c>
      <c r="P811" s="17">
        <v>-2818</v>
      </c>
      <c r="Q811" s="24" t="s">
        <v>1571</v>
      </c>
      <c r="R811" s="24" t="s">
        <v>1558</v>
      </c>
      <c r="S811" s="24" t="str">
        <f t="shared" si="45"/>
        <v>100009860</v>
      </c>
      <c r="T811" s="24" t="str">
        <f t="shared" si="46"/>
        <v>SEP 2019</v>
      </c>
      <c r="U811" s="24" t="str">
        <f t="shared" si="47"/>
        <v>I/C-OperExp-1900-ENP</v>
      </c>
      <c r="V811" s="24" t="s">
        <v>1561</v>
      </c>
    </row>
    <row r="812" spans="1:22" x14ac:dyDescent="0.2">
      <c r="A812" s="14" t="s">
        <v>124</v>
      </c>
      <c r="B812" s="15" t="s">
        <v>1553</v>
      </c>
      <c r="C812" s="15" t="s">
        <v>1538</v>
      </c>
      <c r="D812" s="15" t="s">
        <v>1552</v>
      </c>
      <c r="E812" s="15" t="s">
        <v>308</v>
      </c>
      <c r="F812" s="15" t="s">
        <v>309</v>
      </c>
      <c r="G812" s="15" t="s">
        <v>408</v>
      </c>
      <c r="H812" s="15" t="s">
        <v>2</v>
      </c>
      <c r="I812" s="15" t="s">
        <v>310</v>
      </c>
      <c r="J812" s="15" t="s">
        <v>1184</v>
      </c>
      <c r="K812" s="15" t="s">
        <v>1185</v>
      </c>
      <c r="L812" s="15" t="s">
        <v>308</v>
      </c>
      <c r="M812" s="15" t="s">
        <v>401</v>
      </c>
      <c r="N812" s="15" t="s">
        <v>402</v>
      </c>
      <c r="O812" s="14" t="s">
        <v>1577</v>
      </c>
      <c r="P812" s="17">
        <v>-4396</v>
      </c>
      <c r="Q812" s="24" t="s">
        <v>1571</v>
      </c>
      <c r="R812" s="24" t="s">
        <v>1558</v>
      </c>
      <c r="S812" s="24" t="str">
        <f t="shared" si="45"/>
        <v>100010858</v>
      </c>
      <c r="T812" s="24" t="str">
        <f t="shared" si="46"/>
        <v>OCT 2019</v>
      </c>
      <c r="U812" s="24" t="str">
        <f t="shared" si="47"/>
        <v>I/C-OperExp-1900-ENP</v>
      </c>
      <c r="V812" s="24" t="s">
        <v>1561</v>
      </c>
    </row>
    <row r="813" spans="1:22" x14ac:dyDescent="0.2">
      <c r="A813" s="14" t="s">
        <v>124</v>
      </c>
      <c r="B813" s="15" t="s">
        <v>1553</v>
      </c>
      <c r="C813" s="15" t="s">
        <v>1538</v>
      </c>
      <c r="D813" s="15" t="s">
        <v>1552</v>
      </c>
      <c r="E813" s="15" t="s">
        <v>308</v>
      </c>
      <c r="F813" s="15" t="s">
        <v>309</v>
      </c>
      <c r="G813" s="15" t="s">
        <v>409</v>
      </c>
      <c r="H813" s="15" t="s">
        <v>2</v>
      </c>
      <c r="I813" s="15" t="s">
        <v>310</v>
      </c>
      <c r="J813" s="15" t="s">
        <v>1184</v>
      </c>
      <c r="K813" s="15" t="s">
        <v>1185</v>
      </c>
      <c r="L813" s="15" t="s">
        <v>308</v>
      </c>
      <c r="M813" s="15" t="s">
        <v>401</v>
      </c>
      <c r="N813" s="15" t="s">
        <v>402</v>
      </c>
      <c r="O813" s="14" t="s">
        <v>1585</v>
      </c>
      <c r="P813" s="17">
        <v>-748</v>
      </c>
      <c r="Q813" s="24" t="s">
        <v>1571</v>
      </c>
      <c r="R813" s="24" t="s">
        <v>1558</v>
      </c>
      <c r="S813" s="24" t="str">
        <f t="shared" si="45"/>
        <v>100011696</v>
      </c>
      <c r="T813" s="24" t="str">
        <f t="shared" si="46"/>
        <v>NOV 2019</v>
      </c>
      <c r="U813" s="24" t="str">
        <f t="shared" si="47"/>
        <v>I/C-OperExp-1900-ENP</v>
      </c>
      <c r="V813" s="24" t="s">
        <v>1561</v>
      </c>
    </row>
    <row r="814" spans="1:22" x14ac:dyDescent="0.2">
      <c r="A814" s="14" t="s">
        <v>124</v>
      </c>
      <c r="B814" s="15" t="s">
        <v>1553</v>
      </c>
      <c r="C814" s="15" t="s">
        <v>1538</v>
      </c>
      <c r="D814" s="15" t="s">
        <v>1552</v>
      </c>
      <c r="E814" s="15" t="s">
        <v>308</v>
      </c>
      <c r="F814" s="15" t="s">
        <v>309</v>
      </c>
      <c r="G814" s="15" t="s">
        <v>410</v>
      </c>
      <c r="H814" s="15" t="s">
        <v>2</v>
      </c>
      <c r="I814" s="15" t="s">
        <v>310</v>
      </c>
      <c r="J814" s="15" t="s">
        <v>1184</v>
      </c>
      <c r="K814" s="15" t="s">
        <v>1185</v>
      </c>
      <c r="L814" s="15" t="s">
        <v>308</v>
      </c>
      <c r="M814" s="15" t="s">
        <v>401</v>
      </c>
      <c r="N814" s="15" t="s">
        <v>402</v>
      </c>
      <c r="O814" s="14" t="s">
        <v>1576</v>
      </c>
      <c r="P814" s="17">
        <v>-899</v>
      </c>
      <c r="Q814" s="24" t="s">
        <v>1571</v>
      </c>
      <c r="R814" s="24" t="s">
        <v>1558</v>
      </c>
      <c r="S814" s="24" t="str">
        <f t="shared" si="45"/>
        <v>100012483</v>
      </c>
      <c r="T814" s="24" t="str">
        <f t="shared" si="46"/>
        <v>DEC 2019</v>
      </c>
      <c r="U814" s="24" t="str">
        <f t="shared" si="47"/>
        <v>I/C-OperExp-1900-ENP</v>
      </c>
      <c r="V814" s="24" t="s">
        <v>1561</v>
      </c>
    </row>
    <row r="815" spans="1:22" x14ac:dyDescent="0.2">
      <c r="A815" s="21" t="s">
        <v>1554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20"/>
      <c r="P815" s="19">
        <v>223056.11770999993</v>
      </c>
      <c r="S815" s="24"/>
      <c r="T815" s="24"/>
      <c r="U815" s="24"/>
    </row>
  </sheetData>
  <autoFilter ref="A8:V815"/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2.8.600.95340</Revision>
</Application>
</file>

<file path=customXml/itemProps1.xml><?xml version="1.0" encoding="utf-8"?>
<ds:datastoreItem xmlns:ds="http://schemas.openxmlformats.org/officeDocument/2006/customXml" ds:itemID="{865A1EAB-EC9B-41B2-A20F-7A876A6A1F0F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Base Analysis Summary</vt:lpstr>
      <vt:lpstr>Base Analysis Detail</vt:lpstr>
      <vt:lpstr>BW Query Base</vt:lpstr>
      <vt:lpstr>Base Period IS</vt:lpstr>
      <vt:lpstr>Base Period SAP</vt:lpstr>
      <vt:lpstr>12 Month Prior Analysis Summary</vt:lpstr>
      <vt:lpstr>12 Month Prior Analysis Detail</vt:lpstr>
      <vt:lpstr>BW Query 12 Mo</vt:lpstr>
      <vt:lpstr>12 Month Prior IS</vt:lpstr>
      <vt:lpstr>SAP 12 Mo Prior</vt:lpstr>
      <vt:lpstr>Base Period Nat IS</vt:lpstr>
      <vt:lpstr>Base Period Advert Analysis</vt:lpstr>
      <vt:lpstr>Base Period Advertising</vt:lpstr>
      <vt:lpstr>12 Month Prior Advert Analysis</vt:lpstr>
      <vt:lpstr>12 Month Prior Advertising</vt:lpstr>
      <vt:lpstr>SAPCrosstab1</vt:lpstr>
      <vt:lpstr>SAPCrosstab2</vt:lpstr>
      <vt:lpstr>SAPCrosstab3</vt:lpstr>
      <vt:lpstr>SAPCrosstab4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John Oravecz</cp:lastModifiedBy>
  <cp:revision>1</cp:revision>
  <dcterms:modified xsi:type="dcterms:W3CDTF">2021-05-28T17:23:51Z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1600 Outside Services 12 Months Prior.XLSX</vt:lpwstr>
  </property>
  <property fmtid="{D5CDD505-2E9C-101B-9397-08002B2CF9AE}" pid="3" name="CustomUiType">
    <vt:lpwstr>2</vt:lpwstr>
  </property>
</Properties>
</file>