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imegroupllc.sharepoint.com/Prime/Shared Documents/Delta Gas/2021 Rate Case/Schedule M/"/>
    </mc:Choice>
  </mc:AlternateContent>
  <xr:revisionPtr revIDLastSave="0" documentId="8_{2CCEF006-0C9A-49BA-AECF-E21DEEDA30B8}" xr6:coauthVersionLast="47" xr6:coauthVersionMax="47" xr10:uidLastSave="{00000000-0000-0000-0000-000000000000}"/>
  <bookViews>
    <workbookView xWindow="28680" yWindow="-120" windowWidth="29040" windowHeight="15840" activeTab="7" xr2:uid="{C07A399A-D10E-43D4-B24A-1D8272AEEA51}"/>
  </bookViews>
  <sheets>
    <sheet name="M 1.1" sheetId="1" r:id="rId1"/>
    <sheet name="M 1.2" sheetId="2" r:id="rId2"/>
    <sheet name="M 1.3" sheetId="3" r:id="rId3"/>
    <sheet name="M 1.3 Res" sheetId="4" r:id="rId4"/>
    <sheet name="M 1.3 Sm" sheetId="5" r:id="rId5"/>
    <sheet name="M 1.3 Lrg" sheetId="6" r:id="rId6"/>
    <sheet name="M 1.3 Int" sheetId="7" r:id="rId7"/>
    <sheet name="M 1.3 Special" sheetId="8" r:id="rId8"/>
    <sheet name="M 1.3 Farm Tap" sheetId="9" r:id="rId9"/>
    <sheet name="M 1.3 Off" sheetId="10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0" l="1"/>
  <c r="G26" i="10" s="1"/>
  <c r="G18" i="10"/>
  <c r="D30" i="9"/>
  <c r="G28" i="9"/>
  <c r="G27" i="9"/>
  <c r="G30" i="9" s="1"/>
  <c r="G18" i="9"/>
  <c r="G27" i="8"/>
  <c r="G26" i="8"/>
  <c r="G25" i="8"/>
  <c r="G24" i="8"/>
  <c r="D28" i="8"/>
  <c r="G18" i="8"/>
  <c r="G19" i="7"/>
  <c r="G41" i="7"/>
  <c r="G31" i="7"/>
  <c r="G30" i="7"/>
  <c r="G29" i="7"/>
  <c r="G28" i="7"/>
  <c r="D33" i="7"/>
  <c r="G18" i="7"/>
  <c r="G41" i="6"/>
  <c r="D33" i="6"/>
  <c r="G32" i="6"/>
  <c r="G31" i="6"/>
  <c r="G30" i="6"/>
  <c r="G29" i="6"/>
  <c r="G28" i="6"/>
  <c r="G27" i="6"/>
  <c r="G21" i="6"/>
  <c r="G20" i="6"/>
  <c r="G19" i="6"/>
  <c r="G18" i="6"/>
  <c r="G22" i="6" s="1"/>
  <c r="G28" i="5"/>
  <c r="D38" i="5"/>
  <c r="G38" i="5" s="1"/>
  <c r="D29" i="4"/>
  <c r="G27" i="4"/>
  <c r="D37" i="4"/>
  <c r="G37" i="4" s="1"/>
  <c r="G39" i="4" s="1"/>
  <c r="E21" i="4"/>
  <c r="G20" i="4"/>
  <c r="G18" i="4"/>
  <c r="D15" i="3"/>
  <c r="D16" i="3"/>
  <c r="F16" i="3"/>
  <c r="F17" i="3"/>
  <c r="F18" i="3"/>
  <c r="D18" i="3" s="1"/>
  <c r="F19" i="3"/>
  <c r="F20" i="3"/>
  <c r="D20" i="3" s="1"/>
  <c r="F21" i="3"/>
  <c r="D21" i="3" s="1"/>
  <c r="F15" i="3"/>
  <c r="D25" i="3"/>
  <c r="F25" i="3" s="1"/>
  <c r="E22" i="3"/>
  <c r="E27" i="3" s="1"/>
  <c r="D19" i="3"/>
  <c r="D17" i="3"/>
  <c r="G29" i="10" l="1"/>
  <c r="G33" i="10" s="1"/>
  <c r="G20" i="9"/>
  <c r="G21" i="9"/>
  <c r="D38" i="9"/>
  <c r="G38" i="9" s="1"/>
  <c r="G19" i="9"/>
  <c r="G22" i="9" s="1"/>
  <c r="G32" i="9" s="1"/>
  <c r="G36" i="9" s="1"/>
  <c r="G40" i="9" s="1"/>
  <c r="G23" i="8"/>
  <c r="G28" i="8" s="1"/>
  <c r="G30" i="8" s="1"/>
  <c r="G34" i="8" s="1"/>
  <c r="G33" i="7"/>
  <c r="G20" i="7"/>
  <c r="G33" i="6"/>
  <c r="G35" i="6"/>
  <c r="G39" i="6" s="1"/>
  <c r="G43" i="6" s="1"/>
  <c r="G20" i="5"/>
  <c r="G19" i="5"/>
  <c r="G27" i="5"/>
  <c r="G30" i="5" s="1"/>
  <c r="G18" i="5"/>
  <c r="G21" i="5" s="1"/>
  <c r="G19" i="4"/>
  <c r="G21" i="4" s="1"/>
  <c r="G26" i="4"/>
  <c r="G29" i="4" s="1"/>
  <c r="F22" i="3"/>
  <c r="F27" i="3" s="1"/>
  <c r="D22" i="3"/>
  <c r="D27" i="3" s="1"/>
  <c r="G22" i="7" l="1"/>
  <c r="G21" i="7"/>
  <c r="G23" i="7" s="1"/>
  <c r="G35" i="7" s="1"/>
  <c r="G39" i="7" s="1"/>
  <c r="G43" i="7" s="1"/>
  <c r="G32" i="5"/>
  <c r="G36" i="5" s="1"/>
  <c r="G40" i="5" s="1"/>
  <c r="G31" i="4"/>
  <c r="G35" i="4" s="1"/>
  <c r="F24" i="2"/>
  <c r="F23" i="2"/>
  <c r="F22" i="2"/>
  <c r="F21" i="2"/>
  <c r="F20" i="2"/>
  <c r="F19" i="2"/>
  <c r="F18" i="2"/>
  <c r="F17" i="2"/>
  <c r="F16" i="2"/>
  <c r="F15" i="2"/>
  <c r="H22" i="1" l="1"/>
  <c r="H26" i="1" s="1"/>
</calcChain>
</file>

<file path=xl/sharedStrings.xml><?xml version="1.0" encoding="utf-8"?>
<sst xmlns="http://schemas.openxmlformats.org/spreadsheetml/2006/main" count="321" uniqueCount="101">
  <si>
    <t>Residential</t>
  </si>
  <si>
    <t>Small Non-Residential</t>
  </si>
  <si>
    <t>Large Non-Residential</t>
  </si>
  <si>
    <t>Interruptible Service</t>
  </si>
  <si>
    <t>Special Contracts</t>
  </si>
  <si>
    <t>Farm Tap</t>
  </si>
  <si>
    <t>Off-System Transportation</t>
  </si>
  <si>
    <t>Total Revenue</t>
  </si>
  <si>
    <t>at Current Rates</t>
  </si>
  <si>
    <t>Subtotal</t>
  </si>
  <si>
    <t>Other Operating Revenues:</t>
  </si>
  <si>
    <t xml:space="preserve">  Miscellaneous Service Revenues</t>
  </si>
  <si>
    <t>Total</t>
  </si>
  <si>
    <t>DELTA NATURAL GAS COMPANY</t>
  </si>
  <si>
    <t>CASE NO. 2021-00185</t>
  </si>
  <si>
    <t>TYPE OF FILING: __X__ ORIGINAL  _____ UPDATED  _____ REVISED</t>
  </si>
  <si>
    <t>Witness: W.S. Seelye</t>
  </si>
  <si>
    <t>WORK PAPER REFERENCE NO(S):</t>
  </si>
  <si>
    <t>Page 1 of 1</t>
  </si>
  <si>
    <t>SCHEDULE M 1.1</t>
  </si>
  <si>
    <t>DATA:  __x__ BASE PERIOD  ____  FORECAST PERIOD</t>
  </si>
  <si>
    <t>BASE PERIOD REVENUES AT CURRENT RATES</t>
  </si>
  <si>
    <t>FOR THE 12 MONTHS ENDED AUGUST 31, 2021</t>
  </si>
  <si>
    <t>Customer</t>
  </si>
  <si>
    <t>Average</t>
  </si>
  <si>
    <t>Average Bill</t>
  </si>
  <si>
    <t>Months</t>
  </si>
  <si>
    <t>MCF</t>
  </si>
  <si>
    <t>Usage Per MCF</t>
  </si>
  <si>
    <t>Residential (Sales)</t>
  </si>
  <si>
    <t>Small Non-Residential (Sales)</t>
  </si>
  <si>
    <t>Large Non-Residential (Sales)</t>
  </si>
  <si>
    <t>Interruptible</t>
  </si>
  <si>
    <t>Transportation Off-System</t>
  </si>
  <si>
    <t>Farm Tap (Sales)</t>
  </si>
  <si>
    <t>Residential (Transportation)</t>
  </si>
  <si>
    <t>Small Non-Residential (Transportation)</t>
  </si>
  <si>
    <t>Large Non-Residential (Transportation)</t>
  </si>
  <si>
    <t>Special Contract</t>
  </si>
  <si>
    <t>SCHEDULE M 1.2</t>
  </si>
  <si>
    <t>DATA:  __X__ BASE PERIOD  ____  FORECAST PERIOD</t>
  </si>
  <si>
    <t>AVERAGE BILL AT CURRENT RATES</t>
  </si>
  <si>
    <t>DELTA NAtURAL GAS COMPANY</t>
  </si>
  <si>
    <t>Page 1 of 8</t>
  </si>
  <si>
    <t>Base Rate</t>
  </si>
  <si>
    <t>GCR</t>
  </si>
  <si>
    <t>Current</t>
  </si>
  <si>
    <t>Revenue</t>
  </si>
  <si>
    <t>SCHEDULE M 1.3</t>
  </si>
  <si>
    <t>SUMMARY OF Base Revenue</t>
  </si>
  <si>
    <t>Current Rates</t>
  </si>
  <si>
    <t>Billing</t>
  </si>
  <si>
    <t>Calculated</t>
  </si>
  <si>
    <t>Units</t>
  </si>
  <si>
    <t>Rate</t>
  </si>
  <si>
    <t>Billings</t>
  </si>
  <si>
    <t>Facilities Charge</t>
  </si>
  <si>
    <t>Customer Months</t>
  </si>
  <si>
    <t>Per Customer</t>
  </si>
  <si>
    <t>Customer Charge</t>
  </si>
  <si>
    <t>Pipeline Replacement charge</t>
  </si>
  <si>
    <t>Tax Cut and Job Act Surcredit</t>
  </si>
  <si>
    <t>Gas Charge</t>
  </si>
  <si>
    <t>mcf</t>
  </si>
  <si>
    <t>Per mcf</t>
  </si>
  <si>
    <t>Sales</t>
  </si>
  <si>
    <t>Transportation</t>
  </si>
  <si>
    <t>WNA</t>
  </si>
  <si>
    <t>Total Base Rate</t>
  </si>
  <si>
    <t>Correction Factor</t>
  </si>
  <si>
    <t>Base Rate Revenue After Application of Correction Factor</t>
  </si>
  <si>
    <t>Gas Cost Recovery (GCR)</t>
  </si>
  <si>
    <t>Page 2 of 8</t>
  </si>
  <si>
    <t>DETAILED CALCULATION OF BASE PERIOD REVENUES AT CURRENT RATES</t>
  </si>
  <si>
    <t>Pipeline Replacement</t>
  </si>
  <si>
    <t>Total Base Rate Revenue</t>
  </si>
  <si>
    <t>Page 3 of 8</t>
  </si>
  <si>
    <t>Union College</t>
  </si>
  <si>
    <t>1 - 200 MCF</t>
  </si>
  <si>
    <t>201 - 1,000 MCF</t>
  </si>
  <si>
    <t>1,001 - 5,000 MCF</t>
  </si>
  <si>
    <t>5,001 - 10,000 MCF</t>
  </si>
  <si>
    <t>Over 10,000 MCF</t>
  </si>
  <si>
    <t>Page 4 of 8</t>
  </si>
  <si>
    <t>Energy Assistance Program</t>
  </si>
  <si>
    <t>Block 1 (1 - 1,000 Mcf)</t>
  </si>
  <si>
    <t>Block 2 (1,001 - 5,000 Mcf)</t>
  </si>
  <si>
    <t>Block 3 (5,001 - 10,000 Mcf)</t>
  </si>
  <si>
    <t>Block 4 (Over 10,000 Mcf)</t>
  </si>
  <si>
    <t>Page 5 of 8</t>
  </si>
  <si>
    <t>Page 6 of 8</t>
  </si>
  <si>
    <t>Delta's Customer Charge</t>
  </si>
  <si>
    <t>Delta PRP</t>
  </si>
  <si>
    <t>People's Sales</t>
  </si>
  <si>
    <t>Delta's Sales</t>
  </si>
  <si>
    <t>Page 7 of 8</t>
  </si>
  <si>
    <t>SC 1</t>
  </si>
  <si>
    <t>SC 2/SC 3 Block 1</t>
  </si>
  <si>
    <t>SC 2/SC 3 Block 2</t>
  </si>
  <si>
    <t>SC 2/SC 3 Block 3</t>
  </si>
  <si>
    <t>Page 8 of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</si>
</sst>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(&quot;$&quot;* #,##0.0000_);_(&quot;$&quot;* \(#,##0.0000\);_(&quot;$&quot;* &quot;-&quot;??_);_(@_)"/>
    <numFmt numFmtId="169" formatCode="_(&quot;$&quot;* #,##0.000_);_(&quot;$&quot;* \(#,##0.000\);_(&quot;$&quot;* &quot;-&quot;??_);_(@_)"/>
    <numFmt numFmtId="170" formatCode="&quot;$&quot;#,##0.00000"/>
    <numFmt numFmtId="171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4" fontId="0" fillId="0" borderId="0" xfId="2" applyFont="1"/>
    <xf numFmtId="164" fontId="0" fillId="0" borderId="0" xfId="2" applyNumberFormat="1" applyFont="1"/>
    <xf numFmtId="164" fontId="0" fillId="0" borderId="1" xfId="2" applyNumberFormat="1" applyFont="1" applyBorder="1"/>
    <xf numFmtId="164" fontId="0" fillId="0" borderId="0" xfId="0" applyNumberFormat="1"/>
    <xf numFmtId="164" fontId="0" fillId="0" borderId="2" xfId="0" applyNumberFormat="1" applyBorder="1"/>
    <xf numFmtId="0" fontId="0" fillId="0" borderId="3" xfId="0" applyBorder="1"/>
    <xf numFmtId="0" fontId="2" fillId="0" borderId="3" xfId="0" applyFont="1" applyBorder="1" applyAlignment="1">
      <alignment horizontal="right"/>
    </xf>
    <xf numFmtId="0" fontId="0" fillId="0" borderId="0" xfId="0"/>
    <xf numFmtId="43" fontId="2" fillId="0" borderId="0" xfId="0" applyNumberFormat="1" applyFont="1"/>
    <xf numFmtId="41" fontId="2" fillId="0" borderId="0" xfId="0" applyNumberFormat="1" applyFont="1"/>
    <xf numFmtId="0" fontId="2" fillId="0" borderId="0" xfId="0" applyFont="1" applyAlignment="1">
      <alignment horizontal="center"/>
    </xf>
    <xf numFmtId="165" fontId="0" fillId="0" borderId="0" xfId="1" applyNumberFormat="1" applyFont="1"/>
    <xf numFmtId="166" fontId="0" fillId="0" borderId="0" xfId="1" applyNumberFormat="1" applyFont="1"/>
    <xf numFmtId="165" fontId="0" fillId="0" borderId="0" xfId="1" applyNumberFormat="1" applyFont="1" applyBorder="1"/>
    <xf numFmtId="165" fontId="0" fillId="0" borderId="0" xfId="0" applyNumberFormat="1"/>
    <xf numFmtId="0" fontId="2" fillId="0" borderId="0" xfId="0" applyFont="1" applyBorder="1" applyAlignment="1">
      <alignment horizontal="right"/>
    </xf>
    <xf numFmtId="0" fontId="0" fillId="0" borderId="0" xfId="0" applyBorder="1"/>
    <xf numFmtId="44" fontId="0" fillId="0" borderId="0" xfId="2" applyFont="1" applyBorder="1"/>
    <xf numFmtId="44" fontId="0" fillId="0" borderId="0" xfId="0" applyNumberFormat="1" applyBorder="1"/>
    <xf numFmtId="167" fontId="0" fillId="0" borderId="0" xfId="3" applyNumberFormat="1" applyFont="1" applyBorder="1"/>
    <xf numFmtId="0" fontId="3" fillId="0" borderId="0" xfId="0" applyFont="1"/>
    <xf numFmtId="164" fontId="0" fillId="0" borderId="1" xfId="0" applyNumberFormat="1" applyBorder="1"/>
    <xf numFmtId="0" fontId="0" fillId="0" borderId="1" xfId="0" applyBorder="1"/>
    <xf numFmtId="164" fontId="0" fillId="0" borderId="0" xfId="2" applyNumberFormat="1" applyFont="1" applyBorder="1"/>
    <xf numFmtId="164" fontId="0" fillId="0" borderId="0" xfId="0" applyNumberForma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wrapText="1"/>
    </xf>
    <xf numFmtId="41" fontId="3" fillId="0" borderId="0" xfId="0" applyNumberFormat="1" applyFont="1"/>
    <xf numFmtId="44" fontId="3" fillId="0" borderId="0" xfId="2" applyFont="1" applyBorder="1"/>
    <xf numFmtId="164" fontId="3" fillId="0" borderId="0" xfId="0" applyNumberFormat="1" applyFont="1"/>
    <xf numFmtId="44" fontId="3" fillId="0" borderId="0" xfId="2" applyFont="1"/>
    <xf numFmtId="0" fontId="3" fillId="0" borderId="1" xfId="0" applyFont="1" applyBorder="1"/>
    <xf numFmtId="165" fontId="3" fillId="0" borderId="1" xfId="0" applyNumberFormat="1" applyFont="1" applyBorder="1"/>
    <xf numFmtId="44" fontId="3" fillId="0" borderId="1" xfId="2" applyFont="1" applyBorder="1"/>
    <xf numFmtId="164" fontId="3" fillId="0" borderId="1" xfId="0" applyNumberFormat="1" applyFont="1" applyBorder="1"/>
    <xf numFmtId="44" fontId="3" fillId="0" borderId="0" xfId="0" applyNumberFormat="1" applyFont="1"/>
    <xf numFmtId="165" fontId="3" fillId="0" borderId="0" xfId="0" applyNumberFormat="1" applyFont="1"/>
    <xf numFmtId="41" fontId="5" fillId="0" borderId="1" xfId="0" applyNumberFormat="1" applyFont="1" applyBorder="1"/>
    <xf numFmtId="0" fontId="5" fillId="0" borderId="1" xfId="0" applyFont="1" applyBorder="1"/>
    <xf numFmtId="168" fontId="3" fillId="0" borderId="0" xfId="2" applyNumberFormat="1" applyFont="1" applyBorder="1"/>
    <xf numFmtId="169" fontId="3" fillId="0" borderId="0" xfId="2" applyNumberFormat="1" applyFont="1" applyBorder="1"/>
    <xf numFmtId="164" fontId="3" fillId="0" borderId="2" xfId="2" applyNumberFormat="1" applyFont="1" applyBorder="1"/>
    <xf numFmtId="170" fontId="3" fillId="0" borderId="0" xfId="0" applyNumberFormat="1" applyFont="1"/>
    <xf numFmtId="171" fontId="3" fillId="0" borderId="0" xfId="3" applyNumberFormat="1" applyFont="1"/>
    <xf numFmtId="168" fontId="3" fillId="0" borderId="0" xfId="2" applyNumberFormat="1" applyFont="1"/>
    <xf numFmtId="41" fontId="3" fillId="0" borderId="1" xfId="0" applyNumberFormat="1" applyFont="1" applyBorder="1"/>
    <xf numFmtId="171" fontId="3" fillId="0" borderId="0" xfId="0" applyNumberFormat="1" applyFont="1"/>
    <xf numFmtId="165" fontId="3" fillId="0" borderId="0" xfId="1" applyNumberFormat="1" applyFont="1" applyBorder="1"/>
    <xf numFmtId="169" fontId="3" fillId="0" borderId="0" xfId="0" applyNumberFormat="1" applyFont="1"/>
    <xf numFmtId="164" fontId="3" fillId="0" borderId="0" xfId="2" applyNumberFormat="1" applyFont="1" applyBorder="1"/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164" fontId="3" fillId="0" borderId="9" xfId="0" applyNumberFormat="1" applyFont="1" applyBorder="1"/>
    <xf numFmtId="0" fontId="2" fillId="0" borderId="0" xfId="0" applyFont="1" applyAlignment="1">
      <alignment horizontal="center"/>
    </xf>
    <xf numFmtId="0" fontId="0" fillId="0" borderId="0" xfId="0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edule%20M%20Foreca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 2.1"/>
      <sheetName val="M 2.2"/>
      <sheetName val="M 2.3"/>
      <sheetName val="M 2.3 Res"/>
      <sheetName val="M 2.3 Sm"/>
      <sheetName val="M 2.3 Lrg"/>
      <sheetName val="M 2.3 Int"/>
      <sheetName val="M 2.3 Special"/>
      <sheetName val="M 2.3 Farm Tap"/>
      <sheetName val="M 2.3 Off"/>
    </sheetNames>
    <sheetDataSet>
      <sheetData sheetId="0">
        <row r="24">
          <cell r="E24">
            <v>82420.02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8FB66-51A6-48CA-94F3-A07B9FB73D50}">
  <dimension ref="A1:H27"/>
  <sheetViews>
    <sheetView workbookViewId="0">
      <selection activeCell="H18" sqref="H18"/>
    </sheetView>
  </sheetViews>
  <sheetFormatPr defaultRowHeight="15" x14ac:dyDescent="0.25"/>
  <cols>
    <col min="5" max="5" width="18.5703125" customWidth="1"/>
    <col min="8" max="8" width="18.28515625" customWidth="1"/>
  </cols>
  <sheetData>
    <row r="1" spans="1:8" x14ac:dyDescent="0.25">
      <c r="A1" s="59" t="s">
        <v>13</v>
      </c>
      <c r="B1" s="59"/>
      <c r="C1" s="59"/>
      <c r="D1" s="59"/>
      <c r="E1" s="59"/>
      <c r="F1" s="59"/>
      <c r="G1" s="59"/>
    </row>
    <row r="2" spans="1:8" x14ac:dyDescent="0.25">
      <c r="A2" s="59" t="s">
        <v>14</v>
      </c>
      <c r="B2" s="60"/>
      <c r="C2" s="60"/>
      <c r="D2" s="60"/>
      <c r="E2" s="60"/>
      <c r="F2" s="60"/>
      <c r="G2" s="60"/>
    </row>
    <row r="3" spans="1:8" x14ac:dyDescent="0.25">
      <c r="A3" s="59" t="s">
        <v>21</v>
      </c>
      <c r="B3" s="60"/>
      <c r="C3" s="60"/>
      <c r="D3" s="60"/>
      <c r="E3" s="60"/>
      <c r="F3" s="60"/>
      <c r="G3" s="60"/>
    </row>
    <row r="4" spans="1:8" x14ac:dyDescent="0.25">
      <c r="A4" s="59" t="s">
        <v>22</v>
      </c>
      <c r="B4" s="60"/>
      <c r="C4" s="60"/>
      <c r="D4" s="60"/>
      <c r="E4" s="60"/>
      <c r="F4" s="60"/>
      <c r="G4" s="60"/>
    </row>
    <row r="5" spans="1:8" x14ac:dyDescent="0.25">
      <c r="A5" s="13"/>
    </row>
    <row r="6" spans="1:8" x14ac:dyDescent="0.25">
      <c r="A6" s="13"/>
    </row>
    <row r="7" spans="1:8" x14ac:dyDescent="0.25">
      <c r="A7" s="60"/>
      <c r="B7" s="60"/>
      <c r="C7" s="60"/>
      <c r="D7" s="60"/>
      <c r="E7" s="60"/>
    </row>
    <row r="8" spans="1:8" x14ac:dyDescent="0.25">
      <c r="A8" s="11" t="s">
        <v>20</v>
      </c>
      <c r="H8" s="2" t="s">
        <v>19</v>
      </c>
    </row>
    <row r="9" spans="1:8" x14ac:dyDescent="0.25">
      <c r="A9" s="12" t="s">
        <v>15</v>
      </c>
      <c r="H9" s="2" t="s">
        <v>16</v>
      </c>
    </row>
    <row r="10" spans="1:8" x14ac:dyDescent="0.25">
      <c r="A10" s="12" t="s">
        <v>17</v>
      </c>
      <c r="H10" s="2" t="s">
        <v>18</v>
      </c>
    </row>
    <row r="13" spans="1:8" x14ac:dyDescent="0.25">
      <c r="H13" s="2" t="s">
        <v>7</v>
      </c>
    </row>
    <row r="14" spans="1:8" ht="15.75" thickBot="1" x14ac:dyDescent="0.3">
      <c r="A14" s="8"/>
      <c r="B14" s="8"/>
      <c r="C14" s="8"/>
      <c r="D14" s="8"/>
      <c r="E14" s="8"/>
      <c r="F14" s="8"/>
      <c r="G14" s="8"/>
      <c r="H14" s="9" t="s">
        <v>8</v>
      </c>
    </row>
    <row r="15" spans="1:8" x14ac:dyDescent="0.25">
      <c r="A15" t="s">
        <v>0</v>
      </c>
      <c r="H15" s="4">
        <v>23711453.173121158</v>
      </c>
    </row>
    <row r="16" spans="1:8" x14ac:dyDescent="0.25">
      <c r="A16" t="s">
        <v>1</v>
      </c>
      <c r="H16" s="4">
        <v>7403691.3866799809</v>
      </c>
    </row>
    <row r="17" spans="1:8" x14ac:dyDescent="0.25">
      <c r="A17" t="s">
        <v>2</v>
      </c>
      <c r="H17" s="4">
        <v>12339654.248360004</v>
      </c>
    </row>
    <row r="18" spans="1:8" x14ac:dyDescent="0.25">
      <c r="A18" t="s">
        <v>3</v>
      </c>
      <c r="H18" s="4">
        <v>1862887.8862540796</v>
      </c>
    </row>
    <row r="19" spans="1:8" x14ac:dyDescent="0.25">
      <c r="A19" t="s">
        <v>4</v>
      </c>
      <c r="H19" s="4">
        <v>359331.93</v>
      </c>
    </row>
    <row r="20" spans="1:8" x14ac:dyDescent="0.25">
      <c r="A20" t="s">
        <v>5</v>
      </c>
      <c r="H20" s="4">
        <v>2112671.4349578409</v>
      </c>
    </row>
    <row r="21" spans="1:8" x14ac:dyDescent="0.25">
      <c r="A21" t="s">
        <v>6</v>
      </c>
      <c r="H21" s="5">
        <v>3002679.0073260004</v>
      </c>
    </row>
    <row r="22" spans="1:8" x14ac:dyDescent="0.25">
      <c r="A22" t="s">
        <v>9</v>
      </c>
      <c r="H22" s="6">
        <f>SUM(H15:H21)</f>
        <v>50792369.066699058</v>
      </c>
    </row>
    <row r="24" spans="1:8" x14ac:dyDescent="0.25">
      <c r="A24" t="s">
        <v>10</v>
      </c>
    </row>
    <row r="25" spans="1:8" x14ac:dyDescent="0.25">
      <c r="A25" t="s">
        <v>11</v>
      </c>
      <c r="H25" s="5">
        <v>82420</v>
      </c>
    </row>
    <row r="26" spans="1:8" ht="15.75" thickBot="1" x14ac:dyDescent="0.3">
      <c r="A26" t="s">
        <v>12</v>
      </c>
      <c r="H26" s="7">
        <f>H22+H25</f>
        <v>50874789.066699058</v>
      </c>
    </row>
    <row r="27" spans="1:8" ht="15.75" thickTop="1" x14ac:dyDescent="0.25"/>
  </sheetData>
  <mergeCells count="5">
    <mergeCell ref="A1:G1"/>
    <mergeCell ref="A2:G2"/>
    <mergeCell ref="A3:G3"/>
    <mergeCell ref="A4:G4"/>
    <mergeCell ref="A7:E7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DD00D-DFAE-4815-A9A5-1EF5E08E5851}">
  <dimension ref="A1:G33"/>
  <sheetViews>
    <sheetView workbookViewId="0">
      <selection activeCell="L23" sqref="L23"/>
    </sheetView>
  </sheetViews>
  <sheetFormatPr defaultRowHeight="15" x14ac:dyDescent="0.25"/>
  <cols>
    <col min="2" max="2" width="17.5703125" customWidth="1"/>
    <col min="3" max="3" width="17.28515625" customWidth="1"/>
    <col min="4" max="4" width="15" customWidth="1"/>
    <col min="5" max="5" width="10.7109375" customWidth="1"/>
    <col min="6" max="6" width="4.140625" customWidth="1"/>
    <col min="7" max="7" width="15.85546875" customWidth="1"/>
  </cols>
  <sheetData>
    <row r="1" spans="1:7" x14ac:dyDescent="0.25">
      <c r="A1" s="1" t="s">
        <v>13</v>
      </c>
      <c r="B1" s="10"/>
      <c r="C1" s="10"/>
      <c r="D1" s="10"/>
      <c r="E1" s="10"/>
      <c r="F1" s="10"/>
      <c r="G1" s="10"/>
    </row>
    <row r="2" spans="1:7" x14ac:dyDescent="0.25">
      <c r="A2" s="1" t="s">
        <v>14</v>
      </c>
      <c r="B2" s="10"/>
      <c r="C2" s="10"/>
      <c r="D2" s="10"/>
      <c r="E2" s="10"/>
      <c r="F2" s="10"/>
      <c r="G2" s="10"/>
    </row>
    <row r="3" spans="1:7" x14ac:dyDescent="0.25">
      <c r="A3" s="1" t="s">
        <v>73</v>
      </c>
      <c r="B3" s="10"/>
      <c r="C3" s="10"/>
      <c r="D3" s="10"/>
      <c r="E3" s="10"/>
      <c r="F3" s="10"/>
      <c r="G3" s="10"/>
    </row>
    <row r="4" spans="1:7" x14ac:dyDescent="0.25">
      <c r="A4" s="1" t="s">
        <v>22</v>
      </c>
      <c r="B4" s="10"/>
      <c r="C4" s="10"/>
      <c r="D4" s="10"/>
      <c r="E4" s="10"/>
      <c r="F4" s="10"/>
      <c r="G4" s="10"/>
    </row>
    <row r="5" spans="1:7" ht="15.75" x14ac:dyDescent="0.25">
      <c r="A5" s="23"/>
      <c r="B5" s="10"/>
      <c r="C5" s="10"/>
      <c r="D5" s="10"/>
      <c r="E5" s="10"/>
      <c r="F5" s="10"/>
      <c r="G5" s="2" t="s">
        <v>48</v>
      </c>
    </row>
    <row r="6" spans="1:7" x14ac:dyDescent="0.25">
      <c r="A6" s="11" t="s">
        <v>20</v>
      </c>
      <c r="B6" s="10"/>
      <c r="C6" s="10"/>
      <c r="D6" s="10"/>
      <c r="E6" s="10"/>
      <c r="F6" s="10"/>
      <c r="G6" s="2" t="s">
        <v>16</v>
      </c>
    </row>
    <row r="7" spans="1:7" x14ac:dyDescent="0.25">
      <c r="A7" s="12" t="s">
        <v>15</v>
      </c>
      <c r="B7" s="10"/>
      <c r="C7" s="10"/>
      <c r="D7" s="10"/>
      <c r="E7" s="10"/>
      <c r="F7" s="10"/>
      <c r="G7" s="2" t="s">
        <v>100</v>
      </c>
    </row>
    <row r="8" spans="1:7" x14ac:dyDescent="0.25">
      <c r="A8" s="12" t="s">
        <v>17</v>
      </c>
      <c r="B8" s="10"/>
      <c r="C8" s="10"/>
      <c r="D8" s="10"/>
      <c r="E8" s="10"/>
      <c r="F8" s="10"/>
      <c r="G8" s="10"/>
    </row>
    <row r="9" spans="1:7" ht="15.75" thickBot="1" x14ac:dyDescent="0.3"/>
    <row r="10" spans="1:7" ht="15.75" x14ac:dyDescent="0.25">
      <c r="A10" s="23"/>
      <c r="B10" s="23"/>
      <c r="C10" s="23"/>
      <c r="D10" s="61" t="s">
        <v>50</v>
      </c>
      <c r="E10" s="62"/>
      <c r="F10" s="62"/>
      <c r="G10" s="63"/>
    </row>
    <row r="11" spans="1:7" ht="16.5" thickBot="1" x14ac:dyDescent="0.3">
      <c r="A11" s="28"/>
      <c r="B11" s="28"/>
      <c r="C11" s="28"/>
      <c r="D11" s="64"/>
      <c r="E11" s="65"/>
      <c r="F11" s="65"/>
      <c r="G11" s="66"/>
    </row>
    <row r="12" spans="1:7" ht="15.75" x14ac:dyDescent="0.25">
      <c r="A12" s="56" t="s">
        <v>6</v>
      </c>
      <c r="B12" s="29"/>
      <c r="C12" s="29"/>
      <c r="D12" s="29" t="s">
        <v>51</v>
      </c>
      <c r="E12" s="29"/>
      <c r="F12" s="29"/>
      <c r="G12" s="29" t="s">
        <v>52</v>
      </c>
    </row>
    <row r="13" spans="1:7" ht="16.5" thickBot="1" x14ac:dyDescent="0.3">
      <c r="A13" s="30"/>
      <c r="B13" s="30"/>
      <c r="C13" s="30"/>
      <c r="D13" s="30" t="s">
        <v>53</v>
      </c>
      <c r="E13" s="30" t="s">
        <v>54</v>
      </c>
      <c r="F13" s="57"/>
      <c r="G13" s="30" t="s">
        <v>55</v>
      </c>
    </row>
    <row r="14" spans="1:7" ht="15.75" x14ac:dyDescent="0.25">
      <c r="A14" s="23"/>
      <c r="B14" s="23"/>
      <c r="C14" s="23"/>
      <c r="D14" s="23"/>
      <c r="E14" s="23"/>
      <c r="F14" s="23"/>
      <c r="G14" s="23"/>
    </row>
    <row r="15" spans="1:7" ht="15.75" x14ac:dyDescent="0.25">
      <c r="A15" s="23"/>
      <c r="B15" s="23"/>
      <c r="C15" s="23"/>
      <c r="D15" s="23"/>
      <c r="E15" s="23"/>
      <c r="F15" s="23"/>
      <c r="G15" s="23"/>
    </row>
    <row r="16" spans="1:7" ht="15.75" x14ac:dyDescent="0.25">
      <c r="A16" s="31" t="s">
        <v>56</v>
      </c>
      <c r="B16" s="23"/>
      <c r="C16" s="23"/>
      <c r="D16" s="23"/>
      <c r="E16" s="23"/>
      <c r="F16" s="23"/>
      <c r="G16" s="23"/>
    </row>
    <row r="17" spans="1:7" ht="47.25" x14ac:dyDescent="0.25">
      <c r="A17" s="23"/>
      <c r="B17" s="23"/>
      <c r="C17" s="23"/>
      <c r="D17" s="32" t="s">
        <v>57</v>
      </c>
      <c r="E17" s="32" t="s">
        <v>58</v>
      </c>
      <c r="F17" s="23"/>
      <c r="G17" s="23"/>
    </row>
    <row r="18" spans="1:7" ht="15.75" x14ac:dyDescent="0.25">
      <c r="A18" s="23"/>
      <c r="B18" s="23" t="s">
        <v>59</v>
      </c>
      <c r="C18" s="23"/>
      <c r="D18" s="33">
        <v>108</v>
      </c>
      <c r="E18" s="34">
        <v>0</v>
      </c>
      <c r="F18" s="23"/>
      <c r="G18" s="35">
        <f>D18*E18</f>
        <v>0</v>
      </c>
    </row>
    <row r="19" spans="1:7" ht="15.75" x14ac:dyDescent="0.25">
      <c r="A19" s="23"/>
      <c r="B19" s="23"/>
      <c r="C19" s="23"/>
      <c r="D19" s="33"/>
      <c r="E19" s="34"/>
      <c r="F19" s="23"/>
      <c r="G19" s="35"/>
    </row>
    <row r="20" spans="1:7" ht="15.75" x14ac:dyDescent="0.25">
      <c r="A20" s="23"/>
      <c r="B20" s="23"/>
      <c r="C20" s="23"/>
      <c r="D20" s="33"/>
      <c r="E20" s="34"/>
      <c r="F20" s="23"/>
      <c r="G20" s="35"/>
    </row>
    <row r="21" spans="1:7" ht="15.75" x14ac:dyDescent="0.25">
      <c r="A21" s="23"/>
      <c r="B21" s="23"/>
      <c r="C21" s="23"/>
      <c r="D21" s="23"/>
      <c r="E21" s="23"/>
      <c r="F21" s="23"/>
      <c r="G21" s="35"/>
    </row>
    <row r="22" spans="1:7" ht="15.75" x14ac:dyDescent="0.25">
      <c r="A22" s="31" t="s">
        <v>62</v>
      </c>
      <c r="B22" s="23"/>
      <c r="C22" s="23"/>
      <c r="D22" s="33"/>
      <c r="E22" s="23"/>
      <c r="F22" s="23"/>
      <c r="G22" s="35"/>
    </row>
    <row r="23" spans="1:7" ht="15.75" x14ac:dyDescent="0.25">
      <c r="A23" s="23"/>
      <c r="B23" s="23"/>
      <c r="C23" s="23"/>
      <c r="D23" s="43" t="s">
        <v>63</v>
      </c>
      <c r="E23" s="44" t="s">
        <v>64</v>
      </c>
      <c r="F23" s="23"/>
      <c r="G23" s="35"/>
    </row>
    <row r="24" spans="1:7" ht="15.75" x14ac:dyDescent="0.25">
      <c r="A24" s="23"/>
      <c r="B24" s="23" t="s">
        <v>66</v>
      </c>
      <c r="C24" s="23"/>
      <c r="D24" s="33">
        <v>10625191.059416717</v>
      </c>
      <c r="E24" s="45">
        <v>0.28260000000000002</v>
      </c>
      <c r="F24" s="23"/>
      <c r="G24" s="35">
        <f>D24*E24</f>
        <v>3002678.9933911646</v>
      </c>
    </row>
    <row r="25" spans="1:7" ht="15.75" x14ac:dyDescent="0.25">
      <c r="A25" s="23"/>
      <c r="B25" s="37" t="s">
        <v>67</v>
      </c>
      <c r="C25" s="37"/>
      <c r="D25" s="37"/>
      <c r="E25" s="37"/>
      <c r="F25" s="37"/>
      <c r="G25" s="40">
        <v>0</v>
      </c>
    </row>
    <row r="26" spans="1:7" ht="15.75" x14ac:dyDescent="0.25">
      <c r="A26" s="23"/>
      <c r="B26" s="23"/>
      <c r="C26" s="23"/>
      <c r="D26" s="23"/>
      <c r="E26" s="23"/>
      <c r="F26" s="23"/>
      <c r="G26" s="35">
        <f>SUM(G24:G25)</f>
        <v>3002678.9933911646</v>
      </c>
    </row>
    <row r="27" spans="1:7" ht="15.75" x14ac:dyDescent="0.25">
      <c r="A27" s="23"/>
      <c r="B27" s="23"/>
      <c r="C27" s="23"/>
      <c r="D27" s="23"/>
      <c r="E27" s="23"/>
      <c r="F27" s="23"/>
      <c r="G27" s="23"/>
    </row>
    <row r="28" spans="1:7" ht="15.75" x14ac:dyDescent="0.25">
      <c r="A28" s="31"/>
      <c r="B28" s="23"/>
      <c r="C28" s="23"/>
      <c r="D28" s="33"/>
      <c r="E28" s="48"/>
      <c r="F28" s="23"/>
      <c r="G28" s="35"/>
    </row>
    <row r="29" spans="1:7" ht="16.5" thickBot="1" x14ac:dyDescent="0.3">
      <c r="A29" s="31" t="s">
        <v>75</v>
      </c>
      <c r="B29" s="23"/>
      <c r="C29" s="23"/>
      <c r="D29" s="33"/>
      <c r="E29" s="48"/>
      <c r="F29" s="23"/>
      <c r="G29" s="58">
        <f>G18+G26</f>
        <v>3002678.9933911646</v>
      </c>
    </row>
    <row r="30" spans="1:7" ht="16.5" thickTop="1" x14ac:dyDescent="0.25">
      <c r="A30" s="31"/>
      <c r="B30" s="23"/>
      <c r="C30" s="23"/>
      <c r="D30" s="23"/>
      <c r="E30" s="23"/>
      <c r="F30" s="23"/>
      <c r="G30" s="23"/>
    </row>
    <row r="31" spans="1:7" ht="15.75" x14ac:dyDescent="0.25">
      <c r="A31" s="31" t="s">
        <v>69</v>
      </c>
      <c r="B31" s="23"/>
      <c r="C31" s="23"/>
      <c r="D31" s="23"/>
      <c r="E31" s="23"/>
      <c r="F31" s="23"/>
      <c r="G31" s="52">
        <v>1.0000000046408011</v>
      </c>
    </row>
    <row r="32" spans="1:7" ht="15.75" x14ac:dyDescent="0.25">
      <c r="A32" s="23"/>
      <c r="B32" s="23"/>
      <c r="C32" s="23"/>
      <c r="D32" s="23"/>
      <c r="E32" s="23"/>
      <c r="F32" s="23"/>
      <c r="G32" s="23"/>
    </row>
    <row r="33" spans="1:7" ht="15.75" x14ac:dyDescent="0.25">
      <c r="A33" s="31" t="s">
        <v>70</v>
      </c>
      <c r="B33" s="23"/>
      <c r="C33" s="23"/>
      <c r="D33" s="23"/>
      <c r="E33" s="23"/>
      <c r="F33" s="23"/>
      <c r="G33" s="35">
        <f>G29*G31</f>
        <v>3002679.0073260004</v>
      </c>
    </row>
  </sheetData>
  <mergeCells count="1">
    <mergeCell ref="D10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83DE0-0065-4E61-8032-ABBFC42AFCD5}">
  <dimension ref="A1:K26"/>
  <sheetViews>
    <sheetView workbookViewId="0">
      <selection activeCell="H19" sqref="H19"/>
    </sheetView>
  </sheetViews>
  <sheetFormatPr defaultRowHeight="15" x14ac:dyDescent="0.25"/>
  <cols>
    <col min="3" max="3" width="19" customWidth="1"/>
    <col min="4" max="5" width="12.42578125" customWidth="1"/>
    <col min="6" max="6" width="16" customWidth="1"/>
    <col min="7" max="7" width="17.7109375" customWidth="1"/>
    <col min="8" max="8" width="17.5703125" customWidth="1"/>
    <col min="9" max="9" width="12.7109375" customWidth="1"/>
  </cols>
  <sheetData>
    <row r="1" spans="1:11" x14ac:dyDescent="0.25">
      <c r="C1" s="59" t="s">
        <v>13</v>
      </c>
      <c r="D1" s="59"/>
      <c r="E1" s="59"/>
      <c r="F1" s="59"/>
      <c r="G1" s="59"/>
      <c r="H1" s="59"/>
      <c r="I1" s="59"/>
    </row>
    <row r="2" spans="1:11" x14ac:dyDescent="0.25">
      <c r="C2" s="59" t="s">
        <v>14</v>
      </c>
      <c r="D2" s="60"/>
      <c r="E2" s="60"/>
      <c r="F2" s="60"/>
      <c r="G2" s="60"/>
      <c r="H2" s="60"/>
      <c r="I2" s="60"/>
    </row>
    <row r="3" spans="1:11" x14ac:dyDescent="0.25">
      <c r="C3" s="59" t="s">
        <v>41</v>
      </c>
      <c r="D3" s="59"/>
      <c r="E3" s="59"/>
      <c r="F3" s="59"/>
      <c r="G3" s="59"/>
      <c r="H3" s="59"/>
      <c r="I3" s="59"/>
    </row>
    <row r="4" spans="1:11" x14ac:dyDescent="0.25">
      <c r="C4" s="59" t="s">
        <v>22</v>
      </c>
      <c r="D4" s="60"/>
      <c r="E4" s="60"/>
      <c r="F4" s="60"/>
      <c r="G4" s="60"/>
      <c r="H4" s="60"/>
      <c r="I4" s="60"/>
    </row>
    <row r="8" spans="1:11" x14ac:dyDescent="0.25">
      <c r="A8" s="11" t="s">
        <v>40</v>
      </c>
      <c r="G8" s="2" t="s">
        <v>39</v>
      </c>
    </row>
    <row r="9" spans="1:11" x14ac:dyDescent="0.25">
      <c r="A9" s="12" t="s">
        <v>15</v>
      </c>
      <c r="G9" s="2" t="s">
        <v>16</v>
      </c>
    </row>
    <row r="10" spans="1:11" x14ac:dyDescent="0.25">
      <c r="A10" s="12" t="s">
        <v>17</v>
      </c>
      <c r="G10" s="2" t="s">
        <v>18</v>
      </c>
    </row>
    <row r="13" spans="1:11" x14ac:dyDescent="0.25">
      <c r="D13" s="2" t="s">
        <v>23</v>
      </c>
      <c r="E13" s="2"/>
      <c r="F13" s="2" t="s">
        <v>24</v>
      </c>
      <c r="G13" s="2" t="s">
        <v>25</v>
      </c>
      <c r="H13" s="18"/>
      <c r="I13" s="18"/>
      <c r="J13" s="18"/>
      <c r="K13" s="19"/>
    </row>
    <row r="14" spans="1:11" ht="15.75" thickBot="1" x14ac:dyDescent="0.3">
      <c r="D14" s="9" t="s">
        <v>26</v>
      </c>
      <c r="E14" s="9" t="s">
        <v>27</v>
      </c>
      <c r="F14" s="9" t="s">
        <v>28</v>
      </c>
      <c r="G14" s="9" t="s">
        <v>8</v>
      </c>
      <c r="H14" s="18"/>
      <c r="I14" s="18"/>
      <c r="J14" s="18"/>
      <c r="K14" s="19"/>
    </row>
    <row r="15" spans="1:11" x14ac:dyDescent="0.25">
      <c r="A15" t="s">
        <v>29</v>
      </c>
      <c r="D15" s="14">
        <v>366599</v>
      </c>
      <c r="E15" s="14">
        <v>1620253.8000000019</v>
      </c>
      <c r="F15" s="15">
        <f>E15/D15</f>
        <v>4.4196896336323936</v>
      </c>
      <c r="G15" s="3">
        <v>65.405480000000011</v>
      </c>
      <c r="H15" s="20"/>
      <c r="I15" s="21"/>
      <c r="J15" s="22"/>
      <c r="K15" s="19"/>
    </row>
    <row r="16" spans="1:11" x14ac:dyDescent="0.25">
      <c r="A16" t="s">
        <v>30</v>
      </c>
      <c r="D16" s="14">
        <v>50493</v>
      </c>
      <c r="E16" s="14">
        <v>575984.89999999979</v>
      </c>
      <c r="F16" s="15">
        <f t="shared" ref="F16:F24" si="0">E16/D16</f>
        <v>11.407222783356104</v>
      </c>
      <c r="G16" s="3">
        <v>146.21737999999999</v>
      </c>
      <c r="H16" s="20"/>
      <c r="I16" s="21"/>
      <c r="J16" s="22"/>
      <c r="K16" s="19"/>
    </row>
    <row r="17" spans="1:11" x14ac:dyDescent="0.25">
      <c r="A17" t="s">
        <v>31</v>
      </c>
      <c r="D17" s="14">
        <v>10682</v>
      </c>
      <c r="E17" s="14">
        <v>808157.3</v>
      </c>
      <c r="F17" s="15">
        <f t="shared" si="0"/>
        <v>75.655991387380638</v>
      </c>
      <c r="G17" s="3">
        <v>895.22769000000005</v>
      </c>
      <c r="H17" s="20"/>
      <c r="I17" s="21"/>
      <c r="J17" s="22"/>
      <c r="K17" s="19"/>
    </row>
    <row r="18" spans="1:11" x14ac:dyDescent="0.25">
      <c r="A18" t="s">
        <v>32</v>
      </c>
      <c r="D18" s="14">
        <v>414</v>
      </c>
      <c r="E18" s="14">
        <v>1344678.1977401129</v>
      </c>
      <c r="F18" s="15">
        <f t="shared" si="0"/>
        <v>3248.014970386746</v>
      </c>
      <c r="G18" s="3">
        <v>5760.84</v>
      </c>
      <c r="H18" s="20"/>
      <c r="I18" s="21"/>
      <c r="J18" s="22"/>
      <c r="K18" s="19"/>
    </row>
    <row r="19" spans="1:11" x14ac:dyDescent="0.25">
      <c r="A19" t="s">
        <v>33</v>
      </c>
      <c r="D19" s="14">
        <v>108</v>
      </c>
      <c r="E19" s="14">
        <v>10625191.059416717</v>
      </c>
      <c r="F19" s="15">
        <f t="shared" si="0"/>
        <v>98381.398698302932</v>
      </c>
      <c r="G19" s="3">
        <v>27802.58340116667</v>
      </c>
      <c r="H19" s="20"/>
      <c r="I19" s="21"/>
      <c r="J19" s="22"/>
      <c r="K19" s="19"/>
    </row>
    <row r="20" spans="1:11" x14ac:dyDescent="0.25">
      <c r="A20" t="s">
        <v>34</v>
      </c>
      <c r="D20" s="14">
        <v>39482</v>
      </c>
      <c r="E20" s="14">
        <v>235362.69999999992</v>
      </c>
      <c r="F20" s="15">
        <f t="shared" si="0"/>
        <v>5.9612658933184726</v>
      </c>
      <c r="G20" s="3">
        <v>53.509736967677448</v>
      </c>
      <c r="H20" s="20"/>
      <c r="I20" s="21"/>
      <c r="J20" s="22"/>
      <c r="K20" s="19"/>
    </row>
    <row r="21" spans="1:11" x14ac:dyDescent="0.25">
      <c r="A21" t="s">
        <v>35</v>
      </c>
      <c r="D21" s="14">
        <v>351</v>
      </c>
      <c r="E21" s="14">
        <v>1315.1999999999998</v>
      </c>
      <c r="F21" s="15">
        <f t="shared" si="0"/>
        <v>3.7470085470085466</v>
      </c>
      <c r="G21" s="3">
        <v>53.063200000000002</v>
      </c>
      <c r="H21" s="20"/>
      <c r="I21" s="21"/>
      <c r="J21" s="22"/>
      <c r="K21" s="19"/>
    </row>
    <row r="22" spans="1:11" x14ac:dyDescent="0.25">
      <c r="A22" t="s">
        <v>36</v>
      </c>
      <c r="D22" s="14">
        <v>1342</v>
      </c>
      <c r="E22" s="14">
        <v>21080.999999999996</v>
      </c>
      <c r="F22" s="15">
        <f t="shared" si="0"/>
        <v>15.708643815201189</v>
      </c>
      <c r="G22" s="3">
        <v>101.48044999999999</v>
      </c>
      <c r="H22" s="20"/>
      <c r="I22" s="21"/>
      <c r="J22" s="22"/>
      <c r="K22" s="19"/>
    </row>
    <row r="23" spans="1:11" x14ac:dyDescent="0.25">
      <c r="A23" t="s">
        <v>37</v>
      </c>
      <c r="D23" s="16">
        <v>1361</v>
      </c>
      <c r="E23" s="14">
        <v>1600715.3999999997</v>
      </c>
      <c r="F23" s="15">
        <f t="shared" si="0"/>
        <v>1176.1318148420278</v>
      </c>
      <c r="G23" s="3">
        <v>3477.2433500000002</v>
      </c>
      <c r="H23" s="20"/>
      <c r="I23" s="21"/>
      <c r="J23" s="22"/>
      <c r="K23" s="19"/>
    </row>
    <row r="24" spans="1:11" x14ac:dyDescent="0.25">
      <c r="A24" t="s">
        <v>38</v>
      </c>
      <c r="D24" s="16">
        <v>36</v>
      </c>
      <c r="E24" s="16">
        <v>2323716.2000000002</v>
      </c>
      <c r="F24" s="15">
        <f t="shared" si="0"/>
        <v>64547.672222222231</v>
      </c>
      <c r="G24" s="3">
        <v>9981.4424999999992</v>
      </c>
      <c r="H24" s="20"/>
      <c r="I24" s="21"/>
      <c r="J24" s="22"/>
      <c r="K24" s="19"/>
    </row>
    <row r="25" spans="1:11" x14ac:dyDescent="0.25">
      <c r="D25" s="16"/>
      <c r="E25" s="16"/>
    </row>
    <row r="26" spans="1:11" x14ac:dyDescent="0.25">
      <c r="D26" s="17"/>
    </row>
  </sheetData>
  <mergeCells count="4">
    <mergeCell ref="C1:I1"/>
    <mergeCell ref="C2:I2"/>
    <mergeCell ref="C3:I3"/>
    <mergeCell ref="C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0DEF0-8602-4401-A301-593F08423471}">
  <dimension ref="A1:I27"/>
  <sheetViews>
    <sheetView workbookViewId="0">
      <selection activeCell="L13" sqref="L13"/>
    </sheetView>
  </sheetViews>
  <sheetFormatPr defaultRowHeight="15" x14ac:dyDescent="0.25"/>
  <cols>
    <col min="3" max="3" width="15.85546875" customWidth="1"/>
    <col min="4" max="4" width="16.28515625" customWidth="1"/>
    <col min="5" max="5" width="15.42578125" customWidth="1"/>
    <col min="6" max="6" width="15.5703125" customWidth="1"/>
    <col min="7" max="7" width="14.7109375" customWidth="1"/>
  </cols>
  <sheetData>
    <row r="1" spans="1:9" x14ac:dyDescent="0.25">
      <c r="C1" s="59" t="s">
        <v>42</v>
      </c>
      <c r="D1" s="59"/>
      <c r="E1" s="59"/>
      <c r="F1" s="59"/>
      <c r="G1" s="59"/>
      <c r="H1" s="59"/>
      <c r="I1" s="59"/>
    </row>
    <row r="2" spans="1:9" x14ac:dyDescent="0.25">
      <c r="C2" s="59" t="s">
        <v>14</v>
      </c>
      <c r="D2" s="60"/>
      <c r="E2" s="60"/>
      <c r="F2" s="60"/>
      <c r="G2" s="60"/>
      <c r="H2" s="60"/>
      <c r="I2" s="60"/>
    </row>
    <row r="3" spans="1:9" x14ac:dyDescent="0.25">
      <c r="C3" s="59" t="s">
        <v>49</v>
      </c>
      <c r="D3" s="59"/>
      <c r="E3" s="59"/>
      <c r="F3" s="59"/>
      <c r="G3" s="59"/>
      <c r="H3" s="59"/>
      <c r="I3" s="59"/>
    </row>
    <row r="4" spans="1:9" x14ac:dyDescent="0.25">
      <c r="C4" s="59" t="s">
        <v>22</v>
      </c>
      <c r="D4" s="60"/>
      <c r="E4" s="60"/>
      <c r="F4" s="60"/>
      <c r="G4" s="60"/>
      <c r="H4" s="60"/>
      <c r="I4" s="60"/>
    </row>
    <row r="8" spans="1:9" x14ac:dyDescent="0.25">
      <c r="A8" s="11" t="s">
        <v>20</v>
      </c>
      <c r="G8" s="2" t="s">
        <v>48</v>
      </c>
    </row>
    <row r="9" spans="1:9" x14ac:dyDescent="0.25">
      <c r="A9" s="12" t="s">
        <v>15</v>
      </c>
      <c r="G9" s="2" t="s">
        <v>16</v>
      </c>
    </row>
    <row r="10" spans="1:9" x14ac:dyDescent="0.25">
      <c r="A10" s="12" t="s">
        <v>17</v>
      </c>
      <c r="G10" s="2" t="s">
        <v>43</v>
      </c>
    </row>
    <row r="12" spans="1:9" x14ac:dyDescent="0.25">
      <c r="F12" s="2" t="s">
        <v>12</v>
      </c>
    </row>
    <row r="13" spans="1:9" x14ac:dyDescent="0.25">
      <c r="D13" s="2" t="s">
        <v>44</v>
      </c>
      <c r="E13" s="2" t="s">
        <v>45</v>
      </c>
      <c r="F13" s="2" t="s">
        <v>46</v>
      </c>
      <c r="G13" s="19"/>
      <c r="H13" s="18"/>
      <c r="I13" s="19"/>
    </row>
    <row r="14" spans="1:9" ht="15.75" thickBot="1" x14ac:dyDescent="0.3">
      <c r="D14" s="9" t="s">
        <v>47</v>
      </c>
      <c r="E14" s="9" t="s">
        <v>47</v>
      </c>
      <c r="F14" s="9" t="s">
        <v>47</v>
      </c>
      <c r="G14" s="18"/>
      <c r="H14" s="18"/>
      <c r="I14" s="19"/>
    </row>
    <row r="15" spans="1:9" ht="15.75" x14ac:dyDescent="0.25">
      <c r="A15" s="23" t="s">
        <v>0</v>
      </c>
      <c r="D15" s="6">
        <f t="shared" ref="D15:D21" si="0">F15-E15</f>
        <v>14713859.770961147</v>
      </c>
      <c r="E15" s="4">
        <v>8997593.4021600112</v>
      </c>
      <c r="F15" s="4">
        <f>'M 1.1'!H15</f>
        <v>23711453.173121158</v>
      </c>
      <c r="G15" s="26"/>
      <c r="H15" s="22"/>
      <c r="I15" s="19"/>
    </row>
    <row r="16" spans="1:9" ht="15.75" x14ac:dyDescent="0.25">
      <c r="A16" s="23" t="s">
        <v>1</v>
      </c>
      <c r="D16" s="6">
        <f t="shared" si="0"/>
        <v>4205132.0399999823</v>
      </c>
      <c r="E16" s="4">
        <v>3198559.346679999</v>
      </c>
      <c r="F16" s="4">
        <f>'M 1.1'!H16</f>
        <v>7403691.3866799809</v>
      </c>
      <c r="G16" s="26"/>
      <c r="H16" s="22"/>
      <c r="I16" s="19"/>
    </row>
    <row r="17" spans="1:9" ht="15.75" x14ac:dyDescent="0.25">
      <c r="A17" s="23" t="s">
        <v>2</v>
      </c>
      <c r="D17" s="6">
        <f t="shared" si="0"/>
        <v>7851795.1300000036</v>
      </c>
      <c r="E17" s="4">
        <v>4487859.1183600007</v>
      </c>
      <c r="F17" s="4">
        <f>'M 1.1'!H17</f>
        <v>12339654.248360004</v>
      </c>
      <c r="G17" s="26"/>
      <c r="H17" s="22"/>
      <c r="I17" s="19"/>
    </row>
    <row r="18" spans="1:9" ht="15.75" x14ac:dyDescent="0.25">
      <c r="A18" s="23" t="s">
        <v>3</v>
      </c>
      <c r="D18" s="6">
        <f t="shared" si="0"/>
        <v>1678778.7594140796</v>
      </c>
      <c r="E18" s="4">
        <v>184109.12684000004</v>
      </c>
      <c r="F18" s="4">
        <f>'M 1.1'!H18</f>
        <v>1862887.8862540796</v>
      </c>
      <c r="G18" s="26"/>
      <c r="H18" s="22"/>
      <c r="I18" s="19"/>
    </row>
    <row r="19" spans="1:9" ht="15.75" x14ac:dyDescent="0.25">
      <c r="A19" s="23" t="s">
        <v>4</v>
      </c>
      <c r="D19" s="6">
        <f t="shared" si="0"/>
        <v>359331.93</v>
      </c>
      <c r="E19" s="4">
        <v>0</v>
      </c>
      <c r="F19" s="4">
        <f>'M 1.1'!H19</f>
        <v>359331.93</v>
      </c>
      <c r="G19" s="26"/>
      <c r="H19" s="22"/>
      <c r="I19" s="19"/>
    </row>
    <row r="20" spans="1:9" ht="15.75" x14ac:dyDescent="0.25">
      <c r="A20" s="23" t="s">
        <v>5</v>
      </c>
      <c r="D20" s="6">
        <f t="shared" si="0"/>
        <v>911880.78615784133</v>
      </c>
      <c r="E20" s="4">
        <v>1200790.6487999996</v>
      </c>
      <c r="F20" s="4">
        <f>'M 1.1'!H20</f>
        <v>2112671.4349578409</v>
      </c>
      <c r="G20" s="26"/>
      <c r="H20" s="22"/>
      <c r="I20" s="19"/>
    </row>
    <row r="21" spans="1:9" ht="15.75" x14ac:dyDescent="0.25">
      <c r="A21" s="23" t="s">
        <v>6</v>
      </c>
      <c r="D21" s="24">
        <f t="shared" si="0"/>
        <v>3002679.0073260004</v>
      </c>
      <c r="E21" s="5">
        <v>0</v>
      </c>
      <c r="F21" s="5">
        <f>'M 1.1'!H21</f>
        <v>3002679.0073260004</v>
      </c>
      <c r="G21" s="26"/>
      <c r="H21" s="22"/>
      <c r="I21" s="19"/>
    </row>
    <row r="22" spans="1:9" ht="15.75" x14ac:dyDescent="0.25">
      <c r="A22" s="23" t="s">
        <v>9</v>
      </c>
      <c r="D22" s="6">
        <f>SUM(D15:D21)</f>
        <v>32723457.423859052</v>
      </c>
      <c r="E22" s="6">
        <f>SUM(E15:E21)</f>
        <v>18068911.642840009</v>
      </c>
      <c r="F22" s="6">
        <f>SUM(F15:F21)</f>
        <v>50792369.066699058</v>
      </c>
      <c r="G22" s="27"/>
      <c r="H22" s="22"/>
      <c r="I22" s="19"/>
    </row>
    <row r="23" spans="1:9" x14ac:dyDescent="0.25">
      <c r="G23" s="19"/>
      <c r="H23" s="19"/>
      <c r="I23" s="19"/>
    </row>
    <row r="24" spans="1:9" ht="15.75" x14ac:dyDescent="0.25">
      <c r="A24" s="23" t="s">
        <v>10</v>
      </c>
      <c r="G24" s="19"/>
      <c r="H24" s="19"/>
      <c r="I24" s="19"/>
    </row>
    <row r="25" spans="1:9" x14ac:dyDescent="0.25">
      <c r="A25" t="s">
        <v>11</v>
      </c>
      <c r="D25" s="5">
        <f>'[1]M 2.1'!E24</f>
        <v>82420.02</v>
      </c>
      <c r="E25" s="25"/>
      <c r="F25" s="24">
        <f>D25</f>
        <v>82420.02</v>
      </c>
      <c r="G25" s="19"/>
      <c r="H25" s="19"/>
      <c r="I25" s="19"/>
    </row>
    <row r="26" spans="1:9" x14ac:dyDescent="0.25">
      <c r="G26" s="19"/>
      <c r="H26" s="19"/>
      <c r="I26" s="19"/>
    </row>
    <row r="27" spans="1:9" x14ac:dyDescent="0.25">
      <c r="A27" s="1" t="s">
        <v>12</v>
      </c>
      <c r="D27" s="6">
        <f>D22+D25</f>
        <v>32805877.443859052</v>
      </c>
      <c r="E27" s="6">
        <f t="shared" ref="E27:F27" si="1">E22+E25</f>
        <v>18068911.642840009</v>
      </c>
      <c r="F27" s="6">
        <f t="shared" si="1"/>
        <v>50874789.086699061</v>
      </c>
      <c r="G27" s="27"/>
      <c r="H27" s="22"/>
      <c r="I27" s="19"/>
    </row>
  </sheetData>
  <mergeCells count="4">
    <mergeCell ref="C1:I1"/>
    <mergeCell ref="C2:I2"/>
    <mergeCell ref="C3:I3"/>
    <mergeCell ref="C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88323-6FB1-4D22-80DB-01B9E92986E4}">
  <dimension ref="A1:G39"/>
  <sheetViews>
    <sheetView workbookViewId="0">
      <selection activeCell="E13" sqref="E13"/>
    </sheetView>
  </sheetViews>
  <sheetFormatPr defaultRowHeight="15" x14ac:dyDescent="0.25"/>
  <cols>
    <col min="1" max="1" width="3.85546875" customWidth="1"/>
    <col min="2" max="2" width="18.42578125" customWidth="1"/>
    <col min="3" max="3" width="19.5703125" customWidth="1"/>
    <col min="4" max="4" width="15.140625" customWidth="1"/>
    <col min="5" max="5" width="12" customWidth="1"/>
    <col min="6" max="6" width="3.42578125" customWidth="1"/>
    <col min="7" max="7" width="18.42578125" customWidth="1"/>
  </cols>
  <sheetData>
    <row r="1" spans="1:7" x14ac:dyDescent="0.25">
      <c r="A1" s="1" t="s">
        <v>13</v>
      </c>
    </row>
    <row r="2" spans="1:7" x14ac:dyDescent="0.25">
      <c r="A2" s="1" t="s">
        <v>14</v>
      </c>
    </row>
    <row r="3" spans="1:7" x14ac:dyDescent="0.25">
      <c r="A3" s="1" t="s">
        <v>73</v>
      </c>
    </row>
    <row r="4" spans="1:7" x14ac:dyDescent="0.25">
      <c r="A4" s="1" t="s">
        <v>22</v>
      </c>
    </row>
    <row r="5" spans="1:7" ht="15.75" x14ac:dyDescent="0.25">
      <c r="A5" s="23"/>
      <c r="G5" s="2" t="s">
        <v>48</v>
      </c>
    </row>
    <row r="6" spans="1:7" x14ac:dyDescent="0.25">
      <c r="A6" s="11" t="s">
        <v>20</v>
      </c>
      <c r="G6" s="2" t="s">
        <v>16</v>
      </c>
    </row>
    <row r="7" spans="1:7" x14ac:dyDescent="0.25">
      <c r="A7" s="12" t="s">
        <v>15</v>
      </c>
      <c r="G7" s="2" t="s">
        <v>72</v>
      </c>
    </row>
    <row r="8" spans="1:7" x14ac:dyDescent="0.25">
      <c r="A8" s="12" t="s">
        <v>17</v>
      </c>
    </row>
    <row r="9" spans="1:7" ht="15.75" thickBot="1" x14ac:dyDescent="0.3"/>
    <row r="10" spans="1:7" ht="15.75" x14ac:dyDescent="0.25">
      <c r="A10" s="23"/>
      <c r="B10" s="23"/>
      <c r="C10" s="23"/>
      <c r="D10" s="61" t="s">
        <v>50</v>
      </c>
      <c r="E10" s="62"/>
      <c r="F10" s="62"/>
      <c r="G10" s="63"/>
    </row>
    <row r="11" spans="1:7" ht="16.5" thickBot="1" x14ac:dyDescent="0.3">
      <c r="A11" s="28"/>
      <c r="B11" s="28"/>
      <c r="C11" s="28"/>
      <c r="D11" s="64"/>
      <c r="E11" s="65"/>
      <c r="F11" s="65"/>
      <c r="G11" s="66"/>
    </row>
    <row r="12" spans="1:7" ht="15.75" x14ac:dyDescent="0.25">
      <c r="A12" s="56" t="s">
        <v>0</v>
      </c>
      <c r="B12" s="29"/>
      <c r="C12" s="29"/>
      <c r="D12" s="29" t="s">
        <v>51</v>
      </c>
      <c r="E12" s="29"/>
      <c r="F12" s="29"/>
      <c r="G12" s="29" t="s">
        <v>52</v>
      </c>
    </row>
    <row r="13" spans="1:7" ht="16.5" thickBot="1" x14ac:dyDescent="0.3">
      <c r="A13" s="30"/>
      <c r="B13" s="30"/>
      <c r="C13" s="30"/>
      <c r="D13" s="30" t="s">
        <v>53</v>
      </c>
      <c r="E13" s="30" t="s">
        <v>54</v>
      </c>
      <c r="F13" s="57"/>
      <c r="G13" s="30" t="s">
        <v>55</v>
      </c>
    </row>
    <row r="14" spans="1:7" ht="15.75" x14ac:dyDescent="0.25">
      <c r="A14" s="23"/>
      <c r="B14" s="23"/>
      <c r="C14" s="23"/>
      <c r="D14" s="23"/>
      <c r="E14" s="23"/>
      <c r="F14" s="23"/>
      <c r="G14" s="23"/>
    </row>
    <row r="15" spans="1:7" ht="15.75" x14ac:dyDescent="0.25">
      <c r="A15" s="23"/>
      <c r="B15" s="23"/>
      <c r="C15" s="23"/>
      <c r="D15" s="23"/>
      <c r="E15" s="23"/>
      <c r="F15" s="23"/>
      <c r="G15" s="23"/>
    </row>
    <row r="16" spans="1:7" ht="15.75" x14ac:dyDescent="0.25">
      <c r="A16" s="31" t="s">
        <v>56</v>
      </c>
      <c r="B16" s="23"/>
      <c r="C16" s="23"/>
      <c r="D16" s="23"/>
      <c r="E16" s="23"/>
      <c r="F16" s="23"/>
      <c r="G16" s="23"/>
    </row>
    <row r="17" spans="1:7" ht="47.25" x14ac:dyDescent="0.25">
      <c r="A17" s="23"/>
      <c r="B17" s="23"/>
      <c r="C17" s="23"/>
      <c r="D17" s="32" t="s">
        <v>57</v>
      </c>
      <c r="E17" s="32" t="s">
        <v>58</v>
      </c>
      <c r="F17" s="23"/>
      <c r="G17" s="23"/>
    </row>
    <row r="18" spans="1:7" ht="15.75" x14ac:dyDescent="0.25">
      <c r="A18" s="23"/>
      <c r="B18" s="23" t="s">
        <v>59</v>
      </c>
      <c r="C18" s="23"/>
      <c r="D18" s="33">
        <v>366950</v>
      </c>
      <c r="E18" s="34">
        <v>20.7</v>
      </c>
      <c r="F18" s="23"/>
      <c r="G18" s="35">
        <f>D18*E18</f>
        <v>7595865</v>
      </c>
    </row>
    <row r="19" spans="1:7" ht="15.75" x14ac:dyDescent="0.25">
      <c r="A19" s="23"/>
      <c r="B19" s="23" t="s">
        <v>60</v>
      </c>
      <c r="C19" s="23"/>
      <c r="D19" s="33">
        <v>366950</v>
      </c>
      <c r="E19" s="36">
        <v>5.0999999999999996</v>
      </c>
      <c r="F19" s="23"/>
      <c r="G19" s="35">
        <f>D19*E19</f>
        <v>1871444.9999999998</v>
      </c>
    </row>
    <row r="20" spans="1:7" ht="15.75" x14ac:dyDescent="0.25">
      <c r="A20" s="23"/>
      <c r="B20" s="37" t="s">
        <v>61</v>
      </c>
      <c r="C20" s="37"/>
      <c r="D20" s="38">
        <v>366950</v>
      </c>
      <c r="E20" s="39">
        <v>-3.83</v>
      </c>
      <c r="F20" s="37"/>
      <c r="G20" s="40">
        <f>D20*E20</f>
        <v>-1405418.5</v>
      </c>
    </row>
    <row r="21" spans="1:7" ht="15.75" x14ac:dyDescent="0.25">
      <c r="A21" s="23"/>
      <c r="B21" s="23"/>
      <c r="C21" s="23"/>
      <c r="D21" s="23"/>
      <c r="E21" s="41">
        <f>SUM(E18:E20)</f>
        <v>21.97</v>
      </c>
      <c r="F21" s="23"/>
      <c r="G21" s="35">
        <f>SUM(G18:G20)</f>
        <v>8061891.5</v>
      </c>
    </row>
    <row r="22" spans="1:7" ht="15.75" x14ac:dyDescent="0.25">
      <c r="A22" s="23"/>
      <c r="B22" s="23"/>
      <c r="C22" s="23"/>
      <c r="D22" s="42"/>
      <c r="E22" s="36"/>
      <c r="F22" s="23"/>
      <c r="G22" s="35"/>
    </row>
    <row r="23" spans="1:7" ht="15.75" x14ac:dyDescent="0.25">
      <c r="A23" s="23"/>
      <c r="B23" s="23"/>
      <c r="C23" s="23"/>
      <c r="D23" s="42"/>
      <c r="E23" s="34"/>
      <c r="F23" s="23"/>
      <c r="G23" s="35"/>
    </row>
    <row r="24" spans="1:7" ht="15.75" x14ac:dyDescent="0.25">
      <c r="A24" s="31" t="s">
        <v>62</v>
      </c>
      <c r="B24" s="23"/>
      <c r="C24" s="23"/>
      <c r="D24" s="33"/>
      <c r="E24" s="23"/>
      <c r="F24" s="23"/>
      <c r="G24" s="35"/>
    </row>
    <row r="25" spans="1:7" ht="15.75" x14ac:dyDescent="0.25">
      <c r="A25" s="23"/>
      <c r="B25" s="23"/>
      <c r="C25" s="23"/>
      <c r="D25" s="43" t="s">
        <v>63</v>
      </c>
      <c r="E25" s="44" t="s">
        <v>64</v>
      </c>
      <c r="F25" s="23"/>
      <c r="G25" s="35"/>
    </row>
    <row r="26" spans="1:7" ht="15.75" x14ac:dyDescent="0.25">
      <c r="A26" s="23"/>
      <c r="B26" s="23" t="s">
        <v>65</v>
      </c>
      <c r="C26" s="23"/>
      <c r="D26" s="33">
        <v>1620253.8000000019</v>
      </c>
      <c r="E26" s="45">
        <v>4.3185000000000002</v>
      </c>
      <c r="F26" s="23"/>
      <c r="G26" s="35">
        <f>D26*E26</f>
        <v>6997066.035300009</v>
      </c>
    </row>
    <row r="27" spans="1:7" ht="15.75" x14ac:dyDescent="0.25">
      <c r="A27" s="23"/>
      <c r="B27" s="23" t="s">
        <v>66</v>
      </c>
      <c r="C27" s="23"/>
      <c r="D27" s="33">
        <v>2534.5</v>
      </c>
      <c r="E27" s="45">
        <v>4.3185000000000002</v>
      </c>
      <c r="F27" s="23"/>
      <c r="G27" s="35">
        <f>D27*E27</f>
        <v>10945.23825</v>
      </c>
    </row>
    <row r="28" spans="1:7" ht="15.75" x14ac:dyDescent="0.25">
      <c r="A28" s="23"/>
      <c r="B28" s="37" t="s">
        <v>67</v>
      </c>
      <c r="C28" s="37"/>
      <c r="D28" s="37"/>
      <c r="E28" s="37"/>
      <c r="F28" s="37"/>
      <c r="G28" s="40">
        <v>-211073.52941583924</v>
      </c>
    </row>
    <row r="29" spans="1:7" ht="15.75" x14ac:dyDescent="0.25">
      <c r="A29" s="23"/>
      <c r="B29" s="23"/>
      <c r="C29" s="23"/>
      <c r="D29" s="33">
        <f>SUM(D26:D27)</f>
        <v>1622788.3000000019</v>
      </c>
      <c r="E29" s="46"/>
      <c r="F29" s="23"/>
      <c r="G29" s="35">
        <f>SUM(G26:G28)</f>
        <v>6796937.74413417</v>
      </c>
    </row>
    <row r="30" spans="1:7" ht="15.75" x14ac:dyDescent="0.25">
      <c r="A30" s="23"/>
      <c r="B30" s="23"/>
      <c r="C30" s="23"/>
      <c r="D30" s="23"/>
      <c r="E30" s="23"/>
      <c r="F30" s="23"/>
      <c r="G30" s="35"/>
    </row>
    <row r="31" spans="1:7" ht="16.5" thickBot="1" x14ac:dyDescent="0.3">
      <c r="A31" s="31" t="s">
        <v>68</v>
      </c>
      <c r="B31" s="23"/>
      <c r="C31" s="23"/>
      <c r="D31" s="23"/>
      <c r="E31" s="23"/>
      <c r="F31" s="23"/>
      <c r="G31" s="47">
        <f>G21+G29</f>
        <v>14858829.244134169</v>
      </c>
    </row>
    <row r="32" spans="1:7" ht="16.5" thickTop="1" x14ac:dyDescent="0.25">
      <c r="A32" s="31"/>
      <c r="B32" s="23"/>
      <c r="C32" s="23"/>
      <c r="D32" s="33"/>
      <c r="E32" s="48"/>
      <c r="F32" s="23"/>
      <c r="G32" s="35"/>
    </row>
    <row r="33" spans="1:7" ht="15.75" x14ac:dyDescent="0.25">
      <c r="A33" s="31" t="s">
        <v>69</v>
      </c>
      <c r="B33" s="23"/>
      <c r="C33" s="23"/>
      <c r="D33" s="23"/>
      <c r="E33" s="23"/>
      <c r="F33" s="23"/>
      <c r="G33" s="49">
        <v>0.99024354672961523</v>
      </c>
    </row>
    <row r="34" spans="1:7" ht="15.75" x14ac:dyDescent="0.25">
      <c r="A34" s="23"/>
      <c r="B34" s="23"/>
      <c r="C34" s="23"/>
      <c r="D34" s="23"/>
      <c r="E34" s="23"/>
      <c r="F34" s="23"/>
      <c r="G34" s="23"/>
    </row>
    <row r="35" spans="1:7" ht="15.75" x14ac:dyDescent="0.25">
      <c r="A35" s="31" t="s">
        <v>70</v>
      </c>
      <c r="B35" s="23"/>
      <c r="C35" s="23"/>
      <c r="D35" s="23"/>
      <c r="E35" s="23"/>
      <c r="F35" s="23"/>
      <c r="G35" s="35">
        <f>G31*G33</f>
        <v>14713859.770961147</v>
      </c>
    </row>
    <row r="36" spans="1:7" ht="15.75" x14ac:dyDescent="0.25">
      <c r="A36" s="23"/>
      <c r="B36" s="23"/>
      <c r="C36" s="23"/>
      <c r="D36" s="23"/>
      <c r="E36" s="23"/>
      <c r="F36" s="23"/>
      <c r="G36" s="23"/>
    </row>
    <row r="37" spans="1:7" ht="15.75" x14ac:dyDescent="0.25">
      <c r="A37" s="31" t="s">
        <v>71</v>
      </c>
      <c r="B37" s="23"/>
      <c r="C37" s="23"/>
      <c r="D37" s="33">
        <f>D26</f>
        <v>1620253.8000000019</v>
      </c>
      <c r="E37" s="50">
        <v>5.5532000000000004</v>
      </c>
      <c r="F37" s="23"/>
      <c r="G37" s="35">
        <f>D37*E37</f>
        <v>8997593.4021600112</v>
      </c>
    </row>
    <row r="38" spans="1:7" ht="15.75" x14ac:dyDescent="0.25">
      <c r="A38" s="23"/>
      <c r="B38" s="23"/>
      <c r="C38" s="23"/>
      <c r="D38" s="23"/>
      <c r="E38" s="23"/>
      <c r="F38" s="23"/>
      <c r="G38" s="35"/>
    </row>
    <row r="39" spans="1:7" ht="15.75" x14ac:dyDescent="0.25">
      <c r="A39" s="31" t="s">
        <v>7</v>
      </c>
      <c r="B39" s="31"/>
      <c r="C39" s="23"/>
      <c r="D39" s="23"/>
      <c r="E39" s="23"/>
      <c r="F39" s="23"/>
      <c r="G39" s="35">
        <f>G35+G37</f>
        <v>23711453.173121158</v>
      </c>
    </row>
  </sheetData>
  <mergeCells count="1">
    <mergeCell ref="D10:G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801DB-86E3-49D5-B178-9B78378A85FB}">
  <dimension ref="A1:G40"/>
  <sheetViews>
    <sheetView workbookViewId="0">
      <selection sqref="A1:G8"/>
    </sheetView>
  </sheetViews>
  <sheetFormatPr defaultRowHeight="15" x14ac:dyDescent="0.25"/>
  <cols>
    <col min="1" max="1" width="5.7109375" customWidth="1"/>
    <col min="2" max="2" width="14" customWidth="1"/>
    <col min="3" max="3" width="16.7109375" customWidth="1"/>
    <col min="4" max="4" width="15" customWidth="1"/>
    <col min="5" max="5" width="14.85546875" customWidth="1"/>
    <col min="6" max="6" width="4.5703125" customWidth="1"/>
    <col min="7" max="7" width="17.140625" customWidth="1"/>
  </cols>
  <sheetData>
    <row r="1" spans="1:7" x14ac:dyDescent="0.25">
      <c r="A1" s="1" t="s">
        <v>13</v>
      </c>
      <c r="B1" s="10"/>
      <c r="C1" s="10"/>
      <c r="D1" s="10"/>
      <c r="E1" s="10"/>
      <c r="F1" s="10"/>
      <c r="G1" s="10"/>
    </row>
    <row r="2" spans="1:7" x14ac:dyDescent="0.25">
      <c r="A2" s="1" t="s">
        <v>14</v>
      </c>
      <c r="B2" s="10"/>
      <c r="C2" s="10"/>
      <c r="D2" s="10"/>
      <c r="E2" s="10"/>
      <c r="F2" s="10"/>
      <c r="G2" s="10"/>
    </row>
    <row r="3" spans="1:7" x14ac:dyDescent="0.25">
      <c r="A3" s="1" t="s">
        <v>73</v>
      </c>
      <c r="B3" s="10"/>
      <c r="C3" s="10"/>
      <c r="D3" s="10"/>
      <c r="E3" s="10"/>
      <c r="F3" s="10"/>
      <c r="G3" s="10"/>
    </row>
    <row r="4" spans="1:7" x14ac:dyDescent="0.25">
      <c r="A4" s="1" t="s">
        <v>22</v>
      </c>
      <c r="B4" s="10"/>
      <c r="C4" s="10"/>
      <c r="D4" s="10"/>
      <c r="E4" s="10"/>
      <c r="F4" s="10"/>
      <c r="G4" s="10"/>
    </row>
    <row r="5" spans="1:7" ht="15.75" x14ac:dyDescent="0.25">
      <c r="A5" s="23"/>
      <c r="B5" s="10"/>
      <c r="C5" s="10"/>
      <c r="D5" s="10"/>
      <c r="E5" s="10"/>
      <c r="F5" s="10"/>
      <c r="G5" s="2" t="s">
        <v>48</v>
      </c>
    </row>
    <row r="6" spans="1:7" x14ac:dyDescent="0.25">
      <c r="A6" s="11" t="s">
        <v>20</v>
      </c>
      <c r="B6" s="10"/>
      <c r="C6" s="10"/>
      <c r="D6" s="10"/>
      <c r="E6" s="10"/>
      <c r="F6" s="10"/>
      <c r="G6" s="2" t="s">
        <v>16</v>
      </c>
    </row>
    <row r="7" spans="1:7" x14ac:dyDescent="0.25">
      <c r="A7" s="12" t="s">
        <v>15</v>
      </c>
      <c r="B7" s="10"/>
      <c r="C7" s="10"/>
      <c r="D7" s="10"/>
      <c r="E7" s="10"/>
      <c r="F7" s="10"/>
      <c r="G7" s="2" t="s">
        <v>76</v>
      </c>
    </row>
    <row r="8" spans="1:7" x14ac:dyDescent="0.25">
      <c r="A8" s="12" t="s">
        <v>17</v>
      </c>
      <c r="B8" s="10"/>
      <c r="C8" s="10"/>
      <c r="D8" s="10"/>
      <c r="E8" s="10"/>
      <c r="F8" s="10"/>
      <c r="G8" s="10"/>
    </row>
    <row r="9" spans="1:7" ht="15.75" thickBot="1" x14ac:dyDescent="0.3"/>
    <row r="10" spans="1:7" ht="15.75" x14ac:dyDescent="0.25">
      <c r="A10" s="23"/>
      <c r="B10" s="23"/>
      <c r="C10" s="23"/>
      <c r="D10" s="61" t="s">
        <v>50</v>
      </c>
      <c r="E10" s="62"/>
      <c r="F10" s="62"/>
      <c r="G10" s="63"/>
    </row>
    <row r="11" spans="1:7" ht="16.5" thickBot="1" x14ac:dyDescent="0.3">
      <c r="A11" s="28"/>
      <c r="B11" s="28"/>
      <c r="C11" s="28"/>
      <c r="D11" s="64"/>
      <c r="E11" s="65"/>
      <c r="F11" s="65"/>
      <c r="G11" s="66"/>
    </row>
    <row r="12" spans="1:7" ht="15.75" x14ac:dyDescent="0.25">
      <c r="A12" s="56" t="s">
        <v>1</v>
      </c>
      <c r="B12" s="29"/>
      <c r="C12" s="29"/>
      <c r="D12" s="29" t="s">
        <v>51</v>
      </c>
      <c r="E12" s="29"/>
      <c r="F12" s="29"/>
      <c r="G12" s="29" t="s">
        <v>52</v>
      </c>
    </row>
    <row r="13" spans="1:7" ht="16.5" thickBot="1" x14ac:dyDescent="0.3">
      <c r="A13" s="30"/>
      <c r="B13" s="30"/>
      <c r="C13" s="30"/>
      <c r="D13" s="30" t="s">
        <v>53</v>
      </c>
      <c r="E13" s="30" t="s">
        <v>54</v>
      </c>
      <c r="F13" s="57"/>
      <c r="G13" s="30" t="s">
        <v>55</v>
      </c>
    </row>
    <row r="14" spans="1:7" ht="15.75" x14ac:dyDescent="0.25">
      <c r="A14" s="23"/>
      <c r="B14" s="23"/>
      <c r="C14" s="23"/>
      <c r="D14" s="23"/>
      <c r="E14" s="23"/>
      <c r="F14" s="23"/>
      <c r="G14" s="23"/>
    </row>
    <row r="15" spans="1:7" ht="15.75" x14ac:dyDescent="0.25">
      <c r="A15" s="23"/>
      <c r="B15" s="23"/>
      <c r="C15" s="23"/>
      <c r="D15" s="23"/>
      <c r="E15" s="23"/>
      <c r="F15" s="23"/>
      <c r="G15" s="23"/>
    </row>
    <row r="16" spans="1:7" ht="15.75" x14ac:dyDescent="0.25">
      <c r="A16" s="31" t="s">
        <v>56</v>
      </c>
      <c r="B16" s="23"/>
      <c r="C16" s="23"/>
      <c r="D16" s="23"/>
      <c r="E16" s="23"/>
      <c r="F16" s="23"/>
      <c r="G16" s="23"/>
    </row>
    <row r="17" spans="1:7" ht="47.25" x14ac:dyDescent="0.25">
      <c r="A17" s="23"/>
      <c r="B17" s="23"/>
      <c r="C17" s="23"/>
      <c r="D17" s="32" t="s">
        <v>57</v>
      </c>
      <c r="E17" s="32" t="s">
        <v>58</v>
      </c>
      <c r="F17" s="23"/>
      <c r="G17" s="23"/>
    </row>
    <row r="18" spans="1:7" ht="15.75" x14ac:dyDescent="0.25">
      <c r="A18" s="23"/>
      <c r="B18" s="23" t="s">
        <v>59</v>
      </c>
      <c r="C18" s="23"/>
      <c r="D18" s="33">
        <v>51835</v>
      </c>
      <c r="E18" s="34">
        <v>31.2</v>
      </c>
      <c r="F18" s="23"/>
      <c r="G18" s="35">
        <f>D18*E18</f>
        <v>1617252</v>
      </c>
    </row>
    <row r="19" spans="1:7" ht="15.75" x14ac:dyDescent="0.25">
      <c r="A19" s="23"/>
      <c r="B19" s="23" t="s">
        <v>74</v>
      </c>
      <c r="C19" s="23"/>
      <c r="D19" s="33">
        <v>51835</v>
      </c>
      <c r="E19" s="34">
        <v>9.77</v>
      </c>
      <c r="F19" s="23"/>
      <c r="G19" s="35">
        <f>D19*E19</f>
        <v>506427.94999999995</v>
      </c>
    </row>
    <row r="20" spans="1:7" ht="15.75" x14ac:dyDescent="0.25">
      <c r="A20" s="23"/>
      <c r="B20" s="37" t="s">
        <v>61</v>
      </c>
      <c r="C20" s="37"/>
      <c r="D20" s="51">
        <v>51835</v>
      </c>
      <c r="E20" s="39">
        <v>-7.29</v>
      </c>
      <c r="F20" s="37"/>
      <c r="G20" s="40">
        <f t="shared" ref="G20" si="0">D20*E20</f>
        <v>-377877.15</v>
      </c>
    </row>
    <row r="21" spans="1:7" ht="15.75" x14ac:dyDescent="0.25">
      <c r="A21" s="23"/>
      <c r="B21" s="23" t="s">
        <v>12</v>
      </c>
      <c r="C21" s="23"/>
      <c r="D21" s="33"/>
      <c r="E21" s="34"/>
      <c r="F21" s="23"/>
      <c r="G21" s="35">
        <f>SUM(G18:G20)</f>
        <v>1745802.8000000003</v>
      </c>
    </row>
    <row r="22" spans="1:7" ht="15.75" x14ac:dyDescent="0.25">
      <c r="A22" s="23"/>
      <c r="B22" s="23"/>
      <c r="C22" s="23"/>
      <c r="D22" s="23"/>
      <c r="E22" s="23"/>
      <c r="F22" s="23"/>
      <c r="G22" s="23"/>
    </row>
    <row r="23" spans="1:7" ht="15.75" x14ac:dyDescent="0.25">
      <c r="A23" s="23"/>
      <c r="B23" s="23"/>
      <c r="C23" s="23"/>
      <c r="D23" s="23"/>
      <c r="E23" s="23"/>
      <c r="F23" s="23"/>
      <c r="G23" s="35"/>
    </row>
    <row r="24" spans="1:7" ht="15.75" x14ac:dyDescent="0.25">
      <c r="A24" s="23"/>
      <c r="B24" s="23"/>
      <c r="C24" s="23"/>
      <c r="D24" s="33"/>
      <c r="E24" s="23"/>
      <c r="F24" s="23"/>
      <c r="G24" s="35"/>
    </row>
    <row r="25" spans="1:7" ht="15.75" x14ac:dyDescent="0.25">
      <c r="A25" s="31" t="s">
        <v>62</v>
      </c>
      <c r="B25" s="23"/>
      <c r="C25" s="23"/>
      <c r="D25" s="33"/>
      <c r="E25" s="23"/>
      <c r="F25" s="23"/>
      <c r="G25" s="35"/>
    </row>
    <row r="26" spans="1:7" ht="15.75" x14ac:dyDescent="0.25">
      <c r="A26" s="23"/>
      <c r="B26" s="23"/>
      <c r="C26" s="23"/>
      <c r="D26" s="43" t="s">
        <v>63</v>
      </c>
      <c r="E26" s="44" t="s">
        <v>64</v>
      </c>
      <c r="F26" s="23"/>
      <c r="G26" s="35"/>
    </row>
    <row r="27" spans="1:7" ht="15.75" x14ac:dyDescent="0.25">
      <c r="A27" s="23"/>
      <c r="B27" s="23" t="s">
        <v>65</v>
      </c>
      <c r="C27" s="23"/>
      <c r="D27" s="33">
        <v>575984.89999999979</v>
      </c>
      <c r="E27" s="45">
        <v>4.3185000000000002</v>
      </c>
      <c r="F27" s="23"/>
      <c r="G27" s="35">
        <f>D27*E27</f>
        <v>2487390.7906499994</v>
      </c>
    </row>
    <row r="28" spans="1:7" ht="15.75" x14ac:dyDescent="0.25">
      <c r="A28" s="23"/>
      <c r="B28" s="23" t="s">
        <v>66</v>
      </c>
      <c r="C28" s="23"/>
      <c r="D28" s="33">
        <v>21080.999999999996</v>
      </c>
      <c r="E28" s="45">
        <v>4.3185000000000002</v>
      </c>
      <c r="F28" s="23"/>
      <c r="G28" s="35">
        <f>D28*E28</f>
        <v>91038.29849999999</v>
      </c>
    </row>
    <row r="29" spans="1:7" ht="15.75" x14ac:dyDescent="0.25">
      <c r="A29" s="23"/>
      <c r="B29" s="37" t="s">
        <v>67</v>
      </c>
      <c r="C29" s="37"/>
      <c r="D29" s="37"/>
      <c r="E29" s="37"/>
      <c r="F29" s="37"/>
      <c r="G29" s="40">
        <v>-83795.059999999896</v>
      </c>
    </row>
    <row r="30" spans="1:7" ht="15.75" x14ac:dyDescent="0.25">
      <c r="A30" s="23"/>
      <c r="B30" s="23"/>
      <c r="C30" s="23"/>
      <c r="D30" s="23"/>
      <c r="E30" s="23"/>
      <c r="F30" s="23"/>
      <c r="G30" s="35">
        <f>SUM(G27:G29)</f>
        <v>2494634.0291499994</v>
      </c>
    </row>
    <row r="31" spans="1:7" ht="15.75" x14ac:dyDescent="0.25">
      <c r="A31" s="31"/>
      <c r="B31" s="23"/>
      <c r="C31" s="23"/>
      <c r="D31" s="33"/>
      <c r="E31" s="48"/>
      <c r="F31" s="23"/>
      <c r="G31" s="35"/>
    </row>
    <row r="32" spans="1:7" ht="15.75" x14ac:dyDescent="0.25">
      <c r="A32" s="31" t="s">
        <v>75</v>
      </c>
      <c r="B32" s="23"/>
      <c r="C32" s="23"/>
      <c r="D32" s="33"/>
      <c r="E32" s="48"/>
      <c r="F32" s="23"/>
      <c r="G32" s="35">
        <f>G21+G30</f>
        <v>4240436.8291499997</v>
      </c>
    </row>
    <row r="33" spans="1:7" ht="15.75" x14ac:dyDescent="0.25">
      <c r="A33" s="31"/>
      <c r="B33" s="23"/>
      <c r="C33" s="23"/>
      <c r="D33" s="23"/>
      <c r="E33" s="23"/>
      <c r="F33" s="23"/>
      <c r="G33" s="23"/>
    </row>
    <row r="34" spans="1:7" ht="15.75" x14ac:dyDescent="0.25">
      <c r="A34" s="31" t="s">
        <v>69</v>
      </c>
      <c r="B34" s="23"/>
      <c r="C34" s="23"/>
      <c r="D34" s="23"/>
      <c r="E34" s="23"/>
      <c r="F34" s="23"/>
      <c r="G34" s="52">
        <v>0.9916742565512775</v>
      </c>
    </row>
    <row r="35" spans="1:7" ht="15.75" x14ac:dyDescent="0.25">
      <c r="A35" s="23"/>
      <c r="B35" s="23"/>
      <c r="C35" s="23"/>
      <c r="D35" s="23"/>
      <c r="E35" s="23"/>
      <c r="F35" s="23"/>
      <c r="G35" s="23"/>
    </row>
    <row r="36" spans="1:7" ht="15.75" x14ac:dyDescent="0.25">
      <c r="A36" s="31" t="s">
        <v>70</v>
      </c>
      <c r="B36" s="23"/>
      <c r="C36" s="23"/>
      <c r="D36" s="23"/>
      <c r="E36" s="23"/>
      <c r="F36" s="23"/>
      <c r="G36" s="35">
        <f>G32*G34</f>
        <v>4205132.0399999823</v>
      </c>
    </row>
    <row r="37" spans="1:7" ht="15.75" x14ac:dyDescent="0.25">
      <c r="A37" s="23"/>
      <c r="B37" s="23"/>
      <c r="C37" s="23"/>
      <c r="D37" s="23"/>
      <c r="E37" s="23"/>
      <c r="F37" s="23"/>
      <c r="G37" s="23"/>
    </row>
    <row r="38" spans="1:7" ht="15.75" x14ac:dyDescent="0.25">
      <c r="A38" s="31" t="s">
        <v>71</v>
      </c>
      <c r="B38" s="23"/>
      <c r="C38" s="23"/>
      <c r="D38" s="33">
        <f>D27</f>
        <v>575984.89999999979</v>
      </c>
      <c r="E38" s="50">
        <v>5.5532000000000004</v>
      </c>
      <c r="F38" s="23"/>
      <c r="G38" s="35">
        <f>D38*E38</f>
        <v>3198559.346679999</v>
      </c>
    </row>
    <row r="39" spans="1:7" ht="15.75" x14ac:dyDescent="0.25">
      <c r="A39" s="23"/>
      <c r="B39" s="23"/>
      <c r="C39" s="23"/>
      <c r="D39" s="23"/>
      <c r="E39" s="23"/>
      <c r="F39" s="23"/>
      <c r="G39" s="35"/>
    </row>
    <row r="40" spans="1:7" ht="15.75" x14ac:dyDescent="0.25">
      <c r="A40" s="31" t="s">
        <v>7</v>
      </c>
      <c r="B40" s="23"/>
      <c r="C40" s="23"/>
      <c r="D40" s="53"/>
      <c r="E40" s="54"/>
      <c r="F40" s="23"/>
      <c r="G40" s="55">
        <f>G36+G38</f>
        <v>7403691.3866799809</v>
      </c>
    </row>
  </sheetData>
  <mergeCells count="1">
    <mergeCell ref="D10:G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51C42-A0F4-48D3-BAE1-84BBAD975D70}">
  <dimension ref="A1:G43"/>
  <sheetViews>
    <sheetView workbookViewId="0">
      <selection sqref="A1:G8"/>
    </sheetView>
  </sheetViews>
  <sheetFormatPr defaultRowHeight="15" x14ac:dyDescent="0.25"/>
  <cols>
    <col min="2" max="2" width="12.140625" customWidth="1"/>
    <col min="3" max="3" width="20.42578125" customWidth="1"/>
    <col min="4" max="4" width="16.140625" customWidth="1"/>
    <col min="5" max="5" width="12.28515625" customWidth="1"/>
    <col min="6" max="6" width="4.42578125" customWidth="1"/>
    <col min="7" max="7" width="18.7109375" customWidth="1"/>
  </cols>
  <sheetData>
    <row r="1" spans="1:7" x14ac:dyDescent="0.25">
      <c r="A1" s="1" t="s">
        <v>13</v>
      </c>
      <c r="B1" s="10"/>
      <c r="C1" s="10"/>
      <c r="D1" s="10"/>
      <c r="E1" s="10"/>
      <c r="F1" s="10"/>
      <c r="G1" s="10"/>
    </row>
    <row r="2" spans="1:7" x14ac:dyDescent="0.25">
      <c r="A2" s="1" t="s">
        <v>14</v>
      </c>
      <c r="B2" s="10"/>
      <c r="C2" s="10"/>
      <c r="D2" s="10"/>
      <c r="E2" s="10"/>
      <c r="F2" s="10"/>
      <c r="G2" s="10"/>
    </row>
    <row r="3" spans="1:7" x14ac:dyDescent="0.25">
      <c r="A3" s="1" t="s">
        <v>73</v>
      </c>
      <c r="B3" s="10"/>
      <c r="C3" s="10"/>
      <c r="D3" s="10"/>
      <c r="E3" s="10"/>
      <c r="F3" s="10"/>
      <c r="G3" s="10"/>
    </row>
    <row r="4" spans="1:7" x14ac:dyDescent="0.25">
      <c r="A4" s="1" t="s">
        <v>22</v>
      </c>
      <c r="B4" s="10"/>
      <c r="C4" s="10"/>
      <c r="D4" s="10"/>
      <c r="E4" s="10"/>
      <c r="F4" s="10"/>
      <c r="G4" s="10"/>
    </row>
    <row r="5" spans="1:7" ht="15.75" x14ac:dyDescent="0.25">
      <c r="A5" s="23"/>
      <c r="B5" s="10"/>
      <c r="C5" s="10"/>
      <c r="D5" s="10"/>
      <c r="E5" s="10"/>
      <c r="F5" s="10"/>
      <c r="G5" s="2" t="s">
        <v>48</v>
      </c>
    </row>
    <row r="6" spans="1:7" x14ac:dyDescent="0.25">
      <c r="A6" s="11" t="s">
        <v>20</v>
      </c>
      <c r="B6" s="10"/>
      <c r="C6" s="10"/>
      <c r="D6" s="10"/>
      <c r="E6" s="10"/>
      <c r="F6" s="10"/>
      <c r="G6" s="2" t="s">
        <v>16</v>
      </c>
    </row>
    <row r="7" spans="1:7" x14ac:dyDescent="0.25">
      <c r="A7" s="12" t="s">
        <v>15</v>
      </c>
      <c r="B7" s="10"/>
      <c r="C7" s="10"/>
      <c r="D7" s="10"/>
      <c r="E7" s="10"/>
      <c r="F7" s="10"/>
      <c r="G7" s="2" t="s">
        <v>83</v>
      </c>
    </row>
    <row r="8" spans="1:7" x14ac:dyDescent="0.25">
      <c r="A8" s="12" t="s">
        <v>17</v>
      </c>
      <c r="B8" s="10"/>
      <c r="C8" s="10"/>
      <c r="D8" s="10"/>
      <c r="E8" s="10"/>
      <c r="F8" s="10"/>
      <c r="G8" s="10"/>
    </row>
    <row r="9" spans="1:7" ht="15.75" thickBot="1" x14ac:dyDescent="0.3"/>
    <row r="10" spans="1:7" ht="15.75" x14ac:dyDescent="0.25">
      <c r="A10" s="23"/>
      <c r="B10" s="23"/>
      <c r="C10" s="23"/>
      <c r="D10" s="61" t="s">
        <v>50</v>
      </c>
      <c r="E10" s="62"/>
      <c r="F10" s="62"/>
      <c r="G10" s="63"/>
    </row>
    <row r="11" spans="1:7" ht="16.5" thickBot="1" x14ac:dyDescent="0.3">
      <c r="A11" s="28"/>
      <c r="B11" s="28"/>
      <c r="C11" s="28"/>
      <c r="D11" s="64"/>
      <c r="E11" s="65"/>
      <c r="F11" s="65"/>
      <c r="G11" s="66"/>
    </row>
    <row r="12" spans="1:7" ht="15.75" x14ac:dyDescent="0.25">
      <c r="A12" s="56" t="s">
        <v>2</v>
      </c>
      <c r="B12" s="29"/>
      <c r="C12" s="29"/>
      <c r="D12" s="29" t="s">
        <v>51</v>
      </c>
      <c r="E12" s="29"/>
      <c r="F12" s="29"/>
      <c r="G12" s="29" t="s">
        <v>52</v>
      </c>
    </row>
    <row r="13" spans="1:7" ht="16.5" thickBot="1" x14ac:dyDescent="0.3">
      <c r="A13" s="30"/>
      <c r="B13" s="30"/>
      <c r="C13" s="30"/>
      <c r="D13" s="30" t="s">
        <v>53</v>
      </c>
      <c r="E13" s="30" t="s">
        <v>54</v>
      </c>
      <c r="F13" s="57"/>
      <c r="G13" s="30" t="s">
        <v>55</v>
      </c>
    </row>
    <row r="14" spans="1:7" ht="15.75" x14ac:dyDescent="0.25">
      <c r="A14" s="23"/>
      <c r="B14" s="23"/>
      <c r="C14" s="23"/>
      <c r="D14" s="23"/>
      <c r="E14" s="23"/>
      <c r="F14" s="23"/>
      <c r="G14" s="23"/>
    </row>
    <row r="15" spans="1:7" ht="15.75" x14ac:dyDescent="0.25">
      <c r="A15" s="23"/>
      <c r="B15" s="23"/>
      <c r="C15" s="23"/>
      <c r="D15" s="23"/>
      <c r="E15" s="23"/>
      <c r="F15" s="23"/>
      <c r="G15" s="23"/>
    </row>
    <row r="16" spans="1:7" ht="15.75" x14ac:dyDescent="0.25">
      <c r="A16" s="31" t="s">
        <v>56</v>
      </c>
      <c r="B16" s="23"/>
      <c r="C16" s="23"/>
      <c r="D16" s="23"/>
      <c r="E16" s="23"/>
      <c r="F16" s="23"/>
      <c r="G16" s="23"/>
    </row>
    <row r="17" spans="1:7" ht="47.25" x14ac:dyDescent="0.25">
      <c r="A17" s="23"/>
      <c r="B17" s="23"/>
      <c r="C17" s="23"/>
      <c r="D17" s="32" t="s">
        <v>57</v>
      </c>
      <c r="E17" s="32" t="s">
        <v>58</v>
      </c>
      <c r="F17" s="23"/>
      <c r="G17" s="23"/>
    </row>
    <row r="18" spans="1:7" ht="15.75" x14ac:dyDescent="0.25">
      <c r="A18" s="23"/>
      <c r="B18" s="23" t="s">
        <v>59</v>
      </c>
      <c r="C18" s="23"/>
      <c r="D18" s="33">
        <v>12031</v>
      </c>
      <c r="E18" s="34">
        <v>131</v>
      </c>
      <c r="F18" s="23"/>
      <c r="G18" s="35">
        <f>D18*E18</f>
        <v>1576061</v>
      </c>
    </row>
    <row r="19" spans="1:7" ht="15.75" x14ac:dyDescent="0.25">
      <c r="A19" s="23"/>
      <c r="B19" s="23" t="s">
        <v>77</v>
      </c>
      <c r="C19" s="23"/>
      <c r="D19" s="33">
        <v>12</v>
      </c>
      <c r="E19" s="36">
        <v>786</v>
      </c>
      <c r="F19" s="23"/>
      <c r="G19" s="35">
        <f>D19*E19</f>
        <v>9432</v>
      </c>
    </row>
    <row r="20" spans="1:7" ht="15.75" x14ac:dyDescent="0.25">
      <c r="A20" s="23"/>
      <c r="B20" s="23" t="s">
        <v>74</v>
      </c>
      <c r="C20" s="23"/>
      <c r="D20" s="33">
        <v>12043</v>
      </c>
      <c r="E20" s="34">
        <v>71.52</v>
      </c>
      <c r="F20" s="23"/>
      <c r="G20" s="35">
        <f>D20*E20</f>
        <v>861315.36</v>
      </c>
    </row>
    <row r="21" spans="1:7" ht="15.75" x14ac:dyDescent="0.25">
      <c r="A21" s="23"/>
      <c r="B21" s="37" t="s">
        <v>61</v>
      </c>
      <c r="C21" s="37"/>
      <c r="D21" s="51">
        <v>12043</v>
      </c>
      <c r="E21" s="39">
        <v>-54.58</v>
      </c>
      <c r="F21" s="37"/>
      <c r="G21" s="40">
        <f t="shared" ref="G21" si="0">D21*E21</f>
        <v>-657306.93999999994</v>
      </c>
    </row>
    <row r="22" spans="1:7" ht="15.75" x14ac:dyDescent="0.25">
      <c r="A22" s="23"/>
      <c r="B22" s="23" t="s">
        <v>12</v>
      </c>
      <c r="C22" s="23"/>
      <c r="D22" s="33"/>
      <c r="E22" s="34"/>
      <c r="F22" s="23"/>
      <c r="G22" s="35">
        <f>SUM(G18:G21)</f>
        <v>1789501.42</v>
      </c>
    </row>
    <row r="23" spans="1:7" ht="15.75" x14ac:dyDescent="0.25">
      <c r="A23" s="23"/>
      <c r="B23" s="23"/>
      <c r="C23" s="23"/>
      <c r="D23" s="23"/>
      <c r="E23" s="23"/>
      <c r="F23" s="23"/>
      <c r="G23" s="35"/>
    </row>
    <row r="24" spans="1:7" ht="15.75" x14ac:dyDescent="0.25">
      <c r="A24" s="23"/>
      <c r="B24" s="23"/>
      <c r="C24" s="23"/>
      <c r="D24" s="33"/>
      <c r="E24" s="23"/>
      <c r="F24" s="23"/>
      <c r="G24" s="35"/>
    </row>
    <row r="25" spans="1:7" ht="15.75" x14ac:dyDescent="0.25">
      <c r="A25" s="31" t="s">
        <v>62</v>
      </c>
      <c r="B25" s="23"/>
      <c r="C25" s="23"/>
      <c r="D25" s="33"/>
      <c r="E25" s="23"/>
      <c r="F25" s="23"/>
      <c r="G25" s="35"/>
    </row>
    <row r="26" spans="1:7" ht="15.75" x14ac:dyDescent="0.25">
      <c r="A26" s="23"/>
      <c r="B26" s="23"/>
      <c r="C26" s="23"/>
      <c r="D26" s="43" t="s">
        <v>63</v>
      </c>
      <c r="E26" s="44" t="s">
        <v>64</v>
      </c>
      <c r="F26" s="23"/>
      <c r="G26" s="35"/>
    </row>
    <row r="27" spans="1:7" ht="15.75" x14ac:dyDescent="0.25">
      <c r="A27" s="23"/>
      <c r="B27" s="23" t="s">
        <v>78</v>
      </c>
      <c r="C27" s="23"/>
      <c r="D27" s="33">
        <v>678635.2</v>
      </c>
      <c r="E27" s="45">
        <v>4.3185000000000002</v>
      </c>
      <c r="F27" s="23"/>
      <c r="G27" s="35">
        <f>D27*E27</f>
        <v>2930686.1112000002</v>
      </c>
    </row>
    <row r="28" spans="1:7" ht="15.75" x14ac:dyDescent="0.25">
      <c r="A28" s="23"/>
      <c r="B28" s="23" t="s">
        <v>79</v>
      </c>
      <c r="C28" s="23"/>
      <c r="D28" s="33">
        <v>409075.89999999997</v>
      </c>
      <c r="E28" s="45">
        <v>2.6696</v>
      </c>
      <c r="F28" s="23"/>
      <c r="G28" s="35">
        <f t="shared" ref="G28:G30" si="1">D28*E28</f>
        <v>1092069.0226399999</v>
      </c>
    </row>
    <row r="29" spans="1:7" ht="15.75" x14ac:dyDescent="0.25">
      <c r="A29" s="23"/>
      <c r="B29" s="23" t="s">
        <v>80</v>
      </c>
      <c r="C29" s="23"/>
      <c r="D29" s="33">
        <v>550986.5</v>
      </c>
      <c r="E29" s="45">
        <v>1.8734999999999999</v>
      </c>
      <c r="F29" s="23"/>
      <c r="G29" s="35">
        <f t="shared" si="1"/>
        <v>1032273.2077499999</v>
      </c>
    </row>
    <row r="30" spans="1:7" ht="15.75" x14ac:dyDescent="0.25">
      <c r="A30" s="23"/>
      <c r="B30" s="23" t="s">
        <v>81</v>
      </c>
      <c r="C30" s="23"/>
      <c r="D30" s="33">
        <v>292164.39999999997</v>
      </c>
      <c r="E30" s="45">
        <v>1.4735</v>
      </c>
      <c r="F30" s="23"/>
      <c r="G30" s="35">
        <f t="shared" si="1"/>
        <v>430504.24339999998</v>
      </c>
    </row>
    <row r="31" spans="1:7" ht="15.75" x14ac:dyDescent="0.25">
      <c r="A31" s="23"/>
      <c r="B31" s="23" t="s">
        <v>82</v>
      </c>
      <c r="C31" s="23"/>
      <c r="D31" s="33">
        <v>478010.69999999995</v>
      </c>
      <c r="E31" s="45">
        <v>1.2735000000000001</v>
      </c>
      <c r="F31" s="23"/>
      <c r="G31" s="35">
        <f>D31*E31</f>
        <v>608746.62644999998</v>
      </c>
    </row>
    <row r="32" spans="1:7" ht="15.75" x14ac:dyDescent="0.25">
      <c r="A32" s="23"/>
      <c r="B32" s="37" t="s">
        <v>67</v>
      </c>
      <c r="C32" s="37"/>
      <c r="D32" s="37"/>
      <c r="E32" s="37"/>
      <c r="F32" s="37"/>
      <c r="G32" s="40">
        <f>E139</f>
        <v>0</v>
      </c>
    </row>
    <row r="33" spans="1:7" ht="15.75" x14ac:dyDescent="0.25">
      <c r="A33" s="23"/>
      <c r="B33" s="23"/>
      <c r="C33" s="23"/>
      <c r="D33" s="33">
        <f>SUM(D27:D32)</f>
        <v>2408872.6999999997</v>
      </c>
      <c r="E33" s="23"/>
      <c r="F33" s="23"/>
      <c r="G33" s="35">
        <f>SUM(G27:G32)</f>
        <v>6094279.2114400007</v>
      </c>
    </row>
    <row r="34" spans="1:7" ht="15.75" x14ac:dyDescent="0.25">
      <c r="A34" s="31"/>
      <c r="B34" s="23"/>
      <c r="C34" s="23"/>
      <c r="D34" s="33"/>
      <c r="E34" s="48"/>
      <c r="F34" s="23"/>
      <c r="G34" s="35"/>
    </row>
    <row r="35" spans="1:7" ht="15.75" x14ac:dyDescent="0.25">
      <c r="A35" s="31" t="s">
        <v>75</v>
      </c>
      <c r="B35" s="23"/>
      <c r="C35" s="23"/>
      <c r="D35" s="33"/>
      <c r="E35" s="48"/>
      <c r="F35" s="23"/>
      <c r="G35" s="35">
        <f>G22+G33</f>
        <v>7883780.6314400006</v>
      </c>
    </row>
    <row r="36" spans="1:7" ht="15.75" x14ac:dyDescent="0.25">
      <c r="A36" s="31"/>
      <c r="B36" s="23"/>
      <c r="C36" s="23"/>
      <c r="D36" s="23"/>
      <c r="E36" s="23"/>
      <c r="F36" s="23"/>
      <c r="G36" s="23"/>
    </row>
    <row r="37" spans="1:7" ht="15.75" x14ac:dyDescent="0.25">
      <c r="A37" s="31" t="s">
        <v>69</v>
      </c>
      <c r="B37" s="23"/>
      <c r="C37" s="23"/>
      <c r="D37" s="23"/>
      <c r="E37" s="23"/>
      <c r="F37" s="23"/>
      <c r="G37" s="52">
        <v>0.99594287272372317</v>
      </c>
    </row>
    <row r="38" spans="1:7" ht="15.75" x14ac:dyDescent="0.25">
      <c r="A38" s="23"/>
      <c r="B38" s="23"/>
      <c r="C38" s="23"/>
      <c r="D38" s="23"/>
      <c r="E38" s="23"/>
      <c r="F38" s="23"/>
      <c r="G38" s="23"/>
    </row>
    <row r="39" spans="1:7" ht="15.75" x14ac:dyDescent="0.25">
      <c r="A39" s="31" t="s">
        <v>70</v>
      </c>
      <c r="B39" s="23"/>
      <c r="C39" s="23"/>
      <c r="D39" s="23"/>
      <c r="E39" s="23"/>
      <c r="F39" s="23"/>
      <c r="G39" s="35">
        <f>G35*G37</f>
        <v>7851795.1300000027</v>
      </c>
    </row>
    <row r="40" spans="1:7" ht="15.75" x14ac:dyDescent="0.25">
      <c r="A40" s="23"/>
      <c r="B40" s="23"/>
      <c r="C40" s="23"/>
      <c r="D40" s="23"/>
      <c r="E40" s="23"/>
      <c r="F40" s="23"/>
      <c r="G40" s="23"/>
    </row>
    <row r="41" spans="1:7" ht="15.75" x14ac:dyDescent="0.25">
      <c r="A41" s="31" t="s">
        <v>71</v>
      </c>
      <c r="B41" s="23"/>
      <c r="C41" s="23"/>
      <c r="D41" s="42">
        <v>808157.3</v>
      </c>
      <c r="E41" s="50">
        <v>5.5532000000000004</v>
      </c>
      <c r="F41" s="23"/>
      <c r="G41" s="35">
        <f>D41*E41</f>
        <v>4487859.1183600007</v>
      </c>
    </row>
    <row r="42" spans="1:7" ht="15.75" x14ac:dyDescent="0.25">
      <c r="A42" s="23"/>
      <c r="B42" s="23"/>
      <c r="C42" s="23"/>
      <c r="D42" s="23"/>
      <c r="E42" s="23"/>
      <c r="F42" s="23"/>
      <c r="G42" s="35"/>
    </row>
    <row r="43" spans="1:7" ht="15.75" x14ac:dyDescent="0.25">
      <c r="A43" s="31" t="s">
        <v>7</v>
      </c>
      <c r="B43" s="23"/>
      <c r="C43" s="23"/>
      <c r="D43" s="53"/>
      <c r="E43" s="54"/>
      <c r="F43" s="23"/>
      <c r="G43" s="55">
        <f>G39+G41</f>
        <v>12339654.248360004</v>
      </c>
    </row>
  </sheetData>
  <mergeCells count="1">
    <mergeCell ref="D10:G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3DA6C-E2B2-4D51-AE05-BB847E2BAEFB}">
  <dimension ref="A1:G43"/>
  <sheetViews>
    <sheetView workbookViewId="0">
      <selection sqref="A1:G8"/>
    </sheetView>
  </sheetViews>
  <sheetFormatPr defaultRowHeight="15" x14ac:dyDescent="0.25"/>
  <cols>
    <col min="2" max="2" width="12.42578125" customWidth="1"/>
    <col min="3" max="3" width="15.85546875" customWidth="1"/>
    <col min="4" max="4" width="14.42578125" customWidth="1"/>
    <col min="5" max="5" width="12.5703125" customWidth="1"/>
    <col min="6" max="6" width="3" customWidth="1"/>
    <col min="7" max="7" width="15.85546875" customWidth="1"/>
  </cols>
  <sheetData>
    <row r="1" spans="1:7" x14ac:dyDescent="0.25">
      <c r="A1" s="1" t="s">
        <v>13</v>
      </c>
      <c r="B1" s="10"/>
      <c r="C1" s="10"/>
      <c r="D1" s="10"/>
      <c r="E1" s="10"/>
      <c r="F1" s="10"/>
      <c r="G1" s="10"/>
    </row>
    <row r="2" spans="1:7" x14ac:dyDescent="0.25">
      <c r="A2" s="1" t="s">
        <v>14</v>
      </c>
      <c r="B2" s="10"/>
      <c r="C2" s="10"/>
      <c r="D2" s="10"/>
      <c r="E2" s="10"/>
      <c r="F2" s="10"/>
      <c r="G2" s="10"/>
    </row>
    <row r="3" spans="1:7" x14ac:dyDescent="0.25">
      <c r="A3" s="1" t="s">
        <v>73</v>
      </c>
      <c r="B3" s="10"/>
      <c r="C3" s="10"/>
      <c r="D3" s="10"/>
      <c r="E3" s="10"/>
      <c r="F3" s="10"/>
      <c r="G3" s="10"/>
    </row>
    <row r="4" spans="1:7" x14ac:dyDescent="0.25">
      <c r="A4" s="1" t="s">
        <v>22</v>
      </c>
      <c r="B4" s="10"/>
      <c r="C4" s="10"/>
      <c r="D4" s="10"/>
      <c r="E4" s="10"/>
      <c r="F4" s="10"/>
      <c r="G4" s="10"/>
    </row>
    <row r="5" spans="1:7" ht="15.75" x14ac:dyDescent="0.25">
      <c r="A5" s="23"/>
      <c r="B5" s="10"/>
      <c r="C5" s="10"/>
      <c r="D5" s="10"/>
      <c r="E5" s="10"/>
      <c r="F5" s="10"/>
      <c r="G5" s="2" t="s">
        <v>48</v>
      </c>
    </row>
    <row r="6" spans="1:7" x14ac:dyDescent="0.25">
      <c r="A6" s="11" t="s">
        <v>20</v>
      </c>
      <c r="B6" s="10"/>
      <c r="C6" s="10"/>
      <c r="D6" s="10"/>
      <c r="E6" s="10"/>
      <c r="F6" s="10"/>
      <c r="G6" s="2" t="s">
        <v>16</v>
      </c>
    </row>
    <row r="7" spans="1:7" x14ac:dyDescent="0.25">
      <c r="A7" s="12" t="s">
        <v>15</v>
      </c>
      <c r="B7" s="10"/>
      <c r="C7" s="10"/>
      <c r="D7" s="10"/>
      <c r="E7" s="10"/>
      <c r="F7" s="10"/>
      <c r="G7" s="2" t="s">
        <v>89</v>
      </c>
    </row>
    <row r="8" spans="1:7" x14ac:dyDescent="0.25">
      <c r="A8" s="12" t="s">
        <v>17</v>
      </c>
      <c r="B8" s="10"/>
      <c r="C8" s="10"/>
      <c r="D8" s="10"/>
      <c r="E8" s="10"/>
      <c r="F8" s="10"/>
      <c r="G8" s="10"/>
    </row>
    <row r="9" spans="1:7" ht="15.75" thickBot="1" x14ac:dyDescent="0.3"/>
    <row r="10" spans="1:7" ht="15.75" x14ac:dyDescent="0.25">
      <c r="A10" s="23"/>
      <c r="B10" s="23"/>
      <c r="C10" s="23"/>
      <c r="D10" s="61" t="s">
        <v>50</v>
      </c>
      <c r="E10" s="62"/>
      <c r="F10" s="62"/>
      <c r="G10" s="63"/>
    </row>
    <row r="11" spans="1:7" ht="16.5" thickBot="1" x14ac:dyDescent="0.3">
      <c r="A11" s="28"/>
      <c r="B11" s="28"/>
      <c r="C11" s="28"/>
      <c r="D11" s="64"/>
      <c r="E11" s="65"/>
      <c r="F11" s="65"/>
      <c r="G11" s="66"/>
    </row>
    <row r="12" spans="1:7" ht="15.75" x14ac:dyDescent="0.25">
      <c r="A12" s="56" t="s">
        <v>3</v>
      </c>
      <c r="B12" s="29"/>
      <c r="C12" s="29"/>
      <c r="D12" s="29" t="s">
        <v>51</v>
      </c>
      <c r="E12" s="29"/>
      <c r="F12" s="29"/>
      <c r="G12" s="29" t="s">
        <v>52</v>
      </c>
    </row>
    <row r="13" spans="1:7" ht="16.5" thickBot="1" x14ac:dyDescent="0.3">
      <c r="A13" s="30"/>
      <c r="B13" s="30"/>
      <c r="C13" s="30"/>
      <c r="D13" s="30" t="s">
        <v>53</v>
      </c>
      <c r="E13" s="30" t="s">
        <v>54</v>
      </c>
      <c r="F13" s="57"/>
      <c r="G13" s="30" t="s">
        <v>55</v>
      </c>
    </row>
    <row r="14" spans="1:7" ht="15.75" x14ac:dyDescent="0.25">
      <c r="A14" s="23"/>
      <c r="B14" s="23"/>
      <c r="C14" s="23"/>
      <c r="D14" s="23"/>
      <c r="E14" s="23"/>
      <c r="F14" s="23"/>
      <c r="G14" s="23"/>
    </row>
    <row r="15" spans="1:7" ht="15.75" x14ac:dyDescent="0.25">
      <c r="A15" s="23"/>
      <c r="B15" s="23"/>
      <c r="C15" s="23"/>
      <c r="D15" s="23"/>
      <c r="E15" s="23"/>
      <c r="F15" s="23"/>
      <c r="G15" s="23"/>
    </row>
    <row r="16" spans="1:7" ht="15.75" x14ac:dyDescent="0.25">
      <c r="A16" s="31" t="s">
        <v>56</v>
      </c>
      <c r="B16" s="23"/>
      <c r="C16" s="23"/>
      <c r="D16" s="23"/>
      <c r="E16" s="23"/>
      <c r="F16" s="23"/>
      <c r="G16" s="23"/>
    </row>
    <row r="17" spans="1:7" ht="47.25" x14ac:dyDescent="0.25">
      <c r="A17" s="23"/>
      <c r="B17" s="23"/>
      <c r="C17" s="23"/>
      <c r="D17" s="32" t="s">
        <v>57</v>
      </c>
      <c r="E17" s="32" t="s">
        <v>58</v>
      </c>
      <c r="F17" s="23"/>
      <c r="G17" s="23"/>
    </row>
    <row r="18" spans="1:7" ht="15.75" x14ac:dyDescent="0.25">
      <c r="A18" s="23"/>
      <c r="B18" s="23" t="s">
        <v>59</v>
      </c>
      <c r="C18" s="23"/>
      <c r="D18" s="33">
        <v>402</v>
      </c>
      <c r="E18" s="34">
        <v>250</v>
      </c>
      <c r="F18" s="23"/>
      <c r="G18" s="35">
        <f>D18*E18</f>
        <v>100500</v>
      </c>
    </row>
    <row r="19" spans="1:7" ht="15.75" x14ac:dyDescent="0.25">
      <c r="A19" s="23"/>
      <c r="B19" s="23" t="s">
        <v>59</v>
      </c>
      <c r="C19" s="23"/>
      <c r="D19" s="42">
        <v>12</v>
      </c>
      <c r="E19" s="36">
        <v>500</v>
      </c>
      <c r="F19" s="23"/>
      <c r="G19" s="35">
        <f>D19*E19</f>
        <v>6000</v>
      </c>
    </row>
    <row r="20" spans="1:7" ht="15.75" x14ac:dyDescent="0.25">
      <c r="A20" s="23"/>
      <c r="B20" s="23" t="s">
        <v>74</v>
      </c>
      <c r="C20" s="23"/>
      <c r="D20" s="33">
        <v>414</v>
      </c>
      <c r="E20" s="34">
        <v>549.64</v>
      </c>
      <c r="F20" s="23"/>
      <c r="G20" s="35">
        <f>D20*E20</f>
        <v>227550.96</v>
      </c>
    </row>
    <row r="21" spans="1:7" ht="15.75" x14ac:dyDescent="0.25">
      <c r="A21" s="23"/>
      <c r="B21" s="23" t="s">
        <v>61</v>
      </c>
      <c r="C21" s="23"/>
      <c r="D21" s="33">
        <v>414</v>
      </c>
      <c r="E21" s="36">
        <v>-370.49</v>
      </c>
      <c r="F21" s="23"/>
      <c r="G21" s="35">
        <f t="shared" ref="G21:G22" si="0">D21*E21</f>
        <v>-153382.86000000002</v>
      </c>
    </row>
    <row r="22" spans="1:7" ht="15.75" x14ac:dyDescent="0.25">
      <c r="A22" s="23"/>
      <c r="B22" s="37" t="s">
        <v>84</v>
      </c>
      <c r="C22" s="37"/>
      <c r="D22" s="51">
        <v>414</v>
      </c>
      <c r="E22" s="39">
        <v>0</v>
      </c>
      <c r="F22" s="37"/>
      <c r="G22" s="40">
        <f t="shared" si="0"/>
        <v>0</v>
      </c>
    </row>
    <row r="23" spans="1:7" ht="15.75" x14ac:dyDescent="0.25">
      <c r="A23" s="23"/>
      <c r="B23" s="23" t="s">
        <v>12</v>
      </c>
      <c r="C23" s="23"/>
      <c r="D23" s="33"/>
      <c r="E23" s="34"/>
      <c r="F23" s="23"/>
      <c r="G23" s="35">
        <f>SUM(G18:G22)</f>
        <v>180668.09999999995</v>
      </c>
    </row>
    <row r="24" spans="1:7" ht="15.75" x14ac:dyDescent="0.25">
      <c r="A24" s="23"/>
      <c r="B24" s="23"/>
      <c r="C24" s="23"/>
      <c r="D24" s="23"/>
      <c r="E24" s="23"/>
      <c r="F24" s="23"/>
      <c r="G24" s="35"/>
    </row>
    <row r="25" spans="1:7" ht="15.75" x14ac:dyDescent="0.25">
      <c r="A25" s="23"/>
      <c r="B25" s="23"/>
      <c r="C25" s="23"/>
      <c r="D25" s="33"/>
      <c r="E25" s="23"/>
      <c r="F25" s="23"/>
      <c r="G25" s="35"/>
    </row>
    <row r="26" spans="1:7" ht="15.75" x14ac:dyDescent="0.25">
      <c r="A26" s="31" t="s">
        <v>62</v>
      </c>
      <c r="B26" s="23"/>
      <c r="C26" s="23"/>
      <c r="D26" s="33"/>
      <c r="E26" s="23"/>
      <c r="F26" s="23"/>
      <c r="G26" s="35"/>
    </row>
    <row r="27" spans="1:7" ht="15.75" x14ac:dyDescent="0.25">
      <c r="A27" s="23"/>
      <c r="B27" s="23"/>
      <c r="C27" s="23"/>
      <c r="D27" s="43" t="s">
        <v>63</v>
      </c>
      <c r="E27" s="44" t="s">
        <v>64</v>
      </c>
      <c r="F27" s="23"/>
      <c r="G27" s="35"/>
    </row>
    <row r="28" spans="1:7" ht="15.75" x14ac:dyDescent="0.25">
      <c r="A28" s="23"/>
      <c r="B28" s="23" t="s">
        <v>85</v>
      </c>
      <c r="C28" s="23"/>
      <c r="D28" s="33">
        <v>280281.59999999998</v>
      </c>
      <c r="E28" s="45">
        <v>1.6</v>
      </c>
      <c r="F28" s="23"/>
      <c r="G28" s="35">
        <f>D28*E28</f>
        <v>448450.56</v>
      </c>
    </row>
    <row r="29" spans="1:7" ht="15.75" x14ac:dyDescent="0.25">
      <c r="A29" s="23"/>
      <c r="B29" s="23" t="s">
        <v>86</v>
      </c>
      <c r="C29" s="23"/>
      <c r="D29" s="33">
        <v>614003.4</v>
      </c>
      <c r="E29" s="45">
        <v>1.2</v>
      </c>
      <c r="F29" s="23"/>
      <c r="G29" s="35">
        <f t="shared" ref="G29:G31" si="1">D29*E29</f>
        <v>736804.08</v>
      </c>
    </row>
    <row r="30" spans="1:7" ht="15.75" x14ac:dyDescent="0.25">
      <c r="A30" s="23"/>
      <c r="B30" s="23" t="s">
        <v>87</v>
      </c>
      <c r="C30" s="23"/>
      <c r="D30" s="33">
        <v>233874.32203389829</v>
      </c>
      <c r="E30" s="45">
        <v>0.8</v>
      </c>
      <c r="F30" s="23"/>
      <c r="G30" s="35">
        <f t="shared" si="1"/>
        <v>187099.45762711865</v>
      </c>
    </row>
    <row r="31" spans="1:7" ht="15.75" x14ac:dyDescent="0.25">
      <c r="A31" s="23"/>
      <c r="B31" s="23" t="s">
        <v>88</v>
      </c>
      <c r="C31" s="23"/>
      <c r="D31" s="33">
        <v>216518.87570621469</v>
      </c>
      <c r="E31" s="45">
        <v>0.6</v>
      </c>
      <c r="F31" s="23"/>
      <c r="G31" s="35">
        <f t="shared" si="1"/>
        <v>129911.32542372881</v>
      </c>
    </row>
    <row r="32" spans="1:7" ht="15.75" x14ac:dyDescent="0.25">
      <c r="A32" s="23"/>
      <c r="B32" s="37" t="s">
        <v>67</v>
      </c>
      <c r="C32" s="37"/>
      <c r="D32" s="37"/>
      <c r="E32" s="37"/>
      <c r="F32" s="37"/>
      <c r="G32" s="40">
        <v>0</v>
      </c>
    </row>
    <row r="33" spans="1:7" ht="15.75" x14ac:dyDescent="0.25">
      <c r="A33" s="23"/>
      <c r="B33" s="23"/>
      <c r="C33" s="23"/>
      <c r="D33" s="33">
        <f>SUM(D28:D32)</f>
        <v>1344678.1977401129</v>
      </c>
      <c r="E33" s="23"/>
      <c r="F33" s="23"/>
      <c r="G33" s="35">
        <f>SUM(G28:G32)</f>
        <v>1502265.4230508474</v>
      </c>
    </row>
    <row r="34" spans="1:7" ht="15.75" x14ac:dyDescent="0.25">
      <c r="A34" s="31"/>
      <c r="B34" s="23"/>
      <c r="C34" s="23"/>
      <c r="D34" s="33"/>
      <c r="E34" s="48"/>
      <c r="F34" s="23"/>
      <c r="G34" s="35"/>
    </row>
    <row r="35" spans="1:7" ht="15.75" x14ac:dyDescent="0.25">
      <c r="A35" s="31" t="s">
        <v>75</v>
      </c>
      <c r="B35" s="23"/>
      <c r="C35" s="23"/>
      <c r="D35" s="33"/>
      <c r="E35" s="48"/>
      <c r="F35" s="23"/>
      <c r="G35" s="35">
        <f>G23+G33</f>
        <v>1682933.5230508472</v>
      </c>
    </row>
    <row r="36" spans="1:7" ht="15.75" x14ac:dyDescent="0.25">
      <c r="A36" s="31"/>
      <c r="B36" s="23"/>
      <c r="C36" s="23"/>
      <c r="D36" s="23"/>
      <c r="E36" s="23"/>
      <c r="F36" s="23"/>
      <c r="G36" s="23"/>
    </row>
    <row r="37" spans="1:7" ht="15.75" x14ac:dyDescent="0.25">
      <c r="A37" s="31" t="s">
        <v>69</v>
      </c>
      <c r="B37" s="23"/>
      <c r="C37" s="23"/>
      <c r="D37" s="23"/>
      <c r="E37" s="23"/>
      <c r="F37" s="23"/>
      <c r="G37" s="52">
        <v>0.997531237223657</v>
      </c>
    </row>
    <row r="38" spans="1:7" ht="15.75" x14ac:dyDescent="0.25">
      <c r="A38" s="23"/>
      <c r="B38" s="23"/>
      <c r="C38" s="23"/>
      <c r="D38" s="23"/>
      <c r="E38" s="23"/>
      <c r="F38" s="23"/>
      <c r="G38" s="23"/>
    </row>
    <row r="39" spans="1:7" ht="15.75" x14ac:dyDescent="0.25">
      <c r="A39" s="31" t="s">
        <v>70</v>
      </c>
      <c r="B39" s="23"/>
      <c r="C39" s="23"/>
      <c r="D39" s="23"/>
      <c r="E39" s="23"/>
      <c r="F39" s="23"/>
      <c r="G39" s="35">
        <f>G35*G37</f>
        <v>1678778.7594140796</v>
      </c>
    </row>
    <row r="40" spans="1:7" ht="15.75" x14ac:dyDescent="0.25">
      <c r="A40" s="23"/>
      <c r="B40" s="23"/>
      <c r="C40" s="23"/>
      <c r="D40" s="23"/>
      <c r="E40" s="23"/>
      <c r="F40" s="23"/>
      <c r="G40" s="23"/>
    </row>
    <row r="41" spans="1:7" ht="15.75" x14ac:dyDescent="0.25">
      <c r="A41" s="31" t="s">
        <v>71</v>
      </c>
      <c r="B41" s="23"/>
      <c r="C41" s="23"/>
      <c r="D41" s="42">
        <v>33153.700000000004</v>
      </c>
      <c r="E41" s="50">
        <v>5.5532000000000004</v>
      </c>
      <c r="F41" s="23"/>
      <c r="G41" s="35">
        <f>D41*E41</f>
        <v>184109.12684000004</v>
      </c>
    </row>
    <row r="42" spans="1:7" ht="15.75" x14ac:dyDescent="0.25">
      <c r="A42" s="23"/>
      <c r="B42" s="23"/>
      <c r="C42" s="23"/>
      <c r="D42" s="23"/>
      <c r="E42" s="23"/>
      <c r="F42" s="23"/>
      <c r="G42" s="35"/>
    </row>
    <row r="43" spans="1:7" ht="15.75" x14ac:dyDescent="0.25">
      <c r="A43" s="31" t="s">
        <v>7</v>
      </c>
      <c r="B43" s="23"/>
      <c r="C43" s="23"/>
      <c r="D43" s="53"/>
      <c r="E43" s="54"/>
      <c r="F43" s="23"/>
      <c r="G43" s="55">
        <f>G39+G41</f>
        <v>1862887.8862540796</v>
      </c>
    </row>
  </sheetData>
  <mergeCells count="1">
    <mergeCell ref="D10:G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CAD19-D201-449C-844D-9E28A7D0FB5B}">
  <dimension ref="A1:G34"/>
  <sheetViews>
    <sheetView tabSelected="1" workbookViewId="0">
      <selection activeCell="O17" sqref="O17"/>
    </sheetView>
  </sheetViews>
  <sheetFormatPr defaultRowHeight="15" x14ac:dyDescent="0.25"/>
  <cols>
    <col min="2" max="2" width="12.7109375" customWidth="1"/>
    <col min="3" max="3" width="13" customWidth="1"/>
    <col min="4" max="4" width="14.140625" customWidth="1"/>
    <col min="5" max="5" width="12" customWidth="1"/>
    <col min="6" max="6" width="4.42578125" customWidth="1"/>
    <col min="7" max="7" width="15.85546875" customWidth="1"/>
  </cols>
  <sheetData>
    <row r="1" spans="1:7" x14ac:dyDescent="0.25">
      <c r="A1" s="1" t="s">
        <v>13</v>
      </c>
      <c r="B1" s="10"/>
      <c r="C1" s="10"/>
      <c r="D1" s="10"/>
      <c r="E1" s="10"/>
      <c r="F1" s="10"/>
      <c r="G1" s="10"/>
    </row>
    <row r="2" spans="1:7" x14ac:dyDescent="0.25">
      <c r="A2" s="1" t="s">
        <v>14</v>
      </c>
      <c r="B2" s="10"/>
      <c r="C2" s="10"/>
      <c r="D2" s="10"/>
      <c r="E2" s="10"/>
      <c r="F2" s="10"/>
      <c r="G2" s="10"/>
    </row>
    <row r="3" spans="1:7" x14ac:dyDescent="0.25">
      <c r="A3" s="1" t="s">
        <v>73</v>
      </c>
      <c r="B3" s="10"/>
      <c r="C3" s="10"/>
      <c r="D3" s="10"/>
      <c r="E3" s="10"/>
      <c r="F3" s="10"/>
      <c r="G3" s="10"/>
    </row>
    <row r="4" spans="1:7" x14ac:dyDescent="0.25">
      <c r="A4" s="1" t="s">
        <v>22</v>
      </c>
      <c r="B4" s="10"/>
      <c r="C4" s="10"/>
      <c r="D4" s="10"/>
      <c r="E4" s="10"/>
      <c r="F4" s="10"/>
      <c r="G4" s="10"/>
    </row>
    <row r="5" spans="1:7" ht="15.75" x14ac:dyDescent="0.25">
      <c r="A5" s="23"/>
      <c r="B5" s="10"/>
      <c r="C5" s="10"/>
      <c r="D5" s="10"/>
      <c r="E5" s="10"/>
      <c r="F5" s="10"/>
      <c r="G5" s="2" t="s">
        <v>48</v>
      </c>
    </row>
    <row r="6" spans="1:7" x14ac:dyDescent="0.25">
      <c r="A6" s="11" t="s">
        <v>20</v>
      </c>
      <c r="B6" s="10"/>
      <c r="C6" s="10"/>
      <c r="D6" s="10"/>
      <c r="E6" s="10"/>
      <c r="F6" s="10"/>
      <c r="G6" s="2" t="s">
        <v>16</v>
      </c>
    </row>
    <row r="7" spans="1:7" x14ac:dyDescent="0.25">
      <c r="A7" s="12" t="s">
        <v>15</v>
      </c>
      <c r="B7" s="10"/>
      <c r="C7" s="10"/>
      <c r="D7" s="10"/>
      <c r="E7" s="10"/>
      <c r="F7" s="10"/>
      <c r="G7" s="2" t="s">
        <v>90</v>
      </c>
    </row>
    <row r="8" spans="1:7" x14ac:dyDescent="0.25">
      <c r="A8" s="12" t="s">
        <v>17</v>
      </c>
      <c r="B8" s="10"/>
      <c r="C8" s="10"/>
      <c r="D8" s="10"/>
      <c r="E8" s="10"/>
      <c r="F8" s="10"/>
      <c r="G8" s="10"/>
    </row>
    <row r="9" spans="1:7" ht="15.75" thickBot="1" x14ac:dyDescent="0.3"/>
    <row r="10" spans="1:7" ht="15.75" x14ac:dyDescent="0.25">
      <c r="A10" s="23"/>
      <c r="B10" s="23"/>
      <c r="C10" s="23"/>
      <c r="D10" s="61" t="s">
        <v>50</v>
      </c>
      <c r="E10" s="62"/>
      <c r="F10" s="62"/>
      <c r="G10" s="63"/>
    </row>
    <row r="11" spans="1:7" ht="16.5" thickBot="1" x14ac:dyDescent="0.3">
      <c r="A11" s="28"/>
      <c r="B11" s="28"/>
      <c r="C11" s="28"/>
      <c r="D11" s="64"/>
      <c r="E11" s="65"/>
      <c r="F11" s="65"/>
      <c r="G11" s="66"/>
    </row>
    <row r="12" spans="1:7" ht="15.75" x14ac:dyDescent="0.25">
      <c r="A12" s="56" t="s">
        <v>4</v>
      </c>
      <c r="B12" s="29"/>
      <c r="C12" s="29"/>
      <c r="D12" s="29" t="s">
        <v>51</v>
      </c>
      <c r="E12" s="29"/>
      <c r="F12" s="29"/>
      <c r="G12" s="29" t="s">
        <v>52</v>
      </c>
    </row>
    <row r="13" spans="1:7" ht="16.5" thickBot="1" x14ac:dyDescent="0.3">
      <c r="A13" s="30"/>
      <c r="B13" s="30"/>
      <c r="C13" s="30"/>
      <c r="D13" s="30" t="s">
        <v>53</v>
      </c>
      <c r="E13" s="30" t="s">
        <v>54</v>
      </c>
      <c r="F13" s="57"/>
      <c r="G13" s="30" t="s">
        <v>55</v>
      </c>
    </row>
    <row r="14" spans="1:7" ht="15.75" x14ac:dyDescent="0.25">
      <c r="A14" s="23"/>
      <c r="B14" s="23"/>
      <c r="C14" s="23"/>
      <c r="D14" s="23"/>
      <c r="E14" s="23"/>
      <c r="F14" s="23"/>
      <c r="G14" s="23"/>
    </row>
    <row r="15" spans="1:7" ht="15.75" x14ac:dyDescent="0.25">
      <c r="A15" s="23"/>
      <c r="B15" s="23"/>
      <c r="C15" s="23"/>
      <c r="D15" s="23"/>
      <c r="E15" s="23"/>
      <c r="F15" s="23"/>
      <c r="G15" s="23"/>
    </row>
    <row r="16" spans="1:7" ht="15.75" x14ac:dyDescent="0.25">
      <c r="A16" s="31" t="s">
        <v>56</v>
      </c>
      <c r="B16" s="23"/>
      <c r="C16" s="23"/>
      <c r="D16" s="23"/>
      <c r="E16" s="23"/>
      <c r="F16" s="23"/>
      <c r="G16" s="23"/>
    </row>
    <row r="17" spans="1:7" ht="47.25" x14ac:dyDescent="0.25">
      <c r="A17" s="23"/>
      <c r="B17" s="23"/>
      <c r="C17" s="23"/>
      <c r="D17" s="32" t="s">
        <v>57</v>
      </c>
      <c r="E17" s="32" t="s">
        <v>58</v>
      </c>
      <c r="F17" s="23"/>
      <c r="G17" s="23"/>
    </row>
    <row r="18" spans="1:7" ht="15.75" x14ac:dyDescent="0.25">
      <c r="A18" s="23"/>
      <c r="B18" s="23" t="s">
        <v>59</v>
      </c>
      <c r="C18" s="23"/>
      <c r="D18" s="33">
        <v>36</v>
      </c>
      <c r="E18" s="34">
        <v>0</v>
      </c>
      <c r="F18" s="23"/>
      <c r="G18" s="35">
        <f>D18*E18</f>
        <v>0</v>
      </c>
    </row>
    <row r="19" spans="1:7" ht="15.75" x14ac:dyDescent="0.25">
      <c r="A19" s="23"/>
      <c r="B19" s="23"/>
      <c r="C19" s="23"/>
      <c r="D19" s="33"/>
      <c r="E19" s="34"/>
      <c r="F19" s="23"/>
      <c r="G19" s="35"/>
    </row>
    <row r="20" spans="1:7" ht="15.75" x14ac:dyDescent="0.25">
      <c r="A20" s="23"/>
      <c r="B20" s="23"/>
      <c r="C20" s="23"/>
      <c r="D20" s="33"/>
      <c r="E20" s="36"/>
      <c r="F20" s="23"/>
      <c r="G20" s="35"/>
    </row>
    <row r="21" spans="1:7" ht="15.75" x14ac:dyDescent="0.25">
      <c r="A21" s="31" t="s">
        <v>62</v>
      </c>
      <c r="B21" s="23"/>
      <c r="C21" s="23"/>
      <c r="D21" s="33"/>
      <c r="E21" s="23"/>
      <c r="F21" s="23"/>
      <c r="G21" s="35"/>
    </row>
    <row r="22" spans="1:7" ht="15.75" x14ac:dyDescent="0.25">
      <c r="A22" s="23"/>
      <c r="B22" s="23"/>
      <c r="C22" s="23"/>
      <c r="D22" s="43" t="s">
        <v>63</v>
      </c>
      <c r="E22" s="44" t="s">
        <v>64</v>
      </c>
      <c r="F22" s="23"/>
      <c r="G22" s="35"/>
    </row>
    <row r="23" spans="1:7" ht="15.75" x14ac:dyDescent="0.25">
      <c r="A23" s="23"/>
      <c r="B23" s="23" t="s">
        <v>96</v>
      </c>
      <c r="C23" s="23"/>
      <c r="D23" s="33">
        <v>1120595</v>
      </c>
      <c r="E23" s="45">
        <v>0.11</v>
      </c>
      <c r="F23" s="23"/>
      <c r="G23" s="35">
        <f>D23*E23</f>
        <v>123265.45</v>
      </c>
    </row>
    <row r="24" spans="1:7" ht="15.75" x14ac:dyDescent="0.25">
      <c r="A24" s="23"/>
      <c r="B24" s="23" t="s">
        <v>97</v>
      </c>
      <c r="C24" s="23"/>
      <c r="D24" s="33">
        <v>277541.99999999994</v>
      </c>
      <c r="E24" s="45">
        <v>0.48</v>
      </c>
      <c r="F24" s="23"/>
      <c r="G24" s="35">
        <f t="shared" ref="G24:G26" si="0">D24*E24</f>
        <v>133220.15999999997</v>
      </c>
    </row>
    <row r="25" spans="1:7" ht="15.75" x14ac:dyDescent="0.25">
      <c r="A25" s="23"/>
      <c r="B25" s="23" t="s">
        <v>98</v>
      </c>
      <c r="C25" s="23"/>
      <c r="D25" s="33">
        <v>180000</v>
      </c>
      <c r="E25" s="45">
        <v>0.24</v>
      </c>
      <c r="F25" s="23"/>
      <c r="G25" s="35">
        <f t="shared" si="0"/>
        <v>43200</v>
      </c>
    </row>
    <row r="26" spans="1:7" ht="15.75" x14ac:dyDescent="0.25">
      <c r="A26" s="23"/>
      <c r="B26" s="23" t="s">
        <v>99</v>
      </c>
      <c r="C26" s="23"/>
      <c r="D26" s="33">
        <v>745579.2</v>
      </c>
      <c r="E26" s="45">
        <v>0.08</v>
      </c>
      <c r="F26" s="23"/>
      <c r="G26" s="35">
        <f t="shared" si="0"/>
        <v>59646.335999999996</v>
      </c>
    </row>
    <row r="27" spans="1:7" ht="15.75" x14ac:dyDescent="0.25">
      <c r="A27" s="23"/>
      <c r="B27" s="37" t="s">
        <v>67</v>
      </c>
      <c r="C27" s="37"/>
      <c r="D27" s="37"/>
      <c r="E27" s="37"/>
      <c r="F27" s="37"/>
      <c r="G27" s="40">
        <f>E122</f>
        <v>0</v>
      </c>
    </row>
    <row r="28" spans="1:7" ht="15.75" x14ac:dyDescent="0.25">
      <c r="A28" s="23"/>
      <c r="B28" s="23"/>
      <c r="C28" s="23"/>
      <c r="D28" s="33">
        <f>SUM(D23:D27)</f>
        <v>2323716.2000000002</v>
      </c>
      <c r="E28" s="23"/>
      <c r="F28" s="23"/>
      <c r="G28" s="35">
        <f>SUM(G23:G27)</f>
        <v>359331.946</v>
      </c>
    </row>
    <row r="29" spans="1:7" ht="15.75" x14ac:dyDescent="0.25">
      <c r="A29" s="31"/>
      <c r="B29" s="23"/>
      <c r="C29" s="23"/>
      <c r="D29" s="33"/>
      <c r="E29" s="48"/>
      <c r="F29" s="23"/>
      <c r="G29" s="35"/>
    </row>
    <row r="30" spans="1:7" ht="15.75" x14ac:dyDescent="0.25">
      <c r="A30" s="31" t="s">
        <v>75</v>
      </c>
      <c r="B30" s="23"/>
      <c r="C30" s="23"/>
      <c r="D30" s="33"/>
      <c r="E30" s="48"/>
      <c r="F30" s="23"/>
      <c r="G30" s="35">
        <f>G18+G28</f>
        <v>359331.946</v>
      </c>
    </row>
    <row r="31" spans="1:7" ht="15.75" x14ac:dyDescent="0.25">
      <c r="A31" s="31"/>
      <c r="B31" s="23"/>
      <c r="C31" s="23"/>
      <c r="D31" s="23"/>
      <c r="E31" s="23"/>
      <c r="F31" s="23"/>
      <c r="G31" s="23"/>
    </row>
    <row r="32" spans="1:7" ht="15.75" x14ac:dyDescent="0.25">
      <c r="A32" s="31" t="s">
        <v>69</v>
      </c>
      <c r="B32" s="23"/>
      <c r="C32" s="23"/>
      <c r="D32" s="23"/>
      <c r="E32" s="23"/>
      <c r="F32" s="23"/>
      <c r="G32" s="52">
        <v>0.99999995547292642</v>
      </c>
    </row>
    <row r="33" spans="1:7" ht="15.75" x14ac:dyDescent="0.25">
      <c r="A33" s="23"/>
      <c r="B33" s="23"/>
      <c r="C33" s="23"/>
      <c r="D33" s="23"/>
      <c r="E33" s="23"/>
      <c r="F33" s="23"/>
      <c r="G33" s="23"/>
    </row>
    <row r="34" spans="1:7" ht="15.75" x14ac:dyDescent="0.25">
      <c r="A34" s="31" t="s">
        <v>70</v>
      </c>
      <c r="B34" s="23"/>
      <c r="C34" s="23"/>
      <c r="D34" s="23"/>
      <c r="E34" s="23"/>
      <c r="F34" s="23"/>
      <c r="G34" s="35">
        <f>G30*G32</f>
        <v>359331.93</v>
      </c>
    </row>
  </sheetData>
  <mergeCells count="1">
    <mergeCell ref="D10:G11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A1C3C-F763-4CF9-9D32-C42EB1BB46A2}">
  <dimension ref="A1:G40"/>
  <sheetViews>
    <sheetView workbookViewId="0">
      <selection sqref="A1:G8"/>
    </sheetView>
  </sheetViews>
  <sheetFormatPr defaultRowHeight="15" x14ac:dyDescent="0.25"/>
  <cols>
    <col min="2" max="2" width="17.7109375" customWidth="1"/>
    <col min="3" max="3" width="17.42578125" customWidth="1"/>
    <col min="4" max="4" width="15.42578125" customWidth="1"/>
    <col min="5" max="5" width="11.7109375" customWidth="1"/>
    <col min="6" max="6" width="4.140625" customWidth="1"/>
    <col min="7" max="7" width="16.42578125" customWidth="1"/>
  </cols>
  <sheetData>
    <row r="1" spans="1:7" x14ac:dyDescent="0.25">
      <c r="A1" s="1" t="s">
        <v>13</v>
      </c>
      <c r="B1" s="10"/>
      <c r="C1" s="10"/>
      <c r="D1" s="10"/>
      <c r="E1" s="10"/>
      <c r="F1" s="10"/>
      <c r="G1" s="10"/>
    </row>
    <row r="2" spans="1:7" x14ac:dyDescent="0.25">
      <c r="A2" s="1" t="s">
        <v>14</v>
      </c>
      <c r="B2" s="10"/>
      <c r="C2" s="10"/>
      <c r="D2" s="10"/>
      <c r="E2" s="10"/>
      <c r="F2" s="10"/>
      <c r="G2" s="10"/>
    </row>
    <row r="3" spans="1:7" x14ac:dyDescent="0.25">
      <c r="A3" s="1" t="s">
        <v>73</v>
      </c>
      <c r="B3" s="10"/>
      <c r="C3" s="10"/>
      <c r="D3" s="10"/>
      <c r="E3" s="10"/>
      <c r="F3" s="10"/>
      <c r="G3" s="10"/>
    </row>
    <row r="4" spans="1:7" x14ac:dyDescent="0.25">
      <c r="A4" s="1" t="s">
        <v>22</v>
      </c>
      <c r="B4" s="10"/>
      <c r="C4" s="10"/>
      <c r="D4" s="10"/>
      <c r="E4" s="10"/>
      <c r="F4" s="10"/>
      <c r="G4" s="10"/>
    </row>
    <row r="5" spans="1:7" ht="15.75" x14ac:dyDescent="0.25">
      <c r="A5" s="23"/>
      <c r="B5" s="10"/>
      <c r="C5" s="10"/>
      <c r="D5" s="10"/>
      <c r="E5" s="10"/>
      <c r="F5" s="10"/>
      <c r="G5" s="2" t="s">
        <v>48</v>
      </c>
    </row>
    <row r="6" spans="1:7" x14ac:dyDescent="0.25">
      <c r="A6" s="11" t="s">
        <v>20</v>
      </c>
      <c r="B6" s="10"/>
      <c r="C6" s="10"/>
      <c r="D6" s="10"/>
      <c r="E6" s="10"/>
      <c r="F6" s="10"/>
      <c r="G6" s="2" t="s">
        <v>16</v>
      </c>
    </row>
    <row r="7" spans="1:7" x14ac:dyDescent="0.25">
      <c r="A7" s="12" t="s">
        <v>15</v>
      </c>
      <c r="B7" s="10"/>
      <c r="C7" s="10"/>
      <c r="D7" s="10"/>
      <c r="E7" s="10"/>
      <c r="F7" s="10"/>
      <c r="G7" s="2" t="s">
        <v>95</v>
      </c>
    </row>
    <row r="8" spans="1:7" x14ac:dyDescent="0.25">
      <c r="A8" s="12" t="s">
        <v>17</v>
      </c>
      <c r="B8" s="10"/>
      <c r="C8" s="10"/>
      <c r="D8" s="10"/>
      <c r="E8" s="10"/>
      <c r="F8" s="10"/>
      <c r="G8" s="10"/>
    </row>
    <row r="9" spans="1:7" ht="15.75" thickBot="1" x14ac:dyDescent="0.3"/>
    <row r="10" spans="1:7" ht="15.75" x14ac:dyDescent="0.25">
      <c r="A10" s="23"/>
      <c r="B10" s="23"/>
      <c r="C10" s="23"/>
      <c r="D10" s="61" t="s">
        <v>50</v>
      </c>
      <c r="E10" s="62"/>
      <c r="F10" s="62"/>
      <c r="G10" s="63"/>
    </row>
    <row r="11" spans="1:7" ht="16.5" thickBot="1" x14ac:dyDescent="0.3">
      <c r="A11" s="28"/>
      <c r="B11" s="28"/>
      <c r="C11" s="28"/>
      <c r="D11" s="64"/>
      <c r="E11" s="65"/>
      <c r="F11" s="65"/>
      <c r="G11" s="66"/>
    </row>
    <row r="12" spans="1:7" ht="15.75" x14ac:dyDescent="0.25">
      <c r="A12" s="56" t="s">
        <v>5</v>
      </c>
      <c r="B12" s="29"/>
      <c r="C12" s="29"/>
      <c r="D12" s="29" t="s">
        <v>51</v>
      </c>
      <c r="E12" s="29"/>
      <c r="F12" s="29"/>
      <c r="G12" s="29" t="s">
        <v>52</v>
      </c>
    </row>
    <row r="13" spans="1:7" ht="16.5" thickBot="1" x14ac:dyDescent="0.3">
      <c r="A13" s="30"/>
      <c r="B13" s="30"/>
      <c r="C13" s="30"/>
      <c r="D13" s="30" t="s">
        <v>53</v>
      </c>
      <c r="E13" s="30" t="s">
        <v>54</v>
      </c>
      <c r="F13" s="57"/>
      <c r="G13" s="30" t="s">
        <v>55</v>
      </c>
    </row>
    <row r="14" spans="1:7" ht="15.75" x14ac:dyDescent="0.25">
      <c r="A14" s="23"/>
      <c r="B14" s="23"/>
      <c r="C14" s="23"/>
      <c r="D14" s="23"/>
      <c r="E14" s="23"/>
      <c r="F14" s="23"/>
      <c r="G14" s="23"/>
    </row>
    <row r="15" spans="1:7" ht="15.75" x14ac:dyDescent="0.25">
      <c r="A15" s="23"/>
      <c r="B15" s="23"/>
      <c r="C15" s="23"/>
      <c r="D15" s="23"/>
      <c r="E15" s="23"/>
      <c r="F15" s="23"/>
      <c r="G15" s="23"/>
    </row>
    <row r="16" spans="1:7" ht="15.75" x14ac:dyDescent="0.25">
      <c r="A16" s="31" t="s">
        <v>56</v>
      </c>
      <c r="B16" s="23"/>
      <c r="C16" s="23"/>
      <c r="D16" s="23"/>
      <c r="E16" s="23"/>
      <c r="F16" s="23"/>
      <c r="G16" s="23"/>
    </row>
    <row r="17" spans="1:7" ht="47.25" x14ac:dyDescent="0.25">
      <c r="A17" s="23"/>
      <c r="B17" s="23"/>
      <c r="C17" s="23"/>
      <c r="D17" s="32" t="s">
        <v>57</v>
      </c>
      <c r="E17" s="32" t="s">
        <v>58</v>
      </c>
      <c r="F17" s="23"/>
      <c r="G17" s="23"/>
    </row>
    <row r="18" spans="1:7" ht="15.75" x14ac:dyDescent="0.25">
      <c r="A18" s="23"/>
      <c r="B18" s="23" t="s">
        <v>59</v>
      </c>
      <c r="C18" s="23"/>
      <c r="D18" s="33">
        <v>35222</v>
      </c>
      <c r="E18" s="34">
        <v>7.5</v>
      </c>
      <c r="F18" s="23"/>
      <c r="G18" s="35">
        <f>D18*E18</f>
        <v>264165</v>
      </c>
    </row>
    <row r="19" spans="1:7" ht="15.75" x14ac:dyDescent="0.25">
      <c r="A19" s="23"/>
      <c r="B19" s="23" t="s">
        <v>91</v>
      </c>
      <c r="C19" s="23"/>
      <c r="D19" s="33">
        <v>4260</v>
      </c>
      <c r="E19" s="34">
        <v>20.7</v>
      </c>
      <c r="F19" s="23"/>
      <c r="G19" s="35">
        <f t="shared" ref="G19:G21" si="0">D19*E19</f>
        <v>88182</v>
      </c>
    </row>
    <row r="20" spans="1:7" ht="15.75" x14ac:dyDescent="0.25">
      <c r="A20" s="23"/>
      <c r="B20" s="23" t="s">
        <v>92</v>
      </c>
      <c r="C20" s="23"/>
      <c r="D20" s="33">
        <v>4260</v>
      </c>
      <c r="E20" s="34">
        <v>5.0999999999999996</v>
      </c>
      <c r="F20" s="23"/>
      <c r="G20" s="35">
        <f t="shared" si="0"/>
        <v>21726</v>
      </c>
    </row>
    <row r="21" spans="1:7" ht="15.75" x14ac:dyDescent="0.25">
      <c r="A21" s="23"/>
      <c r="B21" s="37" t="s">
        <v>61</v>
      </c>
      <c r="C21" s="37"/>
      <c r="D21" s="38">
        <v>4260</v>
      </c>
      <c r="E21" s="39">
        <v>-3.83</v>
      </c>
      <c r="F21" s="37"/>
      <c r="G21" s="40">
        <f t="shared" si="0"/>
        <v>-16315.800000000001</v>
      </c>
    </row>
    <row r="22" spans="1:7" ht="15.75" x14ac:dyDescent="0.25">
      <c r="A22" s="23"/>
      <c r="B22" s="23"/>
      <c r="C22" s="23"/>
      <c r="D22" s="23"/>
      <c r="E22" s="23"/>
      <c r="F22" s="23"/>
      <c r="G22" s="35">
        <f>SUM(G18:G21)</f>
        <v>357757.2</v>
      </c>
    </row>
    <row r="23" spans="1:7" ht="15.75" x14ac:dyDescent="0.25">
      <c r="A23" s="23"/>
      <c r="B23" s="23"/>
      <c r="C23" s="23"/>
      <c r="D23" s="23"/>
      <c r="E23" s="23"/>
      <c r="F23" s="23"/>
      <c r="G23" s="23"/>
    </row>
    <row r="24" spans="1:7" ht="15.75" x14ac:dyDescent="0.25">
      <c r="A24" s="23"/>
      <c r="B24" s="23"/>
      <c r="C24" s="23"/>
      <c r="D24" s="23"/>
      <c r="E24" s="23"/>
      <c r="F24" s="23"/>
      <c r="G24" s="23"/>
    </row>
    <row r="25" spans="1:7" ht="15.75" x14ac:dyDescent="0.25">
      <c r="A25" s="31" t="s">
        <v>62</v>
      </c>
      <c r="B25" s="23"/>
      <c r="C25" s="23"/>
      <c r="D25" s="33"/>
      <c r="E25" s="23"/>
      <c r="F25" s="23"/>
      <c r="G25" s="35"/>
    </row>
    <row r="26" spans="1:7" ht="15.75" x14ac:dyDescent="0.25">
      <c r="A26" s="23"/>
      <c r="B26" s="23"/>
      <c r="C26" s="23"/>
      <c r="D26" s="43" t="s">
        <v>63</v>
      </c>
      <c r="E26" s="44" t="s">
        <v>64</v>
      </c>
      <c r="F26" s="23"/>
      <c r="G26" s="35"/>
    </row>
    <row r="27" spans="1:7" ht="15.75" x14ac:dyDescent="0.25">
      <c r="A27" s="23"/>
      <c r="B27" s="23" t="s">
        <v>93</v>
      </c>
      <c r="C27" s="23"/>
      <c r="D27" s="33">
        <v>216233.99999999991</v>
      </c>
      <c r="E27" s="45">
        <v>2.1322000000000001</v>
      </c>
      <c r="F27" s="23"/>
      <c r="G27" s="35">
        <f>D27*E27</f>
        <v>461054.13479999983</v>
      </c>
    </row>
    <row r="28" spans="1:7" ht="15.75" x14ac:dyDescent="0.25">
      <c r="A28" s="23"/>
      <c r="B28" s="23" t="s">
        <v>94</v>
      </c>
      <c r="C28" s="23"/>
      <c r="D28" s="33">
        <v>19128.7</v>
      </c>
      <c r="E28" s="45">
        <v>4.3185000000000002</v>
      </c>
      <c r="F28" s="23"/>
      <c r="G28" s="35">
        <f>D28*E28</f>
        <v>82607.29095000001</v>
      </c>
    </row>
    <row r="29" spans="1:7" ht="15.75" x14ac:dyDescent="0.25">
      <c r="A29" s="23"/>
      <c r="B29" s="37" t="s">
        <v>67</v>
      </c>
      <c r="C29" s="37"/>
      <c r="D29" s="37"/>
      <c r="E29" s="37"/>
      <c r="F29" s="37"/>
      <c r="G29" s="40">
        <v>12542.279415839923</v>
      </c>
    </row>
    <row r="30" spans="1:7" ht="15.75" x14ac:dyDescent="0.25">
      <c r="A30" s="23"/>
      <c r="B30" s="23"/>
      <c r="C30" s="23"/>
      <c r="D30" s="33">
        <f>SUM(D27:D29)</f>
        <v>235362.69999999992</v>
      </c>
      <c r="E30" s="23"/>
      <c r="F30" s="23"/>
      <c r="G30" s="35">
        <f>SUM(G27:G29)</f>
        <v>556203.70516583975</v>
      </c>
    </row>
    <row r="31" spans="1:7" ht="15.75" x14ac:dyDescent="0.25">
      <c r="A31" s="31"/>
      <c r="B31" s="23"/>
      <c r="C31" s="23"/>
      <c r="D31" s="33"/>
      <c r="E31" s="48"/>
      <c r="F31" s="23"/>
      <c r="G31" s="35"/>
    </row>
    <row r="32" spans="1:7" ht="15.75" x14ac:dyDescent="0.25">
      <c r="A32" s="31" t="s">
        <v>75</v>
      </c>
      <c r="B32" s="23"/>
      <c r="C32" s="23"/>
      <c r="D32" s="33"/>
      <c r="E32" s="48"/>
      <c r="F32" s="23"/>
      <c r="G32" s="35">
        <f>G22+G30</f>
        <v>913960.90516583971</v>
      </c>
    </row>
    <row r="33" spans="1:7" ht="15.75" x14ac:dyDescent="0.25">
      <c r="A33" s="31"/>
      <c r="B33" s="23"/>
      <c r="C33" s="23"/>
      <c r="D33" s="23"/>
      <c r="E33" s="23"/>
      <c r="F33" s="23"/>
      <c r="G33" s="23"/>
    </row>
    <row r="34" spans="1:7" ht="15.75" x14ac:dyDescent="0.25">
      <c r="A34" s="31" t="s">
        <v>69</v>
      </c>
      <c r="B34" s="23"/>
      <c r="C34" s="23"/>
      <c r="D34" s="23"/>
      <c r="E34" s="23"/>
      <c r="F34" s="23"/>
      <c r="G34" s="52">
        <v>0.99772406128507107</v>
      </c>
    </row>
    <row r="35" spans="1:7" ht="15.75" x14ac:dyDescent="0.25">
      <c r="A35" s="23"/>
      <c r="B35" s="23"/>
      <c r="C35" s="23"/>
      <c r="D35" s="23"/>
      <c r="E35" s="23"/>
      <c r="F35" s="23"/>
      <c r="G35" s="23"/>
    </row>
    <row r="36" spans="1:7" ht="15.75" x14ac:dyDescent="0.25">
      <c r="A36" s="31" t="s">
        <v>70</v>
      </c>
      <c r="B36" s="23"/>
      <c r="C36" s="23"/>
      <c r="D36" s="23"/>
      <c r="E36" s="23"/>
      <c r="F36" s="23"/>
      <c r="G36" s="35">
        <f>G32*G34</f>
        <v>911880.78615784133</v>
      </c>
    </row>
    <row r="37" spans="1:7" ht="15.75" x14ac:dyDescent="0.25">
      <c r="A37" s="23"/>
      <c r="B37" s="23"/>
      <c r="C37" s="23"/>
      <c r="D37" s="23"/>
      <c r="E37" s="23"/>
      <c r="F37" s="23"/>
      <c r="G37" s="23"/>
    </row>
    <row r="38" spans="1:7" ht="15.75" x14ac:dyDescent="0.25">
      <c r="A38" s="31" t="s">
        <v>71</v>
      </c>
      <c r="B38" s="23"/>
      <c r="C38" s="23"/>
      <c r="D38" s="33">
        <f>D27</f>
        <v>216233.99999999991</v>
      </c>
      <c r="E38" s="50">
        <v>5.5532000000000004</v>
      </c>
      <c r="F38" s="23"/>
      <c r="G38" s="35">
        <f>D38*E38</f>
        <v>1200790.6487999996</v>
      </c>
    </row>
    <row r="39" spans="1:7" ht="15.75" x14ac:dyDescent="0.25">
      <c r="A39" s="23"/>
      <c r="B39" s="23"/>
      <c r="C39" s="23"/>
      <c r="D39" s="23"/>
      <c r="E39" s="23"/>
      <c r="F39" s="23"/>
      <c r="G39" s="35"/>
    </row>
    <row r="40" spans="1:7" ht="15.75" x14ac:dyDescent="0.25">
      <c r="A40" s="31" t="s">
        <v>7</v>
      </c>
      <c r="B40" s="23"/>
      <c r="C40" s="23"/>
      <c r="D40" s="53"/>
      <c r="E40" s="54"/>
      <c r="F40" s="23"/>
      <c r="G40" s="55">
        <f>G36+G38</f>
        <v>2112671.4349578409</v>
      </c>
    </row>
  </sheetData>
  <mergeCells count="1">
    <mergeCell ref="D10:G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ADB7E5-E857-4577-B84C-D5E13EA65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48CE37-C133-40EE-96D8-4B4AE938F1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245422-6C74-4229-B53D-5D857AE044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 1.1</vt:lpstr>
      <vt:lpstr>M 1.2</vt:lpstr>
      <vt:lpstr>M 1.3</vt:lpstr>
      <vt:lpstr>M 1.3 Res</vt:lpstr>
      <vt:lpstr>M 1.3 Sm</vt:lpstr>
      <vt:lpstr>M 1.3 Lrg</vt:lpstr>
      <vt:lpstr>M 1.3 Int</vt:lpstr>
      <vt:lpstr>M 1.3 Special</vt:lpstr>
      <vt:lpstr>M 1.3 Farm Tap</vt:lpstr>
      <vt:lpstr>M 1.3 Off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Feltner</dc:creator>
  <cp:lastModifiedBy>William Seelye</cp:lastModifiedBy>
  <dcterms:created xsi:type="dcterms:W3CDTF">2021-05-27T14:26:20Z</dcterms:created>
  <dcterms:modified xsi:type="dcterms:W3CDTF">2021-07-21T20:30:48Z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