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ccount\PUBLIC\ASchroeder\Rate Case 2021\Monthly Updates\2021 11\"/>
    </mc:Choice>
  </mc:AlternateContent>
  <bookViews>
    <workbookView xWindow="0" yWindow="0" windowWidth="28800" windowHeight="11700"/>
  </bookViews>
  <sheets>
    <sheet name="Itemized Rate Case Expenses" sheetId="1" r:id="rId1"/>
  </sheets>
  <definedNames>
    <definedName name="_xlnm.Print_Area" localSheetId="0">'Itemized Rate Case Expenses'!$A$1:$K$74</definedName>
    <definedName name="_xlnm.Print_Titles" localSheetId="0">'Itemized Rate Case Expenses'!$7:$7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  <c r="F57" i="1" l="1"/>
  <c r="F43" i="1" l="1"/>
  <c r="F42" i="1"/>
  <c r="F28" i="1"/>
  <c r="F26" i="1" l="1"/>
  <c r="F19" i="1" l="1"/>
  <c r="F18" i="1"/>
  <c r="F17" i="1"/>
  <c r="F16" i="1"/>
  <c r="F13" i="1"/>
  <c r="F12" i="1"/>
  <c r="F11" i="1"/>
  <c r="F10" i="1"/>
  <c r="F9" i="1"/>
  <c r="F53" i="1" l="1"/>
  <c r="F36" i="1"/>
  <c r="F27" i="1"/>
  <c r="F60" i="1" l="1"/>
  <c r="F59" i="1"/>
  <c r="F58" i="1"/>
  <c r="F61" i="1" l="1"/>
  <c r="F37" i="1" l="1"/>
  <c r="F22" i="1"/>
  <c r="F32" i="1"/>
  <c r="F49" i="1" l="1"/>
  <c r="F44" i="1" l="1"/>
  <c r="F64" i="1" s="1"/>
  <c r="F74" i="1" l="1"/>
</calcChain>
</file>

<file path=xl/sharedStrings.xml><?xml version="1.0" encoding="utf-8"?>
<sst xmlns="http://schemas.openxmlformats.org/spreadsheetml/2006/main" count="196" uniqueCount="72">
  <si>
    <t>Date</t>
  </si>
  <si>
    <t>Invoice #</t>
  </si>
  <si>
    <t>Vendor Name</t>
  </si>
  <si>
    <t>Hours (1)</t>
  </si>
  <si>
    <t>Rate/Hr.</t>
  </si>
  <si>
    <t>Amount</t>
  </si>
  <si>
    <t>Description</t>
  </si>
  <si>
    <t>WBS Element</t>
  </si>
  <si>
    <t>Cost Element</t>
  </si>
  <si>
    <t>Cost Element Name</t>
  </si>
  <si>
    <t>Stoll Kennon &amp; Ogden</t>
  </si>
  <si>
    <t>Object Name</t>
  </si>
  <si>
    <t>2021DELTARATECASE</t>
  </si>
  <si>
    <t>Legal Service</t>
  </si>
  <si>
    <t>2021 Delta Rate Case Expenses</t>
  </si>
  <si>
    <t xml:space="preserve">Total Outside Legal Expenses </t>
  </si>
  <si>
    <t>Delta Natural Gas Company, Inc.</t>
  </si>
  <si>
    <t>Case No. 2021 - 00185</t>
  </si>
  <si>
    <t>The Prime Group</t>
  </si>
  <si>
    <t>Consulting work related to rate case</t>
  </si>
  <si>
    <t>Consultant Services</t>
  </si>
  <si>
    <t>Total Outside Consultant Expenses</t>
  </si>
  <si>
    <t>Bill Days</t>
  </si>
  <si>
    <t>Daily Rate</t>
  </si>
  <si>
    <t>Regulated Capital Consultants, LLC</t>
  </si>
  <si>
    <t>The Prime Group Total</t>
  </si>
  <si>
    <t>P.Moul &amp;  Assoc. Total</t>
  </si>
  <si>
    <t>Courtesy Reduction</t>
  </si>
  <si>
    <t>Schedule of Rate Case Preparation Costs</t>
  </si>
  <si>
    <t>Response to PSC 1-12 - filed 6/11/2021</t>
  </si>
  <si>
    <t>ScottMadden, Inc. Total</t>
  </si>
  <si>
    <t>Robert Half</t>
  </si>
  <si>
    <t>Robert Half Total</t>
  </si>
  <si>
    <t>Regulated Capital Consultants Total</t>
  </si>
  <si>
    <t>2021 PGKY Rate Case Expenses</t>
  </si>
  <si>
    <t>2021PGKYRATECASE</t>
  </si>
  <si>
    <t>Professional/Temporary Labor</t>
  </si>
  <si>
    <t>*Robert Half is for external accounting support services billed to Delta through Peoples Service Bill.</t>
  </si>
  <si>
    <t>Accounting support related to rate case</t>
  </si>
  <si>
    <t>Professional Legal service - Member</t>
  </si>
  <si>
    <t>Professional Legal service  - Associate</t>
  </si>
  <si>
    <t>Professional Legal Service - Paralegal</t>
  </si>
  <si>
    <t>Professional Legal Service - Other Expenses</t>
  </si>
  <si>
    <t>Essential Rate Case Support Total</t>
  </si>
  <si>
    <t>Delta Internal Expenses</t>
  </si>
  <si>
    <t>Total Rate Case Expenses</t>
  </si>
  <si>
    <t>Professional Legal service  - Of Counsel</t>
  </si>
  <si>
    <t>Stoll Kennon &amp; Ogden - updated as of November 15, 2021 - Subtotal</t>
  </si>
  <si>
    <t>The Prime Group - updated as of November 15, 2021 - Subtotal</t>
  </si>
  <si>
    <t>Regulated Capital Consultants - updated as of November 15, 2021 - Subtotal</t>
  </si>
  <si>
    <t>P. Moul &amp; Associates - updated as of November 15, 2021 - Subtotal</t>
  </si>
  <si>
    <t>ScottMadden, Inc. - updated as of November 15, 2021 - Subtotal</t>
  </si>
  <si>
    <t>Robert Half - updated as of November 15, 2021 - Subtotal</t>
  </si>
  <si>
    <t>Delta Internal Expenses - updated as of November 15, 2021 - Subtotal</t>
  </si>
  <si>
    <t>Essential Rate Case Support - updated as of November 15, 2021 - Subtotal</t>
  </si>
  <si>
    <t>Mr. Seelye lodging for rate case</t>
  </si>
  <si>
    <t>Meals related to rate case</t>
  </si>
  <si>
    <t>ID 7-1-21</t>
  </si>
  <si>
    <t>ID 12-1-21</t>
  </si>
  <si>
    <t>Mr. Seeyle Transportation</t>
  </si>
  <si>
    <t>P. Moul &amp; Associates</t>
  </si>
  <si>
    <t>7/1/2021*</t>
  </si>
  <si>
    <t>*Inadvertently included non-rate case expenses in prior monthly update</t>
  </si>
  <si>
    <t>Delta Travel Expense J. Brown</t>
  </si>
  <si>
    <t>Travel Meals Employee 50% Non-Ded</t>
  </si>
  <si>
    <t>Travel Expenses</t>
  </si>
  <si>
    <t>21104DD0</t>
  </si>
  <si>
    <t>Kentucky Press Service</t>
  </si>
  <si>
    <t>Newspaper Advertisement Rate Case</t>
  </si>
  <si>
    <t>Advertising</t>
  </si>
  <si>
    <t>Removed non-rate case expense</t>
  </si>
  <si>
    <t>Updated Actual Expenses as of 12/14/2021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</si>
</sst>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4" fillId="0" borderId="0" xfId="0" applyFont="1" applyBorder="1"/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8" fontId="4" fillId="0" borderId="1" xfId="0" applyNumberFormat="1" applyFont="1" applyBorder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8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8" fontId="4" fillId="0" borderId="0" xfId="0" applyNumberFormat="1" applyFont="1" applyBorder="1" applyAlignment="1">
      <alignment horizontal="center"/>
    </xf>
    <xf numFmtId="8" fontId="2" fillId="0" borderId="0" xfId="0" applyNumberFormat="1" applyFont="1"/>
    <xf numFmtId="0" fontId="2" fillId="0" borderId="0" xfId="0" applyFont="1" applyAlignment="1">
      <alignment horizontal="left" indent="1"/>
    </xf>
    <xf numFmtId="14" fontId="2" fillId="0" borderId="0" xfId="0" applyNumberFormat="1" applyFont="1" applyFill="1"/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8" fontId="2" fillId="0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8" fontId="4" fillId="0" borderId="1" xfId="0" applyNumberFormat="1" applyFont="1" applyBorder="1"/>
    <xf numFmtId="0" fontId="1" fillId="0" borderId="0" xfId="0" applyFont="1" applyFill="1"/>
    <xf numFmtId="0" fontId="4" fillId="0" borderId="0" xfId="0" applyFont="1" applyFill="1"/>
    <xf numFmtId="14" fontId="2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view="pageBreakPreview" topLeftCell="A58" zoomScaleNormal="100" zoomScaleSheetLayoutView="100" workbookViewId="0">
      <selection activeCell="F32" sqref="F32"/>
    </sheetView>
  </sheetViews>
  <sheetFormatPr defaultRowHeight="15" x14ac:dyDescent="0.25"/>
  <cols>
    <col min="1" max="1" width="10.7109375" customWidth="1"/>
    <col min="2" max="2" width="15.7109375" customWidth="1"/>
    <col min="3" max="3" width="25.42578125" customWidth="1"/>
    <col min="4" max="4" width="8.28515625" customWidth="1"/>
    <col min="5" max="5" width="8.5703125" customWidth="1"/>
    <col min="6" max="6" width="13" customWidth="1"/>
    <col min="7" max="7" width="28" customWidth="1"/>
    <col min="8" max="8" width="26.28515625" customWidth="1"/>
    <col min="9" max="9" width="18.42578125" customWidth="1"/>
    <col min="10" max="10" width="10.28515625" customWidth="1"/>
    <col min="11" max="11" width="29.7109375" bestFit="1" customWidth="1"/>
  </cols>
  <sheetData>
    <row r="1" spans="1:11" x14ac:dyDescent="0.25">
      <c r="A1" s="1" t="s">
        <v>16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x14ac:dyDescent="0.25">
      <c r="A2" s="1" t="s">
        <v>17</v>
      </c>
      <c r="B2" s="1"/>
      <c r="C2" s="1"/>
      <c r="D2" s="1"/>
      <c r="E2" s="2"/>
      <c r="F2" s="2"/>
      <c r="G2" s="2"/>
      <c r="H2" s="2"/>
      <c r="I2" s="2"/>
      <c r="J2" s="2"/>
      <c r="K2" s="2"/>
    </row>
    <row r="3" spans="1:11" x14ac:dyDescent="0.25">
      <c r="A3" s="1" t="s">
        <v>28</v>
      </c>
      <c r="B3" s="1"/>
      <c r="C3" s="1"/>
      <c r="D3" s="1"/>
      <c r="E3" s="2"/>
      <c r="F3" s="2"/>
      <c r="G3" s="2"/>
      <c r="H3" s="2"/>
      <c r="I3" s="2"/>
      <c r="J3" s="2"/>
      <c r="K3" s="2"/>
    </row>
    <row r="4" spans="1:11" x14ac:dyDescent="0.25">
      <c r="A4" s="1" t="s">
        <v>29</v>
      </c>
      <c r="B4" s="1"/>
      <c r="C4" s="1"/>
      <c r="D4" s="1"/>
      <c r="E4" s="2"/>
      <c r="F4" s="2"/>
      <c r="G4" s="2"/>
      <c r="H4" s="2"/>
      <c r="I4" s="2"/>
      <c r="J4" s="2"/>
      <c r="K4" s="2"/>
    </row>
    <row r="5" spans="1:11" x14ac:dyDescent="0.25">
      <c r="A5" s="38" t="s">
        <v>71</v>
      </c>
      <c r="B5" s="38"/>
      <c r="C5" s="38"/>
      <c r="D5" s="38"/>
      <c r="E5" s="2"/>
      <c r="F5" s="21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11</v>
      </c>
      <c r="I7" s="3" t="s">
        <v>7</v>
      </c>
      <c r="J7" s="3" t="s">
        <v>8</v>
      </c>
      <c r="K7" s="3" t="s">
        <v>9</v>
      </c>
    </row>
    <row r="8" spans="1:11" x14ac:dyDescent="0.25">
      <c r="A8" s="15"/>
      <c r="B8" s="32"/>
      <c r="C8" s="32" t="s">
        <v>47</v>
      </c>
      <c r="D8" s="32"/>
      <c r="E8" s="33"/>
      <c r="F8" s="33">
        <v>352118.95</v>
      </c>
      <c r="G8" s="4"/>
      <c r="H8" s="4"/>
      <c r="I8" s="4"/>
      <c r="J8" s="4"/>
      <c r="K8" s="4"/>
    </row>
    <row r="9" spans="1:11" s="26" customFormat="1" x14ac:dyDescent="0.25">
      <c r="A9" s="15">
        <v>44536</v>
      </c>
      <c r="B9" s="16">
        <v>967919</v>
      </c>
      <c r="C9" s="16" t="s">
        <v>10</v>
      </c>
      <c r="D9" s="16">
        <v>96.3</v>
      </c>
      <c r="E9" s="18">
        <v>330</v>
      </c>
      <c r="F9" s="18">
        <f>SUM(D9*E9)</f>
        <v>31779</v>
      </c>
      <c r="G9" s="16" t="s">
        <v>39</v>
      </c>
      <c r="H9" s="16" t="s">
        <v>14</v>
      </c>
      <c r="I9" s="16" t="s">
        <v>12</v>
      </c>
      <c r="J9" s="16">
        <v>5303220</v>
      </c>
      <c r="K9" s="16" t="s">
        <v>13</v>
      </c>
    </row>
    <row r="10" spans="1:11" s="26" customFormat="1" x14ac:dyDescent="0.25">
      <c r="A10" s="15">
        <v>44536</v>
      </c>
      <c r="B10" s="16">
        <v>967919</v>
      </c>
      <c r="C10" s="16" t="s">
        <v>10</v>
      </c>
      <c r="D10" s="16">
        <v>19.7</v>
      </c>
      <c r="E10" s="18">
        <v>430</v>
      </c>
      <c r="F10" s="18">
        <f>SUM(D10*E10)</f>
        <v>8471</v>
      </c>
      <c r="G10" s="16" t="s">
        <v>39</v>
      </c>
      <c r="H10" s="16" t="s">
        <v>14</v>
      </c>
      <c r="I10" s="16" t="s">
        <v>12</v>
      </c>
      <c r="J10" s="16">
        <v>5303220</v>
      </c>
      <c r="K10" s="16" t="s">
        <v>13</v>
      </c>
    </row>
    <row r="11" spans="1:11" s="26" customFormat="1" x14ac:dyDescent="0.25">
      <c r="A11" s="15">
        <v>44536</v>
      </c>
      <c r="B11" s="16">
        <v>967919</v>
      </c>
      <c r="C11" s="16" t="s">
        <v>10</v>
      </c>
      <c r="D11" s="16">
        <v>107.2</v>
      </c>
      <c r="E11" s="18">
        <v>275</v>
      </c>
      <c r="F11" s="18">
        <f>SUM(D11*E11)</f>
        <v>29480</v>
      </c>
      <c r="G11" s="16" t="s">
        <v>40</v>
      </c>
      <c r="H11" s="16" t="s">
        <v>14</v>
      </c>
      <c r="I11" s="16" t="s">
        <v>12</v>
      </c>
      <c r="J11" s="16">
        <v>5303220</v>
      </c>
      <c r="K11" s="16" t="s">
        <v>13</v>
      </c>
    </row>
    <row r="12" spans="1:11" s="26" customFormat="1" x14ac:dyDescent="0.25">
      <c r="A12" s="15">
        <v>44536</v>
      </c>
      <c r="B12" s="16">
        <v>967919</v>
      </c>
      <c r="C12" s="16" t="s">
        <v>10</v>
      </c>
      <c r="D12" s="16">
        <v>69.2</v>
      </c>
      <c r="E12" s="18">
        <v>240</v>
      </c>
      <c r="F12" s="18">
        <f>SUM(D12*E12)</f>
        <v>16608</v>
      </c>
      <c r="G12" s="16" t="s">
        <v>41</v>
      </c>
      <c r="H12" s="16" t="s">
        <v>14</v>
      </c>
      <c r="I12" s="16" t="s">
        <v>12</v>
      </c>
      <c r="J12" s="16">
        <v>5303220</v>
      </c>
      <c r="K12" s="16" t="s">
        <v>13</v>
      </c>
    </row>
    <row r="13" spans="1:11" s="26" customFormat="1" x14ac:dyDescent="0.25">
      <c r="A13" s="15">
        <v>44536</v>
      </c>
      <c r="B13" s="16">
        <v>967919</v>
      </c>
      <c r="C13" s="16" t="s">
        <v>10</v>
      </c>
      <c r="D13" s="16">
        <v>0.6</v>
      </c>
      <c r="E13" s="18">
        <v>175</v>
      </c>
      <c r="F13" s="18">
        <f>SUM(D13*E13)</f>
        <v>105</v>
      </c>
      <c r="G13" s="16" t="s">
        <v>41</v>
      </c>
      <c r="H13" s="16" t="s">
        <v>14</v>
      </c>
      <c r="I13" s="16" t="s">
        <v>12</v>
      </c>
      <c r="J13" s="16">
        <v>5303220</v>
      </c>
      <c r="K13" s="16" t="s">
        <v>13</v>
      </c>
    </row>
    <row r="14" spans="1:11" s="26" customFormat="1" x14ac:dyDescent="0.25">
      <c r="A14" s="15">
        <v>44536</v>
      </c>
      <c r="B14" s="16">
        <v>967919</v>
      </c>
      <c r="C14" s="16" t="s">
        <v>10</v>
      </c>
      <c r="D14" s="16"/>
      <c r="E14" s="16"/>
      <c r="F14" s="18">
        <v>336.84</v>
      </c>
      <c r="G14" s="16" t="s">
        <v>42</v>
      </c>
      <c r="H14" s="16" t="s">
        <v>14</v>
      </c>
      <c r="I14" s="16" t="s">
        <v>12</v>
      </c>
      <c r="J14" s="16">
        <v>5303220</v>
      </c>
      <c r="K14" s="16" t="s">
        <v>13</v>
      </c>
    </row>
    <row r="15" spans="1:11" s="26" customFormat="1" x14ac:dyDescent="0.25">
      <c r="A15" s="15">
        <v>44536</v>
      </c>
      <c r="B15" s="16">
        <v>967919</v>
      </c>
      <c r="C15" s="16" t="s">
        <v>10</v>
      </c>
      <c r="D15" s="16"/>
      <c r="E15" s="16"/>
      <c r="F15" s="19">
        <v>-8644.2999999999993</v>
      </c>
      <c r="G15" s="16" t="s">
        <v>27</v>
      </c>
      <c r="H15" s="16" t="s">
        <v>14</v>
      </c>
      <c r="I15" s="16" t="s">
        <v>12</v>
      </c>
      <c r="J15" s="16">
        <v>5303220</v>
      </c>
      <c r="K15" s="16" t="s">
        <v>13</v>
      </c>
    </row>
    <row r="16" spans="1:11" s="26" customFormat="1" x14ac:dyDescent="0.25">
      <c r="A16" s="15">
        <v>44543</v>
      </c>
      <c r="B16" s="16">
        <v>968981</v>
      </c>
      <c r="C16" s="16" t="s">
        <v>10</v>
      </c>
      <c r="D16" s="16">
        <v>21.6</v>
      </c>
      <c r="E16" s="18">
        <v>330</v>
      </c>
      <c r="F16" s="18">
        <f>SUM(D16*E16)</f>
        <v>7128.0000000000009</v>
      </c>
      <c r="G16" s="16" t="s">
        <v>39</v>
      </c>
      <c r="H16" s="16" t="s">
        <v>14</v>
      </c>
      <c r="I16" s="16" t="s">
        <v>12</v>
      </c>
      <c r="J16" s="16">
        <v>5303220</v>
      </c>
      <c r="K16" s="16" t="s">
        <v>13</v>
      </c>
    </row>
    <row r="17" spans="1:11" s="26" customFormat="1" x14ac:dyDescent="0.25">
      <c r="A17" s="15">
        <v>44543</v>
      </c>
      <c r="B17" s="16">
        <v>968981</v>
      </c>
      <c r="C17" s="16" t="s">
        <v>10</v>
      </c>
      <c r="D17" s="16">
        <v>36</v>
      </c>
      <c r="E17" s="18">
        <v>275</v>
      </c>
      <c r="F17" s="18">
        <f>SUM(D17*E17)</f>
        <v>9900</v>
      </c>
      <c r="G17" s="16" t="s">
        <v>40</v>
      </c>
      <c r="H17" s="16" t="s">
        <v>14</v>
      </c>
      <c r="I17" s="16" t="s">
        <v>12</v>
      </c>
      <c r="J17" s="16">
        <v>5303220</v>
      </c>
      <c r="K17" s="16" t="s">
        <v>13</v>
      </c>
    </row>
    <row r="18" spans="1:11" s="26" customFormat="1" x14ac:dyDescent="0.25">
      <c r="A18" s="15">
        <v>44543</v>
      </c>
      <c r="B18" s="16">
        <v>968981</v>
      </c>
      <c r="C18" s="16" t="s">
        <v>10</v>
      </c>
      <c r="D18" s="16">
        <v>0.2</v>
      </c>
      <c r="E18" s="18">
        <v>360</v>
      </c>
      <c r="F18" s="18">
        <f>SUM(D18*E18)</f>
        <v>72</v>
      </c>
      <c r="G18" s="16" t="s">
        <v>46</v>
      </c>
      <c r="H18" s="16" t="s">
        <v>14</v>
      </c>
      <c r="I18" s="16" t="s">
        <v>12</v>
      </c>
      <c r="J18" s="16">
        <v>5303220</v>
      </c>
      <c r="K18" s="16" t="s">
        <v>13</v>
      </c>
    </row>
    <row r="19" spans="1:11" s="26" customFormat="1" x14ac:dyDescent="0.25">
      <c r="A19" s="15">
        <v>44543</v>
      </c>
      <c r="B19" s="16">
        <v>968981</v>
      </c>
      <c r="C19" s="16" t="s">
        <v>10</v>
      </c>
      <c r="D19" s="16">
        <v>0.6</v>
      </c>
      <c r="E19" s="18">
        <v>240</v>
      </c>
      <c r="F19" s="18">
        <f>SUM(D19*E19)</f>
        <v>144</v>
      </c>
      <c r="G19" s="16" t="s">
        <v>41</v>
      </c>
      <c r="H19" s="16" t="s">
        <v>14</v>
      </c>
      <c r="I19" s="16" t="s">
        <v>12</v>
      </c>
      <c r="J19" s="16">
        <v>5303220</v>
      </c>
      <c r="K19" s="16" t="s">
        <v>13</v>
      </c>
    </row>
    <row r="20" spans="1:11" s="26" customFormat="1" x14ac:dyDescent="0.25">
      <c r="A20" s="15">
        <v>44543</v>
      </c>
      <c r="B20" s="16">
        <v>968981</v>
      </c>
      <c r="C20" s="16"/>
      <c r="D20" s="16"/>
      <c r="E20" s="16"/>
      <c r="F20" s="18">
        <v>64.959999999999994</v>
      </c>
      <c r="G20" s="16" t="s">
        <v>42</v>
      </c>
      <c r="H20" s="16" t="s">
        <v>14</v>
      </c>
      <c r="I20" s="16" t="s">
        <v>12</v>
      </c>
      <c r="J20" s="16">
        <v>5303220</v>
      </c>
      <c r="K20" s="16" t="s">
        <v>13</v>
      </c>
    </row>
    <row r="21" spans="1:11" x14ac:dyDescent="0.25">
      <c r="A21" s="15">
        <v>44543</v>
      </c>
      <c r="B21" s="16">
        <v>968981</v>
      </c>
      <c r="C21" s="16"/>
      <c r="D21" s="16"/>
      <c r="E21" s="16"/>
      <c r="F21" s="19">
        <v>-1724.4</v>
      </c>
      <c r="G21" s="16" t="s">
        <v>27</v>
      </c>
      <c r="H21" s="16" t="s">
        <v>14</v>
      </c>
      <c r="I21" s="16" t="s">
        <v>12</v>
      </c>
      <c r="J21" s="16">
        <v>5303220</v>
      </c>
      <c r="K21" s="16" t="s">
        <v>13</v>
      </c>
    </row>
    <row r="22" spans="1:11" x14ac:dyDescent="0.25">
      <c r="A22" s="4"/>
      <c r="B22" s="4"/>
      <c r="C22" s="6" t="s">
        <v>15</v>
      </c>
      <c r="D22" s="7"/>
      <c r="E22" s="4"/>
      <c r="F22" s="11">
        <f>SUM(F8:F21)</f>
        <v>445839.05000000005</v>
      </c>
      <c r="G22" s="4"/>
      <c r="H22" s="4"/>
      <c r="I22" s="4"/>
      <c r="J22" s="4"/>
      <c r="K22" s="4"/>
    </row>
    <row r="23" spans="1:11" x14ac:dyDescent="0.25">
      <c r="A23" s="4"/>
      <c r="B23" s="4"/>
      <c r="C23" s="7"/>
      <c r="D23" s="7"/>
      <c r="E23" s="4"/>
      <c r="F23" s="12"/>
      <c r="G23" s="4"/>
      <c r="H23" s="4"/>
      <c r="I23" s="4"/>
      <c r="J23" s="4"/>
      <c r="K23" s="4"/>
    </row>
    <row r="24" spans="1:11" x14ac:dyDescent="0.25">
      <c r="A24" s="4"/>
      <c r="B24" s="4"/>
      <c r="C24" s="4"/>
      <c r="D24" s="3" t="s">
        <v>3</v>
      </c>
      <c r="E24" s="3" t="s">
        <v>4</v>
      </c>
      <c r="F24" s="4"/>
      <c r="G24" s="4"/>
      <c r="H24" s="4"/>
      <c r="I24" s="4"/>
      <c r="J24" s="4"/>
      <c r="K24" s="4"/>
    </row>
    <row r="25" spans="1:11" x14ac:dyDescent="0.25">
      <c r="A25" s="23"/>
      <c r="B25" s="32"/>
      <c r="C25" s="32" t="s">
        <v>48</v>
      </c>
      <c r="D25" s="32"/>
      <c r="E25" s="33"/>
      <c r="F25" s="33">
        <v>134009.93</v>
      </c>
      <c r="G25" s="16"/>
      <c r="H25" s="16"/>
      <c r="I25" s="16"/>
      <c r="J25" s="16"/>
      <c r="K25" s="16"/>
    </row>
    <row r="26" spans="1:11" x14ac:dyDescent="0.25">
      <c r="A26" s="15" t="s">
        <v>61</v>
      </c>
      <c r="B26" s="16" t="s">
        <v>57</v>
      </c>
      <c r="C26" s="16" t="s">
        <v>18</v>
      </c>
      <c r="D26" s="16">
        <v>9.5</v>
      </c>
      <c r="E26" s="18">
        <v>200</v>
      </c>
      <c r="F26" s="19">
        <f>-SUM(D26*E26)</f>
        <v>-1900</v>
      </c>
      <c r="G26" s="16" t="s">
        <v>70</v>
      </c>
      <c r="H26" s="16"/>
      <c r="I26" s="16"/>
      <c r="J26" s="16"/>
      <c r="K26" s="16"/>
    </row>
    <row r="27" spans="1:11" x14ac:dyDescent="0.25">
      <c r="A27" s="15">
        <v>44531</v>
      </c>
      <c r="B27" s="16" t="s">
        <v>58</v>
      </c>
      <c r="C27" s="16" t="s">
        <v>18</v>
      </c>
      <c r="D27" s="16">
        <v>55.5</v>
      </c>
      <c r="E27" s="18">
        <v>230</v>
      </c>
      <c r="F27" s="18">
        <f t="shared" ref="F27:F28" si="0">SUM(D27*E27)</f>
        <v>12765</v>
      </c>
      <c r="G27" s="16" t="s">
        <v>19</v>
      </c>
      <c r="H27" s="16" t="s">
        <v>14</v>
      </c>
      <c r="I27" s="16" t="s">
        <v>12</v>
      </c>
      <c r="J27" s="16">
        <v>5303310</v>
      </c>
      <c r="K27" s="16" t="s">
        <v>20</v>
      </c>
    </row>
    <row r="28" spans="1:11" x14ac:dyDescent="0.25">
      <c r="A28" s="15">
        <v>44531</v>
      </c>
      <c r="B28" s="16" t="s">
        <v>58</v>
      </c>
      <c r="C28" s="16" t="s">
        <v>18</v>
      </c>
      <c r="D28" s="16">
        <v>10</v>
      </c>
      <c r="E28" s="18">
        <v>200</v>
      </c>
      <c r="F28" s="18">
        <f t="shared" si="0"/>
        <v>2000</v>
      </c>
      <c r="G28" s="16" t="s">
        <v>19</v>
      </c>
      <c r="H28" s="16" t="s">
        <v>14</v>
      </c>
      <c r="I28" s="16" t="s">
        <v>12</v>
      </c>
      <c r="J28" s="16">
        <v>5303310</v>
      </c>
      <c r="K28" s="16" t="s">
        <v>20</v>
      </c>
    </row>
    <row r="29" spans="1:11" x14ac:dyDescent="0.25">
      <c r="A29" s="15">
        <v>44531</v>
      </c>
      <c r="B29" s="16" t="s">
        <v>58</v>
      </c>
      <c r="C29" s="16" t="s">
        <v>18</v>
      </c>
      <c r="D29" s="16"/>
      <c r="E29" s="18"/>
      <c r="F29" s="18">
        <v>406.28</v>
      </c>
      <c r="G29" s="16" t="s">
        <v>55</v>
      </c>
      <c r="H29" s="16" t="s">
        <v>14</v>
      </c>
      <c r="I29" s="16" t="s">
        <v>12</v>
      </c>
      <c r="J29" s="16">
        <v>5303310</v>
      </c>
      <c r="K29" s="16" t="s">
        <v>20</v>
      </c>
    </row>
    <row r="30" spans="1:11" x14ac:dyDescent="0.25">
      <c r="A30" s="15">
        <v>44531</v>
      </c>
      <c r="B30" s="16" t="s">
        <v>58</v>
      </c>
      <c r="C30" s="16" t="s">
        <v>18</v>
      </c>
      <c r="D30" s="16"/>
      <c r="E30" s="18"/>
      <c r="F30" s="18">
        <v>348.55</v>
      </c>
      <c r="G30" s="16" t="s">
        <v>59</v>
      </c>
      <c r="H30" s="16" t="s">
        <v>14</v>
      </c>
      <c r="I30" s="16" t="s">
        <v>12</v>
      </c>
      <c r="J30" s="16">
        <v>5303310</v>
      </c>
      <c r="K30" s="16" t="s">
        <v>20</v>
      </c>
    </row>
    <row r="31" spans="1:11" x14ac:dyDescent="0.25">
      <c r="A31" s="15">
        <v>44531</v>
      </c>
      <c r="B31" s="16" t="s">
        <v>58</v>
      </c>
      <c r="C31" s="16" t="s">
        <v>18</v>
      </c>
      <c r="D31" s="16"/>
      <c r="E31" s="18"/>
      <c r="F31" s="18">
        <v>110.9</v>
      </c>
      <c r="G31" s="16" t="s">
        <v>56</v>
      </c>
      <c r="H31" s="16" t="s">
        <v>14</v>
      </c>
      <c r="I31" s="16" t="s">
        <v>12</v>
      </c>
      <c r="J31" s="16">
        <v>5303310</v>
      </c>
      <c r="K31" s="16" t="s">
        <v>20</v>
      </c>
    </row>
    <row r="32" spans="1:11" x14ac:dyDescent="0.25">
      <c r="A32" s="25"/>
      <c r="B32" s="25"/>
      <c r="C32" s="28" t="s">
        <v>25</v>
      </c>
      <c r="D32" s="39"/>
      <c r="E32" s="39"/>
      <c r="F32" s="29">
        <f>SUM(F25:F31)</f>
        <v>147740.65999999997</v>
      </c>
      <c r="G32" s="25"/>
      <c r="H32" s="25"/>
      <c r="I32" s="25"/>
      <c r="J32" s="25"/>
      <c r="K32" s="25"/>
    </row>
    <row r="33" spans="1:11" x14ac:dyDescent="0.25">
      <c r="A33" s="40" t="s">
        <v>62</v>
      </c>
      <c r="B33" s="16"/>
      <c r="C33" s="16"/>
      <c r="D33" s="16"/>
      <c r="E33" s="18"/>
      <c r="F33" s="18"/>
      <c r="G33" s="16"/>
      <c r="H33" s="16"/>
      <c r="I33" s="4"/>
      <c r="J33" s="4"/>
      <c r="K33" s="4"/>
    </row>
    <row r="34" spans="1:11" x14ac:dyDescent="0.25">
      <c r="A34" s="2"/>
      <c r="B34" s="2"/>
      <c r="C34" s="2"/>
      <c r="D34" s="3" t="s">
        <v>22</v>
      </c>
      <c r="E34" s="3" t="s">
        <v>23</v>
      </c>
      <c r="F34" s="2"/>
      <c r="G34" s="2"/>
      <c r="H34" s="2"/>
      <c r="I34" s="2"/>
      <c r="J34" s="2"/>
      <c r="K34" s="2"/>
    </row>
    <row r="35" spans="1:11" s="26" customFormat="1" x14ac:dyDescent="0.25">
      <c r="A35" s="23"/>
      <c r="B35" s="31"/>
      <c r="C35" s="32" t="s">
        <v>49</v>
      </c>
      <c r="D35" s="32"/>
      <c r="E35" s="34"/>
      <c r="F35" s="34">
        <v>50456.25</v>
      </c>
      <c r="G35" s="16"/>
      <c r="H35" s="16"/>
      <c r="I35" s="16"/>
      <c r="J35" s="16"/>
      <c r="K35" s="16"/>
    </row>
    <row r="36" spans="1:11" s="26" customFormat="1" x14ac:dyDescent="0.25">
      <c r="A36" s="23">
        <v>44526</v>
      </c>
      <c r="B36" s="24">
        <v>2841809102021</v>
      </c>
      <c r="C36" s="25" t="s">
        <v>24</v>
      </c>
      <c r="D36" s="16">
        <v>0.3125</v>
      </c>
      <c r="E36" s="17">
        <v>2600</v>
      </c>
      <c r="F36" s="17">
        <f t="shared" ref="F36" si="1">SUM(D36*E36)</f>
        <v>812.5</v>
      </c>
      <c r="G36" s="16" t="s">
        <v>19</v>
      </c>
      <c r="H36" s="16" t="s">
        <v>14</v>
      </c>
      <c r="I36" s="16" t="s">
        <v>12</v>
      </c>
      <c r="J36" s="16">
        <v>5303310</v>
      </c>
      <c r="K36" s="16" t="s">
        <v>20</v>
      </c>
    </row>
    <row r="37" spans="1:11" x14ac:dyDescent="0.25">
      <c r="A37" s="2"/>
      <c r="B37" s="4"/>
      <c r="C37" s="6" t="s">
        <v>33</v>
      </c>
      <c r="D37" s="13"/>
      <c r="E37" s="13"/>
      <c r="F37" s="14">
        <f>SUM(F35:F36)</f>
        <v>51268.75</v>
      </c>
      <c r="G37" s="2"/>
      <c r="H37" s="2"/>
      <c r="I37" s="2"/>
      <c r="J37" s="2"/>
      <c r="K37" s="2"/>
    </row>
    <row r="38" spans="1:11" x14ac:dyDescent="0.25">
      <c r="A38" s="2"/>
      <c r="B38" s="4"/>
      <c r="C38" s="7"/>
      <c r="D38" s="13"/>
      <c r="E38" s="13"/>
      <c r="F38" s="20"/>
      <c r="G38" s="2"/>
      <c r="H38" s="2"/>
      <c r="I38" s="2"/>
      <c r="J38" s="2"/>
      <c r="K38" s="2"/>
    </row>
    <row r="39" spans="1:11" x14ac:dyDescent="0.25">
      <c r="A39" s="22"/>
      <c r="B39" s="4"/>
      <c r="C39" s="7"/>
      <c r="D39" s="13"/>
      <c r="E39" s="13"/>
      <c r="F39" s="20"/>
      <c r="G39" s="2"/>
      <c r="H39" s="2"/>
      <c r="I39" s="2"/>
      <c r="J39" s="2"/>
      <c r="K39" s="2"/>
    </row>
    <row r="40" spans="1:11" s="26" customFormat="1" x14ac:dyDescent="0.25">
      <c r="A40" s="25"/>
      <c r="B40" s="16"/>
      <c r="C40" s="25"/>
      <c r="D40" s="30" t="s">
        <v>3</v>
      </c>
      <c r="E40" s="30" t="s">
        <v>4</v>
      </c>
      <c r="F40" s="25"/>
      <c r="G40" s="25"/>
      <c r="H40" s="25"/>
      <c r="I40" s="25"/>
      <c r="J40" s="25"/>
      <c r="K40" s="25"/>
    </row>
    <row r="41" spans="1:11" s="26" customFormat="1" x14ac:dyDescent="0.25">
      <c r="A41" s="25"/>
      <c r="B41" s="32"/>
      <c r="C41" s="32" t="s">
        <v>50</v>
      </c>
      <c r="D41" s="32"/>
      <c r="E41" s="33"/>
      <c r="F41" s="33">
        <v>32531</v>
      </c>
      <c r="G41" s="25"/>
      <c r="H41" s="25"/>
      <c r="I41" s="25"/>
      <c r="J41" s="25"/>
      <c r="K41" s="25"/>
    </row>
    <row r="42" spans="1:11" s="26" customFormat="1" x14ac:dyDescent="0.25">
      <c r="A42" s="23">
        <v>44530</v>
      </c>
      <c r="B42" s="16">
        <v>2</v>
      </c>
      <c r="C42" s="25" t="s">
        <v>60</v>
      </c>
      <c r="D42" s="16">
        <v>86</v>
      </c>
      <c r="E42" s="18">
        <v>320</v>
      </c>
      <c r="F42" s="18">
        <f>SUM(D42*E42)</f>
        <v>27520</v>
      </c>
      <c r="G42" s="16" t="s">
        <v>19</v>
      </c>
      <c r="H42" s="4" t="s">
        <v>14</v>
      </c>
      <c r="I42" s="4" t="s">
        <v>12</v>
      </c>
      <c r="J42" s="4">
        <v>5303310</v>
      </c>
      <c r="K42" s="4" t="s">
        <v>20</v>
      </c>
    </row>
    <row r="43" spans="1:11" s="26" customFormat="1" x14ac:dyDescent="0.25">
      <c r="A43" s="23">
        <v>44530</v>
      </c>
      <c r="B43" s="16">
        <v>2</v>
      </c>
      <c r="C43" s="25" t="s">
        <v>60</v>
      </c>
      <c r="D43" s="16">
        <v>13.75</v>
      </c>
      <c r="E43" s="17">
        <v>84</v>
      </c>
      <c r="F43" s="17">
        <f>SUM(D43*E43)</f>
        <v>1155</v>
      </c>
      <c r="G43" s="16" t="s">
        <v>19</v>
      </c>
      <c r="H43" s="4" t="s">
        <v>14</v>
      </c>
      <c r="I43" s="4" t="s">
        <v>12</v>
      </c>
      <c r="J43" s="4">
        <v>5303310</v>
      </c>
      <c r="K43" s="4" t="s">
        <v>20</v>
      </c>
    </row>
    <row r="44" spans="1:11" s="26" customFormat="1" x14ac:dyDescent="0.25">
      <c r="A44" s="25"/>
      <c r="B44" s="16"/>
      <c r="C44" s="28" t="s">
        <v>26</v>
      </c>
      <c r="D44" s="27"/>
      <c r="E44" s="27"/>
      <c r="F44" s="29">
        <f>SUM(F41:F43)</f>
        <v>61206</v>
      </c>
      <c r="G44" s="25"/>
      <c r="H44" s="25"/>
      <c r="I44" s="25"/>
      <c r="J44" s="25"/>
      <c r="K44" s="25"/>
    </row>
    <row r="45" spans="1:11" s="26" customFormat="1" x14ac:dyDescent="0.25">
      <c r="A45" s="25"/>
      <c r="B45" s="16"/>
      <c r="C45" s="35"/>
      <c r="D45" s="27"/>
      <c r="E45" s="27"/>
      <c r="F45" s="36"/>
      <c r="G45" s="25"/>
      <c r="H45" s="25"/>
      <c r="I45" s="25"/>
      <c r="J45" s="25"/>
      <c r="K45" s="25"/>
    </row>
    <row r="46" spans="1:11" s="26" customFormat="1" x14ac:dyDescent="0.25">
      <c r="A46" s="25"/>
      <c r="B46" s="16"/>
      <c r="C46" s="35"/>
      <c r="D46" s="27"/>
      <c r="E46" s="27"/>
      <c r="F46" s="36"/>
      <c r="G46" s="25"/>
      <c r="H46" s="25"/>
      <c r="I46" s="25"/>
      <c r="J46" s="25"/>
      <c r="K46" s="25"/>
    </row>
    <row r="47" spans="1:11" s="26" customFormat="1" x14ac:dyDescent="0.25">
      <c r="A47" s="25"/>
      <c r="B47" s="16"/>
      <c r="C47" s="35"/>
      <c r="D47" s="30" t="s">
        <v>3</v>
      </c>
      <c r="E47" s="30" t="s">
        <v>4</v>
      </c>
      <c r="F47" s="36"/>
      <c r="G47" s="25"/>
      <c r="H47" s="25"/>
      <c r="I47" s="25"/>
      <c r="J47" s="25"/>
      <c r="K47" s="25"/>
    </row>
    <row r="48" spans="1:11" s="26" customFormat="1" x14ac:dyDescent="0.25">
      <c r="A48" s="25"/>
      <c r="B48" s="32"/>
      <c r="C48" s="32" t="s">
        <v>51</v>
      </c>
      <c r="D48" s="32"/>
      <c r="E48" s="33"/>
      <c r="F48" s="33">
        <v>10309.57</v>
      </c>
      <c r="G48" s="25"/>
      <c r="H48" s="25"/>
      <c r="I48" s="25"/>
      <c r="J48" s="25"/>
      <c r="K48" s="25"/>
    </row>
    <row r="49" spans="1:11" s="26" customFormat="1" x14ac:dyDescent="0.25">
      <c r="A49" s="23"/>
      <c r="B49" s="24"/>
      <c r="C49" s="28" t="s">
        <v>30</v>
      </c>
      <c r="D49" s="27"/>
      <c r="E49" s="27"/>
      <c r="F49" s="29">
        <f>SUM(F48:F48)</f>
        <v>10309.57</v>
      </c>
      <c r="G49" s="16"/>
      <c r="H49" s="16"/>
      <c r="I49" s="16"/>
      <c r="J49" s="16"/>
      <c r="K49" s="16"/>
    </row>
    <row r="50" spans="1:11" ht="15.75" customHeight="1" x14ac:dyDescent="0.25">
      <c r="A50" s="8"/>
      <c r="B50" s="9"/>
      <c r="C50" s="7"/>
      <c r="D50" s="13"/>
      <c r="E50" s="13"/>
      <c r="F50" s="12"/>
      <c r="G50" s="4"/>
      <c r="H50" s="4"/>
      <c r="I50" s="4"/>
      <c r="J50" s="4"/>
      <c r="K50" s="4"/>
    </row>
    <row r="51" spans="1:11" ht="15.75" customHeight="1" x14ac:dyDescent="0.25">
      <c r="A51" s="8"/>
      <c r="B51" s="9"/>
      <c r="C51" s="7"/>
      <c r="D51" s="30" t="s">
        <v>3</v>
      </c>
      <c r="E51" s="30" t="s">
        <v>4</v>
      </c>
      <c r="F51" s="12"/>
      <c r="G51" s="4"/>
      <c r="H51" s="4"/>
      <c r="I51" s="4"/>
      <c r="J51" s="4"/>
      <c r="K51" s="4"/>
    </row>
    <row r="52" spans="1:11" ht="15.75" customHeight="1" x14ac:dyDescent="0.25">
      <c r="A52" s="23"/>
      <c r="B52" s="32"/>
      <c r="C52" s="32" t="s">
        <v>54</v>
      </c>
      <c r="D52" s="32"/>
      <c r="E52" s="33"/>
      <c r="F52" s="33">
        <v>14761.57</v>
      </c>
      <c r="G52" s="16"/>
      <c r="H52" s="16"/>
      <c r="I52" s="16"/>
      <c r="J52" s="16"/>
      <c r="K52" s="16"/>
    </row>
    <row r="53" spans="1:11" ht="15.75" customHeight="1" x14ac:dyDescent="0.25">
      <c r="A53" s="23"/>
      <c r="B53" s="25"/>
      <c r="C53" s="28" t="s">
        <v>43</v>
      </c>
      <c r="D53" s="25"/>
      <c r="E53" s="25"/>
      <c r="F53" s="29">
        <f>SUM(F52:F52)</f>
        <v>14761.57</v>
      </c>
      <c r="G53" s="25"/>
      <c r="H53" s="16"/>
      <c r="I53" s="16"/>
      <c r="J53" s="25"/>
      <c r="K53" s="25"/>
    </row>
    <row r="54" spans="1:11" ht="15.75" customHeight="1" x14ac:dyDescent="0.25">
      <c r="A54" s="8"/>
      <c r="B54" s="9"/>
      <c r="C54" s="7"/>
      <c r="D54" s="13"/>
      <c r="E54" s="13"/>
      <c r="F54" s="12"/>
      <c r="G54" s="4"/>
      <c r="H54" s="4"/>
      <c r="I54" s="4"/>
      <c r="J54" s="4"/>
      <c r="K54" s="4"/>
    </row>
    <row r="55" spans="1:11" ht="15.75" customHeight="1" x14ac:dyDescent="0.25">
      <c r="A55" s="8"/>
      <c r="B55" s="9"/>
      <c r="C55" s="7"/>
      <c r="D55" s="30" t="s">
        <v>3</v>
      </c>
      <c r="E55" s="30" t="s">
        <v>4</v>
      </c>
      <c r="F55" s="12"/>
      <c r="G55" s="4"/>
      <c r="H55" s="4"/>
      <c r="I55" s="4"/>
      <c r="J55" s="4"/>
      <c r="K55" s="4"/>
    </row>
    <row r="56" spans="1:11" s="26" customFormat="1" x14ac:dyDescent="0.25">
      <c r="A56" s="23"/>
      <c r="B56" s="31"/>
      <c r="C56" s="32" t="s">
        <v>52</v>
      </c>
      <c r="D56" s="32"/>
      <c r="E56" s="33"/>
      <c r="F56" s="33">
        <v>109203.6</v>
      </c>
      <c r="G56" s="16"/>
      <c r="H56" s="16"/>
      <c r="I56" s="16"/>
      <c r="J56" s="16"/>
      <c r="K56" s="16"/>
    </row>
    <row r="57" spans="1:11" s="26" customFormat="1" x14ac:dyDescent="0.25">
      <c r="A57" s="23">
        <v>44438</v>
      </c>
      <c r="B57" s="16">
        <v>58310535</v>
      </c>
      <c r="C57" s="25" t="s">
        <v>31</v>
      </c>
      <c r="D57" s="16">
        <v>40</v>
      </c>
      <c r="E57" s="18">
        <v>110</v>
      </c>
      <c r="F57" s="18">
        <f t="shared" ref="F57" si="2">SUM(D57*E57)</f>
        <v>4400</v>
      </c>
      <c r="G57" s="16" t="s">
        <v>38</v>
      </c>
      <c r="H57" s="16" t="s">
        <v>34</v>
      </c>
      <c r="I57" s="16" t="s">
        <v>35</v>
      </c>
      <c r="J57" s="16">
        <v>5303325</v>
      </c>
      <c r="K57" s="16" t="s">
        <v>36</v>
      </c>
    </row>
    <row r="58" spans="1:11" s="26" customFormat="1" x14ac:dyDescent="0.25">
      <c r="A58" s="23">
        <v>44466</v>
      </c>
      <c r="B58" s="16">
        <v>58490012</v>
      </c>
      <c r="C58" s="25" t="s">
        <v>31</v>
      </c>
      <c r="D58" s="16">
        <v>8</v>
      </c>
      <c r="E58" s="18">
        <v>110</v>
      </c>
      <c r="F58" s="18">
        <f t="shared" ref="F58:F60" si="3">+D58*E58</f>
        <v>880</v>
      </c>
      <c r="G58" s="16" t="s">
        <v>38</v>
      </c>
      <c r="H58" s="16" t="s">
        <v>34</v>
      </c>
      <c r="I58" s="16" t="s">
        <v>35</v>
      </c>
      <c r="J58" s="16">
        <v>5303325</v>
      </c>
      <c r="K58" s="16" t="s">
        <v>36</v>
      </c>
    </row>
    <row r="59" spans="1:11" s="26" customFormat="1" x14ac:dyDescent="0.25">
      <c r="A59" s="23">
        <v>44511</v>
      </c>
      <c r="B59" s="16">
        <v>58804591</v>
      </c>
      <c r="C59" s="25" t="s">
        <v>31</v>
      </c>
      <c r="D59" s="16">
        <v>8</v>
      </c>
      <c r="E59" s="18">
        <v>110</v>
      </c>
      <c r="F59" s="18">
        <f t="shared" si="3"/>
        <v>880</v>
      </c>
      <c r="G59" s="16" t="s">
        <v>38</v>
      </c>
      <c r="H59" s="16" t="s">
        <v>34</v>
      </c>
      <c r="I59" s="16" t="s">
        <v>35</v>
      </c>
      <c r="J59" s="16">
        <v>5303325</v>
      </c>
      <c r="K59" s="16" t="s">
        <v>36</v>
      </c>
    </row>
    <row r="60" spans="1:11" s="26" customFormat="1" x14ac:dyDescent="0.25">
      <c r="A60" s="23">
        <v>44518</v>
      </c>
      <c r="B60" s="16">
        <v>58850565</v>
      </c>
      <c r="C60" s="25" t="s">
        <v>31</v>
      </c>
      <c r="D60" s="16">
        <v>2</v>
      </c>
      <c r="E60" s="18">
        <v>110</v>
      </c>
      <c r="F60" s="18">
        <f t="shared" si="3"/>
        <v>220</v>
      </c>
      <c r="G60" s="16" t="s">
        <v>38</v>
      </c>
      <c r="H60" s="16" t="s">
        <v>34</v>
      </c>
      <c r="I60" s="16" t="s">
        <v>35</v>
      </c>
      <c r="J60" s="16">
        <v>5303325</v>
      </c>
      <c r="K60" s="16" t="s">
        <v>36</v>
      </c>
    </row>
    <row r="61" spans="1:11" ht="15.75" customHeight="1" x14ac:dyDescent="0.25">
      <c r="A61" s="8"/>
      <c r="B61" s="24"/>
      <c r="C61" s="28" t="s">
        <v>32</v>
      </c>
      <c r="D61" s="27"/>
      <c r="E61" s="27"/>
      <c r="F61" s="29">
        <f>SUM(F56:F60)</f>
        <v>115583.6</v>
      </c>
      <c r="G61" s="16"/>
      <c r="H61" s="4"/>
      <c r="I61" s="4"/>
      <c r="J61" s="4"/>
      <c r="K61" s="4"/>
    </row>
    <row r="62" spans="1:11" x14ac:dyDescent="0.25">
      <c r="A62" s="8" t="s">
        <v>37</v>
      </c>
      <c r="B62" s="24"/>
      <c r="C62" s="25"/>
      <c r="D62" s="16"/>
      <c r="E62" s="18"/>
      <c r="F62" s="18"/>
      <c r="G62" s="16"/>
      <c r="H62" s="4"/>
      <c r="I62" s="4"/>
      <c r="J62" s="4"/>
      <c r="K62" s="4"/>
    </row>
    <row r="63" spans="1:11" x14ac:dyDescent="0.25">
      <c r="A63" s="8"/>
      <c r="B63" s="9"/>
      <c r="C63" s="2"/>
      <c r="D63" s="4"/>
      <c r="E63" s="5"/>
      <c r="F63" s="5"/>
      <c r="G63" s="4"/>
      <c r="H63" s="4"/>
      <c r="I63" s="4"/>
      <c r="J63" s="4"/>
      <c r="K63" s="4"/>
    </row>
    <row r="64" spans="1:11" x14ac:dyDescent="0.25">
      <c r="A64" s="2"/>
      <c r="B64" s="2"/>
      <c r="C64" s="6" t="s">
        <v>21</v>
      </c>
      <c r="D64" s="10"/>
      <c r="E64" s="2"/>
      <c r="F64" s="11">
        <f>SUM(F22+F32+F37+F44+F49+F61+F53)</f>
        <v>846709.19999999984</v>
      </c>
      <c r="G64" s="2"/>
      <c r="H64" s="2"/>
      <c r="I64" s="2"/>
      <c r="J64" s="2"/>
      <c r="K64" s="2"/>
    </row>
    <row r="65" spans="1:11" x14ac:dyDescent="0.25">
      <c r="A65" s="2"/>
      <c r="B65" s="2"/>
      <c r="C65" s="7"/>
      <c r="D65" s="10"/>
      <c r="E65" s="2"/>
      <c r="F65" s="12"/>
      <c r="G65" s="2"/>
      <c r="H65" s="2"/>
      <c r="I65" s="2"/>
      <c r="J65" s="2"/>
      <c r="K65" s="2"/>
    </row>
    <row r="66" spans="1:11" x14ac:dyDescent="0.25">
      <c r="A66" s="2"/>
      <c r="B66" s="2"/>
      <c r="C66" s="7"/>
      <c r="D66" s="10"/>
      <c r="E66" s="2"/>
      <c r="F66" s="12"/>
      <c r="G66" s="2"/>
      <c r="H66" s="2"/>
      <c r="I66" s="2"/>
      <c r="J66" s="2"/>
      <c r="K66" s="2"/>
    </row>
    <row r="67" spans="1:11" x14ac:dyDescent="0.25">
      <c r="A67" s="2"/>
      <c r="B67" s="31"/>
      <c r="C67" s="32" t="s">
        <v>53</v>
      </c>
      <c r="D67" s="32"/>
      <c r="E67" s="33"/>
      <c r="F67" s="33">
        <v>98890.12</v>
      </c>
      <c r="G67" s="2"/>
      <c r="H67" s="2"/>
      <c r="I67" s="2"/>
      <c r="J67" s="2"/>
      <c r="K67" s="2"/>
    </row>
    <row r="68" spans="1:11" x14ac:dyDescent="0.25">
      <c r="A68" s="23">
        <v>44469</v>
      </c>
      <c r="B68" s="23"/>
      <c r="C68" s="25" t="s">
        <v>63</v>
      </c>
      <c r="D68" s="2"/>
      <c r="E68" s="2"/>
      <c r="F68" s="18">
        <v>146.75</v>
      </c>
      <c r="G68" s="25" t="s">
        <v>64</v>
      </c>
      <c r="H68" s="16" t="s">
        <v>14</v>
      </c>
      <c r="I68" s="16" t="s">
        <v>12</v>
      </c>
      <c r="J68" s="16">
        <v>5302015</v>
      </c>
      <c r="K68" s="16" t="s">
        <v>65</v>
      </c>
    </row>
    <row r="69" spans="1:11" x14ac:dyDescent="0.25">
      <c r="A69" s="23">
        <v>44500</v>
      </c>
      <c r="B69" s="4" t="s">
        <v>66</v>
      </c>
      <c r="C69" s="2" t="s">
        <v>67</v>
      </c>
      <c r="D69" s="2"/>
      <c r="E69" s="2"/>
      <c r="F69" s="18">
        <v>2076.3000000000002</v>
      </c>
      <c r="G69" s="2" t="s">
        <v>68</v>
      </c>
      <c r="H69" s="4" t="s">
        <v>14</v>
      </c>
      <c r="I69" s="4" t="s">
        <v>12</v>
      </c>
      <c r="J69" s="4">
        <v>5303830</v>
      </c>
      <c r="K69" s="4" t="s">
        <v>69</v>
      </c>
    </row>
    <row r="70" spans="1:11" x14ac:dyDescent="0.25">
      <c r="A70" s="23">
        <v>44522</v>
      </c>
      <c r="B70" s="25"/>
      <c r="C70" s="25" t="s">
        <v>63</v>
      </c>
      <c r="D70" s="25"/>
      <c r="E70" s="25"/>
      <c r="F70" s="18">
        <v>21.94</v>
      </c>
      <c r="G70" s="25" t="s">
        <v>64</v>
      </c>
      <c r="H70" s="16" t="s">
        <v>14</v>
      </c>
      <c r="I70" s="16" t="s">
        <v>12</v>
      </c>
      <c r="J70" s="16">
        <v>5302015</v>
      </c>
      <c r="K70" s="16" t="s">
        <v>65</v>
      </c>
    </row>
    <row r="71" spans="1:11" x14ac:dyDescent="0.25">
      <c r="C71" s="6" t="s">
        <v>44</v>
      </c>
      <c r="F71" s="14">
        <f>SUM(F67:F70)</f>
        <v>101135.11</v>
      </c>
    </row>
    <row r="74" spans="1:11" x14ac:dyDescent="0.25">
      <c r="C74" s="6" t="s">
        <v>45</v>
      </c>
      <c r="D74" s="2"/>
      <c r="E74" s="2"/>
      <c r="F74" s="37">
        <f>SUM(F64+F71)</f>
        <v>947844.30999999982</v>
      </c>
    </row>
  </sheetData>
  <sortState ref="A82:F85">
    <sortCondition ref="A82:A85"/>
  </sortState>
  <pageMargins left="0.25" right="0.25" top="0.75" bottom="0.75" header="0.3" footer="0.3"/>
  <pageSetup scale="68" fitToHeight="0" orientation="landscape" r:id="rId1"/>
  <rowBreaks count="1" manualBreakCount="1">
    <brk id="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Itemized Rate Case Expenses</vt:lpstr>
      <vt:lpstr>'Itemized Rate Case Expenses'!Print_Area</vt:lpstr>
      <vt:lpstr>'Itemized Rate Case Expenses'!Print_Titles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Steele</dc:creator>
  <cp:lastModifiedBy>Andrea Schroeder</cp:lastModifiedBy>
  <cp:lastPrinted>2021-12-14T20:10:12Z</cp:lastPrinted>
  <dcterms:created xsi:type="dcterms:W3CDTF">2021-06-03T19:24:28Z</dcterms:created>
  <dcterms:modified xsi:type="dcterms:W3CDTF">2021-12-14T20:10:36Z</dcterms:modified>
</cp:coreProperties>
</file>