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930"/>
  </bookViews>
  <sheets>
    <sheet name="Forecasted Years" sheetId="4" r:id="rId1"/>
    <sheet name="FTY, Base, and Combined" sheetId="1" r:id="rId2"/>
    <sheet name="Delta Historic" sheetId="2" r:id="rId3"/>
    <sheet name="Peoples KY Historic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1" i="1"/>
  <c r="D66" i="1" l="1"/>
  <c r="D65" i="1"/>
  <c r="D64" i="1"/>
  <c r="F57" i="4" l="1"/>
  <c r="E57" i="4"/>
  <c r="D57" i="4"/>
  <c r="F56" i="4"/>
  <c r="E56" i="4"/>
  <c r="D56" i="4"/>
  <c r="F55" i="4"/>
  <c r="E55" i="4"/>
  <c r="D55" i="4"/>
  <c r="F54" i="4"/>
  <c r="E54" i="4"/>
  <c r="D54" i="4"/>
  <c r="F5" i="4"/>
  <c r="E5" i="4"/>
  <c r="D5" i="4"/>
  <c r="F51" i="4"/>
  <c r="E51" i="4"/>
  <c r="D51" i="4"/>
  <c r="F6" i="2" l="1"/>
  <c r="F5" i="2"/>
  <c r="E5" i="2"/>
  <c r="E6" i="2"/>
  <c r="T18" i="4" l="1"/>
  <c r="T13" i="4"/>
  <c r="T11" i="4"/>
  <c r="U19" i="4"/>
  <c r="U18" i="4"/>
  <c r="U13" i="4"/>
  <c r="U11" i="4"/>
  <c r="Q18" i="4"/>
  <c r="Q13" i="4"/>
  <c r="Q11" i="4"/>
  <c r="G28" i="1" l="1"/>
  <c r="H36" i="3" l="1"/>
  <c r="H38" i="3"/>
  <c r="G36" i="3"/>
  <c r="G38" i="3"/>
  <c r="F36" i="3"/>
  <c r="F38" i="3"/>
  <c r="E36" i="3"/>
  <c r="E38" i="3"/>
  <c r="D36" i="3"/>
  <c r="D38" i="3"/>
</calcChain>
</file>

<file path=xl/sharedStrings.xml><?xml version="1.0" encoding="utf-8"?>
<sst xmlns="http://schemas.openxmlformats.org/spreadsheetml/2006/main" count="208" uniqueCount="72">
  <si>
    <t xml:space="preserve">Operating Revenues </t>
  </si>
  <si>
    <t/>
  </si>
  <si>
    <t>Sales of Gas</t>
  </si>
  <si>
    <t>Other Operating Revenues</t>
  </si>
  <si>
    <t>Total Operating Revenues</t>
  </si>
  <si>
    <t>Operating Expenses</t>
  </si>
  <si>
    <t>Gas Production Operating Expense</t>
  </si>
  <si>
    <t>Gas Strg, Term &amp; Proc Oper Exp</t>
  </si>
  <si>
    <t>Gas Transmission Operations Expense</t>
  </si>
  <si>
    <t>Gas Distribution Operations Expense</t>
  </si>
  <si>
    <t>Customer Accounts Expense</t>
  </si>
  <si>
    <t>Customer Service and Informational Expense</t>
  </si>
  <si>
    <t>Sales Expense</t>
  </si>
  <si>
    <t>Administrative &amp; General Operations Expense</t>
  </si>
  <si>
    <t>Maintenance Expense</t>
  </si>
  <si>
    <t>Depreciation Expense</t>
  </si>
  <si>
    <t>Amortization &amp; Depletion of Utility Plant</t>
  </si>
  <si>
    <t>Taxes Other than Income Taxes</t>
  </si>
  <si>
    <t xml:space="preserve">Income Taxes </t>
  </si>
  <si>
    <t xml:space="preserve">Provision for Deferred Income Taxes </t>
  </si>
  <si>
    <t xml:space="preserve">  Total Operating Expenses</t>
  </si>
  <si>
    <t>Net Other Income and Deductions</t>
  </si>
  <si>
    <t>Net Interest Charges</t>
  </si>
  <si>
    <t>Net Income</t>
  </si>
  <si>
    <t>Sales (Mcf) by Customer class:</t>
  </si>
  <si>
    <t>Residential</t>
  </si>
  <si>
    <t>Commercial</t>
  </si>
  <si>
    <t>Industrial</t>
  </si>
  <si>
    <t xml:space="preserve">     Total</t>
  </si>
  <si>
    <t>Number of Customers by class:</t>
  </si>
  <si>
    <t>Average Volume (Mcf) by class:</t>
  </si>
  <si>
    <t>Revenues by Customer Class</t>
  </si>
  <si>
    <t>Average Revenue by Customer Classs</t>
  </si>
  <si>
    <t>Base</t>
  </si>
  <si>
    <t>Period</t>
  </si>
  <si>
    <t>`</t>
  </si>
  <si>
    <t>Number of Customers:</t>
  </si>
  <si>
    <t>Sales (Mcf):</t>
  </si>
  <si>
    <t xml:space="preserve">Average Revenue </t>
  </si>
  <si>
    <t>Average Volume (Mcf)</t>
  </si>
  <si>
    <t>Net Other Income  (Deductions)</t>
  </si>
  <si>
    <t>Net Income (Loss)</t>
  </si>
  <si>
    <t>Operating Revenues</t>
  </si>
  <si>
    <t>Gas Supply Expense</t>
  </si>
  <si>
    <t>Other Operations Expense</t>
  </si>
  <si>
    <t xml:space="preserve">Maintenance </t>
  </si>
  <si>
    <t>Depreciation and Amortization</t>
  </si>
  <si>
    <t>Taxes Other Than Income Taxes</t>
  </si>
  <si>
    <t xml:space="preserve">     Total Operating Expenses</t>
  </si>
  <si>
    <t>Net Operating Income</t>
  </si>
  <si>
    <t>Other Income and Deductions</t>
  </si>
  <si>
    <t>Interest Charges</t>
  </si>
  <si>
    <t>Total Income Taxes</t>
  </si>
  <si>
    <t>Number of</t>
  </si>
  <si>
    <t>Average</t>
  </si>
  <si>
    <t>MCF</t>
  </si>
  <si>
    <t>bills</t>
  </si>
  <si>
    <t>Customers</t>
  </si>
  <si>
    <t>Usage</t>
  </si>
  <si>
    <t>Residential (Sales)</t>
  </si>
  <si>
    <t>Residential (Transportation)</t>
  </si>
  <si>
    <t>Small Non-Residential (Sales)</t>
  </si>
  <si>
    <t>Small Non-Residential (Transportation)</t>
  </si>
  <si>
    <t>Large Non-Residential (Sales)</t>
  </si>
  <si>
    <t>Large Non-Residential (Transportation)</t>
  </si>
  <si>
    <t>Interruptible (Sales)</t>
  </si>
  <si>
    <t>Interruptible (Transportation)</t>
  </si>
  <si>
    <t>Special Contract</t>
  </si>
  <si>
    <t>Farm Tap</t>
  </si>
  <si>
    <t>Off-System Transportation</t>
  </si>
  <si>
    <t>Projected</t>
  </si>
  <si>
    <t xml:space="preserve">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</si>
</sst>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41" fontId="0" fillId="0" borderId="0" xfId="0" applyNumberFormat="1"/>
    <xf numFmtId="3" fontId="0" fillId="0" borderId="0" xfId="0" applyNumberFormat="1"/>
    <xf numFmtId="41" fontId="3" fillId="0" borderId="0" xfId="0" applyNumberFormat="1" applyFont="1" applyFill="1" applyBorder="1"/>
    <xf numFmtId="0" fontId="0" fillId="0" borderId="1" xfId="0" applyBorder="1" applyAlignment="1">
      <alignment horizontal="center"/>
    </xf>
    <xf numFmtId="5" fontId="0" fillId="0" borderId="0" xfId="1" applyNumberFormat="1" applyFont="1" applyAlignment="1">
      <alignment horizontal="right" vertical="top"/>
    </xf>
    <xf numFmtId="37" fontId="0" fillId="0" borderId="0" xfId="1" applyNumberFormat="1" applyFont="1" applyAlignment="1">
      <alignment horizontal="right" vertical="top"/>
    </xf>
    <xf numFmtId="37" fontId="0" fillId="0" borderId="1" xfId="1" applyNumberFormat="1" applyFont="1" applyBorder="1" applyAlignment="1">
      <alignment horizontal="right" vertical="top"/>
    </xf>
    <xf numFmtId="37" fontId="0" fillId="0" borderId="0" xfId="0" applyNumberFormat="1"/>
    <xf numFmtId="37" fontId="0" fillId="0" borderId="0" xfId="1" applyNumberFormat="1" applyFont="1" applyFill="1" applyAlignment="1">
      <alignment horizontal="right" vertical="top"/>
    </xf>
    <xf numFmtId="37" fontId="0" fillId="0" borderId="0" xfId="1" applyNumberFormat="1" applyFont="1" applyFill="1" applyBorder="1" applyAlignment="1">
      <alignment horizontal="right" vertical="top"/>
    </xf>
    <xf numFmtId="37" fontId="0" fillId="0" borderId="0" xfId="1" applyNumberFormat="1" applyFont="1" applyBorder="1" applyAlignment="1">
      <alignment horizontal="right" vertical="top"/>
    </xf>
    <xf numFmtId="37" fontId="0" fillId="0" borderId="1" xfId="0" applyNumberFormat="1" applyBorder="1"/>
    <xf numFmtId="37" fontId="0" fillId="0" borderId="2" xfId="1" applyNumberFormat="1" applyFont="1" applyBorder="1" applyAlignment="1">
      <alignment horizontal="right" vertical="top"/>
    </xf>
    <xf numFmtId="5" fontId="0" fillId="0" borderId="3" xfId="0" applyNumberFormat="1" applyBorder="1"/>
    <xf numFmtId="41" fontId="0" fillId="0" borderId="4" xfId="0" applyNumberFormat="1" applyBorder="1"/>
    <xf numFmtId="41" fontId="0" fillId="0" borderId="5" xfId="0" applyNumberFormat="1" applyBorder="1"/>
    <xf numFmtId="41" fontId="0" fillId="0" borderId="2" xfId="0" applyNumberFormat="1" applyBorder="1"/>
    <xf numFmtId="41" fontId="0" fillId="0" borderId="3" xfId="0" applyNumberFormat="1" applyBorder="1"/>
    <xf numFmtId="164" fontId="0" fillId="0" borderId="2" xfId="0" applyNumberFormat="1" applyBorder="1" applyAlignment="1">
      <alignment horizontal="center"/>
    </xf>
    <xf numFmtId="1" fontId="0" fillId="0" borderId="0" xfId="0" applyNumberFormat="1"/>
    <xf numFmtId="5" fontId="0" fillId="0" borderId="0" xfId="0" applyNumberFormat="1"/>
    <xf numFmtId="41" fontId="0" fillId="0" borderId="1" xfId="0" applyNumberFormat="1" applyBorder="1"/>
    <xf numFmtId="41" fontId="0" fillId="0" borderId="0" xfId="0" applyNumberFormat="1" applyFont="1"/>
    <xf numFmtId="42" fontId="0" fillId="0" borderId="0" xfId="0" applyNumberFormat="1"/>
    <xf numFmtId="42" fontId="0" fillId="0" borderId="4" xfId="0" applyNumberFormat="1" applyBorder="1"/>
    <xf numFmtId="41" fontId="0" fillId="0" borderId="5" xfId="0" applyNumberFormat="1" applyBorder="1" applyProtection="1">
      <protection locked="0"/>
    </xf>
    <xf numFmtId="41" fontId="0" fillId="0" borderId="0" xfId="0" applyNumberFormat="1" applyBorder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0" applyFont="1"/>
    <xf numFmtId="165" fontId="0" fillId="0" borderId="0" xfId="1" applyNumberFormat="1" applyFont="1" applyAlignment="1"/>
    <xf numFmtId="165" fontId="0" fillId="0" borderId="2" xfId="1" applyNumberFormat="1" applyFont="1" applyBorder="1" applyAlignment="1"/>
    <xf numFmtId="165" fontId="0" fillId="0" borderId="0" xfId="0" applyNumberFormat="1"/>
    <xf numFmtId="0" fontId="3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165" fontId="0" fillId="2" borderId="0" xfId="1" applyNumberFormat="1" applyFont="1" applyFill="1" applyAlignment="1"/>
    <xf numFmtId="0" fontId="3" fillId="3" borderId="0" xfId="0" applyFont="1" applyFill="1"/>
    <xf numFmtId="0" fontId="0" fillId="3" borderId="0" xfId="0" applyFill="1"/>
    <xf numFmtId="165" fontId="0" fillId="3" borderId="0" xfId="1" applyNumberFormat="1" applyFont="1" applyFill="1"/>
    <xf numFmtId="165" fontId="0" fillId="3" borderId="0" xfId="1" applyNumberFormat="1" applyFont="1" applyFill="1" applyAlignment="1"/>
    <xf numFmtId="0" fontId="3" fillId="4" borderId="0" xfId="0" applyFont="1" applyFill="1"/>
    <xf numFmtId="0" fontId="0" fillId="4" borderId="0" xfId="0" applyFill="1"/>
    <xf numFmtId="165" fontId="0" fillId="4" borderId="0" xfId="1" applyNumberFormat="1" applyFont="1" applyFill="1"/>
    <xf numFmtId="165" fontId="0" fillId="4" borderId="0" xfId="1" applyNumberFormat="1" applyFont="1" applyFill="1" applyAlignment="1"/>
    <xf numFmtId="0" fontId="4" fillId="0" borderId="0" xfId="0" applyFont="1" applyFill="1" applyBorder="1" applyAlignment="1">
      <alignment horizontal="right"/>
    </xf>
    <xf numFmtId="41" fontId="0" fillId="0" borderId="0" xfId="0" applyNumberFormat="1" applyBorder="1" applyProtection="1">
      <protection locked="0"/>
    </xf>
    <xf numFmtId="4" fontId="0" fillId="0" borderId="0" xfId="0" applyNumberFormat="1"/>
    <xf numFmtId="0" fontId="0" fillId="0" borderId="2" xfId="0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5" fillId="5" borderId="0" xfId="0" applyNumberFormat="1" applyFont="1" applyFill="1" applyAlignment="1">
      <alignment horizontal="right"/>
    </xf>
    <xf numFmtId="43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607087</xdr:colOff>
      <xdr:row>25</xdr:row>
      <xdr:rowOff>0</xdr:rowOff>
    </xdr:from>
    <xdr:to>
      <xdr:col>19</xdr:col>
      <xdr:colOff>684817</xdr:colOff>
      <xdr:row>41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8BB2EB-3D9F-425F-864A-4170C4CC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9092" y="4469423"/>
          <a:ext cx="8293897" cy="298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8"/>
  <sheetViews>
    <sheetView showGridLines="0" tabSelected="1" zoomScale="80" zoomScaleNormal="80" workbookViewId="0">
      <selection activeCell="F5" sqref="F5"/>
    </sheetView>
  </sheetViews>
  <sheetFormatPr defaultRowHeight="15" x14ac:dyDescent="0.25"/>
  <cols>
    <col min="2" max="2" width="2.5703125" style="1" customWidth="1"/>
    <col min="3" max="3" width="27.85546875" bestFit="1" customWidth="1"/>
    <col min="4" max="6" width="13.42578125" bestFit="1" customWidth="1"/>
    <col min="12" max="13" width="11.5703125" bestFit="1" customWidth="1"/>
    <col min="14" max="14" width="12.42578125" bestFit="1" customWidth="1"/>
    <col min="15" max="15" width="12.28515625" bestFit="1" customWidth="1"/>
    <col min="20" max="20" width="11.28515625" bestFit="1" customWidth="1"/>
  </cols>
  <sheetData>
    <row r="2" spans="2:21" x14ac:dyDescent="0.25">
      <c r="D2" s="4">
        <v>2024</v>
      </c>
      <c r="E2" s="4">
        <v>2023</v>
      </c>
      <c r="F2" s="4">
        <v>2022</v>
      </c>
    </row>
    <row r="3" spans="2:21" x14ac:dyDescent="0.25">
      <c r="B3" s="1" t="s">
        <v>42</v>
      </c>
    </row>
    <row r="4" spans="2:21" x14ac:dyDescent="0.25">
      <c r="C4" t="s">
        <v>2</v>
      </c>
      <c r="D4" s="5">
        <v>55253676</v>
      </c>
      <c r="E4" s="5">
        <v>55253676</v>
      </c>
      <c r="F4" s="5">
        <v>55253676</v>
      </c>
    </row>
    <row r="5" spans="2:21" x14ac:dyDescent="0.25">
      <c r="C5" t="s">
        <v>3</v>
      </c>
      <c r="D5" s="51">
        <f>D6-D4</f>
        <v>3195795</v>
      </c>
      <c r="E5" s="51">
        <f t="shared" ref="E5:F5" si="0">E6-E4</f>
        <v>3195795</v>
      </c>
      <c r="F5" s="51">
        <f t="shared" si="0"/>
        <v>3195795</v>
      </c>
    </row>
    <row r="6" spans="2:21" x14ac:dyDescent="0.25">
      <c r="C6" t="s">
        <v>4</v>
      </c>
      <c r="D6" s="30">
        <v>58449471</v>
      </c>
      <c r="E6" s="30">
        <v>58449471</v>
      </c>
      <c r="F6" s="30">
        <v>58449471</v>
      </c>
    </row>
    <row r="7" spans="2:21" x14ac:dyDescent="0.25">
      <c r="D7" s="5"/>
      <c r="E7" s="5"/>
      <c r="F7" s="5"/>
    </row>
    <row r="8" spans="2:21" x14ac:dyDescent="0.25">
      <c r="B8" s="1" t="s">
        <v>5</v>
      </c>
      <c r="D8" s="5"/>
      <c r="E8" s="5"/>
      <c r="F8" s="5"/>
      <c r="M8" s="32" t="s">
        <v>53</v>
      </c>
      <c r="N8" s="32" t="s">
        <v>54</v>
      </c>
      <c r="O8" s="32" t="s">
        <v>55</v>
      </c>
    </row>
    <row r="9" spans="2:21" x14ac:dyDescent="0.25">
      <c r="C9" t="s">
        <v>43</v>
      </c>
      <c r="D9" s="5">
        <v>15821883</v>
      </c>
      <c r="E9" s="5">
        <v>15821883</v>
      </c>
      <c r="F9" s="5">
        <v>15821883</v>
      </c>
      <c r="M9" s="33" t="s">
        <v>56</v>
      </c>
      <c r="N9" s="33" t="s">
        <v>57</v>
      </c>
      <c r="O9" s="33" t="s">
        <v>58</v>
      </c>
      <c r="Q9" s="50" t="s">
        <v>70</v>
      </c>
      <c r="S9">
        <v>2020</v>
      </c>
    </row>
    <row r="10" spans="2:21" x14ac:dyDescent="0.25">
      <c r="C10" t="s">
        <v>44</v>
      </c>
      <c r="D10" s="5">
        <v>16417660</v>
      </c>
      <c r="E10" s="5">
        <v>15939476</v>
      </c>
      <c r="F10" s="5">
        <v>15475220</v>
      </c>
      <c r="I10" s="38" t="s">
        <v>59</v>
      </c>
      <c r="J10" s="39"/>
      <c r="K10" s="39"/>
      <c r="L10" s="39"/>
      <c r="M10" s="40">
        <v>365245</v>
      </c>
      <c r="N10" s="41">
        <v>30437.083333333332</v>
      </c>
      <c r="O10" s="40">
        <v>1385177.3</v>
      </c>
    </row>
    <row r="11" spans="2:21" x14ac:dyDescent="0.25">
      <c r="C11" t="s">
        <v>45</v>
      </c>
      <c r="D11" s="5">
        <v>564207</v>
      </c>
      <c r="E11" s="5">
        <v>547774</v>
      </c>
      <c r="F11" s="5">
        <v>531819</v>
      </c>
      <c r="I11" s="38" t="s">
        <v>60</v>
      </c>
      <c r="J11" s="39"/>
      <c r="K11" s="39"/>
      <c r="L11" s="39"/>
      <c r="M11" s="40">
        <v>335</v>
      </c>
      <c r="N11" s="41">
        <v>27.916666666666668</v>
      </c>
      <c r="O11" s="40">
        <v>1315.1999999999998</v>
      </c>
      <c r="Q11" s="37">
        <f>N10</f>
        <v>30437.083333333332</v>
      </c>
      <c r="R11">
        <v>1385177.3</v>
      </c>
      <c r="S11" s="5">
        <v>30545</v>
      </c>
      <c r="T11" s="5">
        <f>'Delta Historic'!D34</f>
        <v>1529058</v>
      </c>
      <c r="U11" s="37">
        <f>Q11-S11</f>
        <v>-107.91666666666788</v>
      </c>
    </row>
    <row r="12" spans="2:21" x14ac:dyDescent="0.25">
      <c r="C12" t="s">
        <v>46</v>
      </c>
      <c r="D12" s="5">
        <v>10793667</v>
      </c>
      <c r="E12" s="5">
        <v>10369905</v>
      </c>
      <c r="F12" s="5">
        <v>9903030</v>
      </c>
      <c r="I12" s="42" t="s">
        <v>61</v>
      </c>
      <c r="J12" s="43"/>
      <c r="K12" s="43"/>
      <c r="L12" s="43"/>
      <c r="M12" s="44">
        <v>50569</v>
      </c>
      <c r="N12" s="45">
        <v>4214.083333333333</v>
      </c>
      <c r="O12" s="44">
        <v>489342.38844015694</v>
      </c>
      <c r="S12" s="5"/>
    </row>
    <row r="13" spans="2:21" x14ac:dyDescent="0.25">
      <c r="C13" t="s">
        <v>47</v>
      </c>
      <c r="D13" s="5">
        <v>4292420</v>
      </c>
      <c r="E13" s="5">
        <v>4088019</v>
      </c>
      <c r="F13" s="5">
        <v>3893351</v>
      </c>
      <c r="I13" s="42" t="s">
        <v>62</v>
      </c>
      <c r="J13" s="43"/>
      <c r="K13" s="43"/>
      <c r="L13" s="43"/>
      <c r="M13" s="44">
        <v>1336</v>
      </c>
      <c r="N13" s="45">
        <v>111.33333333333333</v>
      </c>
      <c r="O13" s="44">
        <v>19019.3</v>
      </c>
      <c r="Q13" s="37">
        <f>N12</f>
        <v>4214.083333333333</v>
      </c>
      <c r="R13">
        <v>489342.38844015694</v>
      </c>
      <c r="S13" s="5">
        <v>4184</v>
      </c>
      <c r="T13" s="5">
        <f>'Delta Historic'!D35</f>
        <v>532156</v>
      </c>
      <c r="U13" s="37">
        <f>Q13-S13</f>
        <v>30.08333333333303</v>
      </c>
    </row>
    <row r="14" spans="2:21" x14ac:dyDescent="0.25">
      <c r="C14" t="s">
        <v>52</v>
      </c>
      <c r="D14" s="5">
        <v>1995648</v>
      </c>
      <c r="E14" s="5">
        <v>2415828</v>
      </c>
      <c r="F14" s="5">
        <v>2512574</v>
      </c>
      <c r="I14" s="46" t="s">
        <v>63</v>
      </c>
      <c r="J14" s="47"/>
      <c r="K14" s="47"/>
      <c r="L14" s="47"/>
      <c r="M14" s="48">
        <v>10668</v>
      </c>
      <c r="N14" s="49">
        <v>889</v>
      </c>
      <c r="O14" s="48">
        <v>736644.99999999988</v>
      </c>
    </row>
    <row r="15" spans="2:21" x14ac:dyDescent="0.25">
      <c r="C15" t="s">
        <v>48</v>
      </c>
      <c r="D15" s="26">
        <v>49885485</v>
      </c>
      <c r="E15" s="26">
        <v>49182885</v>
      </c>
      <c r="F15" s="26">
        <v>48137877</v>
      </c>
      <c r="I15" s="46" t="s">
        <v>64</v>
      </c>
      <c r="J15" s="47"/>
      <c r="K15" s="47"/>
      <c r="L15" s="47"/>
      <c r="M15" s="48">
        <v>1367</v>
      </c>
      <c r="N15" s="49">
        <v>113.91666666666667</v>
      </c>
      <c r="O15" s="48">
        <v>1512103.6999999997</v>
      </c>
    </row>
    <row r="16" spans="2:21" x14ac:dyDescent="0.25">
      <c r="D16" s="5"/>
      <c r="E16" s="5"/>
      <c r="F16" s="5"/>
      <c r="I16" s="46" t="s">
        <v>65</v>
      </c>
      <c r="J16" s="47"/>
      <c r="K16" s="47"/>
      <c r="L16" s="47"/>
      <c r="M16" s="48">
        <v>45</v>
      </c>
      <c r="N16" s="49">
        <v>3.75</v>
      </c>
      <c r="O16" s="48">
        <v>25937.600000000002</v>
      </c>
    </row>
    <row r="17" spans="2:21" x14ac:dyDescent="0.25">
      <c r="B17" s="1" t="s">
        <v>49</v>
      </c>
      <c r="D17" s="31">
        <v>8563986</v>
      </c>
      <c r="E17" s="31">
        <v>9266586</v>
      </c>
      <c r="F17" s="31">
        <v>10311594</v>
      </c>
      <c r="I17" s="46" t="s">
        <v>66</v>
      </c>
      <c r="J17" s="47"/>
      <c r="K17" s="47"/>
      <c r="L17" s="47"/>
      <c r="M17" s="48">
        <v>384</v>
      </c>
      <c r="N17" s="49">
        <v>32</v>
      </c>
      <c r="O17" s="48">
        <v>1604711.1510978048</v>
      </c>
    </row>
    <row r="18" spans="2:21" x14ac:dyDescent="0.25">
      <c r="D18" s="5"/>
      <c r="E18" s="5"/>
      <c r="F18" s="5"/>
      <c r="I18" s="46" t="s">
        <v>67</v>
      </c>
      <c r="J18" s="47"/>
      <c r="K18" s="47"/>
      <c r="L18" s="47"/>
      <c r="M18" s="48">
        <v>36</v>
      </c>
      <c r="N18" s="49">
        <v>3</v>
      </c>
      <c r="O18" s="48">
        <v>2282421.4</v>
      </c>
      <c r="Q18" s="37">
        <f>N14</f>
        <v>889</v>
      </c>
      <c r="R18">
        <v>736644.99999999988</v>
      </c>
      <c r="S18" s="5">
        <v>889</v>
      </c>
      <c r="T18" s="5">
        <f>'Delta Historic'!D36</f>
        <v>801829</v>
      </c>
      <c r="U18" s="37">
        <f>Q18-S18</f>
        <v>0</v>
      </c>
    </row>
    <row r="19" spans="2:21" x14ac:dyDescent="0.25">
      <c r="B19" s="1" t="s">
        <v>50</v>
      </c>
      <c r="D19" s="5">
        <v>1332617</v>
      </c>
      <c r="E19" s="5">
        <v>1332617</v>
      </c>
      <c r="F19" s="5">
        <v>1332617</v>
      </c>
      <c r="I19" s="34" t="s">
        <v>68</v>
      </c>
      <c r="M19" s="5">
        <v>39400</v>
      </c>
      <c r="N19" s="35">
        <v>3283.3333333333335</v>
      </c>
      <c r="O19" s="5">
        <v>212047.39999999985</v>
      </c>
      <c r="Q19">
        <v>3283</v>
      </c>
      <c r="R19">
        <v>212047.39999999985</v>
      </c>
      <c r="S19">
        <v>2929</v>
      </c>
      <c r="U19" s="37">
        <f>Q19-S19</f>
        <v>354</v>
      </c>
    </row>
    <row r="20" spans="2:21" x14ac:dyDescent="0.25">
      <c r="D20" s="5"/>
      <c r="E20" s="5"/>
      <c r="F20" s="5"/>
      <c r="I20" s="34" t="s">
        <v>69</v>
      </c>
      <c r="M20" s="21">
        <v>108</v>
      </c>
      <c r="N20" s="36">
        <v>9</v>
      </c>
      <c r="O20" s="21">
        <v>9553161.3234253377</v>
      </c>
    </row>
    <row r="21" spans="2:21" x14ac:dyDescent="0.25">
      <c r="B21" s="1" t="s">
        <v>51</v>
      </c>
      <c r="D21" s="5">
        <v>2864983</v>
      </c>
      <c r="E21" s="5">
        <v>2808807</v>
      </c>
      <c r="F21" s="5">
        <v>2753732</v>
      </c>
      <c r="M21" s="37">
        <v>469493</v>
      </c>
      <c r="N21" s="37">
        <v>39124.416666666672</v>
      </c>
      <c r="O21" s="37">
        <v>17821881.762963299</v>
      </c>
    </row>
    <row r="22" spans="2:21" x14ac:dyDescent="0.25">
      <c r="D22" s="5"/>
      <c r="E22" s="5"/>
      <c r="F22" s="5"/>
    </row>
    <row r="23" spans="2:21" ht="15.75" thickBot="1" x14ac:dyDescent="0.3">
      <c r="B23" s="1" t="s">
        <v>23</v>
      </c>
      <c r="D23" s="22">
        <v>7031620</v>
      </c>
      <c r="E23" s="22">
        <v>7790396</v>
      </c>
      <c r="F23" s="22">
        <v>8890479</v>
      </c>
    </row>
    <row r="24" spans="2:21" ht="15.75" thickTop="1" x14ac:dyDescent="0.25">
      <c r="D24" s="5"/>
      <c r="E24" s="5"/>
      <c r="F24" s="5"/>
    </row>
    <row r="25" spans="2:21" x14ac:dyDescent="0.25">
      <c r="D25" s="5"/>
      <c r="E25" s="5"/>
      <c r="F25" s="5"/>
    </row>
    <row r="26" spans="2:21" x14ac:dyDescent="0.25">
      <c r="B26" s="1" t="s">
        <v>29</v>
      </c>
      <c r="C26" s="1"/>
      <c r="D26" s="5"/>
      <c r="E26" s="5"/>
      <c r="F26" s="5"/>
    </row>
    <row r="27" spans="2:21" x14ac:dyDescent="0.25">
      <c r="B27"/>
      <c r="C27" t="s">
        <v>25</v>
      </c>
      <c r="D27" s="37">
        <v>30437.083333333332</v>
      </c>
      <c r="E27" s="37">
        <v>30437.083333333332</v>
      </c>
      <c r="F27" s="37">
        <v>30437.083333333332</v>
      </c>
    </row>
    <row r="28" spans="2:21" x14ac:dyDescent="0.25">
      <c r="B28"/>
      <c r="C28" t="s">
        <v>26</v>
      </c>
      <c r="D28" s="5">
        <v>4214.083333333333</v>
      </c>
      <c r="E28" s="5">
        <v>4214.083333333333</v>
      </c>
      <c r="F28" s="5">
        <v>4214.083333333333</v>
      </c>
    </row>
    <row r="29" spans="2:21" x14ac:dyDescent="0.25">
      <c r="B29"/>
      <c r="C29" t="s">
        <v>27</v>
      </c>
      <c r="D29" s="37">
        <v>889</v>
      </c>
      <c r="E29" s="37">
        <v>889</v>
      </c>
      <c r="F29" s="37">
        <v>889</v>
      </c>
    </row>
    <row r="30" spans="2:21" x14ac:dyDescent="0.25">
      <c r="B30"/>
      <c r="C30" t="s">
        <v>68</v>
      </c>
      <c r="D30" s="37">
        <v>3283.3333333333335</v>
      </c>
      <c r="E30" s="37">
        <v>3283.3333333333335</v>
      </c>
      <c r="F30" s="37">
        <v>3283.3333333333335</v>
      </c>
    </row>
    <row r="31" spans="2:21" x14ac:dyDescent="0.25">
      <c r="B31"/>
      <c r="C31" t="s">
        <v>28</v>
      </c>
      <c r="D31" s="5">
        <v>35540.166666666664</v>
      </c>
      <c r="E31" s="5">
        <v>35540.166666666664</v>
      </c>
      <c r="F31" s="5">
        <v>35540.166666666664</v>
      </c>
    </row>
    <row r="32" spans="2:21" x14ac:dyDescent="0.25">
      <c r="B32"/>
      <c r="D32" s="5"/>
      <c r="E32" s="5"/>
      <c r="F32" s="5"/>
    </row>
    <row r="33" spans="2:12" x14ac:dyDescent="0.25">
      <c r="B33" s="1" t="s">
        <v>24</v>
      </c>
      <c r="D33" s="5"/>
      <c r="E33" s="5"/>
      <c r="F33" s="5"/>
    </row>
    <row r="34" spans="2:12" x14ac:dyDescent="0.25">
      <c r="B34"/>
      <c r="C34" t="s">
        <v>25</v>
      </c>
      <c r="D34" s="5">
        <v>1385177.3</v>
      </c>
      <c r="E34" s="5">
        <v>1385177.3</v>
      </c>
      <c r="F34" s="5">
        <v>1385177.3</v>
      </c>
    </row>
    <row r="35" spans="2:12" x14ac:dyDescent="0.25">
      <c r="B35"/>
      <c r="C35" t="s">
        <v>26</v>
      </c>
      <c r="D35" s="5">
        <v>489342.38844015694</v>
      </c>
      <c r="E35" s="5">
        <v>489342.38844015694</v>
      </c>
      <c r="F35" s="5">
        <v>489342.38844015694</v>
      </c>
    </row>
    <row r="36" spans="2:12" x14ac:dyDescent="0.25">
      <c r="B36"/>
      <c r="C36" t="s">
        <v>27</v>
      </c>
      <c r="D36" s="5">
        <v>736644.99999999988</v>
      </c>
      <c r="E36" s="5">
        <v>736644.99999999988</v>
      </c>
      <c r="F36" s="5">
        <v>736644.99999999988</v>
      </c>
    </row>
    <row r="37" spans="2:12" x14ac:dyDescent="0.25">
      <c r="B37"/>
      <c r="C37" t="s">
        <v>68</v>
      </c>
      <c r="D37" s="5">
        <v>212047.39999999985</v>
      </c>
      <c r="E37" s="5">
        <v>212047.39999999985</v>
      </c>
      <c r="F37" s="5">
        <v>212047.39999999985</v>
      </c>
    </row>
    <row r="38" spans="2:12" x14ac:dyDescent="0.25">
      <c r="B38"/>
      <c r="C38" t="s">
        <v>28</v>
      </c>
      <c r="D38" s="5"/>
      <c r="E38" s="5"/>
      <c r="F38" s="5"/>
    </row>
    <row r="39" spans="2:12" x14ac:dyDescent="0.25">
      <c r="B39"/>
      <c r="D39" s="5"/>
      <c r="E39" s="5"/>
      <c r="F39" s="5"/>
    </row>
    <row r="40" spans="2:12" x14ac:dyDescent="0.25">
      <c r="B40" s="1" t="s">
        <v>30</v>
      </c>
      <c r="D40" s="5"/>
      <c r="E40" s="5"/>
      <c r="F40" s="5"/>
    </row>
    <row r="41" spans="2:12" x14ac:dyDescent="0.25">
      <c r="B41"/>
      <c r="C41" t="s">
        <v>25</v>
      </c>
      <c r="D41" s="5">
        <v>45.509528124957221</v>
      </c>
      <c r="E41" s="5">
        <v>45.509528124957221</v>
      </c>
      <c r="F41" s="5">
        <v>45.509528124957221</v>
      </c>
    </row>
    <row r="42" spans="2:12" x14ac:dyDescent="0.25">
      <c r="B42"/>
      <c r="C42" t="s">
        <v>26</v>
      </c>
      <c r="D42" s="5">
        <v>116.12071943842835</v>
      </c>
      <c r="E42" s="5">
        <v>116.12071943842835</v>
      </c>
      <c r="F42" s="5">
        <v>116.12071943842835</v>
      </c>
      <c r="L42" s="6"/>
    </row>
    <row r="43" spans="2:12" x14ac:dyDescent="0.25">
      <c r="B43"/>
      <c r="C43" t="s">
        <v>27</v>
      </c>
      <c r="D43" s="5">
        <v>828.62204724409435</v>
      </c>
      <c r="E43" s="5">
        <v>828.62204724409435</v>
      </c>
      <c r="F43" s="5">
        <v>828.62204724409435</v>
      </c>
      <c r="L43" s="6"/>
    </row>
    <row r="44" spans="2:12" x14ac:dyDescent="0.25">
      <c r="B44"/>
      <c r="C44" t="s">
        <v>68</v>
      </c>
      <c r="D44" s="5">
        <v>64.582964467005027</v>
      </c>
      <c r="E44" s="5">
        <v>64.582964467005027</v>
      </c>
      <c r="F44" s="5">
        <v>64.582964467005027</v>
      </c>
      <c r="L44" s="6"/>
    </row>
    <row r="45" spans="2:12" x14ac:dyDescent="0.25">
      <c r="L45" s="6"/>
    </row>
    <row r="46" spans="2:12" x14ac:dyDescent="0.25">
      <c r="B46" s="1" t="s">
        <v>31</v>
      </c>
    </row>
    <row r="47" spans="2:12" x14ac:dyDescent="0.25">
      <c r="C47" t="s">
        <v>25</v>
      </c>
      <c r="D47" s="5">
        <v>27552661</v>
      </c>
      <c r="E47" s="5">
        <v>27552661</v>
      </c>
      <c r="F47" s="5">
        <v>27552661</v>
      </c>
    </row>
    <row r="48" spans="2:12" x14ac:dyDescent="0.25">
      <c r="C48" t="s">
        <v>26</v>
      </c>
      <c r="D48" s="5">
        <v>8326327</v>
      </c>
      <c r="E48" s="5">
        <v>8326327</v>
      </c>
      <c r="F48" s="5">
        <v>8326327</v>
      </c>
    </row>
    <row r="49" spans="2:9" x14ac:dyDescent="0.25">
      <c r="C49" t="s">
        <v>27</v>
      </c>
      <c r="D49" s="5">
        <v>16557975</v>
      </c>
      <c r="E49" s="5">
        <v>16557975</v>
      </c>
      <c r="F49" s="5">
        <v>16557975</v>
      </c>
    </row>
    <row r="50" spans="2:9" x14ac:dyDescent="0.25">
      <c r="C50" t="s">
        <v>68</v>
      </c>
      <c r="D50" s="5">
        <v>2816713</v>
      </c>
      <c r="E50" s="5">
        <v>2816713</v>
      </c>
      <c r="F50" s="5">
        <v>2816713</v>
      </c>
    </row>
    <row r="51" spans="2:9" x14ac:dyDescent="0.25">
      <c r="C51" t="s">
        <v>71</v>
      </c>
      <c r="D51" s="5">
        <f>SUM(D47:D50)</f>
        <v>55253676</v>
      </c>
      <c r="E51" s="5">
        <f t="shared" ref="E51:F51" si="1">SUM(E47:E50)</f>
        <v>55253676</v>
      </c>
      <c r="F51" s="5">
        <f t="shared" si="1"/>
        <v>55253676</v>
      </c>
    </row>
    <row r="53" spans="2:9" x14ac:dyDescent="0.25">
      <c r="B53" s="1" t="s">
        <v>32</v>
      </c>
    </row>
    <row r="54" spans="2:9" x14ac:dyDescent="0.25">
      <c r="C54" t="s">
        <v>25</v>
      </c>
      <c r="D54" s="52">
        <f>D47/D27</f>
        <v>905.23328724554756</v>
      </c>
      <c r="E54" s="52">
        <f>E47/E27</f>
        <v>905.23328724554756</v>
      </c>
      <c r="F54" s="52">
        <f>F47/F27</f>
        <v>905.23328724554756</v>
      </c>
      <c r="H54" s="28"/>
      <c r="I54" s="56"/>
    </row>
    <row r="55" spans="2:9" x14ac:dyDescent="0.25">
      <c r="C55" t="s">
        <v>26</v>
      </c>
      <c r="D55" s="52">
        <f t="shared" ref="D55:F55" si="2">D48/D28</f>
        <v>1975.833494828848</v>
      </c>
      <c r="E55" s="52">
        <f t="shared" si="2"/>
        <v>1975.833494828848</v>
      </c>
      <c r="F55" s="52">
        <f t="shared" si="2"/>
        <v>1975.833494828848</v>
      </c>
      <c r="H55" s="28"/>
      <c r="I55" s="56"/>
    </row>
    <row r="56" spans="2:9" x14ac:dyDescent="0.25">
      <c r="C56" t="s">
        <v>27</v>
      </c>
      <c r="D56" s="52">
        <f t="shared" ref="D56:F56" si="3">D49/D29</f>
        <v>18625.393700787401</v>
      </c>
      <c r="E56" s="52">
        <f t="shared" si="3"/>
        <v>18625.393700787401</v>
      </c>
      <c r="F56" s="52">
        <f t="shared" si="3"/>
        <v>18625.393700787401</v>
      </c>
      <c r="H56" s="28"/>
      <c r="I56" s="56"/>
    </row>
    <row r="57" spans="2:9" x14ac:dyDescent="0.25">
      <c r="C57" t="s">
        <v>68</v>
      </c>
      <c r="D57" s="52">
        <f t="shared" ref="D57:F57" si="4">D50/D30</f>
        <v>857.88213197969537</v>
      </c>
      <c r="E57" s="52">
        <f t="shared" si="4"/>
        <v>857.88213197969537</v>
      </c>
      <c r="F57" s="52">
        <f t="shared" si="4"/>
        <v>857.88213197969537</v>
      </c>
      <c r="H57" s="28"/>
      <c r="I57" s="56"/>
    </row>
    <row r="58" spans="2:9" x14ac:dyDescent="0.25">
      <c r="D58" s="52"/>
      <c r="E58" s="52"/>
      <c r="F58" s="5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9"/>
  <sheetViews>
    <sheetView showGridLines="0" topLeftCell="A7" zoomScale="90" zoomScaleNormal="90" workbookViewId="0">
      <selection activeCell="O26" sqref="O26"/>
    </sheetView>
  </sheetViews>
  <sheetFormatPr defaultRowHeight="15" x14ac:dyDescent="0.25"/>
  <cols>
    <col min="2" max="2" width="2.5703125" customWidth="1"/>
    <col min="3" max="3" width="38.28515625" bestFit="1" customWidth="1"/>
    <col min="4" max="4" width="16.5703125" customWidth="1"/>
    <col min="5" max="5" width="14.5703125" bestFit="1" customWidth="1"/>
    <col min="6" max="6" width="14" bestFit="1" customWidth="1"/>
    <col min="7" max="7" width="14.28515625" style="27" bestFit="1" customWidth="1"/>
    <col min="8" max="8" width="14.85546875" style="27" bestFit="1" customWidth="1"/>
    <col min="9" max="9" width="14.5703125" style="27" bestFit="1" customWidth="1"/>
    <col min="10" max="10" width="11" style="27" bestFit="1" customWidth="1"/>
  </cols>
  <sheetData>
    <row r="2" spans="2:9" x14ac:dyDescent="0.25">
      <c r="D2" s="4"/>
    </row>
    <row r="3" spans="2:9" x14ac:dyDescent="0.25">
      <c r="D3" s="4" t="s">
        <v>33</v>
      </c>
    </row>
    <row r="4" spans="2:9" x14ac:dyDescent="0.25">
      <c r="D4" s="53" t="s">
        <v>34</v>
      </c>
      <c r="E4" s="23">
        <v>2020</v>
      </c>
      <c r="F4" s="23">
        <v>2019</v>
      </c>
      <c r="G4" s="23">
        <v>2018</v>
      </c>
      <c r="H4" s="23">
        <v>2017</v>
      </c>
      <c r="I4" s="23">
        <v>2016</v>
      </c>
    </row>
    <row r="6" spans="2:9" x14ac:dyDescent="0.25">
      <c r="B6" s="1" t="s">
        <v>0</v>
      </c>
    </row>
    <row r="7" spans="2:9" x14ac:dyDescent="0.25">
      <c r="B7" s="2" t="s">
        <v>1</v>
      </c>
      <c r="C7" s="2" t="s">
        <v>2</v>
      </c>
      <c r="D7" s="5">
        <v>39433725</v>
      </c>
      <c r="E7" s="5">
        <v>39763805</v>
      </c>
      <c r="F7" s="5">
        <v>42243211.420000002</v>
      </c>
      <c r="G7" s="5">
        <v>41709616</v>
      </c>
      <c r="H7" s="5">
        <v>40028763</v>
      </c>
      <c r="I7" s="5">
        <v>37994195</v>
      </c>
    </row>
    <row r="8" spans="2:9" x14ac:dyDescent="0.25">
      <c r="B8" s="2" t="s">
        <v>1</v>
      </c>
      <c r="C8" s="2" t="s">
        <v>3</v>
      </c>
      <c r="D8" s="5">
        <v>6479037</v>
      </c>
      <c r="E8" s="5">
        <v>5428814</v>
      </c>
      <c r="F8" s="5">
        <v>7172406.6200000001</v>
      </c>
      <c r="G8" s="5">
        <v>9591096</v>
      </c>
      <c r="H8" s="5">
        <v>9974683</v>
      </c>
      <c r="I8" s="5">
        <v>9898603</v>
      </c>
    </row>
    <row r="9" spans="2:9" x14ac:dyDescent="0.25">
      <c r="B9" s="2" t="s">
        <v>1</v>
      </c>
      <c r="C9" s="2" t="s">
        <v>4</v>
      </c>
      <c r="D9" s="26">
        <v>45912762</v>
      </c>
      <c r="E9" s="26">
        <v>45192619</v>
      </c>
      <c r="F9" s="26">
        <v>49415617.859999999</v>
      </c>
      <c r="G9" s="26">
        <v>51300712</v>
      </c>
      <c r="H9" s="26">
        <v>50003446</v>
      </c>
      <c r="I9" s="26">
        <v>47892798</v>
      </c>
    </row>
    <row r="10" spans="2:9" x14ac:dyDescent="0.25">
      <c r="E10" s="5"/>
      <c r="F10" s="5"/>
      <c r="G10" s="5"/>
      <c r="H10" s="5"/>
      <c r="I10" s="5"/>
    </row>
    <row r="11" spans="2:9" x14ac:dyDescent="0.25">
      <c r="B11" s="3" t="s">
        <v>5</v>
      </c>
      <c r="E11" s="5"/>
      <c r="F11" s="5"/>
      <c r="G11" s="5"/>
      <c r="H11" s="5"/>
      <c r="I11" s="5"/>
    </row>
    <row r="12" spans="2:9" x14ac:dyDescent="0.25">
      <c r="B12" s="2" t="s">
        <v>1</v>
      </c>
      <c r="C12" s="2" t="s">
        <v>6</v>
      </c>
      <c r="D12" s="5">
        <v>12503349</v>
      </c>
      <c r="E12" s="5">
        <v>12622894.65</v>
      </c>
      <c r="F12" s="5">
        <v>15398525.940000001</v>
      </c>
      <c r="G12" s="5">
        <v>17898650</v>
      </c>
      <c r="H12" s="5">
        <v>15205183</v>
      </c>
      <c r="I12" s="5">
        <v>13177802</v>
      </c>
    </row>
    <row r="13" spans="2:9" x14ac:dyDescent="0.25">
      <c r="B13" s="2"/>
      <c r="C13" s="2" t="s">
        <v>7</v>
      </c>
      <c r="D13" s="5">
        <v>319489</v>
      </c>
      <c r="E13" s="5">
        <v>307270.14999999997</v>
      </c>
      <c r="F13" s="5">
        <v>305498.59999999998</v>
      </c>
      <c r="G13" s="5">
        <v>297086</v>
      </c>
      <c r="H13" s="5">
        <v>341408</v>
      </c>
      <c r="I13" s="5">
        <v>304821</v>
      </c>
    </row>
    <row r="14" spans="2:9" x14ac:dyDescent="0.25">
      <c r="C14" s="2" t="s">
        <v>8</v>
      </c>
      <c r="D14" s="5">
        <v>3593355</v>
      </c>
      <c r="E14" s="5">
        <v>3740837.64</v>
      </c>
      <c r="F14" s="5">
        <v>3286284.41</v>
      </c>
      <c r="G14" s="5">
        <v>359504</v>
      </c>
      <c r="H14" s="5">
        <v>346978</v>
      </c>
      <c r="I14" s="5">
        <v>228473</v>
      </c>
    </row>
    <row r="15" spans="2:9" x14ac:dyDescent="0.25">
      <c r="C15" t="s">
        <v>9</v>
      </c>
      <c r="D15" s="5">
        <v>2050422</v>
      </c>
      <c r="E15" s="5">
        <v>2010962.88</v>
      </c>
      <c r="F15" s="5">
        <v>2037217.3</v>
      </c>
      <c r="G15" s="5">
        <v>4876060</v>
      </c>
      <c r="H15" s="5">
        <v>4701966</v>
      </c>
      <c r="I15" s="5">
        <v>4471742</v>
      </c>
    </row>
    <row r="16" spans="2:9" x14ac:dyDescent="0.25">
      <c r="C16" t="s">
        <v>10</v>
      </c>
      <c r="D16" s="5">
        <v>1447307</v>
      </c>
      <c r="E16" s="5">
        <v>1538103.15</v>
      </c>
      <c r="F16" s="5">
        <v>1321923</v>
      </c>
      <c r="G16" s="5">
        <v>1582791</v>
      </c>
      <c r="H16" s="5">
        <v>1397191</v>
      </c>
      <c r="I16" s="5">
        <v>1381307</v>
      </c>
    </row>
    <row r="17" spans="2:9" x14ac:dyDescent="0.25">
      <c r="C17" t="s">
        <v>11</v>
      </c>
      <c r="D17" s="5">
        <v>592</v>
      </c>
      <c r="E17" s="5">
        <v>394</v>
      </c>
      <c r="F17" s="5">
        <v>684</v>
      </c>
      <c r="G17" s="5">
        <v>2859</v>
      </c>
      <c r="H17" s="5">
        <v>5038</v>
      </c>
      <c r="I17" s="5">
        <v>1951</v>
      </c>
    </row>
    <row r="18" spans="2:9" x14ac:dyDescent="0.25">
      <c r="C18" s="2" t="s">
        <v>12</v>
      </c>
      <c r="D18" s="5">
        <v>553</v>
      </c>
      <c r="E18" s="5">
        <v>652</v>
      </c>
      <c r="F18" s="5">
        <v>568</v>
      </c>
      <c r="G18" s="5">
        <v>883</v>
      </c>
      <c r="H18" s="5">
        <v>1759</v>
      </c>
      <c r="I18" s="5">
        <v>0</v>
      </c>
    </row>
    <row r="19" spans="2:9" x14ac:dyDescent="0.25">
      <c r="C19" t="s">
        <v>13</v>
      </c>
      <c r="D19" s="5">
        <v>7345484</v>
      </c>
      <c r="E19" s="5">
        <v>6074766.9299999997</v>
      </c>
      <c r="F19" s="5">
        <v>6256666.96</v>
      </c>
      <c r="G19" s="5">
        <v>6803493</v>
      </c>
      <c r="H19" s="5">
        <v>7161107</v>
      </c>
      <c r="I19" s="5">
        <v>7911394</v>
      </c>
    </row>
    <row r="20" spans="2:9" x14ac:dyDescent="0.25">
      <c r="C20" s="2" t="s">
        <v>14</v>
      </c>
      <c r="D20" s="5">
        <v>526384</v>
      </c>
      <c r="E20" s="5">
        <v>384571.05000000005</v>
      </c>
      <c r="F20" s="5">
        <v>581151.43999999994</v>
      </c>
      <c r="G20" s="5">
        <v>795445</v>
      </c>
      <c r="H20" s="5">
        <v>863871</v>
      </c>
      <c r="I20" s="5">
        <v>797494</v>
      </c>
    </row>
    <row r="21" spans="2:9" x14ac:dyDescent="0.25">
      <c r="C21" t="s">
        <v>15</v>
      </c>
      <c r="D21" s="7">
        <v>7916269</v>
      </c>
      <c r="E21" s="5">
        <v>7612157.0300000003</v>
      </c>
      <c r="F21" s="5">
        <v>7223738.5999999996</v>
      </c>
      <c r="G21" s="5">
        <v>6453523</v>
      </c>
      <c r="H21" s="5">
        <v>6461792</v>
      </c>
      <c r="I21" s="5">
        <v>6381715</v>
      </c>
    </row>
    <row r="22" spans="2:9" x14ac:dyDescent="0.25">
      <c r="C22" t="s">
        <v>16</v>
      </c>
      <c r="D22" s="5">
        <v>429778</v>
      </c>
      <c r="E22" s="5">
        <v>384524.66000000003</v>
      </c>
      <c r="F22" s="5">
        <v>309697.7</v>
      </c>
      <c r="G22" s="5">
        <v>317042.7</v>
      </c>
      <c r="H22" s="5">
        <v>23708</v>
      </c>
      <c r="I22" s="5">
        <v>19207</v>
      </c>
    </row>
    <row r="23" spans="2:9" x14ac:dyDescent="0.25">
      <c r="C23" t="s">
        <v>17</v>
      </c>
      <c r="D23" s="5">
        <v>3521376</v>
      </c>
      <c r="E23" s="5">
        <v>3673976.44</v>
      </c>
      <c r="F23" s="5">
        <v>3398804.41</v>
      </c>
      <c r="G23" s="5">
        <v>3310325</v>
      </c>
      <c r="H23" s="5">
        <v>3249080</v>
      </c>
      <c r="I23" s="5">
        <v>2823806</v>
      </c>
    </row>
    <row r="24" spans="2:9" x14ac:dyDescent="0.25">
      <c r="C24" t="s">
        <v>18</v>
      </c>
      <c r="D24" s="5">
        <v>2230132</v>
      </c>
      <c r="E24" s="5">
        <v>639251</v>
      </c>
      <c r="F24" s="5">
        <v>1214398</v>
      </c>
      <c r="G24" s="5">
        <v>1890661</v>
      </c>
      <c r="H24" s="5">
        <v>3258899</v>
      </c>
      <c r="I24" s="5">
        <v>1512896</v>
      </c>
    </row>
    <row r="25" spans="2:9" x14ac:dyDescent="0.25">
      <c r="C25" s="2" t="s">
        <v>19</v>
      </c>
      <c r="D25" s="5">
        <v>-687889</v>
      </c>
      <c r="E25" s="5">
        <v>-411089</v>
      </c>
      <c r="F25" s="5">
        <v>-413942</v>
      </c>
      <c r="G25" s="5">
        <v>1217050</v>
      </c>
      <c r="H25" s="5">
        <v>-18791</v>
      </c>
      <c r="I25" s="5">
        <v>1297556</v>
      </c>
    </row>
    <row r="26" spans="2:9" x14ac:dyDescent="0.25">
      <c r="C26" t="s">
        <v>20</v>
      </c>
      <c r="D26" s="26">
        <v>41196601</v>
      </c>
      <c r="E26" s="26">
        <v>38579272.579999998</v>
      </c>
      <c r="F26" s="26">
        <v>40921216.360000014</v>
      </c>
      <c r="G26" s="26">
        <v>45805372.700000003</v>
      </c>
      <c r="H26" s="26">
        <v>42999189</v>
      </c>
      <c r="I26" s="26">
        <v>40310164</v>
      </c>
    </row>
    <row r="27" spans="2:9" x14ac:dyDescent="0.25">
      <c r="D27" s="5"/>
      <c r="E27" s="5"/>
      <c r="F27" s="5"/>
      <c r="G27" s="5"/>
      <c r="H27" s="5"/>
      <c r="I27" s="5"/>
    </row>
    <row r="28" spans="2:9" x14ac:dyDescent="0.25">
      <c r="B28" s="1" t="s">
        <v>21</v>
      </c>
      <c r="D28" s="5">
        <v>535763</v>
      </c>
      <c r="E28" s="5">
        <v>82403.649999999994</v>
      </c>
      <c r="F28" s="5">
        <v>196181.1</v>
      </c>
      <c r="G28" s="5">
        <f>-1627908</f>
        <v>-1627908</v>
      </c>
      <c r="H28" s="5">
        <v>-2257241</v>
      </c>
      <c r="I28" s="5">
        <v>537538</v>
      </c>
    </row>
    <row r="29" spans="2:9" x14ac:dyDescent="0.25">
      <c r="B29" s="1"/>
      <c r="D29" s="5"/>
      <c r="E29" s="5"/>
      <c r="F29" s="5"/>
      <c r="G29" s="5"/>
      <c r="H29" s="5"/>
      <c r="I29" s="5"/>
    </row>
    <row r="30" spans="2:9" x14ac:dyDescent="0.25">
      <c r="B30" s="1" t="s">
        <v>22</v>
      </c>
      <c r="D30" s="21">
        <v>2383594</v>
      </c>
      <c r="E30" s="21">
        <v>2273998.6399999997</v>
      </c>
      <c r="F30" s="21">
        <v>2360739.69</v>
      </c>
      <c r="G30" s="21">
        <v>2387235</v>
      </c>
      <c r="H30" s="21">
        <v>2454636</v>
      </c>
      <c r="I30" s="21">
        <v>2498889</v>
      </c>
    </row>
    <row r="31" spans="2:9" x14ac:dyDescent="0.25">
      <c r="D31" s="5"/>
      <c r="E31" s="5"/>
      <c r="F31" s="5"/>
      <c r="G31" s="5"/>
      <c r="H31" s="5"/>
      <c r="I31" s="5"/>
    </row>
    <row r="32" spans="2:9" ht="15.75" thickBot="1" x14ac:dyDescent="0.3">
      <c r="B32" s="1" t="s">
        <v>23</v>
      </c>
      <c r="D32" s="22">
        <v>2868330</v>
      </c>
      <c r="E32" s="22">
        <v>4421751.43</v>
      </c>
      <c r="F32" s="22">
        <v>6329842.9099999899</v>
      </c>
      <c r="G32" s="22">
        <v>1480196.3</v>
      </c>
      <c r="H32" s="22">
        <v>2292380</v>
      </c>
      <c r="I32" s="22">
        <v>5621283</v>
      </c>
    </row>
    <row r="33" spans="2:4" ht="15.75" thickTop="1" x14ac:dyDescent="0.25">
      <c r="D33" s="5"/>
    </row>
    <row r="34" spans="2:4" x14ac:dyDescent="0.25">
      <c r="B34" s="1" t="s">
        <v>29</v>
      </c>
      <c r="C34" s="1"/>
      <c r="D34" s="5"/>
    </row>
    <row r="35" spans="2:4" x14ac:dyDescent="0.25">
      <c r="C35" t="s">
        <v>25</v>
      </c>
      <c r="D35" s="37">
        <v>30437.083333333332</v>
      </c>
    </row>
    <row r="36" spans="2:4" x14ac:dyDescent="0.25">
      <c r="C36" t="s">
        <v>26</v>
      </c>
      <c r="D36" s="5">
        <v>4214.083333333333</v>
      </c>
    </row>
    <row r="37" spans="2:4" x14ac:dyDescent="0.25">
      <c r="C37" t="s">
        <v>27</v>
      </c>
      <c r="D37" s="37">
        <v>889</v>
      </c>
    </row>
    <row r="38" spans="2:4" x14ac:dyDescent="0.25">
      <c r="C38" t="s">
        <v>68</v>
      </c>
      <c r="D38" s="37">
        <v>3283.3333333333335</v>
      </c>
    </row>
    <row r="39" spans="2:4" x14ac:dyDescent="0.25">
      <c r="C39" t="s">
        <v>28</v>
      </c>
      <c r="D39" s="5">
        <v>35540.166666666664</v>
      </c>
    </row>
    <row r="40" spans="2:4" x14ac:dyDescent="0.25">
      <c r="D40" s="5"/>
    </row>
    <row r="41" spans="2:4" x14ac:dyDescent="0.25">
      <c r="B41" s="1" t="s">
        <v>24</v>
      </c>
      <c r="D41" s="5"/>
    </row>
    <row r="42" spans="2:4" x14ac:dyDescent="0.25">
      <c r="C42" t="s">
        <v>25</v>
      </c>
      <c r="D42" s="5">
        <v>1385177.3</v>
      </c>
    </row>
    <row r="43" spans="2:4" x14ac:dyDescent="0.25">
      <c r="C43" t="s">
        <v>26</v>
      </c>
      <c r="D43" s="5">
        <v>489342.38844015694</v>
      </c>
    </row>
    <row r="44" spans="2:4" x14ac:dyDescent="0.25">
      <c r="C44" t="s">
        <v>27</v>
      </c>
      <c r="D44" s="5">
        <v>736644.99999999988</v>
      </c>
    </row>
    <row r="45" spans="2:4" x14ac:dyDescent="0.25">
      <c r="C45" t="s">
        <v>68</v>
      </c>
      <c r="D45" s="5">
        <v>212047.39999999985</v>
      </c>
    </row>
    <row r="46" spans="2:4" x14ac:dyDescent="0.25">
      <c r="C46" t="s">
        <v>28</v>
      </c>
      <c r="D46" s="5"/>
    </row>
    <row r="47" spans="2:4" x14ac:dyDescent="0.25">
      <c r="D47" s="5"/>
    </row>
    <row r="48" spans="2:4" x14ac:dyDescent="0.25">
      <c r="B48" s="1" t="s">
        <v>30</v>
      </c>
      <c r="D48" s="5"/>
    </row>
    <row r="49" spans="2:4" x14ac:dyDescent="0.25">
      <c r="C49" t="s">
        <v>25</v>
      </c>
      <c r="D49" s="5">
        <v>45.509528124957221</v>
      </c>
    </row>
    <row r="50" spans="2:4" x14ac:dyDescent="0.25">
      <c r="C50" t="s">
        <v>26</v>
      </c>
      <c r="D50" s="5">
        <v>116.12071943842835</v>
      </c>
    </row>
    <row r="51" spans="2:4" x14ac:dyDescent="0.25">
      <c r="C51" t="s">
        <v>27</v>
      </c>
      <c r="D51" s="5">
        <v>828.62204724409435</v>
      </c>
    </row>
    <row r="52" spans="2:4" x14ac:dyDescent="0.25">
      <c r="C52" t="s">
        <v>68</v>
      </c>
      <c r="D52" s="5">
        <v>64.582964467005027</v>
      </c>
    </row>
    <row r="53" spans="2:4" x14ac:dyDescent="0.25">
      <c r="D53" s="5"/>
    </row>
    <row r="55" spans="2:4" x14ac:dyDescent="0.25">
      <c r="B55" s="1"/>
      <c r="D55" s="1"/>
    </row>
    <row r="56" spans="2:4" x14ac:dyDescent="0.25">
      <c r="B56" s="1" t="s">
        <v>31</v>
      </c>
      <c r="D56" s="1"/>
    </row>
    <row r="57" spans="2:4" x14ac:dyDescent="0.25">
      <c r="B57" s="1"/>
      <c r="C57" t="s">
        <v>25</v>
      </c>
      <c r="D57" s="27">
        <v>22493175</v>
      </c>
    </row>
    <row r="58" spans="2:4" x14ac:dyDescent="0.25">
      <c r="B58" s="1"/>
      <c r="C58" t="s">
        <v>26</v>
      </c>
      <c r="D58" s="54">
        <v>9942688.3000000007</v>
      </c>
    </row>
    <row r="59" spans="2:4" x14ac:dyDescent="0.25">
      <c r="B59" s="1"/>
      <c r="C59" t="s">
        <v>27</v>
      </c>
      <c r="D59" s="55">
        <v>5609143.21</v>
      </c>
    </row>
    <row r="60" spans="2:4" x14ac:dyDescent="0.25">
      <c r="B60" s="1"/>
      <c r="C60" t="s">
        <v>68</v>
      </c>
      <c r="D60" s="27">
        <v>1388719</v>
      </c>
    </row>
    <row r="61" spans="2:4" x14ac:dyDescent="0.25">
      <c r="B61" s="1"/>
      <c r="C61" t="s">
        <v>28</v>
      </c>
      <c r="D61" s="54">
        <f>SUM(D57:D60)</f>
        <v>39433725.509999998</v>
      </c>
    </row>
    <row r="62" spans="2:4" x14ac:dyDescent="0.25">
      <c r="B62" s="1"/>
      <c r="D62" s="54"/>
    </row>
    <row r="63" spans="2:4" x14ac:dyDescent="0.25">
      <c r="B63" s="1" t="s">
        <v>32</v>
      </c>
      <c r="D63" s="1"/>
    </row>
    <row r="64" spans="2:4" x14ac:dyDescent="0.25">
      <c r="B64" s="1"/>
      <c r="C64" t="s">
        <v>25</v>
      </c>
      <c r="D64" s="56">
        <f>D57/D35</f>
        <v>739.00559898150561</v>
      </c>
    </row>
    <row r="65" spans="2:4" x14ac:dyDescent="0.25">
      <c r="B65" s="1"/>
      <c r="C65" t="s">
        <v>26</v>
      </c>
      <c r="D65" s="56">
        <f>D58/D36</f>
        <v>2359.3952737843347</v>
      </c>
    </row>
    <row r="66" spans="2:4" x14ac:dyDescent="0.25">
      <c r="B66" s="1"/>
      <c r="C66" t="s">
        <v>27</v>
      </c>
      <c r="D66" s="56">
        <f>D59/D37</f>
        <v>6309.4974240719912</v>
      </c>
    </row>
    <row r="67" spans="2:4" x14ac:dyDescent="0.25">
      <c r="B67" s="1"/>
      <c r="C67" t="s">
        <v>68</v>
      </c>
      <c r="D67" s="56">
        <f>D60/D38</f>
        <v>422.96010152284259</v>
      </c>
    </row>
    <row r="68" spans="2:4" x14ac:dyDescent="0.25">
      <c r="B68" s="1"/>
      <c r="D68" s="56"/>
    </row>
    <row r="69" spans="2:4" x14ac:dyDescent="0.25">
      <c r="B69" s="1"/>
      <c r="D69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4"/>
  <sheetViews>
    <sheetView showGridLines="0" zoomScale="80" zoomScaleNormal="80" workbookViewId="0">
      <selection activeCell="S29" sqref="S29"/>
    </sheetView>
  </sheetViews>
  <sheetFormatPr defaultRowHeight="15" x14ac:dyDescent="0.25"/>
  <cols>
    <col min="2" max="2" width="2.5703125" customWidth="1"/>
    <col min="3" max="3" width="40.5703125" customWidth="1"/>
    <col min="4" max="4" width="14.140625" bestFit="1" customWidth="1"/>
    <col min="5" max="5" width="13.7109375" bestFit="1" customWidth="1"/>
    <col min="6" max="7" width="14.140625" bestFit="1" customWidth="1"/>
    <col min="8" max="8" width="13.42578125" bestFit="1" customWidth="1"/>
  </cols>
  <sheetData>
    <row r="2" spans="2:8" x14ac:dyDescent="0.25">
      <c r="D2" s="23">
        <v>2020</v>
      </c>
      <c r="E2" s="23">
        <v>2019</v>
      </c>
      <c r="F2" s="23">
        <v>2018</v>
      </c>
      <c r="G2" s="23">
        <v>2017</v>
      </c>
      <c r="H2" s="23">
        <v>2016</v>
      </c>
    </row>
    <row r="3" spans="2:8" x14ac:dyDescent="0.25">
      <c r="D3" s="5"/>
      <c r="E3" s="5"/>
      <c r="F3" s="5"/>
      <c r="G3" s="5"/>
      <c r="H3" s="5"/>
    </row>
    <row r="4" spans="2:8" x14ac:dyDescent="0.25">
      <c r="B4" s="1" t="s">
        <v>0</v>
      </c>
      <c r="D4" s="5"/>
      <c r="E4" s="5"/>
      <c r="F4" s="5"/>
      <c r="G4" s="5"/>
      <c r="H4" s="5"/>
    </row>
    <row r="5" spans="2:8" x14ac:dyDescent="0.25">
      <c r="B5" t="s">
        <v>1</v>
      </c>
      <c r="C5" t="s">
        <v>2</v>
      </c>
      <c r="D5" s="5">
        <v>38433852</v>
      </c>
      <c r="E5" s="5">
        <f>40454844.42-44050</f>
        <v>40410794.420000002</v>
      </c>
      <c r="F5" s="5">
        <f>40004086+576153</f>
        <v>40580239</v>
      </c>
      <c r="G5" s="5">
        <v>38598753</v>
      </c>
      <c r="H5" s="5">
        <v>36462315</v>
      </c>
    </row>
    <row r="6" spans="2:8" x14ac:dyDescent="0.25">
      <c r="B6" t="s">
        <v>1</v>
      </c>
      <c r="C6" t="s">
        <v>3</v>
      </c>
      <c r="D6" s="5">
        <v>5421220</v>
      </c>
      <c r="E6" s="5">
        <f>7166390.62+44050</f>
        <v>7210440.6200000001</v>
      </c>
      <c r="F6" s="5">
        <f>9581429-576153</f>
        <v>9005276</v>
      </c>
      <c r="G6" s="5">
        <v>9964537</v>
      </c>
      <c r="H6" s="5">
        <v>9889338</v>
      </c>
    </row>
    <row r="7" spans="2:8" ht="15.75" thickBot="1" x14ac:dyDescent="0.3">
      <c r="B7" t="s">
        <v>1</v>
      </c>
      <c r="C7" t="s">
        <v>4</v>
      </c>
      <c r="D7" s="19">
        <v>43855072</v>
      </c>
      <c r="E7" s="19">
        <v>47621234.859999999</v>
      </c>
      <c r="F7" s="19">
        <v>49585515</v>
      </c>
      <c r="G7" s="19">
        <v>48563290</v>
      </c>
      <c r="H7" s="19">
        <v>46351653</v>
      </c>
    </row>
    <row r="8" spans="2:8" ht="15.75" thickTop="1" x14ac:dyDescent="0.25">
      <c r="D8" s="5"/>
      <c r="E8" s="5"/>
      <c r="F8" s="5"/>
      <c r="G8" s="5"/>
      <c r="H8" s="5"/>
    </row>
    <row r="9" spans="2:8" x14ac:dyDescent="0.25">
      <c r="B9" s="1" t="s">
        <v>5</v>
      </c>
      <c r="D9" s="5"/>
      <c r="E9" s="5"/>
      <c r="F9" s="5" t="s">
        <v>35</v>
      </c>
      <c r="G9" s="5"/>
      <c r="H9" s="5"/>
    </row>
    <row r="10" spans="2:8" x14ac:dyDescent="0.25">
      <c r="B10" t="s">
        <v>1</v>
      </c>
      <c r="C10" t="s">
        <v>6</v>
      </c>
      <c r="D10" s="5">
        <v>12200258.65</v>
      </c>
      <c r="E10" s="5">
        <v>14569681.940000001</v>
      </c>
      <c r="F10" s="5">
        <v>17202819</v>
      </c>
      <c r="G10" s="5">
        <v>14655628</v>
      </c>
      <c r="H10" s="5">
        <v>12567443</v>
      </c>
    </row>
    <row r="11" spans="2:8" x14ac:dyDescent="0.25">
      <c r="C11" t="s">
        <v>7</v>
      </c>
      <c r="D11" s="5">
        <v>307270.14999999997</v>
      </c>
      <c r="E11" s="5">
        <v>305498.59999999998</v>
      </c>
      <c r="F11" s="5">
        <v>297086</v>
      </c>
      <c r="G11" s="5">
        <v>341408</v>
      </c>
      <c r="H11" s="5">
        <v>304821</v>
      </c>
    </row>
    <row r="12" spans="2:8" x14ac:dyDescent="0.25">
      <c r="C12" t="s">
        <v>8</v>
      </c>
      <c r="D12" s="5">
        <v>3521724.64</v>
      </c>
      <c r="E12" s="5">
        <v>3017448.41</v>
      </c>
      <c r="F12" s="5">
        <v>70788</v>
      </c>
      <c r="G12" s="5">
        <v>124745</v>
      </c>
      <c r="H12" s="5">
        <v>0</v>
      </c>
    </row>
    <row r="13" spans="2:8" x14ac:dyDescent="0.25">
      <c r="C13" t="s">
        <v>9</v>
      </c>
      <c r="D13" s="5">
        <v>1797532.88</v>
      </c>
      <c r="E13" s="5">
        <v>1625698.3</v>
      </c>
      <c r="F13" s="5">
        <v>4439903</v>
      </c>
      <c r="G13" s="5">
        <v>4266487</v>
      </c>
      <c r="H13" s="5">
        <v>4119243</v>
      </c>
    </row>
    <row r="14" spans="2:8" x14ac:dyDescent="0.25">
      <c r="C14" t="s">
        <v>10</v>
      </c>
      <c r="D14" s="5">
        <v>914391.15</v>
      </c>
      <c r="E14" s="5">
        <v>847617</v>
      </c>
      <c r="F14" s="5">
        <v>1118569</v>
      </c>
      <c r="G14" s="5">
        <v>974151</v>
      </c>
      <c r="H14" s="5">
        <v>1026301</v>
      </c>
    </row>
    <row r="15" spans="2:8" x14ac:dyDescent="0.25">
      <c r="C15" t="s">
        <v>11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2:8" x14ac:dyDescent="0.25">
      <c r="C16" t="s">
        <v>12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2:17" x14ac:dyDescent="0.25">
      <c r="C17" t="s">
        <v>13</v>
      </c>
      <c r="D17" s="5">
        <v>5556359.9299999997</v>
      </c>
      <c r="E17" s="5">
        <v>5760814.96</v>
      </c>
      <c r="F17" s="5">
        <v>6164624</v>
      </c>
      <c r="G17" s="5">
        <v>6468855</v>
      </c>
      <c r="H17" s="5">
        <v>7166572</v>
      </c>
      <c r="Q17" t="s">
        <v>35</v>
      </c>
    </row>
    <row r="18" spans="2:17" x14ac:dyDescent="0.25">
      <c r="C18" t="s">
        <v>14</v>
      </c>
      <c r="D18" s="5">
        <v>307798.05000000005</v>
      </c>
      <c r="E18" s="5">
        <v>493785.43999999994</v>
      </c>
      <c r="F18" s="5">
        <v>717736</v>
      </c>
      <c r="G18" s="5">
        <v>790740</v>
      </c>
      <c r="H18" s="5">
        <v>730391</v>
      </c>
    </row>
    <row r="19" spans="2:17" x14ac:dyDescent="0.25">
      <c r="C19" t="s">
        <v>15</v>
      </c>
      <c r="D19" s="5">
        <v>7518447.0300000003</v>
      </c>
      <c r="E19" s="5">
        <v>7133424.5999999996</v>
      </c>
      <c r="F19" s="5">
        <v>6368823</v>
      </c>
      <c r="G19" s="5">
        <v>6389586</v>
      </c>
      <c r="H19" s="5">
        <v>6315467</v>
      </c>
    </row>
    <row r="20" spans="2:17" x14ac:dyDescent="0.25">
      <c r="C20" t="s">
        <v>16</v>
      </c>
      <c r="D20" s="5">
        <v>354339.66000000003</v>
      </c>
      <c r="E20" s="5">
        <v>289196.7</v>
      </c>
      <c r="F20" s="5">
        <v>289196.7</v>
      </c>
      <c r="G20" s="5">
        <v>0</v>
      </c>
      <c r="H20" s="5">
        <v>0</v>
      </c>
    </row>
    <row r="21" spans="2:17" x14ac:dyDescent="0.25">
      <c r="C21" t="s">
        <v>17</v>
      </c>
      <c r="D21" s="5">
        <v>3574784.44</v>
      </c>
      <c r="E21" s="5">
        <v>3284885.41</v>
      </c>
      <c r="F21" s="5">
        <v>3216894</v>
      </c>
      <c r="G21" s="5">
        <v>3175098</v>
      </c>
      <c r="H21" s="5">
        <v>2760879</v>
      </c>
    </row>
    <row r="22" spans="2:17" x14ac:dyDescent="0.25">
      <c r="C22" t="s">
        <v>18</v>
      </c>
      <c r="D22" s="5">
        <v>890721</v>
      </c>
      <c r="E22" s="5">
        <v>1567462</v>
      </c>
      <c r="F22" s="5">
        <v>1890661</v>
      </c>
      <c r="G22" s="5">
        <v>3258899</v>
      </c>
      <c r="H22" s="5">
        <v>1512895</v>
      </c>
    </row>
    <row r="23" spans="2:17" x14ac:dyDescent="0.25">
      <c r="C23" t="s">
        <v>19</v>
      </c>
      <c r="D23" s="5">
        <v>-411581</v>
      </c>
      <c r="E23" s="5">
        <v>-377316</v>
      </c>
      <c r="F23" s="5">
        <v>1528309</v>
      </c>
      <c r="G23" s="5">
        <v>455161</v>
      </c>
      <c r="H23" s="5">
        <v>1687563</v>
      </c>
    </row>
    <row r="24" spans="2:17" x14ac:dyDescent="0.25">
      <c r="C24" t="s">
        <v>20</v>
      </c>
      <c r="D24" s="20">
        <v>36532046.579999998</v>
      </c>
      <c r="E24" s="20">
        <v>38518197.360000014</v>
      </c>
      <c r="F24" s="20">
        <v>43305408.700000003</v>
      </c>
      <c r="G24" s="20">
        <v>40900758</v>
      </c>
      <c r="H24" s="20">
        <v>38191575</v>
      </c>
    </row>
    <row r="25" spans="2:17" x14ac:dyDescent="0.25">
      <c r="D25" s="5"/>
      <c r="E25" s="5"/>
      <c r="F25" s="5"/>
      <c r="G25" s="5"/>
      <c r="H25" s="5"/>
    </row>
    <row r="26" spans="2:17" x14ac:dyDescent="0.25">
      <c r="B26" s="1" t="s">
        <v>40</v>
      </c>
      <c r="D26" s="5">
        <v>66592.649999999994</v>
      </c>
      <c r="E26" s="5">
        <v>184601.1</v>
      </c>
      <c r="F26" s="5">
        <v>-1645857</v>
      </c>
      <c r="G26" s="5">
        <v>-2277441</v>
      </c>
      <c r="H26" s="5">
        <v>522719</v>
      </c>
    </row>
    <row r="27" spans="2:17" x14ac:dyDescent="0.25">
      <c r="B27" s="1"/>
      <c r="D27" s="5"/>
      <c r="E27" s="5"/>
      <c r="F27" s="5"/>
      <c r="G27" s="5"/>
      <c r="H27" s="5"/>
    </row>
    <row r="28" spans="2:17" x14ac:dyDescent="0.25">
      <c r="B28" s="1" t="s">
        <v>22</v>
      </c>
      <c r="D28" s="21">
        <v>2144246.6399999997</v>
      </c>
      <c r="E28" s="21">
        <v>2157118.69</v>
      </c>
      <c r="F28" s="21">
        <v>2217679</v>
      </c>
      <c r="G28" s="21">
        <v>2352119</v>
      </c>
      <c r="H28" s="21">
        <v>2446695</v>
      </c>
    </row>
    <row r="29" spans="2:17" x14ac:dyDescent="0.25">
      <c r="B29" s="1"/>
      <c r="D29" s="5"/>
      <c r="E29" s="5"/>
      <c r="F29" s="5"/>
      <c r="G29" s="5"/>
      <c r="H29" s="5"/>
    </row>
    <row r="30" spans="2:17" ht="15.75" thickBot="1" x14ac:dyDescent="0.3">
      <c r="B30" s="1" t="s">
        <v>23</v>
      </c>
      <c r="D30" s="22">
        <v>5245371.43</v>
      </c>
      <c r="E30" s="22">
        <v>7130519.9099999899</v>
      </c>
      <c r="F30" s="22">
        <v>2416570.2999999998</v>
      </c>
      <c r="G30" s="22">
        <v>3032972</v>
      </c>
      <c r="H30" s="22">
        <v>6236102</v>
      </c>
    </row>
    <row r="31" spans="2:17" ht="15.75" thickTop="1" x14ac:dyDescent="0.25">
      <c r="B31" s="1"/>
      <c r="D31" s="5"/>
      <c r="E31" s="5"/>
      <c r="F31" s="5"/>
      <c r="G31" s="5"/>
      <c r="H31" s="5"/>
    </row>
    <row r="32" spans="2:17" x14ac:dyDescent="0.25">
      <c r="B32" s="1"/>
      <c r="D32" s="5"/>
      <c r="E32" s="5"/>
      <c r="F32" s="5"/>
      <c r="G32" s="5"/>
      <c r="H32" s="5"/>
    </row>
    <row r="33" spans="2:8" x14ac:dyDescent="0.25">
      <c r="B33" s="1" t="s">
        <v>24</v>
      </c>
      <c r="D33" s="5"/>
      <c r="E33" s="5"/>
      <c r="F33" s="5"/>
      <c r="G33" s="5"/>
      <c r="H33" s="5"/>
    </row>
    <row r="34" spans="2:8" x14ac:dyDescent="0.25">
      <c r="B34" s="1"/>
      <c r="C34" t="s">
        <v>25</v>
      </c>
      <c r="D34" s="5">
        <v>1529058</v>
      </c>
      <c r="E34" s="5">
        <v>1548713</v>
      </c>
      <c r="F34" s="5">
        <v>1669818</v>
      </c>
      <c r="G34" s="5">
        <v>1385937</v>
      </c>
      <c r="H34" s="5">
        <v>1465438</v>
      </c>
    </row>
    <row r="35" spans="2:8" x14ac:dyDescent="0.25">
      <c r="B35" s="1"/>
      <c r="C35" t="s">
        <v>26</v>
      </c>
      <c r="D35" s="5">
        <v>532156</v>
      </c>
      <c r="E35" s="5">
        <v>1349889</v>
      </c>
      <c r="F35" s="5">
        <v>1439156</v>
      </c>
      <c r="G35" s="5">
        <v>1217345</v>
      </c>
      <c r="H35" s="5">
        <v>1271506</v>
      </c>
    </row>
    <row r="36" spans="2:8" x14ac:dyDescent="0.25">
      <c r="B36" s="1"/>
      <c r="C36" t="s">
        <v>27</v>
      </c>
      <c r="D36" s="5">
        <v>801829</v>
      </c>
      <c r="E36" s="5">
        <v>95077</v>
      </c>
      <c r="F36" s="5">
        <v>99363</v>
      </c>
      <c r="G36" s="5">
        <v>87400</v>
      </c>
      <c r="H36" s="5">
        <v>89928</v>
      </c>
    </row>
    <row r="37" spans="2:8" x14ac:dyDescent="0.25">
      <c r="B37" s="1"/>
      <c r="C37" t="s">
        <v>28</v>
      </c>
      <c r="D37" s="5">
        <v>2863043</v>
      </c>
      <c r="E37" s="5">
        <v>2993679</v>
      </c>
      <c r="F37" s="5">
        <v>3208337</v>
      </c>
      <c r="G37" s="5">
        <v>2690682</v>
      </c>
      <c r="H37" s="5">
        <v>2826872</v>
      </c>
    </row>
    <row r="38" spans="2:8" x14ac:dyDescent="0.25">
      <c r="B38" s="1"/>
      <c r="D38" s="5"/>
      <c r="E38" s="5"/>
      <c r="F38" s="5"/>
      <c r="G38" s="5"/>
      <c r="H38" s="5"/>
    </row>
    <row r="39" spans="2:8" x14ac:dyDescent="0.25">
      <c r="B39" s="1" t="s">
        <v>29</v>
      </c>
      <c r="D39" s="5"/>
      <c r="E39" s="5"/>
      <c r="F39" s="5"/>
      <c r="G39" s="5"/>
      <c r="H39" s="5"/>
    </row>
    <row r="40" spans="2:8" x14ac:dyDescent="0.25">
      <c r="B40" s="1"/>
      <c r="C40" t="s">
        <v>25</v>
      </c>
      <c r="D40" s="5">
        <v>30545</v>
      </c>
      <c r="E40" s="5">
        <v>29911</v>
      </c>
      <c r="F40" s="5">
        <v>29728</v>
      </c>
      <c r="G40" s="5">
        <v>29600</v>
      </c>
      <c r="H40" s="5">
        <v>29540</v>
      </c>
    </row>
    <row r="41" spans="2:8" x14ac:dyDescent="0.25">
      <c r="B41" s="1"/>
      <c r="C41" t="s">
        <v>26</v>
      </c>
      <c r="D41" s="5">
        <v>4184</v>
      </c>
      <c r="E41" s="5">
        <v>4955</v>
      </c>
      <c r="F41" s="5">
        <v>4926</v>
      </c>
      <c r="G41" s="5">
        <v>4920</v>
      </c>
      <c r="H41" s="5">
        <v>4907</v>
      </c>
    </row>
    <row r="42" spans="2:8" x14ac:dyDescent="0.25">
      <c r="B42" s="1"/>
      <c r="C42" t="s">
        <v>27</v>
      </c>
      <c r="D42" s="5">
        <v>889</v>
      </c>
      <c r="E42" s="5">
        <v>39</v>
      </c>
      <c r="F42" s="5">
        <v>38</v>
      </c>
      <c r="G42" s="5">
        <v>39</v>
      </c>
      <c r="H42" s="5">
        <v>39</v>
      </c>
    </row>
    <row r="43" spans="2:8" x14ac:dyDescent="0.25">
      <c r="B43" s="1"/>
      <c r="C43" t="s">
        <v>28</v>
      </c>
      <c r="D43" s="5">
        <v>35618</v>
      </c>
      <c r="E43" s="5">
        <v>34905</v>
      </c>
      <c r="F43" s="5">
        <v>34692</v>
      </c>
      <c r="G43" s="5">
        <v>34559</v>
      </c>
      <c r="H43" s="5">
        <v>34486</v>
      </c>
    </row>
    <row r="44" spans="2:8" x14ac:dyDescent="0.25">
      <c r="B44" s="1"/>
      <c r="D44" s="5"/>
      <c r="E44" s="5"/>
      <c r="F44" s="5"/>
      <c r="G44" s="5"/>
      <c r="H44" s="5"/>
    </row>
    <row r="45" spans="2:8" x14ac:dyDescent="0.25">
      <c r="B45" s="1" t="s">
        <v>30</v>
      </c>
      <c r="D45" s="5"/>
      <c r="E45" s="5"/>
      <c r="F45" s="5"/>
      <c r="G45" s="5"/>
      <c r="H45" s="5"/>
    </row>
    <row r="46" spans="2:8" x14ac:dyDescent="0.25">
      <c r="B46" s="1"/>
      <c r="C46" t="s">
        <v>25</v>
      </c>
      <c r="D46" s="5">
        <v>50.059191357014242</v>
      </c>
      <c r="E46" s="5">
        <v>51.777372872856141</v>
      </c>
      <c r="F46" s="5">
        <v>56.169873519913885</v>
      </c>
      <c r="G46" s="5">
        <v>46.822195945945943</v>
      </c>
      <c r="H46" s="5">
        <v>49.608598510494247</v>
      </c>
    </row>
    <row r="47" spans="2:8" x14ac:dyDescent="0.25">
      <c r="B47" s="1"/>
      <c r="C47" t="s">
        <v>26</v>
      </c>
      <c r="D47" s="5">
        <v>127.18833652007648</v>
      </c>
      <c r="E47" s="5">
        <v>272.42966700302725</v>
      </c>
      <c r="F47" s="5">
        <v>292.15509541209906</v>
      </c>
      <c r="G47" s="5">
        <v>247.42784552845529</v>
      </c>
      <c r="H47" s="5">
        <v>259.120847768494</v>
      </c>
    </row>
    <row r="48" spans="2:8" x14ac:dyDescent="0.25">
      <c r="B48" s="1"/>
      <c r="C48" t="s">
        <v>27</v>
      </c>
      <c r="D48" s="5">
        <v>901.94488188976379</v>
      </c>
      <c r="E48" s="5">
        <v>2437.8717948717949</v>
      </c>
      <c r="F48" s="5">
        <v>2614.8157894736842</v>
      </c>
      <c r="G48" s="5">
        <v>2241.0256410256411</v>
      </c>
      <c r="H48" s="5">
        <v>2305.8461538461538</v>
      </c>
    </row>
    <row r="49" spans="2:8" x14ac:dyDescent="0.25">
      <c r="B49" s="1"/>
      <c r="C49" t="s">
        <v>28</v>
      </c>
      <c r="D49" s="5">
        <v>80.381913639171202</v>
      </c>
      <c r="E49" s="5">
        <v>85.766480446927375</v>
      </c>
      <c r="F49" s="5">
        <v>92.48060071486222</v>
      </c>
      <c r="G49" s="5">
        <v>77.85763476952458</v>
      </c>
      <c r="H49" s="5">
        <v>81.971582671228902</v>
      </c>
    </row>
    <row r="50" spans="2:8" x14ac:dyDescent="0.25">
      <c r="B50" s="1"/>
      <c r="D50" s="5"/>
      <c r="E50" s="5"/>
      <c r="F50" s="5"/>
      <c r="G50" s="5"/>
      <c r="H50" s="5"/>
    </row>
    <row r="51" spans="2:8" x14ac:dyDescent="0.25">
      <c r="B51" s="1" t="s">
        <v>31</v>
      </c>
      <c r="D51" s="5"/>
      <c r="E51" s="5"/>
      <c r="F51" s="5"/>
      <c r="G51" s="5"/>
      <c r="H51" s="5"/>
    </row>
    <row r="52" spans="2:8" x14ac:dyDescent="0.25">
      <c r="B52" s="1"/>
      <c r="C52" t="s">
        <v>25</v>
      </c>
      <c r="D52" s="28">
        <v>23136031</v>
      </c>
      <c r="E52" s="28">
        <v>23617570</v>
      </c>
      <c r="F52" s="28">
        <v>23447074</v>
      </c>
      <c r="G52" s="28">
        <v>22569049</v>
      </c>
      <c r="H52" s="28">
        <v>21468236</v>
      </c>
    </row>
    <row r="53" spans="2:8" x14ac:dyDescent="0.25">
      <c r="B53" s="1"/>
      <c r="C53" t="s">
        <v>26</v>
      </c>
      <c r="D53" s="5">
        <v>6759574</v>
      </c>
      <c r="E53" s="5">
        <v>15949914</v>
      </c>
      <c r="F53" s="5">
        <v>16261236</v>
      </c>
      <c r="G53" s="5">
        <v>15202710</v>
      </c>
      <c r="H53" s="5">
        <v>14242581</v>
      </c>
    </row>
    <row r="54" spans="2:8" x14ac:dyDescent="0.25">
      <c r="B54" s="1"/>
      <c r="C54" t="s">
        <v>27</v>
      </c>
      <c r="D54" s="5">
        <v>8538247</v>
      </c>
      <c r="E54" s="5">
        <v>843310</v>
      </c>
      <c r="F54" s="5">
        <v>871929</v>
      </c>
      <c r="G54" s="5">
        <v>826994</v>
      </c>
      <c r="H54" s="5">
        <v>751498</v>
      </c>
    </row>
    <row r="55" spans="2:8" ht="15.75" thickBot="1" x14ac:dyDescent="0.3">
      <c r="B55" s="1"/>
      <c r="C55" t="s">
        <v>28</v>
      </c>
      <c r="D55" s="29">
        <v>38433852</v>
      </c>
      <c r="E55" s="29">
        <v>40410794</v>
      </c>
      <c r="F55" s="29">
        <v>40580239</v>
      </c>
      <c r="G55" s="29">
        <v>38598753</v>
      </c>
      <c r="H55" s="29">
        <v>36462315</v>
      </c>
    </row>
    <row r="56" spans="2:8" ht="15.75" thickTop="1" x14ac:dyDescent="0.25">
      <c r="B56" s="1"/>
      <c r="D56" s="5"/>
      <c r="E56" s="5"/>
      <c r="F56" s="5"/>
      <c r="G56" s="5"/>
      <c r="H56" s="5"/>
    </row>
    <row r="57" spans="2:8" x14ac:dyDescent="0.25">
      <c r="B57" s="1" t="s">
        <v>32</v>
      </c>
      <c r="D57" s="5"/>
      <c r="E57" s="5"/>
      <c r="F57" s="5"/>
      <c r="G57" s="5"/>
      <c r="H57" s="5"/>
    </row>
    <row r="58" spans="2:8" x14ac:dyDescent="0.25">
      <c r="B58" s="1"/>
      <c r="C58" t="s">
        <v>25</v>
      </c>
      <c r="D58" s="28">
        <v>757.44085775085944</v>
      </c>
      <c r="E58" s="28">
        <v>789.59479790043792</v>
      </c>
      <c r="F58" s="28">
        <v>788.72019644779334</v>
      </c>
      <c r="G58" s="28">
        <v>762.46787162162161</v>
      </c>
      <c r="H58" s="28">
        <v>726.75138794854433</v>
      </c>
    </row>
    <row r="59" spans="2:8" x14ac:dyDescent="0.25">
      <c r="B59" s="1"/>
      <c r="C59" t="s">
        <v>26</v>
      </c>
      <c r="D59" s="28">
        <v>1615.5769598470363</v>
      </c>
      <c r="E59" s="28">
        <v>3218.9533804238145</v>
      </c>
      <c r="F59" s="28">
        <v>3301.1035322777102</v>
      </c>
      <c r="G59" s="28">
        <v>3089.981707317073</v>
      </c>
      <c r="H59" s="28">
        <v>2902.5027511717954</v>
      </c>
    </row>
    <row r="60" spans="2:8" x14ac:dyDescent="0.25">
      <c r="B60" s="1"/>
      <c r="C60" t="s">
        <v>27</v>
      </c>
      <c r="D60" s="28">
        <v>9604.3273340832402</v>
      </c>
      <c r="E60" s="28">
        <v>21623.333333333332</v>
      </c>
      <c r="F60" s="28">
        <v>22945.5</v>
      </c>
      <c r="G60" s="28">
        <v>21204.974358974359</v>
      </c>
      <c r="H60" s="28">
        <v>19269.179487179488</v>
      </c>
    </row>
    <row r="61" spans="2:8" x14ac:dyDescent="0.25">
      <c r="B61" s="1"/>
      <c r="D61" s="28"/>
      <c r="E61" s="28"/>
      <c r="F61" s="28"/>
      <c r="G61" s="28"/>
      <c r="H61" s="28"/>
    </row>
    <row r="62" spans="2:8" x14ac:dyDescent="0.25">
      <c r="E62" s="5"/>
      <c r="F62" s="5"/>
    </row>
    <row r="63" spans="2:8" x14ac:dyDescent="0.25">
      <c r="D63" s="5"/>
      <c r="E63" s="5"/>
      <c r="F63" s="5"/>
      <c r="G63" s="5"/>
      <c r="H63" s="5"/>
    </row>
    <row r="64" spans="2:8" x14ac:dyDescent="0.25">
      <c r="D64" s="28"/>
      <c r="E64" s="28"/>
      <c r="F64" s="5"/>
      <c r="G64" s="28"/>
      <c r="H64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zoomScaleNormal="100" workbookViewId="0">
      <selection activeCell="M10" sqref="M10"/>
    </sheetView>
  </sheetViews>
  <sheetFormatPr defaultRowHeight="15" x14ac:dyDescent="0.25"/>
  <cols>
    <col min="2" max="2" width="2.5703125" customWidth="1"/>
    <col min="3" max="3" width="40.7109375" bestFit="1" customWidth="1"/>
    <col min="4" max="8" width="14.5703125" customWidth="1"/>
  </cols>
  <sheetData>
    <row r="2" spans="1:8" x14ac:dyDescent="0.25">
      <c r="D2" s="8">
        <v>2020</v>
      </c>
      <c r="E2" s="8">
        <v>2019</v>
      </c>
      <c r="F2" s="8">
        <v>2018</v>
      </c>
      <c r="G2" s="8">
        <v>2017</v>
      </c>
      <c r="H2" s="8">
        <v>2016</v>
      </c>
    </row>
    <row r="4" spans="1:8" x14ac:dyDescent="0.25">
      <c r="A4" t="s">
        <v>1</v>
      </c>
      <c r="B4" s="1" t="s">
        <v>0</v>
      </c>
    </row>
    <row r="5" spans="1:8" x14ac:dyDescent="0.25">
      <c r="A5" s="2" t="s">
        <v>1</v>
      </c>
      <c r="B5" s="2" t="s">
        <v>1</v>
      </c>
      <c r="C5" s="2" t="s">
        <v>2</v>
      </c>
      <c r="D5" s="9">
        <v>1329953</v>
      </c>
      <c r="E5" s="9">
        <v>1788367</v>
      </c>
      <c r="F5" s="9">
        <v>1705530</v>
      </c>
      <c r="G5" s="9">
        <v>1430010</v>
      </c>
      <c r="H5" s="9">
        <v>1531880</v>
      </c>
    </row>
    <row r="6" spans="1:8" x14ac:dyDescent="0.25">
      <c r="A6" s="2" t="s">
        <v>1</v>
      </c>
      <c r="B6" s="2" t="s">
        <v>1</v>
      </c>
      <c r="C6" s="2" t="s">
        <v>3</v>
      </c>
      <c r="D6" s="10">
        <v>7594</v>
      </c>
      <c r="E6" s="10">
        <v>6016</v>
      </c>
      <c r="F6" s="10">
        <v>9667</v>
      </c>
      <c r="G6" s="10">
        <v>10146</v>
      </c>
      <c r="H6" s="10">
        <v>9265</v>
      </c>
    </row>
    <row r="7" spans="1:8" x14ac:dyDescent="0.25">
      <c r="A7" s="2" t="s">
        <v>1</v>
      </c>
      <c r="B7" s="2" t="s">
        <v>1</v>
      </c>
      <c r="C7" s="2" t="s">
        <v>4</v>
      </c>
      <c r="D7" s="11">
        <v>1337547</v>
      </c>
      <c r="E7" s="11">
        <v>1794383</v>
      </c>
      <c r="F7" s="11">
        <v>1715197</v>
      </c>
      <c r="G7" s="11">
        <v>1440156</v>
      </c>
      <c r="H7" s="11">
        <v>1541145</v>
      </c>
    </row>
    <row r="8" spans="1:8" x14ac:dyDescent="0.25">
      <c r="D8" s="12"/>
      <c r="E8" s="12"/>
      <c r="F8" s="12"/>
      <c r="G8" s="12"/>
      <c r="H8" s="12"/>
    </row>
    <row r="9" spans="1:8" x14ac:dyDescent="0.25">
      <c r="A9" s="2" t="s">
        <v>1</v>
      </c>
      <c r="B9" s="3" t="s">
        <v>5</v>
      </c>
      <c r="D9" s="10"/>
      <c r="E9" s="10"/>
      <c r="F9" s="10"/>
      <c r="G9" s="10"/>
      <c r="H9" s="10"/>
    </row>
    <row r="10" spans="1:8" x14ac:dyDescent="0.25">
      <c r="A10" s="2" t="s">
        <v>1</v>
      </c>
      <c r="B10" s="2" t="s">
        <v>1</v>
      </c>
      <c r="C10" s="2" t="s">
        <v>6</v>
      </c>
      <c r="D10" s="10">
        <v>422636</v>
      </c>
      <c r="E10" s="10">
        <v>828844</v>
      </c>
      <c r="F10" s="10">
        <v>695831</v>
      </c>
      <c r="G10" s="10">
        <v>549555</v>
      </c>
      <c r="H10" s="10">
        <v>610359</v>
      </c>
    </row>
    <row r="11" spans="1:8" x14ac:dyDescent="0.25">
      <c r="C11" s="2" t="s">
        <v>8</v>
      </c>
      <c r="D11" s="10">
        <v>219113</v>
      </c>
      <c r="E11" s="10">
        <v>268836</v>
      </c>
      <c r="F11" s="10">
        <v>288716</v>
      </c>
      <c r="G11" s="10">
        <v>222233</v>
      </c>
      <c r="H11" s="10">
        <v>228473</v>
      </c>
    </row>
    <row r="12" spans="1:8" x14ac:dyDescent="0.25">
      <c r="C12" t="s">
        <v>9</v>
      </c>
      <c r="D12" s="12">
        <v>213430</v>
      </c>
      <c r="E12" s="12">
        <v>411519</v>
      </c>
      <c r="F12" s="12">
        <v>436157</v>
      </c>
      <c r="G12" s="12">
        <v>435479</v>
      </c>
      <c r="H12" s="12">
        <v>352499</v>
      </c>
    </row>
    <row r="13" spans="1:8" x14ac:dyDescent="0.25">
      <c r="C13" t="s">
        <v>10</v>
      </c>
      <c r="D13" s="12">
        <v>623712</v>
      </c>
      <c r="E13" s="12">
        <v>474306</v>
      </c>
      <c r="F13" s="12">
        <v>464222</v>
      </c>
      <c r="G13" s="12">
        <v>423040</v>
      </c>
      <c r="H13" s="12">
        <v>355006</v>
      </c>
    </row>
    <row r="14" spans="1:8" x14ac:dyDescent="0.25">
      <c r="C14" t="s">
        <v>11</v>
      </c>
      <c r="D14" s="12">
        <v>394</v>
      </c>
      <c r="E14" s="12">
        <v>684</v>
      </c>
      <c r="F14" s="12">
        <v>2859</v>
      </c>
      <c r="G14" s="12">
        <v>5038</v>
      </c>
      <c r="H14" s="12">
        <v>1951</v>
      </c>
    </row>
    <row r="15" spans="1:8" x14ac:dyDescent="0.25">
      <c r="C15" s="2" t="s">
        <v>12</v>
      </c>
      <c r="D15" s="10">
        <v>652</v>
      </c>
      <c r="E15" s="10">
        <v>568</v>
      </c>
      <c r="F15" s="10">
        <v>883</v>
      </c>
      <c r="G15" s="10">
        <v>1759</v>
      </c>
      <c r="H15" s="10">
        <v>0</v>
      </c>
    </row>
    <row r="16" spans="1:8" x14ac:dyDescent="0.25">
      <c r="C16" t="s">
        <v>13</v>
      </c>
      <c r="D16" s="12">
        <v>518407</v>
      </c>
      <c r="E16" s="12">
        <v>495852</v>
      </c>
      <c r="F16" s="12">
        <v>638869</v>
      </c>
      <c r="G16" s="12">
        <v>692252</v>
      </c>
      <c r="H16" s="12">
        <v>744822</v>
      </c>
    </row>
    <row r="17" spans="2:8" x14ac:dyDescent="0.25">
      <c r="C17" s="2" t="s">
        <v>14</v>
      </c>
      <c r="D17" s="10">
        <v>76773</v>
      </c>
      <c r="E17" s="13">
        <v>87366</v>
      </c>
      <c r="F17" s="13">
        <v>77709</v>
      </c>
      <c r="G17" s="13">
        <v>73131</v>
      </c>
      <c r="H17" s="13">
        <v>67103</v>
      </c>
    </row>
    <row r="18" spans="2:8" x14ac:dyDescent="0.25">
      <c r="C18" t="s">
        <v>15</v>
      </c>
      <c r="D18" s="12">
        <v>93710</v>
      </c>
      <c r="E18" s="12">
        <v>90314</v>
      </c>
      <c r="F18" s="12">
        <v>84700</v>
      </c>
      <c r="G18" s="12">
        <v>72206</v>
      </c>
      <c r="H18" s="12">
        <v>66248</v>
      </c>
    </row>
    <row r="19" spans="2:8" x14ac:dyDescent="0.25">
      <c r="C19" t="s">
        <v>16</v>
      </c>
      <c r="D19" s="12">
        <v>30185</v>
      </c>
      <c r="E19" s="12">
        <v>20501</v>
      </c>
      <c r="F19" s="12">
        <v>27846</v>
      </c>
      <c r="G19" s="12">
        <v>23708</v>
      </c>
      <c r="H19" s="12">
        <v>19207</v>
      </c>
    </row>
    <row r="20" spans="2:8" x14ac:dyDescent="0.25">
      <c r="C20" t="s">
        <v>17</v>
      </c>
      <c r="D20" s="12">
        <v>99192</v>
      </c>
      <c r="E20" s="12">
        <v>113919</v>
      </c>
      <c r="F20" s="12">
        <v>93431</v>
      </c>
      <c r="G20" s="12">
        <v>73982</v>
      </c>
      <c r="H20" s="12">
        <v>62927</v>
      </c>
    </row>
    <row r="21" spans="2:8" x14ac:dyDescent="0.25">
      <c r="C21" t="s">
        <v>18</v>
      </c>
      <c r="D21" s="12">
        <v>-251470</v>
      </c>
      <c r="E21" s="12">
        <v>-353064</v>
      </c>
      <c r="F21" s="12">
        <v>0</v>
      </c>
      <c r="G21" s="12">
        <v>0</v>
      </c>
      <c r="H21" s="12">
        <v>1</v>
      </c>
    </row>
    <row r="22" spans="2:8" x14ac:dyDescent="0.25">
      <c r="C22" s="2" t="s">
        <v>19</v>
      </c>
      <c r="D22" s="15">
        <v>492</v>
      </c>
      <c r="E22" s="14">
        <v>-36626</v>
      </c>
      <c r="F22" s="14">
        <v>-311259</v>
      </c>
      <c r="G22" s="14">
        <v>-473952</v>
      </c>
      <c r="H22" s="14">
        <v>-390007</v>
      </c>
    </row>
    <row r="23" spans="2:8" x14ac:dyDescent="0.25">
      <c r="C23" t="s">
        <v>20</v>
      </c>
      <c r="D23" s="16">
        <v>2047226</v>
      </c>
      <c r="E23" s="16">
        <v>2403019</v>
      </c>
      <c r="F23" s="16">
        <v>2499964</v>
      </c>
      <c r="G23" s="16">
        <v>2098431</v>
      </c>
      <c r="H23" s="16">
        <v>2118589</v>
      </c>
    </row>
    <row r="24" spans="2:8" x14ac:dyDescent="0.25">
      <c r="D24" s="12"/>
      <c r="E24" s="12"/>
      <c r="F24" s="12"/>
      <c r="G24" s="12"/>
      <c r="H24" s="12"/>
    </row>
    <row r="25" spans="2:8" x14ac:dyDescent="0.25">
      <c r="B25" s="1" t="s">
        <v>21</v>
      </c>
      <c r="D25" s="12">
        <v>15811</v>
      </c>
      <c r="E25" s="12">
        <v>11580</v>
      </c>
      <c r="F25" s="12">
        <v>17949</v>
      </c>
      <c r="G25" s="12">
        <v>20200</v>
      </c>
      <c r="H25" s="12">
        <v>14819</v>
      </c>
    </row>
    <row r="26" spans="2:8" x14ac:dyDescent="0.25">
      <c r="B26" s="1"/>
      <c r="D26" s="12"/>
      <c r="E26" s="12"/>
      <c r="F26" s="12"/>
      <c r="G26" s="12"/>
      <c r="H26" s="12"/>
    </row>
    <row r="27" spans="2:8" x14ac:dyDescent="0.25">
      <c r="B27" s="1" t="s">
        <v>22</v>
      </c>
      <c r="D27" s="17">
        <v>129752</v>
      </c>
      <c r="E27" s="17">
        <v>203621</v>
      </c>
      <c r="F27" s="17">
        <v>169556</v>
      </c>
      <c r="G27" s="17">
        <v>102517</v>
      </c>
      <c r="H27" s="17">
        <v>52194</v>
      </c>
    </row>
    <row r="28" spans="2:8" x14ac:dyDescent="0.25">
      <c r="D28" s="10"/>
      <c r="E28" s="10"/>
      <c r="F28" s="10"/>
      <c r="G28" s="10"/>
      <c r="H28" s="10"/>
    </row>
    <row r="29" spans="2:8" ht="15.75" thickBot="1" x14ac:dyDescent="0.3">
      <c r="B29" s="1" t="s">
        <v>41</v>
      </c>
      <c r="D29" s="18">
        <v>-823620</v>
      </c>
      <c r="E29" s="18">
        <v>-800677</v>
      </c>
      <c r="F29" s="18">
        <v>-936374</v>
      </c>
      <c r="G29" s="18">
        <v>-740592</v>
      </c>
      <c r="H29" s="18">
        <v>-614819</v>
      </c>
    </row>
    <row r="30" spans="2:8" ht="15.75" thickTop="1" x14ac:dyDescent="0.25">
      <c r="D30" s="6"/>
      <c r="E30" s="6"/>
      <c r="F30" s="6"/>
      <c r="G30" s="6"/>
      <c r="H30" s="6"/>
    </row>
    <row r="31" spans="2:8" x14ac:dyDescent="0.25">
      <c r="D31" s="6"/>
      <c r="E31" s="6"/>
      <c r="F31" s="6"/>
      <c r="G31" s="6"/>
      <c r="H31" s="6"/>
    </row>
    <row r="32" spans="2:8" x14ac:dyDescent="0.25">
      <c r="B32" s="1" t="s">
        <v>37</v>
      </c>
      <c r="D32" s="12">
        <v>199378.70000000004</v>
      </c>
      <c r="E32" s="12">
        <v>200755.80000000002</v>
      </c>
      <c r="F32" s="12">
        <v>214166.7</v>
      </c>
      <c r="G32" s="12">
        <v>185181</v>
      </c>
      <c r="H32" s="12">
        <v>201713.2</v>
      </c>
    </row>
    <row r="34" spans="2:8" x14ac:dyDescent="0.25">
      <c r="B34" s="1" t="s">
        <v>36</v>
      </c>
      <c r="D34" s="6">
        <v>2929</v>
      </c>
      <c r="E34" s="6">
        <v>2920</v>
      </c>
      <c r="F34" s="6">
        <v>2944</v>
      </c>
      <c r="G34" s="6">
        <v>2940</v>
      </c>
      <c r="H34" s="6">
        <v>2949</v>
      </c>
    </row>
    <row r="36" spans="2:8" x14ac:dyDescent="0.25">
      <c r="B36" s="1" t="s">
        <v>39</v>
      </c>
      <c r="D36" s="24">
        <f>D32/D34</f>
        <v>68.070570160464342</v>
      </c>
      <c r="E36" s="24">
        <f>E32/E34</f>
        <v>68.751986301369868</v>
      </c>
      <c r="F36" s="24">
        <f>F32/F34</f>
        <v>72.7468410326087</v>
      </c>
      <c r="G36" s="24">
        <f>G32/G34</f>
        <v>62.986734693877551</v>
      </c>
      <c r="H36" s="24">
        <f>H32/H34</f>
        <v>68.400542556798925</v>
      </c>
    </row>
    <row r="38" spans="2:8" x14ac:dyDescent="0.25">
      <c r="B38" s="1" t="s">
        <v>38</v>
      </c>
      <c r="D38" s="25">
        <f>D5/D34</f>
        <v>454.06384431546604</v>
      </c>
      <c r="E38" s="25">
        <f>E5/E34</f>
        <v>612.4544520547945</v>
      </c>
      <c r="F38" s="25">
        <f>F5/F34</f>
        <v>579.3240489130435</v>
      </c>
      <c r="G38" s="25">
        <f>G5/G34</f>
        <v>486.39795918367349</v>
      </c>
      <c r="H38" s="25">
        <f>H5/H34</f>
        <v>519.45744320108508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Forecasted Years</vt:lpstr>
      <vt:lpstr>FTY, Base, and Combined</vt:lpstr>
      <vt:lpstr>Delta Historic</vt:lpstr>
      <vt:lpstr>Peoples KY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2021-06-11T16:49:04Z</dcterms:created>
  <dcterms:modified xsi:type="dcterms:W3CDTF">2021-06-11T16:49:14Z</dcterms:modified>
</cp:coreProperties>
</file>