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H118" i="1"/>
  <c r="L118" i="1" s="1"/>
  <c r="J118" i="1"/>
  <c r="N118" i="1" s="1"/>
  <c r="K118" i="1"/>
  <c r="O118" i="1" s="1"/>
  <c r="R118" i="1" l="1"/>
  <c r="S118" i="1"/>
  <c r="P118" i="1"/>
  <c r="P110" i="1"/>
  <c r="T110" i="1" s="1"/>
  <c r="O110" i="1"/>
  <c r="S110" i="1" s="1"/>
  <c r="N110" i="1"/>
  <c r="R110" i="1" s="1"/>
  <c r="S5" i="1"/>
  <c r="T118" i="1" l="1"/>
  <c r="H60" i="1"/>
  <c r="L60" i="1" s="1"/>
  <c r="P60" i="1" s="1"/>
  <c r="T60" i="1" s="1"/>
  <c r="J60" i="1"/>
  <c r="N60" i="1" s="1"/>
  <c r="R60" i="1" s="1"/>
  <c r="K60" i="1"/>
  <c r="O60" i="1" s="1"/>
  <c r="S60" i="1" s="1"/>
  <c r="H61" i="1"/>
  <c r="J61" i="1"/>
  <c r="N61" i="1" s="1"/>
  <c r="R61" i="1" s="1"/>
  <c r="K61" i="1"/>
  <c r="O61" i="1"/>
  <c r="S61" i="1" s="1"/>
  <c r="H62" i="1"/>
  <c r="J62" i="1"/>
  <c r="N62" i="1" s="1"/>
  <c r="R62" i="1" s="1"/>
  <c r="K62" i="1"/>
  <c r="O62" i="1"/>
  <c r="S62" i="1" s="1"/>
  <c r="H63" i="1"/>
  <c r="J63" i="1"/>
  <c r="N63" i="1" s="1"/>
  <c r="R63" i="1" s="1"/>
  <c r="K63" i="1"/>
  <c r="O63" i="1" s="1"/>
  <c r="S63" i="1" s="1"/>
  <c r="L63" i="1"/>
  <c r="P63" i="1" s="1"/>
  <c r="T63" i="1" s="1"/>
  <c r="H64" i="1"/>
  <c r="J64" i="1"/>
  <c r="N64" i="1" s="1"/>
  <c r="R64" i="1" s="1"/>
  <c r="K64" i="1"/>
  <c r="O64" i="1" s="1"/>
  <c r="S64" i="1" s="1"/>
  <c r="L64" i="1"/>
  <c r="P64" i="1" s="1"/>
  <c r="T64" i="1" s="1"/>
  <c r="H65" i="1"/>
  <c r="J65" i="1"/>
  <c r="N65" i="1" s="1"/>
  <c r="R65" i="1" s="1"/>
  <c r="K65" i="1"/>
  <c r="O65" i="1"/>
  <c r="S65" i="1" s="1"/>
  <c r="H66" i="1"/>
  <c r="L66" i="1" s="1"/>
  <c r="J66" i="1"/>
  <c r="N66" i="1" s="1"/>
  <c r="R66" i="1" s="1"/>
  <c r="K66" i="1"/>
  <c r="O66" i="1"/>
  <c r="S66" i="1" s="1"/>
  <c r="F67" i="1"/>
  <c r="J67" i="1" s="1"/>
  <c r="G67" i="1"/>
  <c r="K67" i="1" s="1"/>
  <c r="L62" i="1" l="1"/>
  <c r="P62" i="1" s="1"/>
  <c r="T62" i="1" s="1"/>
  <c r="L65" i="1"/>
  <c r="P65" i="1" s="1"/>
  <c r="T65" i="1" s="1"/>
  <c r="P66" i="1"/>
  <c r="T66" i="1" s="1"/>
  <c r="L61" i="1"/>
  <c r="P61" i="1" s="1"/>
  <c r="T61" i="1" s="1"/>
  <c r="G134" i="1"/>
  <c r="G116" i="1"/>
  <c r="F116" i="1"/>
  <c r="N128" i="1"/>
  <c r="R128" i="1" s="1"/>
  <c r="O122" i="1"/>
  <c r="S122" i="1" s="1"/>
  <c r="N122" i="1"/>
  <c r="R122" i="1" s="1"/>
  <c r="K133" i="1"/>
  <c r="O133" i="1" s="1"/>
  <c r="S133" i="1" s="1"/>
  <c r="J133" i="1"/>
  <c r="N133" i="1" s="1"/>
  <c r="R133" i="1" s="1"/>
  <c r="K132" i="1"/>
  <c r="O132" i="1" s="1"/>
  <c r="S132" i="1" s="1"/>
  <c r="J132" i="1"/>
  <c r="N132" i="1" s="1"/>
  <c r="R132" i="1" s="1"/>
  <c r="K131" i="1"/>
  <c r="O131" i="1" s="1"/>
  <c r="S131" i="1" s="1"/>
  <c r="K130" i="1"/>
  <c r="O130" i="1" s="1"/>
  <c r="S130" i="1" s="1"/>
  <c r="J130" i="1"/>
  <c r="N130" i="1" s="1"/>
  <c r="R130" i="1" s="1"/>
  <c r="K129" i="1"/>
  <c r="O129" i="1" s="1"/>
  <c r="S129" i="1" s="1"/>
  <c r="J129" i="1"/>
  <c r="N129" i="1" s="1"/>
  <c r="R129" i="1" s="1"/>
  <c r="K128" i="1"/>
  <c r="O128" i="1" s="1"/>
  <c r="S128" i="1" s="1"/>
  <c r="J128" i="1"/>
  <c r="K127" i="1"/>
  <c r="O127" i="1" s="1"/>
  <c r="S127" i="1" s="1"/>
  <c r="K126" i="1"/>
  <c r="O126" i="1" s="1"/>
  <c r="S126" i="1" s="1"/>
  <c r="K125" i="1"/>
  <c r="O125" i="1" s="1"/>
  <c r="S125" i="1" s="1"/>
  <c r="J125" i="1"/>
  <c r="N125" i="1" s="1"/>
  <c r="R125" i="1" s="1"/>
  <c r="K124" i="1"/>
  <c r="O124" i="1" s="1"/>
  <c r="S124" i="1" s="1"/>
  <c r="K123" i="1"/>
  <c r="O123" i="1" s="1"/>
  <c r="S123" i="1" s="1"/>
  <c r="J123" i="1"/>
  <c r="N123" i="1" s="1"/>
  <c r="R123" i="1" s="1"/>
  <c r="K122" i="1"/>
  <c r="J122" i="1"/>
  <c r="K121" i="1"/>
  <c r="O121" i="1" s="1"/>
  <c r="S121" i="1" s="1"/>
  <c r="K120" i="1"/>
  <c r="O120" i="1" s="1"/>
  <c r="S120" i="1" s="1"/>
  <c r="J120" i="1"/>
  <c r="N120" i="1" s="1"/>
  <c r="R120" i="1" s="1"/>
  <c r="K119" i="1"/>
  <c r="O119" i="1" s="1"/>
  <c r="J119" i="1"/>
  <c r="N119" i="1" s="1"/>
  <c r="N115" i="1"/>
  <c r="R115" i="1" s="1"/>
  <c r="K115" i="1"/>
  <c r="O115" i="1" s="1"/>
  <c r="S115" i="1" s="1"/>
  <c r="J115" i="1"/>
  <c r="K114" i="1"/>
  <c r="O114" i="1" s="1"/>
  <c r="S114" i="1" s="1"/>
  <c r="J114" i="1"/>
  <c r="N114" i="1" s="1"/>
  <c r="R114" i="1" s="1"/>
  <c r="H133" i="1"/>
  <c r="H132" i="1"/>
  <c r="L132" i="1" s="1"/>
  <c r="H130" i="1"/>
  <c r="L130" i="1" s="1"/>
  <c r="P130" i="1" s="1"/>
  <c r="T130" i="1" s="1"/>
  <c r="H129" i="1"/>
  <c r="H128" i="1"/>
  <c r="H125" i="1"/>
  <c r="L125" i="1" s="1"/>
  <c r="H123" i="1"/>
  <c r="H122" i="1"/>
  <c r="L122" i="1" s="1"/>
  <c r="P122" i="1" s="1"/>
  <c r="T122" i="1" s="1"/>
  <c r="H120" i="1"/>
  <c r="H119" i="1"/>
  <c r="H115" i="1"/>
  <c r="H114" i="1"/>
  <c r="L114" i="1" s="1"/>
  <c r="P114" i="1" s="1"/>
  <c r="T114" i="1" s="1"/>
  <c r="H113" i="1"/>
  <c r="H116" i="1" l="1"/>
  <c r="S119" i="1"/>
  <c r="S134" i="1" s="1"/>
  <c r="O134" i="1"/>
  <c r="R119" i="1"/>
  <c r="L115" i="1"/>
  <c r="P115" i="1" s="1"/>
  <c r="T115" i="1" s="1"/>
  <c r="K134" i="1"/>
  <c r="L119" i="1"/>
  <c r="P119" i="1" s="1"/>
  <c r="P132" i="1"/>
  <c r="T132" i="1" s="1"/>
  <c r="L133" i="1"/>
  <c r="P133" i="1" s="1"/>
  <c r="T133" i="1" s="1"/>
  <c r="L120" i="1"/>
  <c r="P120" i="1" s="1"/>
  <c r="T120" i="1" s="1"/>
  <c r="L128" i="1"/>
  <c r="P128" i="1" s="1"/>
  <c r="T128" i="1" s="1"/>
  <c r="P125" i="1"/>
  <c r="T125" i="1" s="1"/>
  <c r="L123" i="1"/>
  <c r="P123" i="1" s="1"/>
  <c r="T123" i="1" s="1"/>
  <c r="L129" i="1"/>
  <c r="P129" i="1" s="1"/>
  <c r="T129" i="1" s="1"/>
  <c r="F131" i="1"/>
  <c r="T119" i="1" l="1"/>
  <c r="H131" i="1"/>
  <c r="L131" i="1" s="1"/>
  <c r="P131" i="1" s="1"/>
  <c r="T131" i="1" s="1"/>
  <c r="J131" i="1"/>
  <c r="N131" i="1" s="1"/>
  <c r="R131" i="1" s="1"/>
  <c r="F126" i="1"/>
  <c r="F127" i="1"/>
  <c r="F124" i="1"/>
  <c r="F121" i="1"/>
  <c r="J124" i="1" l="1"/>
  <c r="N124" i="1" s="1"/>
  <c r="R124" i="1" s="1"/>
  <c r="H124" i="1"/>
  <c r="L124" i="1" s="1"/>
  <c r="P124" i="1" s="1"/>
  <c r="T124" i="1" s="1"/>
  <c r="H121" i="1"/>
  <c r="L121" i="1" s="1"/>
  <c r="P121" i="1" s="1"/>
  <c r="J121" i="1"/>
  <c r="N121" i="1" s="1"/>
  <c r="H127" i="1"/>
  <c r="L127" i="1" s="1"/>
  <c r="P127" i="1" s="1"/>
  <c r="T127" i="1" s="1"/>
  <c r="J127" i="1"/>
  <c r="N127" i="1" s="1"/>
  <c r="R127" i="1" s="1"/>
  <c r="J126" i="1"/>
  <c r="H126" i="1"/>
  <c r="L126" i="1" s="1"/>
  <c r="P126" i="1" s="1"/>
  <c r="T126" i="1" s="1"/>
  <c r="N126" i="1"/>
  <c r="R126" i="1" s="1"/>
  <c r="J134" i="1"/>
  <c r="F134" i="1"/>
  <c r="K113" i="1"/>
  <c r="J113" i="1"/>
  <c r="R121" i="1" l="1"/>
  <c r="R134" i="1" s="1"/>
  <c r="N134" i="1"/>
  <c r="T121" i="1"/>
  <c r="T134" i="1" s="1"/>
  <c r="P134" i="1"/>
  <c r="H134" i="1"/>
  <c r="N113" i="1"/>
  <c r="N116" i="1" s="1"/>
  <c r="J116" i="1"/>
  <c r="O113" i="1"/>
  <c r="O116" i="1" s="1"/>
  <c r="K116" i="1"/>
  <c r="L113" i="1"/>
  <c r="S113" i="1" l="1"/>
  <c r="S116" i="1" s="1"/>
  <c r="R113" i="1"/>
  <c r="R116" i="1" s="1"/>
  <c r="L134" i="1"/>
  <c r="P113" i="1"/>
  <c r="P116" i="1" s="1"/>
  <c r="L116" i="1"/>
  <c r="H103" i="1"/>
  <c r="L103" i="1" s="1"/>
  <c r="H102" i="1"/>
  <c r="L102" i="1" s="1"/>
  <c r="P102" i="1" s="1"/>
  <c r="T102" i="1" s="1"/>
  <c r="H101" i="1"/>
  <c r="L101" i="1" s="1"/>
  <c r="P101" i="1" s="1"/>
  <c r="T101" i="1" s="1"/>
  <c r="H100" i="1"/>
  <c r="L100" i="1" s="1"/>
  <c r="P100" i="1" s="1"/>
  <c r="T100" i="1" s="1"/>
  <c r="H99" i="1"/>
  <c r="H98" i="1"/>
  <c r="H97" i="1"/>
  <c r="L97" i="1" s="1"/>
  <c r="P97" i="1" s="1"/>
  <c r="T97" i="1" s="1"/>
  <c r="H96" i="1"/>
  <c r="L96" i="1" s="1"/>
  <c r="P96" i="1" s="1"/>
  <c r="T96" i="1" s="1"/>
  <c r="H95" i="1"/>
  <c r="L95" i="1" s="1"/>
  <c r="P95" i="1" s="1"/>
  <c r="T95" i="1" s="1"/>
  <c r="H94" i="1"/>
  <c r="L94" i="1" s="1"/>
  <c r="P94" i="1" s="1"/>
  <c r="T94" i="1" s="1"/>
  <c r="H93" i="1"/>
  <c r="L93" i="1" s="1"/>
  <c r="P93" i="1" s="1"/>
  <c r="G104" i="1"/>
  <c r="K103" i="1"/>
  <c r="O103" i="1" s="1"/>
  <c r="S103" i="1" s="1"/>
  <c r="J103" i="1"/>
  <c r="N103" i="1" s="1"/>
  <c r="R103" i="1" s="1"/>
  <c r="K102" i="1"/>
  <c r="O102" i="1" s="1"/>
  <c r="S102" i="1" s="1"/>
  <c r="J102" i="1"/>
  <c r="N102" i="1" s="1"/>
  <c r="R102" i="1" s="1"/>
  <c r="K101" i="1"/>
  <c r="O101" i="1" s="1"/>
  <c r="S101" i="1" s="1"/>
  <c r="J101" i="1"/>
  <c r="N101" i="1" s="1"/>
  <c r="R101" i="1" s="1"/>
  <c r="K100" i="1"/>
  <c r="O100" i="1" s="1"/>
  <c r="S100" i="1" s="1"/>
  <c r="J100" i="1"/>
  <c r="N100" i="1" s="1"/>
  <c r="R100" i="1" s="1"/>
  <c r="L99" i="1"/>
  <c r="K99" i="1"/>
  <c r="O99" i="1" s="1"/>
  <c r="S99" i="1" s="1"/>
  <c r="J99" i="1"/>
  <c r="N99" i="1" s="1"/>
  <c r="R99" i="1" s="1"/>
  <c r="K98" i="1"/>
  <c r="O98" i="1" s="1"/>
  <c r="S98" i="1" s="1"/>
  <c r="J98" i="1"/>
  <c r="N98" i="1" s="1"/>
  <c r="R98" i="1" s="1"/>
  <c r="K97" i="1"/>
  <c r="O97" i="1" s="1"/>
  <c r="S97" i="1" s="1"/>
  <c r="J97" i="1"/>
  <c r="N97" i="1" s="1"/>
  <c r="R97" i="1" s="1"/>
  <c r="K96" i="1"/>
  <c r="O96" i="1" s="1"/>
  <c r="S96" i="1" s="1"/>
  <c r="J96" i="1"/>
  <c r="N96" i="1" s="1"/>
  <c r="R96" i="1" s="1"/>
  <c r="K95" i="1"/>
  <c r="O95" i="1" s="1"/>
  <c r="S95" i="1" s="1"/>
  <c r="J95" i="1"/>
  <c r="N95" i="1" s="1"/>
  <c r="R95" i="1" s="1"/>
  <c r="K94" i="1"/>
  <c r="O94" i="1" s="1"/>
  <c r="S94" i="1" s="1"/>
  <c r="J94" i="1"/>
  <c r="N94" i="1" s="1"/>
  <c r="R94" i="1" s="1"/>
  <c r="K93" i="1"/>
  <c r="O93" i="1" s="1"/>
  <c r="J93" i="1"/>
  <c r="N93" i="1" s="1"/>
  <c r="F104" i="1"/>
  <c r="T93" i="1" l="1"/>
  <c r="R93" i="1"/>
  <c r="R104" i="1" s="1"/>
  <c r="N104" i="1"/>
  <c r="S93" i="1"/>
  <c r="S104" i="1" s="1"/>
  <c r="O104" i="1"/>
  <c r="T113" i="1"/>
  <c r="T116" i="1" s="1"/>
  <c r="K104" i="1"/>
  <c r="P99" i="1"/>
  <c r="T99" i="1" s="1"/>
  <c r="J104" i="1"/>
  <c r="L98" i="1"/>
  <c r="P98" i="1" s="1"/>
  <c r="T98" i="1" s="1"/>
  <c r="H104" i="1"/>
  <c r="P103" i="1"/>
  <c r="T103" i="1" s="1"/>
  <c r="H108" i="1"/>
  <c r="K108" i="1"/>
  <c r="O108" i="1" s="1"/>
  <c r="S108" i="1" s="1"/>
  <c r="J108" i="1"/>
  <c r="N108" i="1" s="1"/>
  <c r="R108" i="1" s="1"/>
  <c r="G90" i="1"/>
  <c r="F90" i="1"/>
  <c r="K106" i="1"/>
  <c r="O106" i="1" s="1"/>
  <c r="S106" i="1" s="1"/>
  <c r="J106" i="1"/>
  <c r="N106" i="1" s="1"/>
  <c r="R106" i="1" s="1"/>
  <c r="K89" i="1"/>
  <c r="O89" i="1" s="1"/>
  <c r="S89" i="1" s="1"/>
  <c r="J89" i="1"/>
  <c r="N89" i="1" s="1"/>
  <c r="R89" i="1" s="1"/>
  <c r="K88" i="1"/>
  <c r="O88" i="1" s="1"/>
  <c r="S88" i="1" s="1"/>
  <c r="J88" i="1"/>
  <c r="N88" i="1" s="1"/>
  <c r="R88" i="1" s="1"/>
  <c r="K87" i="1"/>
  <c r="O87" i="1" s="1"/>
  <c r="S87" i="1" s="1"/>
  <c r="J87" i="1"/>
  <c r="N87" i="1" s="1"/>
  <c r="R87" i="1" s="1"/>
  <c r="K86" i="1"/>
  <c r="O86" i="1" s="1"/>
  <c r="S86" i="1" s="1"/>
  <c r="J86" i="1"/>
  <c r="N86" i="1" s="1"/>
  <c r="R86" i="1" s="1"/>
  <c r="K85" i="1"/>
  <c r="O85" i="1" s="1"/>
  <c r="S85" i="1" s="1"/>
  <c r="J85" i="1"/>
  <c r="N85" i="1" s="1"/>
  <c r="R85" i="1" s="1"/>
  <c r="K84" i="1"/>
  <c r="O84" i="1" s="1"/>
  <c r="S84" i="1" s="1"/>
  <c r="J84" i="1"/>
  <c r="N84" i="1" s="1"/>
  <c r="R84" i="1" s="1"/>
  <c r="K83" i="1"/>
  <c r="O83" i="1" s="1"/>
  <c r="S83" i="1" s="1"/>
  <c r="J83" i="1"/>
  <c r="N83" i="1" s="1"/>
  <c r="R83" i="1" s="1"/>
  <c r="K82" i="1"/>
  <c r="O82" i="1" s="1"/>
  <c r="J82" i="1"/>
  <c r="N82" i="1" s="1"/>
  <c r="K78" i="1"/>
  <c r="O78" i="1" s="1"/>
  <c r="S78" i="1" s="1"/>
  <c r="J78" i="1"/>
  <c r="N78" i="1" s="1"/>
  <c r="R78" i="1" s="1"/>
  <c r="K77" i="1"/>
  <c r="O77" i="1" s="1"/>
  <c r="S77" i="1" s="1"/>
  <c r="J77" i="1"/>
  <c r="N77" i="1" s="1"/>
  <c r="R77" i="1" s="1"/>
  <c r="K76" i="1"/>
  <c r="O76" i="1" s="1"/>
  <c r="S76" i="1" s="1"/>
  <c r="J76" i="1"/>
  <c r="N76" i="1" s="1"/>
  <c r="R76" i="1" s="1"/>
  <c r="L75" i="1"/>
  <c r="P75" i="1" s="1"/>
  <c r="K75" i="1"/>
  <c r="O75" i="1" s="1"/>
  <c r="J75" i="1"/>
  <c r="N75" i="1" s="1"/>
  <c r="K72" i="1"/>
  <c r="O72" i="1" s="1"/>
  <c r="S72" i="1" s="1"/>
  <c r="J72" i="1"/>
  <c r="N72" i="1" s="1"/>
  <c r="R72" i="1" s="1"/>
  <c r="K71" i="1"/>
  <c r="O71" i="1" s="1"/>
  <c r="S71" i="1" s="1"/>
  <c r="J71" i="1"/>
  <c r="N71" i="1" s="1"/>
  <c r="R71" i="1" s="1"/>
  <c r="K70" i="1"/>
  <c r="O70" i="1" s="1"/>
  <c r="S70" i="1" s="1"/>
  <c r="J70" i="1"/>
  <c r="N70" i="1" s="1"/>
  <c r="R70" i="1" s="1"/>
  <c r="K69" i="1"/>
  <c r="O69" i="1" s="1"/>
  <c r="J69" i="1"/>
  <c r="N69" i="1" s="1"/>
  <c r="K59" i="1"/>
  <c r="O59" i="1" s="1"/>
  <c r="S59" i="1" s="1"/>
  <c r="J59" i="1"/>
  <c r="N59" i="1" s="1"/>
  <c r="R59" i="1" s="1"/>
  <c r="K58" i="1"/>
  <c r="O58" i="1" s="1"/>
  <c r="S58" i="1" s="1"/>
  <c r="J58" i="1"/>
  <c r="N58" i="1" s="1"/>
  <c r="R58" i="1" s="1"/>
  <c r="K57" i="1"/>
  <c r="O57" i="1" s="1"/>
  <c r="S57" i="1" s="1"/>
  <c r="J57" i="1"/>
  <c r="N57" i="1" s="1"/>
  <c r="R57" i="1" s="1"/>
  <c r="K56" i="1"/>
  <c r="O56" i="1" s="1"/>
  <c r="S56" i="1" s="1"/>
  <c r="J56" i="1"/>
  <c r="N56" i="1" s="1"/>
  <c r="R56" i="1" s="1"/>
  <c r="K55" i="1"/>
  <c r="O55" i="1" s="1"/>
  <c r="S55" i="1" s="1"/>
  <c r="J55" i="1"/>
  <c r="N55" i="1" s="1"/>
  <c r="R55" i="1" s="1"/>
  <c r="K54" i="1"/>
  <c r="O54" i="1" s="1"/>
  <c r="S54" i="1" s="1"/>
  <c r="J54" i="1"/>
  <c r="N54" i="1" s="1"/>
  <c r="R54" i="1" s="1"/>
  <c r="K53" i="1"/>
  <c r="O53" i="1" s="1"/>
  <c r="S53" i="1" s="1"/>
  <c r="J53" i="1"/>
  <c r="N53" i="1" s="1"/>
  <c r="R53" i="1" s="1"/>
  <c r="K52" i="1"/>
  <c r="O52" i="1" s="1"/>
  <c r="S52" i="1" s="1"/>
  <c r="J52" i="1"/>
  <c r="N52" i="1" s="1"/>
  <c r="R52" i="1" s="1"/>
  <c r="K51" i="1"/>
  <c r="O51" i="1" s="1"/>
  <c r="S51" i="1" s="1"/>
  <c r="J51" i="1"/>
  <c r="N51" i="1" s="1"/>
  <c r="R51" i="1" s="1"/>
  <c r="K50" i="1"/>
  <c r="O50" i="1" s="1"/>
  <c r="S50" i="1" s="1"/>
  <c r="J50" i="1"/>
  <c r="N50" i="1" s="1"/>
  <c r="R50" i="1" s="1"/>
  <c r="K49" i="1"/>
  <c r="O49" i="1" s="1"/>
  <c r="S49" i="1" s="1"/>
  <c r="J49" i="1"/>
  <c r="N49" i="1" s="1"/>
  <c r="R49" i="1" s="1"/>
  <c r="K48" i="1"/>
  <c r="O48" i="1" s="1"/>
  <c r="S48" i="1" s="1"/>
  <c r="J48" i="1"/>
  <c r="N48" i="1" s="1"/>
  <c r="R48" i="1" s="1"/>
  <c r="K47" i="1"/>
  <c r="O47" i="1" s="1"/>
  <c r="S47" i="1" s="1"/>
  <c r="J47" i="1"/>
  <c r="N47" i="1" s="1"/>
  <c r="R47" i="1" s="1"/>
  <c r="K46" i="1"/>
  <c r="O46" i="1" s="1"/>
  <c r="S46" i="1" s="1"/>
  <c r="J46" i="1"/>
  <c r="N46" i="1" s="1"/>
  <c r="R46" i="1" s="1"/>
  <c r="K45" i="1"/>
  <c r="O45" i="1" s="1"/>
  <c r="S45" i="1" s="1"/>
  <c r="J45" i="1"/>
  <c r="N45" i="1" s="1"/>
  <c r="R45" i="1" s="1"/>
  <c r="K44" i="1"/>
  <c r="O44" i="1" s="1"/>
  <c r="S44" i="1" s="1"/>
  <c r="J44" i="1"/>
  <c r="N44" i="1" s="1"/>
  <c r="R44" i="1" s="1"/>
  <c r="K43" i="1"/>
  <c r="O43" i="1" s="1"/>
  <c r="S43" i="1" s="1"/>
  <c r="J43" i="1"/>
  <c r="N43" i="1" s="1"/>
  <c r="R43" i="1" s="1"/>
  <c r="K42" i="1"/>
  <c r="O42" i="1" s="1"/>
  <c r="S42" i="1" s="1"/>
  <c r="J42" i="1"/>
  <c r="N42" i="1" s="1"/>
  <c r="R42" i="1" s="1"/>
  <c r="K41" i="1"/>
  <c r="O41" i="1" s="1"/>
  <c r="S41" i="1" s="1"/>
  <c r="J41" i="1"/>
  <c r="N41" i="1" s="1"/>
  <c r="R41" i="1" s="1"/>
  <c r="K40" i="1"/>
  <c r="O40" i="1" s="1"/>
  <c r="S40" i="1" s="1"/>
  <c r="J40" i="1"/>
  <c r="N40" i="1" s="1"/>
  <c r="R40" i="1" s="1"/>
  <c r="K39" i="1"/>
  <c r="O39" i="1" s="1"/>
  <c r="S39" i="1" s="1"/>
  <c r="J39" i="1"/>
  <c r="N39" i="1" s="1"/>
  <c r="R39" i="1" s="1"/>
  <c r="K38" i="1"/>
  <c r="O38" i="1" s="1"/>
  <c r="S38" i="1" s="1"/>
  <c r="J38" i="1"/>
  <c r="N38" i="1" s="1"/>
  <c r="R38" i="1" s="1"/>
  <c r="K37" i="1"/>
  <c r="O37" i="1" s="1"/>
  <c r="S37" i="1" s="1"/>
  <c r="J37" i="1"/>
  <c r="N37" i="1" s="1"/>
  <c r="R37" i="1" s="1"/>
  <c r="K36" i="1"/>
  <c r="O36" i="1" s="1"/>
  <c r="S36" i="1" s="1"/>
  <c r="J36" i="1"/>
  <c r="N36" i="1" s="1"/>
  <c r="R36" i="1" s="1"/>
  <c r="K35" i="1"/>
  <c r="O35" i="1" s="1"/>
  <c r="S35" i="1" s="1"/>
  <c r="J35" i="1"/>
  <c r="N35" i="1" s="1"/>
  <c r="R35" i="1" s="1"/>
  <c r="K34" i="1"/>
  <c r="O34" i="1" s="1"/>
  <c r="S34" i="1" s="1"/>
  <c r="J34" i="1"/>
  <c r="N34" i="1" s="1"/>
  <c r="R34" i="1" s="1"/>
  <c r="K33" i="1"/>
  <c r="O33" i="1" s="1"/>
  <c r="S33" i="1" s="1"/>
  <c r="J33" i="1"/>
  <c r="N33" i="1" s="1"/>
  <c r="R33" i="1" s="1"/>
  <c r="K32" i="1"/>
  <c r="O32" i="1" s="1"/>
  <c r="S32" i="1" s="1"/>
  <c r="J32" i="1"/>
  <c r="N32" i="1" s="1"/>
  <c r="R32" i="1" s="1"/>
  <c r="K31" i="1"/>
  <c r="O31" i="1" s="1"/>
  <c r="S31" i="1" s="1"/>
  <c r="J31" i="1"/>
  <c r="N31" i="1" s="1"/>
  <c r="R31" i="1" s="1"/>
  <c r="K30" i="1"/>
  <c r="O30" i="1" s="1"/>
  <c r="S30" i="1" s="1"/>
  <c r="J30" i="1"/>
  <c r="N30" i="1" s="1"/>
  <c r="R30" i="1" s="1"/>
  <c r="K29" i="1"/>
  <c r="O29" i="1" s="1"/>
  <c r="S29" i="1" s="1"/>
  <c r="J29" i="1"/>
  <c r="N29" i="1" s="1"/>
  <c r="R29" i="1" s="1"/>
  <c r="K28" i="1"/>
  <c r="O28" i="1" s="1"/>
  <c r="S28" i="1" s="1"/>
  <c r="J28" i="1"/>
  <c r="N28" i="1" s="1"/>
  <c r="R28" i="1" s="1"/>
  <c r="K27" i="1"/>
  <c r="O27" i="1" s="1"/>
  <c r="S27" i="1" s="1"/>
  <c r="J27" i="1"/>
  <c r="K26" i="1"/>
  <c r="O26" i="1" s="1"/>
  <c r="S26" i="1" s="1"/>
  <c r="J26" i="1"/>
  <c r="N26" i="1" s="1"/>
  <c r="R26" i="1" s="1"/>
  <c r="K25" i="1"/>
  <c r="O25" i="1" s="1"/>
  <c r="S25" i="1" s="1"/>
  <c r="J25" i="1"/>
  <c r="N25" i="1" s="1"/>
  <c r="R25" i="1" s="1"/>
  <c r="K24" i="1"/>
  <c r="O24" i="1" s="1"/>
  <c r="J24" i="1"/>
  <c r="N24" i="1" s="1"/>
  <c r="K21" i="1"/>
  <c r="O21" i="1" s="1"/>
  <c r="S21" i="1" s="1"/>
  <c r="J21" i="1"/>
  <c r="N21" i="1" s="1"/>
  <c r="R21" i="1" s="1"/>
  <c r="K20" i="1"/>
  <c r="O20" i="1" s="1"/>
  <c r="S20" i="1" s="1"/>
  <c r="J20" i="1"/>
  <c r="N20" i="1" s="1"/>
  <c r="R20" i="1" s="1"/>
  <c r="K19" i="1"/>
  <c r="O19" i="1" s="1"/>
  <c r="S19" i="1" s="1"/>
  <c r="J19" i="1"/>
  <c r="N19" i="1" s="1"/>
  <c r="R19" i="1" s="1"/>
  <c r="K18" i="1"/>
  <c r="O18" i="1" s="1"/>
  <c r="J18" i="1"/>
  <c r="N18" i="1" s="1"/>
  <c r="K15" i="1"/>
  <c r="O15" i="1" s="1"/>
  <c r="S15" i="1" s="1"/>
  <c r="J15" i="1"/>
  <c r="N15" i="1" s="1"/>
  <c r="R15" i="1" s="1"/>
  <c r="K12" i="1"/>
  <c r="O12" i="1" s="1"/>
  <c r="S12" i="1" s="1"/>
  <c r="J12" i="1"/>
  <c r="N12" i="1" s="1"/>
  <c r="R12" i="1" s="1"/>
  <c r="K11" i="1"/>
  <c r="O11" i="1" s="1"/>
  <c r="S11" i="1" s="1"/>
  <c r="J11" i="1"/>
  <c r="N11" i="1" s="1"/>
  <c r="R11" i="1" s="1"/>
  <c r="K10" i="1"/>
  <c r="O10" i="1" s="1"/>
  <c r="S10" i="1" s="1"/>
  <c r="J10" i="1"/>
  <c r="N10" i="1" s="1"/>
  <c r="R10" i="1" s="1"/>
  <c r="K9" i="1"/>
  <c r="O9" i="1" s="1"/>
  <c r="S9" i="1" s="1"/>
  <c r="J9" i="1"/>
  <c r="N9" i="1" s="1"/>
  <c r="R9" i="1" s="1"/>
  <c r="L8" i="1"/>
  <c r="P8" i="1" s="1"/>
  <c r="K8" i="1"/>
  <c r="O8" i="1" s="1"/>
  <c r="J8" i="1"/>
  <c r="N8" i="1" s="1"/>
  <c r="K5" i="1"/>
  <c r="J5" i="1"/>
  <c r="S8" i="1" l="1"/>
  <c r="O13" i="1"/>
  <c r="R18" i="1"/>
  <c r="R22" i="1" s="1"/>
  <c r="N22" i="1"/>
  <c r="R24" i="1"/>
  <c r="T8" i="1"/>
  <c r="S18" i="1"/>
  <c r="S22" i="1" s="1"/>
  <c r="O22" i="1"/>
  <c r="S24" i="1"/>
  <c r="S67" i="1" s="1"/>
  <c r="O67" i="1"/>
  <c r="S69" i="1"/>
  <c r="S73" i="1" s="1"/>
  <c r="O73" i="1"/>
  <c r="S75" i="1"/>
  <c r="S79" i="1" s="1"/>
  <c r="O79" i="1"/>
  <c r="R82" i="1"/>
  <c r="R90" i="1" s="1"/>
  <c r="N90" i="1"/>
  <c r="N27" i="1"/>
  <c r="N67" i="1" s="1"/>
  <c r="T75" i="1"/>
  <c r="S82" i="1"/>
  <c r="S90" i="1" s="1"/>
  <c r="O90" i="1"/>
  <c r="R8" i="1"/>
  <c r="R13" i="1" s="1"/>
  <c r="N13" i="1"/>
  <c r="P104" i="1"/>
  <c r="R69" i="1"/>
  <c r="R73" i="1" s="1"/>
  <c r="N73" i="1"/>
  <c r="R75" i="1"/>
  <c r="R79" i="1" s="1"/>
  <c r="N79" i="1"/>
  <c r="T104" i="1"/>
  <c r="L104" i="1"/>
  <c r="L108" i="1"/>
  <c r="P108" i="1" s="1"/>
  <c r="T108" i="1" s="1"/>
  <c r="K90" i="1"/>
  <c r="J90" i="1"/>
  <c r="R27" i="1" l="1"/>
  <c r="N136" i="1"/>
  <c r="O136" i="1"/>
  <c r="R67" i="1"/>
  <c r="G79" i="1"/>
  <c r="K79" i="1" s="1"/>
  <c r="F79" i="1"/>
  <c r="J79" i="1" s="1"/>
  <c r="G73" i="1"/>
  <c r="K73" i="1" s="1"/>
  <c r="F73" i="1"/>
  <c r="J73" i="1" s="1"/>
  <c r="G22" i="1"/>
  <c r="K22" i="1" s="1"/>
  <c r="F22" i="1"/>
  <c r="J22" i="1" s="1"/>
  <c r="G13" i="1"/>
  <c r="F13" i="1"/>
  <c r="F136" i="1" l="1"/>
  <c r="G136" i="1"/>
  <c r="K13" i="1"/>
  <c r="K136" i="1" s="1"/>
  <c r="J13" i="1"/>
  <c r="J136" i="1" s="1"/>
  <c r="H106" i="1"/>
  <c r="H89" i="1"/>
  <c r="L89" i="1" s="1"/>
  <c r="P89" i="1" s="1"/>
  <c r="T89" i="1" s="1"/>
  <c r="H88" i="1"/>
  <c r="L88" i="1" s="1"/>
  <c r="P88" i="1" s="1"/>
  <c r="T88" i="1" s="1"/>
  <c r="H87" i="1"/>
  <c r="L87" i="1" s="1"/>
  <c r="P87" i="1" s="1"/>
  <c r="T87" i="1" s="1"/>
  <c r="H86" i="1"/>
  <c r="L86" i="1" s="1"/>
  <c r="P86" i="1" s="1"/>
  <c r="T86" i="1" s="1"/>
  <c r="H85" i="1"/>
  <c r="L85" i="1" s="1"/>
  <c r="P85" i="1" s="1"/>
  <c r="T85" i="1" s="1"/>
  <c r="H84" i="1"/>
  <c r="H83" i="1"/>
  <c r="H82" i="1"/>
  <c r="H81" i="1"/>
  <c r="H78" i="1"/>
  <c r="L78" i="1" s="1"/>
  <c r="P78" i="1" s="1"/>
  <c r="T78" i="1" s="1"/>
  <c r="H77" i="1"/>
  <c r="L77" i="1" s="1"/>
  <c r="P77" i="1" s="1"/>
  <c r="T77" i="1" s="1"/>
  <c r="H76" i="1"/>
  <c r="H72" i="1"/>
  <c r="L72" i="1" s="1"/>
  <c r="P72" i="1" s="1"/>
  <c r="T72" i="1" s="1"/>
  <c r="H71" i="1"/>
  <c r="L71" i="1" s="1"/>
  <c r="P71" i="1" s="1"/>
  <c r="T71" i="1" s="1"/>
  <c r="H70" i="1"/>
  <c r="L70" i="1" s="1"/>
  <c r="P70" i="1" s="1"/>
  <c r="T70" i="1" s="1"/>
  <c r="H69" i="1"/>
  <c r="L69" i="1" s="1"/>
  <c r="P69" i="1" s="1"/>
  <c r="H59" i="1"/>
  <c r="H58" i="1"/>
  <c r="L58" i="1" s="1"/>
  <c r="P58" i="1" s="1"/>
  <c r="T58" i="1" s="1"/>
  <c r="H57" i="1"/>
  <c r="L57" i="1" s="1"/>
  <c r="P57" i="1" s="1"/>
  <c r="T57" i="1" s="1"/>
  <c r="H56" i="1"/>
  <c r="L56" i="1" s="1"/>
  <c r="P56" i="1" s="1"/>
  <c r="T56" i="1" s="1"/>
  <c r="H55" i="1"/>
  <c r="H54" i="1"/>
  <c r="L54" i="1" s="1"/>
  <c r="P54" i="1" s="1"/>
  <c r="T54" i="1" s="1"/>
  <c r="H53" i="1"/>
  <c r="H52" i="1"/>
  <c r="H51" i="1"/>
  <c r="H50" i="1"/>
  <c r="L50" i="1" s="1"/>
  <c r="P50" i="1" s="1"/>
  <c r="T50" i="1" s="1"/>
  <c r="H49" i="1"/>
  <c r="L49" i="1" s="1"/>
  <c r="P49" i="1" s="1"/>
  <c r="T49" i="1" s="1"/>
  <c r="H48" i="1"/>
  <c r="L48" i="1" s="1"/>
  <c r="P48" i="1" s="1"/>
  <c r="T48" i="1" s="1"/>
  <c r="H47" i="1"/>
  <c r="H46" i="1"/>
  <c r="L46" i="1" s="1"/>
  <c r="P46" i="1" s="1"/>
  <c r="T46" i="1" s="1"/>
  <c r="H45" i="1"/>
  <c r="H44" i="1"/>
  <c r="H43" i="1"/>
  <c r="H42" i="1"/>
  <c r="L42" i="1" s="1"/>
  <c r="P42" i="1" s="1"/>
  <c r="T42" i="1" s="1"/>
  <c r="H41" i="1"/>
  <c r="L41" i="1" s="1"/>
  <c r="P41" i="1" s="1"/>
  <c r="T41" i="1" s="1"/>
  <c r="H40" i="1"/>
  <c r="L40" i="1" s="1"/>
  <c r="P40" i="1" s="1"/>
  <c r="T40" i="1" s="1"/>
  <c r="H39" i="1"/>
  <c r="H38" i="1"/>
  <c r="L38" i="1" s="1"/>
  <c r="P38" i="1" s="1"/>
  <c r="T38" i="1" s="1"/>
  <c r="H37" i="1"/>
  <c r="H36" i="1"/>
  <c r="H35" i="1"/>
  <c r="H34" i="1"/>
  <c r="L34" i="1" s="1"/>
  <c r="P34" i="1" s="1"/>
  <c r="T34" i="1" s="1"/>
  <c r="H33" i="1"/>
  <c r="L33" i="1" s="1"/>
  <c r="P33" i="1" s="1"/>
  <c r="T33" i="1" s="1"/>
  <c r="H32" i="1"/>
  <c r="L32" i="1" s="1"/>
  <c r="P32" i="1" s="1"/>
  <c r="T32" i="1" s="1"/>
  <c r="H31" i="1"/>
  <c r="H30" i="1"/>
  <c r="L30" i="1" s="1"/>
  <c r="P30" i="1" s="1"/>
  <c r="T30" i="1" s="1"/>
  <c r="H29" i="1"/>
  <c r="H28" i="1"/>
  <c r="H27" i="1"/>
  <c r="H26" i="1"/>
  <c r="L26" i="1" s="1"/>
  <c r="P26" i="1" s="1"/>
  <c r="T26" i="1" s="1"/>
  <c r="H25" i="1"/>
  <c r="L25" i="1" s="1"/>
  <c r="P25" i="1" s="1"/>
  <c r="T25" i="1" s="1"/>
  <c r="H24" i="1"/>
  <c r="H21" i="1"/>
  <c r="L21" i="1" s="1"/>
  <c r="P21" i="1" s="1"/>
  <c r="T21" i="1" s="1"/>
  <c r="H20" i="1"/>
  <c r="L20" i="1" s="1"/>
  <c r="P20" i="1" s="1"/>
  <c r="T20" i="1" s="1"/>
  <c r="H19" i="1"/>
  <c r="L19" i="1" s="1"/>
  <c r="P19" i="1" s="1"/>
  <c r="T19" i="1" s="1"/>
  <c r="H18" i="1"/>
  <c r="L18" i="1" s="1"/>
  <c r="P18" i="1" s="1"/>
  <c r="H15" i="1"/>
  <c r="H12" i="1"/>
  <c r="L12" i="1" s="1"/>
  <c r="P12" i="1" s="1"/>
  <c r="T12" i="1" s="1"/>
  <c r="H11" i="1"/>
  <c r="L11" i="1" s="1"/>
  <c r="P11" i="1" s="1"/>
  <c r="T11" i="1" s="1"/>
  <c r="H10" i="1"/>
  <c r="H9" i="1"/>
  <c r="H5" i="1"/>
  <c r="T18" i="1" l="1"/>
  <c r="T22" i="1" s="1"/>
  <c r="P22" i="1"/>
  <c r="T69" i="1"/>
  <c r="T73" i="1" s="1"/>
  <c r="P73" i="1"/>
  <c r="L24" i="1"/>
  <c r="P24" i="1" s="1"/>
  <c r="H67" i="1"/>
  <c r="H90" i="1"/>
  <c r="L29" i="1"/>
  <c r="P29" i="1" s="1"/>
  <c r="T29" i="1" s="1"/>
  <c r="H13" i="1"/>
  <c r="L9" i="1"/>
  <c r="P9" i="1" s="1"/>
  <c r="L39" i="1"/>
  <c r="P39" i="1" s="1"/>
  <c r="T39" i="1" s="1"/>
  <c r="L47" i="1"/>
  <c r="P47" i="1" s="1"/>
  <c r="T47" i="1" s="1"/>
  <c r="L53" i="1"/>
  <c r="P53" i="1" s="1"/>
  <c r="T53" i="1" s="1"/>
  <c r="L10" i="1"/>
  <c r="P10" i="1" s="1"/>
  <c r="T10" i="1" s="1"/>
  <c r="L55" i="1"/>
  <c r="P55" i="1" s="1"/>
  <c r="T55" i="1" s="1"/>
  <c r="L15" i="1"/>
  <c r="P15" i="1" s="1"/>
  <c r="T15" i="1" s="1"/>
  <c r="L35" i="1"/>
  <c r="P35" i="1" s="1"/>
  <c r="T35" i="1" s="1"/>
  <c r="L43" i="1"/>
  <c r="P43" i="1" s="1"/>
  <c r="T43" i="1" s="1"/>
  <c r="L51" i="1"/>
  <c r="P51" i="1" s="1"/>
  <c r="T51" i="1" s="1"/>
  <c r="L59" i="1"/>
  <c r="P59" i="1" s="1"/>
  <c r="T59" i="1" s="1"/>
  <c r="L27" i="1"/>
  <c r="L28" i="1"/>
  <c r="P28" i="1" s="1"/>
  <c r="T28" i="1" s="1"/>
  <c r="L36" i="1"/>
  <c r="P36" i="1" s="1"/>
  <c r="T36" i="1" s="1"/>
  <c r="L44" i="1"/>
  <c r="P44" i="1" s="1"/>
  <c r="T44" i="1" s="1"/>
  <c r="L52" i="1"/>
  <c r="P52" i="1" s="1"/>
  <c r="T52" i="1" s="1"/>
  <c r="L82" i="1"/>
  <c r="L83" i="1"/>
  <c r="P83" i="1" s="1"/>
  <c r="T83" i="1" s="1"/>
  <c r="L106" i="1"/>
  <c r="P106" i="1" s="1"/>
  <c r="T106" i="1" s="1"/>
  <c r="L5" i="1"/>
  <c r="L84" i="1"/>
  <c r="P84" i="1" s="1"/>
  <c r="T84" i="1" s="1"/>
  <c r="L37" i="1"/>
  <c r="P37" i="1" s="1"/>
  <c r="T37" i="1" s="1"/>
  <c r="L45" i="1"/>
  <c r="P45" i="1" s="1"/>
  <c r="T45" i="1" s="1"/>
  <c r="L31" i="1"/>
  <c r="P31" i="1" s="1"/>
  <c r="T31" i="1" s="1"/>
  <c r="H79" i="1"/>
  <c r="L76" i="1"/>
  <c r="P76" i="1" s="1"/>
  <c r="H73" i="1"/>
  <c r="L73" i="1" s="1"/>
  <c r="H22" i="1"/>
  <c r="T76" i="1" l="1"/>
  <c r="T79" i="1" s="1"/>
  <c r="P79" i="1"/>
  <c r="T9" i="1"/>
  <c r="T13" i="1" s="1"/>
  <c r="P13" i="1"/>
  <c r="T24" i="1"/>
  <c r="P27" i="1"/>
  <c r="T27" i="1" s="1"/>
  <c r="L67" i="1"/>
  <c r="L13" i="1"/>
  <c r="H136" i="1"/>
  <c r="S13" i="1"/>
  <c r="S136" i="1" s="1"/>
  <c r="R136" i="1"/>
  <c r="P82" i="1"/>
  <c r="P90" i="1" s="1"/>
  <c r="L90" i="1"/>
  <c r="L79" i="1"/>
  <c r="L22" i="1"/>
  <c r="P67" i="1" l="1"/>
  <c r="P136" i="1" s="1"/>
  <c r="T67" i="1"/>
  <c r="L136" i="1"/>
  <c r="T82" i="1"/>
  <c r="T90" i="1" s="1"/>
  <c r="T136" i="1" l="1"/>
</calcChain>
</file>

<file path=xl/sharedStrings.xml><?xml version="1.0" encoding="utf-8"?>
<sst xmlns="http://schemas.openxmlformats.org/spreadsheetml/2006/main" count="134" uniqueCount="120">
  <si>
    <t>Delta</t>
  </si>
  <si>
    <t>Peoples Kentucky</t>
  </si>
  <si>
    <t xml:space="preserve">Rate Case Expense </t>
  </si>
  <si>
    <t>Outside Services</t>
  </si>
  <si>
    <t>Accounting - Annual Audit</t>
  </si>
  <si>
    <t>Accounting - Other</t>
  </si>
  <si>
    <t>Expenditures for Certain Civic, Political and Related Activities</t>
  </si>
  <si>
    <t>Legal</t>
  </si>
  <si>
    <t>Darrell L Saunders</t>
  </si>
  <si>
    <t>Goss Samford</t>
  </si>
  <si>
    <t>McCarter &amp; English LLP</t>
  </si>
  <si>
    <t>Stoll Keenon &amp; Ogden PLLC</t>
  </si>
  <si>
    <t>ADP</t>
  </si>
  <si>
    <t>PwC</t>
  </si>
  <si>
    <t>Schneider Downs</t>
  </si>
  <si>
    <t>Various Accounting</t>
  </si>
  <si>
    <t>BLUEGRASS NEWSMEDIA LLC</t>
  </si>
  <si>
    <t>COLUMBIA GULF TRANSMISSION LLC</t>
  </si>
  <si>
    <t>COVERALL SERVICE COMPANY</t>
  </si>
  <si>
    <t>DATATRANS SOLUTIONS INC</t>
  </si>
  <si>
    <t>DBA ZONE INC (THE)</t>
  </si>
  <si>
    <t>Delgasco</t>
  </si>
  <si>
    <t>ELINK DESIGN INC</t>
  </si>
  <si>
    <t>ESKER INC</t>
  </si>
  <si>
    <t>Essential Utilities Inc</t>
  </si>
  <si>
    <t>EVAPAR INC</t>
  </si>
  <si>
    <t>IDI CONSULTING LLC</t>
  </si>
  <si>
    <t>INTERNATIONAL BUSINESS MACHINES</t>
  </si>
  <si>
    <t>IRON MOUNTAIN INC</t>
  </si>
  <si>
    <t>IRTH SOLUTIONS LLC</t>
  </si>
  <si>
    <t>ITERES GROUP LP</t>
  </si>
  <si>
    <t>KENTUCKY MSO LLC</t>
  </si>
  <si>
    <t>KING BEE DELIVERY LLC</t>
  </si>
  <si>
    <t>MARVEL TECHNOLOGIES INC</t>
  </si>
  <si>
    <t>MCGREGOR &amp; ASSOCIATES INC</t>
  </si>
  <si>
    <t>NATURAL ENERGY ENGINEERING SERVICES</t>
  </si>
  <si>
    <t>NEW VISTA OF THE BLUEGRASS INC</t>
  </si>
  <si>
    <t>OPEN TEXT INC</t>
  </si>
  <si>
    <t>PANTECHS LABORATORIES INC</t>
  </si>
  <si>
    <t>PEAK TECHNICAL STAFFING USA</t>
  </si>
  <si>
    <t>PNG COMPANIES LLC</t>
  </si>
  <si>
    <t>PRIME GROUP LLC  THE</t>
  </si>
  <si>
    <t>SMART ENERGY WATER</t>
  </si>
  <si>
    <t>TACTICAL IT GROUP LLC</t>
  </si>
  <si>
    <t>TESTA CONSULTING SERVICES INC</t>
  </si>
  <si>
    <t>TIME WARNER</t>
  </si>
  <si>
    <t>TOM MCCAY</t>
  </si>
  <si>
    <t>S&amp;P Global Platts</t>
  </si>
  <si>
    <t>PNC Bank</t>
  </si>
  <si>
    <t>Various vendors &lt; $1,000</t>
  </si>
  <si>
    <t>NATIONAL FIRE PROTECTION ASSOCIATION</t>
  </si>
  <si>
    <t>44TH DISTRICT PROGRAM</t>
  </si>
  <si>
    <t>DELTA NATURAL GAS - 10</t>
  </si>
  <si>
    <t>Other &lt; $1,000</t>
  </si>
  <si>
    <t>KENTUCKY UTILITIES COMPANY</t>
  </si>
  <si>
    <t>NORTH MANCHESTER WATER ASSOC</t>
  </si>
  <si>
    <t>MANCHESTER ENTERPRISE (THE)</t>
  </si>
  <si>
    <t>BEREA CITIZEN  THE</t>
  </si>
  <si>
    <t>SENTINEL-ECHO  THE</t>
  </si>
  <si>
    <t>TIMES-TRIBUNE  THE</t>
  </si>
  <si>
    <t>KY NEWSGROUP/MC INVESTMENTS INC</t>
  </si>
  <si>
    <t>SOUTHLAND PRINTING COMPANY INC</t>
  </si>
  <si>
    <t>MIDDLESBORO DAILY NEWS</t>
  </si>
  <si>
    <t>Director's Fees and Expenses</t>
  </si>
  <si>
    <t>ALPHAGRAPHICS #514</t>
  </si>
  <si>
    <t>AVEVA SOFTWARE LLC</t>
  </si>
  <si>
    <t>MIMECAST NORTH AMERICA INC</t>
  </si>
  <si>
    <t>Peoples Natural Gas</t>
  </si>
  <si>
    <t>PRESIDIO NETWORKED SOLUTIONS INC</t>
  </si>
  <si>
    <t>SCHNEIDER DOWNS &amp; CO INC</t>
  </si>
  <si>
    <t>SECUREWORKS INC</t>
  </si>
  <si>
    <t>Total</t>
  </si>
  <si>
    <t>FERC a/c</t>
  </si>
  <si>
    <t>9/2020 through 3/2021</t>
  </si>
  <si>
    <t>Base Period Actual</t>
  </si>
  <si>
    <t>Base Period Projected</t>
  </si>
  <si>
    <t>Future Test Year</t>
  </si>
  <si>
    <t>4/2021  through 8/2021</t>
  </si>
  <si>
    <t>Organization Membership Dues</t>
  </si>
  <si>
    <t>Professional Service Expenses</t>
  </si>
  <si>
    <t>American Gas Association</t>
  </si>
  <si>
    <t>Kentucky Chamber of Commerce</t>
  </si>
  <si>
    <t>KENTUCKY GAS ASSOCIATION</t>
  </si>
  <si>
    <t>KENTUCKY OIL &amp; GAS ASSOCIATION</t>
  </si>
  <si>
    <t>KNOX COUNTY CHAMBER OF COMMERCE</t>
  </si>
  <si>
    <t>SOUTHERN GAS ASSOCIATION</t>
  </si>
  <si>
    <t>Winchester Clark County Chamber of Commerce/Kentucky Clean Fuels Coalition</t>
  </si>
  <si>
    <t>WINDSTREAM CORPORATION</t>
  </si>
  <si>
    <t>Delta Energy Assistance Program</t>
  </si>
  <si>
    <t>KY Association for Economic Dev</t>
  </si>
  <si>
    <t>The Craft Nook</t>
  </si>
  <si>
    <t>Pilor</t>
  </si>
  <si>
    <t>Papalenos</t>
  </si>
  <si>
    <t>Boone Tavern</t>
  </si>
  <si>
    <t>Essential Service Awards</t>
  </si>
  <si>
    <t>AD-Aventure Promotions</t>
  </si>
  <si>
    <t>Kroger</t>
  </si>
  <si>
    <t>Maiden Drug Company</t>
  </si>
  <si>
    <t>Corbin Flower Shop</t>
  </si>
  <si>
    <t>Walgreens</t>
  </si>
  <si>
    <t>Grover Floral Co</t>
  </si>
  <si>
    <t>Williamsburg Flower Sho;</t>
  </si>
  <si>
    <t>Walmart</t>
  </si>
  <si>
    <t>Circle K</t>
  </si>
  <si>
    <t>Berea Drug</t>
  </si>
  <si>
    <t xml:space="preserve">Essential Employee Expenses </t>
  </si>
  <si>
    <t>Southland Printing Company</t>
  </si>
  <si>
    <t xml:space="preserve">Base Period </t>
  </si>
  <si>
    <t>Marketing, Sales, and Advertising (Delta not proposing to recover)</t>
  </si>
  <si>
    <t>Additional Charitable Contributions are made in Kentucky from the Essential Foundation.</t>
  </si>
  <si>
    <t xml:space="preserve">Employee Parties and Outings </t>
  </si>
  <si>
    <t>Employee Gift Expense</t>
  </si>
  <si>
    <t>The Thoroughbred Club Lexington</t>
  </si>
  <si>
    <t>Initiation Fees</t>
  </si>
  <si>
    <t>Country Clubs</t>
  </si>
  <si>
    <r>
      <t>CAPITAL LINK CONSULTANTS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</si>
  <si>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(1)</t>
  </si>
  <si>
    <t>(2)</t>
  </si>
  <si>
    <r>
      <t xml:space="preserve">Charitable Contributions (Delta not proposing to recover)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</si>
  <si>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$7,350 has been excluded from Capital Link Consultants fess as this portion is deemed to be lobbying.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</si>
</sst>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###,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center"/>
    </xf>
    <xf numFmtId="164" fontId="3" fillId="0" borderId="3" applyNumberFormat="0" applyProtection="0">
      <alignment horizontal="right" vertical="center"/>
    </xf>
    <xf numFmtId="164" fontId="4" fillId="3" borderId="1" applyNumberFormat="0" applyAlignment="0" applyProtection="0">
      <alignment horizontal="left" vertical="center" indent="1"/>
    </xf>
    <xf numFmtId="0" fontId="5" fillId="4" borderId="3" applyNumberFormat="0" applyAlignment="0">
      <alignment horizontal="left" vertical="center" indent="1"/>
      <protection locked="0"/>
    </xf>
    <xf numFmtId="0" fontId="5" fillId="5" borderId="3" applyNumberFormat="0" applyAlignment="0" applyProtection="0">
      <alignment horizontal="left" vertical="center" indent="1"/>
    </xf>
    <xf numFmtId="164" fontId="4" fillId="6" borderId="2" applyNumberFormat="0" applyBorder="0">
      <alignment horizontal="right" vertical="center"/>
      <protection locked="0"/>
    </xf>
    <xf numFmtId="0" fontId="5" fillId="4" borderId="3" applyNumberFormat="0" applyAlignment="0">
      <alignment horizontal="left" vertical="center" indent="1"/>
      <protection locked="0"/>
    </xf>
    <xf numFmtId="164" fontId="3" fillId="5" borderId="3" applyNumberFormat="0" applyProtection="0">
      <alignment horizontal="right" vertical="center"/>
    </xf>
    <xf numFmtId="164" fontId="3" fillId="6" borderId="3" applyNumberFormat="0" applyBorder="0">
      <alignment horizontal="right" vertical="center"/>
      <protection locked="0"/>
    </xf>
    <xf numFmtId="164" fontId="6" fillId="7" borderId="4" applyNumberFormat="0" applyBorder="0" applyAlignment="0" applyProtection="0">
      <alignment horizontal="right" vertical="center" indent="1"/>
    </xf>
    <xf numFmtId="164" fontId="7" fillId="8" borderId="4" applyNumberFormat="0" applyBorder="0" applyAlignment="0" applyProtection="0">
      <alignment horizontal="right" vertical="center" indent="1"/>
    </xf>
    <xf numFmtId="164" fontId="7" fillId="9" borderId="4" applyNumberFormat="0" applyBorder="0" applyAlignment="0" applyProtection="0">
      <alignment horizontal="right" vertical="center" indent="1"/>
    </xf>
    <xf numFmtId="164" fontId="8" fillId="10" borderId="4" applyNumberFormat="0" applyBorder="0" applyAlignment="0" applyProtection="0">
      <alignment horizontal="right" vertical="center" indent="1"/>
    </xf>
    <xf numFmtId="164" fontId="8" fillId="11" borderId="4" applyNumberFormat="0" applyBorder="0" applyAlignment="0" applyProtection="0">
      <alignment horizontal="right" vertical="center" indent="1"/>
    </xf>
    <xf numFmtId="164" fontId="8" fillId="12" borderId="4" applyNumberFormat="0" applyBorder="0" applyAlignment="0" applyProtection="0">
      <alignment horizontal="right" vertical="center" indent="1"/>
    </xf>
    <xf numFmtId="164" fontId="9" fillId="13" borderId="4" applyNumberFormat="0" applyBorder="0" applyAlignment="0" applyProtection="0">
      <alignment horizontal="right" vertical="center" indent="1"/>
    </xf>
    <xf numFmtId="164" fontId="9" fillId="14" borderId="4" applyNumberFormat="0" applyBorder="0" applyAlignment="0" applyProtection="0">
      <alignment horizontal="right" vertical="center" indent="1"/>
    </xf>
    <xf numFmtId="164" fontId="9" fillId="15" borderId="4" applyNumberFormat="0" applyBorder="0" applyAlignment="0" applyProtection="0">
      <alignment horizontal="right" vertical="center" indent="1"/>
    </xf>
    <xf numFmtId="0" fontId="10" fillId="0" borderId="1" applyNumberFormat="0" applyFont="0" applyFill="0" applyAlignment="0" applyProtection="0"/>
    <xf numFmtId="164" fontId="11" fillId="3" borderId="0" applyNumberFormat="0" applyAlignment="0" applyProtection="0">
      <alignment horizontal="left" vertical="center" indent="1"/>
    </xf>
    <xf numFmtId="0" fontId="10" fillId="0" borderId="5" applyNumberFormat="0" applyFont="0" applyFill="0" applyAlignment="0" applyProtection="0"/>
    <xf numFmtId="164" fontId="4" fillId="0" borderId="2" applyNumberFormat="0" applyFill="0" applyBorder="0" applyAlignment="0" applyProtection="0">
      <alignment horizontal="right" vertical="center"/>
    </xf>
    <xf numFmtId="164" fontId="4" fillId="3" borderId="1" applyNumberFormat="0" applyAlignment="0" applyProtection="0">
      <alignment horizontal="left" vertical="center" indent="1"/>
    </xf>
    <xf numFmtId="0" fontId="3" fillId="2" borderId="3" applyNumberFormat="0" applyAlignment="0" applyProtection="0">
      <alignment horizontal="left" vertical="center" indent="1"/>
    </xf>
    <xf numFmtId="0" fontId="5" fillId="16" borderId="1" applyNumberFormat="0" applyAlignment="0" applyProtection="0">
      <alignment horizontal="left" vertical="center" indent="1"/>
    </xf>
    <xf numFmtId="0" fontId="5" fillId="17" borderId="1" applyNumberFormat="0" applyAlignment="0" applyProtection="0">
      <alignment horizontal="left" vertical="center" indent="1"/>
    </xf>
    <xf numFmtId="0" fontId="5" fillId="18" borderId="1" applyNumberFormat="0" applyAlignment="0" applyProtection="0">
      <alignment horizontal="left" vertical="center" indent="1"/>
    </xf>
    <xf numFmtId="0" fontId="5" fillId="6" borderId="1" applyNumberFormat="0" applyAlignment="0" applyProtection="0">
      <alignment horizontal="left" vertical="center" indent="1"/>
    </xf>
    <xf numFmtId="0" fontId="5" fillId="5" borderId="3" applyNumberFormat="0" applyAlignment="0" applyProtection="0">
      <alignment horizontal="left" vertical="center" indent="1"/>
    </xf>
    <xf numFmtId="0" fontId="12" fillId="0" borderId="6" applyNumberFormat="0" applyFill="0" applyBorder="0" applyAlignment="0" applyProtection="0"/>
    <xf numFmtId="0" fontId="13" fillId="0" borderId="6" applyNumberFormat="0" applyBorder="0" applyAlignment="0" applyProtection="0"/>
    <xf numFmtId="0" fontId="12" fillId="4" borderId="3" applyNumberFormat="0" applyAlignment="0">
      <alignment horizontal="left" vertical="center" indent="1"/>
      <protection locked="0"/>
    </xf>
    <xf numFmtId="0" fontId="12" fillId="4" borderId="3" applyNumberFormat="0" applyAlignment="0">
      <alignment horizontal="left" vertical="center" indent="1"/>
      <protection locked="0"/>
    </xf>
    <xf numFmtId="0" fontId="12" fillId="5" borderId="3" applyNumberFormat="0" applyAlignment="0" applyProtection="0">
      <alignment horizontal="left" vertical="center" indent="1"/>
    </xf>
    <xf numFmtId="164" fontId="14" fillId="5" borderId="3" applyNumberFormat="0" applyProtection="0">
      <alignment horizontal="right" vertical="center"/>
    </xf>
    <xf numFmtId="164" fontId="15" fillId="6" borderId="2" applyNumberFormat="0" applyBorder="0">
      <alignment horizontal="right" vertical="center"/>
      <protection locked="0"/>
    </xf>
    <xf numFmtId="164" fontId="14" fillId="6" borderId="3" applyNumberFormat="0" applyBorder="0">
      <alignment horizontal="right" vertical="center"/>
      <protection locked="0"/>
    </xf>
    <xf numFmtId="164" fontId="4" fillId="0" borderId="2" applyNumberFormat="0" applyFill="0" applyBorder="0" applyAlignment="0" applyProtection="0">
      <alignment horizontal="right" vertical="center"/>
    </xf>
    <xf numFmtId="0" fontId="2" fillId="0" borderId="0"/>
  </cellStyleXfs>
  <cellXfs count="46">
    <xf numFmtId="0" fontId="0" fillId="0" borderId="0" xfId="0"/>
    <xf numFmtId="43" fontId="0" fillId="0" borderId="0" xfId="0" applyNumberFormat="1"/>
    <xf numFmtId="0" fontId="0" fillId="0" borderId="0" xfId="0" applyFont="1"/>
    <xf numFmtId="0" fontId="1" fillId="0" borderId="0" xfId="0" applyFont="1"/>
    <xf numFmtId="43" fontId="0" fillId="0" borderId="0" xfId="0" applyNumberFormat="1" applyFont="1"/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43" fontId="0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Font="1" applyAlignment="1">
      <alignment horizontal="right" vertical="top"/>
    </xf>
    <xf numFmtId="43" fontId="0" fillId="0" borderId="7" xfId="0" applyNumberFormat="1" applyFont="1" applyBorder="1" applyAlignment="1">
      <alignment horizontal="right"/>
    </xf>
    <xf numFmtId="43" fontId="0" fillId="0" borderId="8" xfId="0" applyNumberFormat="1" applyFon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7" fontId="0" fillId="0" borderId="7" xfId="0" applyNumberFormat="1" applyFont="1" applyBorder="1" applyAlignment="1">
      <alignment horizontal="right" vertical="top"/>
    </xf>
    <xf numFmtId="7" fontId="0" fillId="0" borderId="8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7" xfId="0" applyNumberFormat="1" applyBorder="1"/>
    <xf numFmtId="43" fontId="0" fillId="0" borderId="8" xfId="0" applyNumberFormat="1" applyBorder="1"/>
    <xf numFmtId="7" fontId="0" fillId="0" borderId="8" xfId="0" applyNumberFormat="1" applyFont="1" applyBorder="1" applyAlignment="1">
      <alignment horizontal="right"/>
    </xf>
    <xf numFmtId="0" fontId="0" fillId="0" borderId="0" xfId="0" applyAlignment="1">
      <alignment horizontal="left" vertical="center" indent="2"/>
    </xf>
    <xf numFmtId="43" fontId="0" fillId="0" borderId="0" xfId="0" applyNumberFormat="1" applyBorder="1"/>
    <xf numFmtId="7" fontId="0" fillId="0" borderId="0" xfId="0" applyNumberFormat="1" applyFont="1" applyBorder="1" applyAlignment="1">
      <alignment horizontal="right" vertical="top"/>
    </xf>
    <xf numFmtId="43" fontId="0" fillId="0" borderId="0" xfId="0" applyNumberFormat="1" applyBorder="1" applyAlignment="1">
      <alignment horizontal="right"/>
    </xf>
    <xf numFmtId="43" fontId="0" fillId="0" borderId="9" xfId="0" applyNumberFormat="1" applyFont="1" applyBorder="1" applyAlignment="1">
      <alignment horizontal="right"/>
    </xf>
    <xf numFmtId="0" fontId="0" fillId="0" borderId="0" xfId="0" applyAlignment="1">
      <alignment vertical="top"/>
    </xf>
    <xf numFmtId="43" fontId="0" fillId="0" borderId="0" xfId="0" applyNumberFormat="1" applyAlignment="1">
      <alignment vertical="top"/>
    </xf>
    <xf numFmtId="43" fontId="0" fillId="0" borderId="8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Font="1"/>
    <xf numFmtId="3" fontId="16" fillId="0" borderId="7" xfId="0" applyNumberFormat="1" applyFont="1" applyBorder="1"/>
    <xf numFmtId="49" fontId="18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43">
    <cellStyle name="Comma 2" xfId="2"/>
    <cellStyle name="Normal" xfId="0" builtinId="0"/>
    <cellStyle name="Normal 2" xfId="42"/>
    <cellStyle name="Normal 3" xfId="1"/>
    <cellStyle name="SAPBorder" xfId="22"/>
    <cellStyle name="SAPDataCell" xfId="4"/>
    <cellStyle name="SAPDataRemoved" xfId="23"/>
    <cellStyle name="SAPDataTotalCell" xfId="5"/>
    <cellStyle name="SAPDimensionCell" xfId="3"/>
    <cellStyle name="SAPEditableDataCell" xfId="7"/>
    <cellStyle name="SAPEditableDataTotalCell" xfId="10"/>
    <cellStyle name="SAPEmphasized" xfId="33"/>
    <cellStyle name="SAPEmphasizedEditableDataCell" xfId="35"/>
    <cellStyle name="SAPEmphasizedEditableDataTotalCell" xfId="36"/>
    <cellStyle name="SAPEmphasizedLockedDataCell" xfId="39"/>
    <cellStyle name="SAPEmphasizedLockedDataTotalCell" xfId="40"/>
    <cellStyle name="SAPEmphasizedReadonlyDataCell" xfId="37"/>
    <cellStyle name="SAPEmphasizedReadonlyDataTotalCell" xfId="38"/>
    <cellStyle name="SAPEmphasizedTotal" xfId="34"/>
    <cellStyle name="SAPError" xfId="24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Formula" xfId="41"/>
    <cellStyle name="SAPGroupingFillCell" xfId="6"/>
    <cellStyle name="SAPHierarchyCell0" xfId="28"/>
    <cellStyle name="SAPHierarchyCell1" xfId="29"/>
    <cellStyle name="SAPHierarchyCell2" xfId="30"/>
    <cellStyle name="SAPHierarchyCell3" xfId="31"/>
    <cellStyle name="SAPHierarchyCell4" xfId="32"/>
    <cellStyle name="SAPLockedDataCell" xfId="9"/>
    <cellStyle name="SAPLockedDataTotalCell" xfId="12"/>
    <cellStyle name="SAPMemberCell" xfId="26"/>
    <cellStyle name="SAPMemberTotalCell" xfId="27"/>
    <cellStyle name="SAPMessageText" xfId="25"/>
    <cellStyle name="SAPReadonlyDataCell" xfId="8"/>
    <cellStyle name="SAPReadonlyDataTotalCell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8"/>
  <sheetViews>
    <sheetView showGridLines="0" tabSelected="1" topLeftCell="C1" zoomScale="90" zoomScaleNormal="90" workbookViewId="0">
      <selection activeCell="Z20" sqref="Z20"/>
    </sheetView>
  </sheetViews>
  <sheetFormatPr defaultRowHeight="15" x14ac:dyDescent="0.25"/>
  <cols>
    <col min="1" max="1" width="10" hidden="1" customWidth="1"/>
    <col min="2" max="2" width="12.28515625" hidden="1" customWidth="1"/>
    <col min="3" max="4" width="2.5703125" style="3" customWidth="1"/>
    <col min="5" max="5" width="34.140625" style="2" customWidth="1"/>
    <col min="6" max="6" width="13.28515625" style="2" hidden="1" customWidth="1"/>
    <col min="7" max="7" width="11.140625" style="2" hidden="1" customWidth="1"/>
    <col min="8" max="8" width="13.85546875" hidden="1" customWidth="1"/>
    <col min="9" max="9" width="2.5703125" hidden="1" customWidth="1"/>
    <col min="10" max="10" width="12.140625" hidden="1" customWidth="1"/>
    <col min="11" max="11" width="11.140625" hidden="1" customWidth="1"/>
    <col min="12" max="12" width="12.140625" hidden="1" customWidth="1"/>
    <col min="13" max="13" width="2.5703125" customWidth="1"/>
    <col min="14" max="14" width="13.85546875" bestFit="1" customWidth="1"/>
    <col min="15" max="15" width="11.140625" bestFit="1" customWidth="1"/>
    <col min="16" max="16" width="13.42578125" bestFit="1" customWidth="1"/>
    <col min="17" max="17" width="2.5703125" customWidth="1"/>
    <col min="18" max="18" width="13.42578125" bestFit="1" customWidth="1"/>
    <col min="19" max="19" width="12.5703125" customWidth="1"/>
    <col min="20" max="20" width="13.42578125" bestFit="1" customWidth="1"/>
    <col min="21" max="27" width="9.140625" customWidth="1"/>
  </cols>
  <sheetData>
    <row r="1" spans="2:20" x14ac:dyDescent="0.25">
      <c r="F1" s="43" t="s">
        <v>74</v>
      </c>
      <c r="G1" s="45"/>
      <c r="H1" s="45"/>
      <c r="J1" s="43" t="s">
        <v>75</v>
      </c>
      <c r="K1" s="45"/>
      <c r="L1" s="45"/>
      <c r="N1" s="45" t="s">
        <v>107</v>
      </c>
      <c r="O1" s="45"/>
      <c r="P1" s="45"/>
      <c r="Q1" s="27"/>
      <c r="R1" s="45" t="s">
        <v>76</v>
      </c>
      <c r="S1" s="45"/>
      <c r="T1" s="45"/>
    </row>
    <row r="2" spans="2:20" x14ac:dyDescent="0.25">
      <c r="F2" s="43" t="s">
        <v>73</v>
      </c>
      <c r="G2" s="44"/>
      <c r="H2" s="44"/>
      <c r="J2" s="45" t="s">
        <v>77</v>
      </c>
      <c r="K2" s="45"/>
      <c r="L2" s="45"/>
      <c r="N2" s="44"/>
      <c r="O2" s="44"/>
      <c r="P2" s="44"/>
      <c r="R2" s="45">
        <v>2022</v>
      </c>
      <c r="S2" s="45"/>
      <c r="T2" s="45"/>
    </row>
    <row r="3" spans="2:20" ht="30" x14ac:dyDescent="0.25">
      <c r="B3" s="21" t="s">
        <v>72</v>
      </c>
      <c r="C3" s="22"/>
      <c r="D3" s="22"/>
      <c r="E3" s="23"/>
      <c r="F3" s="8" t="s">
        <v>0</v>
      </c>
      <c r="G3" s="9" t="s">
        <v>1</v>
      </c>
      <c r="H3" s="10" t="s">
        <v>71</v>
      </c>
      <c r="J3" s="8" t="s">
        <v>0</v>
      </c>
      <c r="K3" s="9" t="s">
        <v>1</v>
      </c>
      <c r="L3" s="10" t="s">
        <v>71</v>
      </c>
      <c r="N3" s="8" t="s">
        <v>0</v>
      </c>
      <c r="O3" s="9" t="s">
        <v>1</v>
      </c>
      <c r="P3" s="10" t="s">
        <v>71</v>
      </c>
      <c r="R3" s="8" t="s">
        <v>0</v>
      </c>
      <c r="S3" s="9" t="s">
        <v>1</v>
      </c>
      <c r="T3" s="10" t="s">
        <v>71</v>
      </c>
    </row>
    <row r="4" spans="2:20" x14ac:dyDescent="0.25">
      <c r="B4" s="21"/>
      <c r="C4" s="22"/>
      <c r="D4" s="22"/>
      <c r="E4" s="23"/>
      <c r="F4" s="24"/>
      <c r="G4" s="25"/>
      <c r="H4" s="26"/>
      <c r="J4" s="24"/>
      <c r="K4" s="25"/>
      <c r="L4" s="26"/>
      <c r="R4" s="24"/>
      <c r="S4" s="25"/>
      <c r="T4" s="26"/>
    </row>
    <row r="5" spans="2:20" x14ac:dyDescent="0.25">
      <c r="B5">
        <v>9182300</v>
      </c>
      <c r="C5" s="3" t="s">
        <v>2</v>
      </c>
      <c r="F5" s="15">
        <v>19145.05</v>
      </c>
      <c r="G5" s="15">
        <v>15964.85</v>
      </c>
      <c r="H5" s="17">
        <f>F5+G5</f>
        <v>35109.9</v>
      </c>
      <c r="J5" s="28">
        <f>ROUND(F5/7*5,0)</f>
        <v>13675</v>
      </c>
      <c r="K5" s="28">
        <f t="shared" ref="K5:L5" si="0">ROUND(G5/7*5,0)</f>
        <v>11403</v>
      </c>
      <c r="L5" s="28">
        <f t="shared" si="0"/>
        <v>25079</v>
      </c>
      <c r="N5" s="28">
        <v>0</v>
      </c>
      <c r="O5" s="28">
        <v>0</v>
      </c>
      <c r="P5" s="28">
        <v>0</v>
      </c>
      <c r="R5" s="41">
        <v>210000</v>
      </c>
      <c r="S5" s="28">
        <f t="shared" ref="S5" si="1">ROUND(O5,0)</f>
        <v>0</v>
      </c>
      <c r="T5" s="41">
        <v>210000</v>
      </c>
    </row>
    <row r="6" spans="2:20" x14ac:dyDescent="0.25">
      <c r="F6" s="11"/>
      <c r="G6" s="11"/>
      <c r="H6" s="12"/>
    </row>
    <row r="7" spans="2:20" x14ac:dyDescent="0.25">
      <c r="B7">
        <v>9923000</v>
      </c>
      <c r="C7" s="3" t="s">
        <v>3</v>
      </c>
      <c r="F7" s="11"/>
      <c r="G7" s="11"/>
      <c r="H7" s="13"/>
    </row>
    <row r="8" spans="2:20" x14ac:dyDescent="0.25">
      <c r="D8" s="3" t="s">
        <v>7</v>
      </c>
      <c r="F8" s="11"/>
      <c r="G8" s="11"/>
      <c r="H8" s="13"/>
      <c r="J8" s="1">
        <f t="shared" ref="J8:J13" si="2">ROUND(F8/7*5,0)</f>
        <v>0</v>
      </c>
      <c r="K8" s="1">
        <f t="shared" ref="K8:K13" si="3">ROUND(G8/7*5,0)</f>
        <v>0</v>
      </c>
      <c r="L8" s="1">
        <f t="shared" ref="L8:L13" si="4">ROUND(H8/7*5,0)</f>
        <v>0</v>
      </c>
      <c r="N8" s="1">
        <f t="shared" ref="N8:N12" si="5">F8+J8</f>
        <v>0</v>
      </c>
      <c r="O8" s="1">
        <f t="shared" ref="O8:O12" si="6">G8+K8</f>
        <v>0</v>
      </c>
      <c r="P8" s="1">
        <f t="shared" ref="P8:P12" si="7">H8+L8</f>
        <v>0</v>
      </c>
      <c r="R8" s="1">
        <f t="shared" ref="R8:R12" si="8">ROUND(N8,0)</f>
        <v>0</v>
      </c>
      <c r="S8" s="1">
        <f t="shared" ref="S8:S13" si="9">ROUND(O8,0)</f>
        <v>0</v>
      </c>
      <c r="T8" s="1">
        <f t="shared" ref="T8:T12" si="10">ROUND(P8,0)</f>
        <v>0</v>
      </c>
    </row>
    <row r="9" spans="2:20" x14ac:dyDescent="0.25">
      <c r="E9" s="2" t="s">
        <v>8</v>
      </c>
      <c r="F9" s="11">
        <v>1732.5</v>
      </c>
      <c r="G9" s="11">
        <v>0</v>
      </c>
      <c r="H9" s="12">
        <f t="shared" ref="H9:H15" si="11">F9+G9</f>
        <v>1732.5</v>
      </c>
      <c r="J9" s="1">
        <f t="shared" si="2"/>
        <v>1238</v>
      </c>
      <c r="K9" s="1">
        <f t="shared" si="3"/>
        <v>0</v>
      </c>
      <c r="L9" s="1">
        <f t="shared" si="4"/>
        <v>1238</v>
      </c>
      <c r="N9" s="1">
        <f t="shared" si="5"/>
        <v>2970.5</v>
      </c>
      <c r="O9" s="1">
        <f t="shared" si="6"/>
        <v>0</v>
      </c>
      <c r="P9" s="1">
        <f t="shared" si="7"/>
        <v>2970.5</v>
      </c>
      <c r="R9" s="1">
        <f t="shared" si="8"/>
        <v>2971</v>
      </c>
      <c r="S9" s="1">
        <f t="shared" si="9"/>
        <v>0</v>
      </c>
      <c r="T9" s="1">
        <f t="shared" si="10"/>
        <v>2971</v>
      </c>
    </row>
    <row r="10" spans="2:20" x14ac:dyDescent="0.25">
      <c r="E10" s="2" t="s">
        <v>9</v>
      </c>
      <c r="F10" s="11">
        <v>642</v>
      </c>
      <c r="G10" s="11">
        <v>0</v>
      </c>
      <c r="H10" s="12">
        <f t="shared" si="11"/>
        <v>642</v>
      </c>
      <c r="J10" s="1">
        <f t="shared" si="2"/>
        <v>459</v>
      </c>
      <c r="K10" s="1">
        <f t="shared" si="3"/>
        <v>0</v>
      </c>
      <c r="L10" s="1">
        <f t="shared" si="4"/>
        <v>459</v>
      </c>
      <c r="N10" s="1">
        <f t="shared" si="5"/>
        <v>1101</v>
      </c>
      <c r="O10" s="1">
        <f t="shared" si="6"/>
        <v>0</v>
      </c>
      <c r="P10" s="1">
        <f t="shared" si="7"/>
        <v>1101</v>
      </c>
      <c r="R10" s="1">
        <f t="shared" si="8"/>
        <v>1101</v>
      </c>
      <c r="S10" s="1">
        <f t="shared" si="9"/>
        <v>0</v>
      </c>
      <c r="T10" s="1">
        <f t="shared" si="10"/>
        <v>1101</v>
      </c>
    </row>
    <row r="11" spans="2:20" x14ac:dyDescent="0.25">
      <c r="E11" s="2" t="s">
        <v>10</v>
      </c>
      <c r="F11" s="11">
        <v>3415.75</v>
      </c>
      <c r="G11" s="11">
        <v>0</v>
      </c>
      <c r="H11" s="12">
        <f t="shared" si="11"/>
        <v>3415.75</v>
      </c>
      <c r="J11" s="1">
        <f t="shared" si="2"/>
        <v>2440</v>
      </c>
      <c r="K11" s="1">
        <f t="shared" si="3"/>
        <v>0</v>
      </c>
      <c r="L11" s="1">
        <f t="shared" si="4"/>
        <v>2440</v>
      </c>
      <c r="N11" s="1">
        <f t="shared" si="5"/>
        <v>5855.75</v>
      </c>
      <c r="O11" s="1">
        <f t="shared" si="6"/>
        <v>0</v>
      </c>
      <c r="P11" s="1">
        <f t="shared" si="7"/>
        <v>5855.75</v>
      </c>
      <c r="R11" s="1">
        <f t="shared" si="8"/>
        <v>5856</v>
      </c>
      <c r="S11" s="1">
        <f t="shared" si="9"/>
        <v>0</v>
      </c>
      <c r="T11" s="1">
        <f t="shared" si="10"/>
        <v>5856</v>
      </c>
    </row>
    <row r="12" spans="2:20" x14ac:dyDescent="0.25">
      <c r="E12" s="2" t="s">
        <v>11</v>
      </c>
      <c r="F12" s="11">
        <v>61172.05</v>
      </c>
      <c r="G12" s="11">
        <v>0</v>
      </c>
      <c r="H12" s="12">
        <f t="shared" si="11"/>
        <v>61172.05</v>
      </c>
      <c r="I12" s="1"/>
      <c r="J12" s="1">
        <f t="shared" si="2"/>
        <v>43694</v>
      </c>
      <c r="K12" s="1">
        <f t="shared" si="3"/>
        <v>0</v>
      </c>
      <c r="L12" s="1">
        <f t="shared" si="4"/>
        <v>43694</v>
      </c>
      <c r="N12" s="1">
        <f t="shared" si="5"/>
        <v>104866.05</v>
      </c>
      <c r="O12" s="1">
        <f t="shared" si="6"/>
        <v>0</v>
      </c>
      <c r="P12" s="1">
        <f t="shared" si="7"/>
        <v>104866.05</v>
      </c>
      <c r="R12" s="1">
        <f t="shared" si="8"/>
        <v>104866</v>
      </c>
      <c r="S12" s="1">
        <f t="shared" si="9"/>
        <v>0</v>
      </c>
      <c r="T12" s="1">
        <f t="shared" si="10"/>
        <v>104866</v>
      </c>
    </row>
    <row r="13" spans="2:20" x14ac:dyDescent="0.25">
      <c r="F13" s="16">
        <f>SUM(F9:F12)</f>
        <v>66962.3</v>
      </c>
      <c r="G13" s="16">
        <f>SUM(G9:G12)</f>
        <v>0</v>
      </c>
      <c r="H13" s="16">
        <f>SUM(H9:H12)</f>
        <v>66962.3</v>
      </c>
      <c r="I13" s="1"/>
      <c r="J13" s="29">
        <f t="shared" si="2"/>
        <v>47830</v>
      </c>
      <c r="K13" s="29">
        <f t="shared" si="3"/>
        <v>0</v>
      </c>
      <c r="L13" s="29">
        <f t="shared" si="4"/>
        <v>47830</v>
      </c>
      <c r="N13" s="29">
        <f>SUM(N8:N12)</f>
        <v>114793.3</v>
      </c>
      <c r="O13" s="29">
        <f>SUM(O8:O12)</f>
        <v>0</v>
      </c>
      <c r="P13" s="29">
        <f>SUM(P8:P12)</f>
        <v>114793.3</v>
      </c>
      <c r="R13" s="29">
        <f>SUM(R8:R12)</f>
        <v>114794</v>
      </c>
      <c r="S13" s="29">
        <f t="shared" si="9"/>
        <v>0</v>
      </c>
      <c r="T13" s="29">
        <f>SUM(T8:T12)</f>
        <v>114794</v>
      </c>
    </row>
    <row r="14" spans="2:20" x14ac:dyDescent="0.25">
      <c r="F14" s="11"/>
      <c r="G14" s="11"/>
      <c r="H14" s="12"/>
      <c r="I14" s="1"/>
    </row>
    <row r="15" spans="2:20" x14ac:dyDescent="0.25">
      <c r="D15" s="3" t="s">
        <v>4</v>
      </c>
      <c r="F15" s="15">
        <v>26513.07</v>
      </c>
      <c r="G15" s="15">
        <v>0</v>
      </c>
      <c r="H15" s="17">
        <f t="shared" si="11"/>
        <v>26513.07</v>
      </c>
      <c r="J15" s="28">
        <f t="shared" ref="J15" si="12">ROUND(F15/7*5,0)</f>
        <v>18938</v>
      </c>
      <c r="K15" s="28">
        <f t="shared" ref="K15" si="13">ROUND(G15/7*5,0)</f>
        <v>0</v>
      </c>
      <c r="L15" s="28">
        <f t="shared" ref="L15" si="14">ROUND(H15/7*5,0)</f>
        <v>18938</v>
      </c>
      <c r="N15" s="28">
        <f t="shared" ref="N15" si="15">F15+J15</f>
        <v>45451.07</v>
      </c>
      <c r="O15" s="28">
        <f t="shared" ref="O15" si="16">G15+K15</f>
        <v>0</v>
      </c>
      <c r="P15" s="28">
        <f t="shared" ref="P15" si="17">H15+L15</f>
        <v>45451.07</v>
      </c>
      <c r="R15" s="28">
        <f t="shared" ref="R15" si="18">ROUND(N15,0)</f>
        <v>45451</v>
      </c>
      <c r="S15" s="28">
        <f t="shared" ref="S15" si="19">ROUND(O15,0)</f>
        <v>0</v>
      </c>
      <c r="T15" s="28">
        <f t="shared" ref="T15" si="20">ROUND(P15,0)</f>
        <v>45451</v>
      </c>
    </row>
    <row r="16" spans="2:20" x14ac:dyDescent="0.25">
      <c r="F16" s="11"/>
      <c r="G16" s="11"/>
      <c r="H16" s="12"/>
    </row>
    <row r="17" spans="4:20" x14ac:dyDescent="0.25">
      <c r="D17" s="3" t="s">
        <v>5</v>
      </c>
      <c r="F17" s="11"/>
      <c r="G17" s="11"/>
      <c r="H17" s="13"/>
    </row>
    <row r="18" spans="4:20" x14ac:dyDescent="0.25">
      <c r="E18" s="2" t="s">
        <v>12</v>
      </c>
      <c r="F18" s="14">
        <v>14871.84</v>
      </c>
      <c r="G18" s="11">
        <v>1986.4</v>
      </c>
      <c r="H18" s="12">
        <f t="shared" ref="H18:H21" si="21">F18+G18</f>
        <v>16858.240000000002</v>
      </c>
      <c r="J18" s="1">
        <f t="shared" ref="J18:J22" si="22">ROUND(F18/7*5,0)</f>
        <v>10623</v>
      </c>
      <c r="K18" s="1">
        <f t="shared" ref="K18:K22" si="23">ROUND(G18/7*5,0)</f>
        <v>1419</v>
      </c>
      <c r="L18" s="1">
        <f t="shared" ref="L18:L22" si="24">ROUND(H18/7*5,0)</f>
        <v>12042</v>
      </c>
      <c r="N18" s="1">
        <f t="shared" ref="N18:N21" si="25">F18+J18</f>
        <v>25494.84</v>
      </c>
      <c r="O18" s="1">
        <f t="shared" ref="O18:O21" si="26">G18+K18</f>
        <v>3405.4</v>
      </c>
      <c r="P18" s="1">
        <f t="shared" ref="P18:P21" si="27">H18+L18</f>
        <v>28900.240000000002</v>
      </c>
      <c r="R18" s="1">
        <f t="shared" ref="R18:R21" si="28">ROUND(N18,0)</f>
        <v>25495</v>
      </c>
      <c r="S18" s="1">
        <f t="shared" ref="S18:S21" si="29">ROUND(O18,0)</f>
        <v>3405</v>
      </c>
      <c r="T18" s="1">
        <f t="shared" ref="T18:T21" si="30">ROUND(P18,0)</f>
        <v>28900</v>
      </c>
    </row>
    <row r="19" spans="4:20" x14ac:dyDescent="0.25">
      <c r="E19" s="2" t="s">
        <v>13</v>
      </c>
      <c r="F19" s="11">
        <v>27801.050000000003</v>
      </c>
      <c r="G19" s="11">
        <v>3028.3199999999997</v>
      </c>
      <c r="H19" s="12">
        <f t="shared" si="21"/>
        <v>30829.370000000003</v>
      </c>
      <c r="J19" s="1">
        <f t="shared" si="22"/>
        <v>19858</v>
      </c>
      <c r="K19" s="1">
        <f t="shared" si="23"/>
        <v>2163</v>
      </c>
      <c r="L19" s="1">
        <f t="shared" si="24"/>
        <v>22021</v>
      </c>
      <c r="N19" s="1">
        <f t="shared" si="25"/>
        <v>47659.05</v>
      </c>
      <c r="O19" s="1">
        <f t="shared" si="26"/>
        <v>5191.32</v>
      </c>
      <c r="P19" s="1">
        <f t="shared" si="27"/>
        <v>52850.37</v>
      </c>
      <c r="R19" s="1">
        <f t="shared" si="28"/>
        <v>47659</v>
      </c>
      <c r="S19" s="1">
        <f t="shared" si="29"/>
        <v>5191</v>
      </c>
      <c r="T19" s="1">
        <f t="shared" si="30"/>
        <v>52850</v>
      </c>
    </row>
    <row r="20" spans="4:20" x14ac:dyDescent="0.25">
      <c r="E20" s="2" t="s">
        <v>14</v>
      </c>
      <c r="F20" s="11">
        <v>17800</v>
      </c>
      <c r="G20" s="11">
        <v>796.17</v>
      </c>
      <c r="H20" s="12">
        <f t="shared" si="21"/>
        <v>18596.169999999998</v>
      </c>
      <c r="J20" s="1">
        <f t="shared" si="22"/>
        <v>12714</v>
      </c>
      <c r="K20" s="1">
        <f t="shared" si="23"/>
        <v>569</v>
      </c>
      <c r="L20" s="1">
        <f t="shared" si="24"/>
        <v>13283</v>
      </c>
      <c r="N20" s="1">
        <f t="shared" si="25"/>
        <v>30514</v>
      </c>
      <c r="O20" s="1">
        <f t="shared" si="26"/>
        <v>1365.17</v>
      </c>
      <c r="P20" s="1">
        <f t="shared" si="27"/>
        <v>31879.17</v>
      </c>
      <c r="R20" s="1">
        <f t="shared" si="28"/>
        <v>30514</v>
      </c>
      <c r="S20" s="1">
        <f t="shared" si="29"/>
        <v>1365</v>
      </c>
      <c r="T20" s="1">
        <f t="shared" si="30"/>
        <v>31879</v>
      </c>
    </row>
    <row r="21" spans="4:20" x14ac:dyDescent="0.25">
      <c r="E21" s="2" t="s">
        <v>15</v>
      </c>
      <c r="F21" s="11">
        <v>24200</v>
      </c>
      <c r="G21" s="11">
        <v>39.110748999999998</v>
      </c>
      <c r="H21" s="12">
        <f t="shared" si="21"/>
        <v>24239.110748999999</v>
      </c>
      <c r="J21" s="1">
        <f t="shared" si="22"/>
        <v>17286</v>
      </c>
      <c r="K21" s="1">
        <f t="shared" si="23"/>
        <v>28</v>
      </c>
      <c r="L21" s="1">
        <f t="shared" si="24"/>
        <v>17314</v>
      </c>
      <c r="N21" s="1">
        <f t="shared" si="25"/>
        <v>41486</v>
      </c>
      <c r="O21" s="1">
        <f t="shared" si="26"/>
        <v>67.110748999999998</v>
      </c>
      <c r="P21" s="1">
        <f t="shared" si="27"/>
        <v>41553.110748999999</v>
      </c>
      <c r="R21" s="1">
        <f t="shared" si="28"/>
        <v>41486</v>
      </c>
      <c r="S21" s="1">
        <f t="shared" si="29"/>
        <v>67</v>
      </c>
      <c r="T21" s="1">
        <f t="shared" si="30"/>
        <v>41553</v>
      </c>
    </row>
    <row r="22" spans="4:20" x14ac:dyDescent="0.25">
      <c r="F22" s="30">
        <f>SUM(F18:F21)</f>
        <v>84672.89</v>
      </c>
      <c r="G22" s="30">
        <f t="shared" ref="G22:H22" si="31">SUM(G18:G21)</f>
        <v>5850.0007489999998</v>
      </c>
      <c r="H22" s="30">
        <f t="shared" si="31"/>
        <v>90522.890748999998</v>
      </c>
      <c r="J22" s="29">
        <f t="shared" si="22"/>
        <v>60481</v>
      </c>
      <c r="K22" s="29">
        <f t="shared" si="23"/>
        <v>4179</v>
      </c>
      <c r="L22" s="29">
        <f t="shared" si="24"/>
        <v>64659</v>
      </c>
      <c r="N22" s="29">
        <f>SUM(N18:N21)</f>
        <v>145153.89000000001</v>
      </c>
      <c r="O22" s="29">
        <f>SUM(O18:O21)</f>
        <v>10029.000748999999</v>
      </c>
      <c r="P22" s="29">
        <f>SUM(P18:P21)</f>
        <v>155182.89074900001</v>
      </c>
      <c r="R22" s="29">
        <f>SUM(R18:R21)</f>
        <v>145154</v>
      </c>
      <c r="S22" s="29">
        <f>SUM(S18:S21)</f>
        <v>10028</v>
      </c>
      <c r="T22" s="29">
        <f>SUM(T18:T21)</f>
        <v>155182</v>
      </c>
    </row>
    <row r="23" spans="4:20" x14ac:dyDescent="0.25">
      <c r="D23" s="3" t="s">
        <v>79</v>
      </c>
      <c r="F23" s="11"/>
      <c r="G23" s="11"/>
      <c r="H23" s="13"/>
    </row>
    <row r="24" spans="4:20" x14ac:dyDescent="0.25">
      <c r="E24" s="2" t="s">
        <v>64</v>
      </c>
      <c r="F24" s="11">
        <v>0</v>
      </c>
      <c r="G24" s="11">
        <v>11.167585600000001</v>
      </c>
      <c r="H24" s="12">
        <f t="shared" ref="H24:H103" si="32">F24+G24</f>
        <v>11.167585600000001</v>
      </c>
      <c r="J24" s="1">
        <f t="shared" ref="J24:J67" si="33">ROUND(F24/7*5,0)</f>
        <v>0</v>
      </c>
      <c r="K24" s="1">
        <f t="shared" ref="K24:K67" si="34">ROUND(G24/7*5,0)</f>
        <v>8</v>
      </c>
      <c r="L24" s="1">
        <f t="shared" ref="L24:L67" si="35">ROUND(H24/7*5,0)</f>
        <v>8</v>
      </c>
      <c r="N24" s="1">
        <f t="shared" ref="N24:N66" si="36">F24+J24</f>
        <v>0</v>
      </c>
      <c r="O24" s="1">
        <f t="shared" ref="O24:O66" si="37">G24+K24</f>
        <v>19.167585600000002</v>
      </c>
      <c r="P24" s="1">
        <f t="shared" ref="P24:P66" si="38">H24+L24</f>
        <v>19.167585600000002</v>
      </c>
      <c r="R24" s="1">
        <f t="shared" ref="R24:R66" si="39">ROUND(N24,0)</f>
        <v>0</v>
      </c>
      <c r="S24" s="1">
        <f t="shared" ref="S24:S66" si="40">ROUND(O24,0)</f>
        <v>19</v>
      </c>
      <c r="T24" s="1">
        <f t="shared" ref="T24:T66" si="41">ROUND(P24,0)</f>
        <v>19</v>
      </c>
    </row>
    <row r="25" spans="4:20" x14ac:dyDescent="0.25">
      <c r="E25" s="2" t="s">
        <v>65</v>
      </c>
      <c r="F25" s="11">
        <v>0</v>
      </c>
      <c r="G25" s="11">
        <v>61</v>
      </c>
      <c r="H25" s="12">
        <f t="shared" si="32"/>
        <v>61</v>
      </c>
      <c r="J25" s="1">
        <f t="shared" si="33"/>
        <v>0</v>
      </c>
      <c r="K25" s="1">
        <f t="shared" si="34"/>
        <v>44</v>
      </c>
      <c r="L25" s="1">
        <f t="shared" si="35"/>
        <v>44</v>
      </c>
      <c r="N25" s="1">
        <f t="shared" si="36"/>
        <v>0</v>
      </c>
      <c r="O25" s="1">
        <f t="shared" si="37"/>
        <v>105</v>
      </c>
      <c r="P25" s="1">
        <f t="shared" si="38"/>
        <v>105</v>
      </c>
      <c r="R25" s="1">
        <f t="shared" si="39"/>
        <v>0</v>
      </c>
      <c r="S25" s="1">
        <f t="shared" si="40"/>
        <v>105</v>
      </c>
      <c r="T25" s="1">
        <f t="shared" si="41"/>
        <v>105</v>
      </c>
    </row>
    <row r="26" spans="4:20" x14ac:dyDescent="0.25">
      <c r="E26" s="2" t="s">
        <v>16</v>
      </c>
      <c r="F26" s="11">
        <v>225</v>
      </c>
      <c r="G26" s="11">
        <v>0</v>
      </c>
      <c r="H26" s="12">
        <f t="shared" si="32"/>
        <v>225</v>
      </c>
      <c r="J26" s="1">
        <f t="shared" si="33"/>
        <v>161</v>
      </c>
      <c r="K26" s="1">
        <f t="shared" si="34"/>
        <v>0</v>
      </c>
      <c r="L26" s="1">
        <f t="shared" si="35"/>
        <v>161</v>
      </c>
      <c r="N26" s="1">
        <f t="shared" si="36"/>
        <v>386</v>
      </c>
      <c r="O26" s="1">
        <f t="shared" si="37"/>
        <v>0</v>
      </c>
      <c r="P26" s="1">
        <f t="shared" si="38"/>
        <v>386</v>
      </c>
      <c r="R26" s="1">
        <f t="shared" si="39"/>
        <v>386</v>
      </c>
      <c r="S26" s="1">
        <f t="shared" si="40"/>
        <v>0</v>
      </c>
      <c r="T26" s="1">
        <f t="shared" si="41"/>
        <v>386</v>
      </c>
    </row>
    <row r="27" spans="4:20" ht="17.25" x14ac:dyDescent="0.25">
      <c r="E27" s="2" t="s">
        <v>115</v>
      </c>
      <c r="F27" s="11">
        <v>19775</v>
      </c>
      <c r="G27" s="11">
        <v>0</v>
      </c>
      <c r="H27" s="12">
        <f t="shared" si="32"/>
        <v>19775</v>
      </c>
      <c r="J27" s="1">
        <f t="shared" si="33"/>
        <v>14125</v>
      </c>
      <c r="K27" s="1">
        <f t="shared" si="34"/>
        <v>0</v>
      </c>
      <c r="L27" s="1">
        <f t="shared" si="35"/>
        <v>14125</v>
      </c>
      <c r="N27" s="1">
        <f>F27+J27-7350</f>
        <v>26550</v>
      </c>
      <c r="O27" s="1">
        <f t="shared" si="37"/>
        <v>0</v>
      </c>
      <c r="P27" s="1">
        <f>H27+L27-7350</f>
        <v>26550</v>
      </c>
      <c r="R27" s="1">
        <f t="shared" si="39"/>
        <v>26550</v>
      </c>
      <c r="S27" s="1">
        <f t="shared" si="40"/>
        <v>0</v>
      </c>
      <c r="T27" s="1">
        <f t="shared" si="41"/>
        <v>26550</v>
      </c>
    </row>
    <row r="28" spans="4:20" x14ac:dyDescent="0.25">
      <c r="E28" s="2" t="s">
        <v>17</v>
      </c>
      <c r="F28" s="11">
        <v>10710</v>
      </c>
      <c r="G28" s="11">
        <v>0</v>
      </c>
      <c r="H28" s="12">
        <f t="shared" si="32"/>
        <v>10710</v>
      </c>
      <c r="J28" s="1">
        <f t="shared" si="33"/>
        <v>7650</v>
      </c>
      <c r="K28" s="1">
        <f t="shared" si="34"/>
        <v>0</v>
      </c>
      <c r="L28" s="1">
        <f t="shared" si="35"/>
        <v>7650</v>
      </c>
      <c r="N28" s="1">
        <f t="shared" si="36"/>
        <v>18360</v>
      </c>
      <c r="O28" s="1">
        <f t="shared" si="37"/>
        <v>0</v>
      </c>
      <c r="P28" s="1">
        <f t="shared" si="38"/>
        <v>18360</v>
      </c>
      <c r="R28" s="1">
        <f t="shared" si="39"/>
        <v>18360</v>
      </c>
      <c r="S28" s="1">
        <f t="shared" si="40"/>
        <v>0</v>
      </c>
      <c r="T28" s="1">
        <f t="shared" si="41"/>
        <v>18360</v>
      </c>
    </row>
    <row r="29" spans="4:20" x14ac:dyDescent="0.25">
      <c r="E29" s="2" t="s">
        <v>18</v>
      </c>
      <c r="F29" s="11">
        <v>8404.74</v>
      </c>
      <c r="G29" s="11">
        <v>0</v>
      </c>
      <c r="H29" s="12">
        <f t="shared" si="32"/>
        <v>8404.74</v>
      </c>
      <c r="J29" s="1">
        <f t="shared" si="33"/>
        <v>6003</v>
      </c>
      <c r="K29" s="1">
        <f t="shared" si="34"/>
        <v>0</v>
      </c>
      <c r="L29" s="1">
        <f t="shared" si="35"/>
        <v>6003</v>
      </c>
      <c r="N29" s="1">
        <f t="shared" si="36"/>
        <v>14407.74</v>
      </c>
      <c r="O29" s="1">
        <f t="shared" si="37"/>
        <v>0</v>
      </c>
      <c r="P29" s="1">
        <f t="shared" si="38"/>
        <v>14407.74</v>
      </c>
      <c r="R29" s="1">
        <f t="shared" si="39"/>
        <v>14408</v>
      </c>
      <c r="S29" s="1">
        <f t="shared" si="40"/>
        <v>0</v>
      </c>
      <c r="T29" s="1">
        <f t="shared" si="41"/>
        <v>14408</v>
      </c>
    </row>
    <row r="30" spans="4:20" x14ac:dyDescent="0.25">
      <c r="E30" s="2" t="s">
        <v>19</v>
      </c>
      <c r="F30" s="11">
        <v>343.95248500000002</v>
      </c>
      <c r="G30" s="11">
        <v>511.73418500000002</v>
      </c>
      <c r="H30" s="12">
        <f t="shared" si="32"/>
        <v>855.68667000000005</v>
      </c>
      <c r="J30" s="1">
        <f t="shared" si="33"/>
        <v>246</v>
      </c>
      <c r="K30" s="1">
        <f t="shared" si="34"/>
        <v>366</v>
      </c>
      <c r="L30" s="1">
        <f t="shared" si="35"/>
        <v>611</v>
      </c>
      <c r="N30" s="1">
        <f t="shared" si="36"/>
        <v>589.95248500000002</v>
      </c>
      <c r="O30" s="1">
        <f t="shared" si="37"/>
        <v>877.73418500000002</v>
      </c>
      <c r="P30" s="1">
        <f t="shared" si="38"/>
        <v>1466.68667</v>
      </c>
      <c r="R30" s="1">
        <f t="shared" si="39"/>
        <v>590</v>
      </c>
      <c r="S30" s="1">
        <f t="shared" si="40"/>
        <v>878</v>
      </c>
      <c r="T30" s="1">
        <f t="shared" si="41"/>
        <v>1467</v>
      </c>
    </row>
    <row r="31" spans="4:20" x14ac:dyDescent="0.25">
      <c r="E31" s="2" t="s">
        <v>20</v>
      </c>
      <c r="F31" s="11">
        <v>17.712</v>
      </c>
      <c r="G31" s="11">
        <v>184.464</v>
      </c>
      <c r="H31" s="12">
        <f t="shared" si="32"/>
        <v>202.17599999999999</v>
      </c>
      <c r="J31" s="1">
        <f t="shared" si="33"/>
        <v>13</v>
      </c>
      <c r="K31" s="1">
        <f t="shared" si="34"/>
        <v>132</v>
      </c>
      <c r="L31" s="1">
        <f t="shared" si="35"/>
        <v>144</v>
      </c>
      <c r="N31" s="1">
        <f t="shared" si="36"/>
        <v>30.712</v>
      </c>
      <c r="O31" s="1">
        <f t="shared" si="37"/>
        <v>316.464</v>
      </c>
      <c r="P31" s="1">
        <f t="shared" si="38"/>
        <v>346.17599999999999</v>
      </c>
      <c r="R31" s="1">
        <f t="shared" si="39"/>
        <v>31</v>
      </c>
      <c r="S31" s="1">
        <f t="shared" si="40"/>
        <v>316</v>
      </c>
      <c r="T31" s="1">
        <f t="shared" si="41"/>
        <v>346</v>
      </c>
    </row>
    <row r="32" spans="4:20" x14ac:dyDescent="0.25">
      <c r="E32" s="2" t="s">
        <v>21</v>
      </c>
      <c r="F32" s="14">
        <v>-120532.85</v>
      </c>
      <c r="G32" s="11">
        <v>0</v>
      </c>
      <c r="H32" s="12">
        <f t="shared" si="32"/>
        <v>-120532.85</v>
      </c>
      <c r="J32" s="1">
        <f t="shared" si="33"/>
        <v>-86095</v>
      </c>
      <c r="K32" s="1">
        <f t="shared" si="34"/>
        <v>0</v>
      </c>
      <c r="L32" s="1">
        <f t="shared" si="35"/>
        <v>-86095</v>
      </c>
      <c r="N32" s="1">
        <f t="shared" si="36"/>
        <v>-206627.85</v>
      </c>
      <c r="O32" s="1">
        <f t="shared" si="37"/>
        <v>0</v>
      </c>
      <c r="P32" s="1">
        <f t="shared" si="38"/>
        <v>-206627.85</v>
      </c>
      <c r="R32" s="1">
        <f t="shared" si="39"/>
        <v>-206628</v>
      </c>
      <c r="S32" s="1">
        <f t="shared" si="40"/>
        <v>0</v>
      </c>
      <c r="T32" s="1">
        <f t="shared" si="41"/>
        <v>-206628</v>
      </c>
    </row>
    <row r="33" spans="5:20" x14ac:dyDescent="0.25">
      <c r="E33" s="2" t="s">
        <v>22</v>
      </c>
      <c r="F33" s="14">
        <v>26.25</v>
      </c>
      <c r="G33" s="11">
        <v>0</v>
      </c>
      <c r="H33" s="12">
        <f t="shared" si="32"/>
        <v>26.25</v>
      </c>
      <c r="J33" s="1">
        <f t="shared" si="33"/>
        <v>19</v>
      </c>
      <c r="K33" s="1">
        <f t="shared" si="34"/>
        <v>0</v>
      </c>
      <c r="L33" s="1">
        <f t="shared" si="35"/>
        <v>19</v>
      </c>
      <c r="N33" s="1">
        <f t="shared" si="36"/>
        <v>45.25</v>
      </c>
      <c r="O33" s="1">
        <f t="shared" si="37"/>
        <v>0</v>
      </c>
      <c r="P33" s="1">
        <f t="shared" si="38"/>
        <v>45.25</v>
      </c>
      <c r="R33" s="1">
        <f t="shared" si="39"/>
        <v>45</v>
      </c>
      <c r="S33" s="1">
        <f t="shared" si="40"/>
        <v>0</v>
      </c>
      <c r="T33" s="1">
        <f t="shared" si="41"/>
        <v>45</v>
      </c>
    </row>
    <row r="34" spans="5:20" x14ac:dyDescent="0.25">
      <c r="E34" s="2" t="s">
        <v>23</v>
      </c>
      <c r="F34" s="14">
        <v>3.28</v>
      </c>
      <c r="G34" s="11">
        <v>17.079999999999998</v>
      </c>
      <c r="H34" s="12">
        <f t="shared" si="32"/>
        <v>20.36</v>
      </c>
      <c r="J34" s="1">
        <f t="shared" si="33"/>
        <v>2</v>
      </c>
      <c r="K34" s="1">
        <f t="shared" si="34"/>
        <v>12</v>
      </c>
      <c r="L34" s="1">
        <f t="shared" si="35"/>
        <v>15</v>
      </c>
      <c r="N34" s="1">
        <f t="shared" si="36"/>
        <v>5.2799999999999994</v>
      </c>
      <c r="O34" s="1">
        <f t="shared" si="37"/>
        <v>29.08</v>
      </c>
      <c r="P34" s="1">
        <f t="shared" si="38"/>
        <v>35.36</v>
      </c>
      <c r="R34" s="1">
        <f t="shared" si="39"/>
        <v>5</v>
      </c>
      <c r="S34" s="1">
        <f t="shared" si="40"/>
        <v>29</v>
      </c>
      <c r="T34" s="1">
        <f t="shared" si="41"/>
        <v>35</v>
      </c>
    </row>
    <row r="35" spans="5:20" x14ac:dyDescent="0.25">
      <c r="E35" s="2" t="s">
        <v>24</v>
      </c>
      <c r="F35" s="11">
        <v>646194.71000000008</v>
      </c>
      <c r="G35" s="11">
        <v>19895.53</v>
      </c>
      <c r="H35" s="12">
        <f t="shared" si="32"/>
        <v>666090.24000000011</v>
      </c>
      <c r="J35" s="1">
        <f t="shared" si="33"/>
        <v>461568</v>
      </c>
      <c r="K35" s="1">
        <f t="shared" si="34"/>
        <v>14211</v>
      </c>
      <c r="L35" s="1">
        <f t="shared" si="35"/>
        <v>475779</v>
      </c>
      <c r="N35" s="1">
        <f t="shared" si="36"/>
        <v>1107762.71</v>
      </c>
      <c r="O35" s="1">
        <f t="shared" si="37"/>
        <v>34106.53</v>
      </c>
      <c r="P35" s="1">
        <f t="shared" si="38"/>
        <v>1141869.2400000002</v>
      </c>
      <c r="R35" s="1">
        <f t="shared" si="39"/>
        <v>1107763</v>
      </c>
      <c r="S35" s="1">
        <f t="shared" si="40"/>
        <v>34107</v>
      </c>
      <c r="T35" s="1">
        <f t="shared" si="41"/>
        <v>1141869</v>
      </c>
    </row>
    <row r="36" spans="5:20" x14ac:dyDescent="0.25">
      <c r="E36" s="2" t="s">
        <v>25</v>
      </c>
      <c r="F36" s="11">
        <v>2639.02</v>
      </c>
      <c r="G36" s="11">
        <v>0</v>
      </c>
      <c r="H36" s="12">
        <f t="shared" si="32"/>
        <v>2639.02</v>
      </c>
      <c r="J36" s="1">
        <f t="shared" si="33"/>
        <v>1885</v>
      </c>
      <c r="K36" s="1">
        <f t="shared" si="34"/>
        <v>0</v>
      </c>
      <c r="L36" s="1">
        <f t="shared" si="35"/>
        <v>1885</v>
      </c>
      <c r="N36" s="1">
        <f t="shared" si="36"/>
        <v>4524.0200000000004</v>
      </c>
      <c r="O36" s="1">
        <f t="shared" si="37"/>
        <v>0</v>
      </c>
      <c r="P36" s="1">
        <f t="shared" si="38"/>
        <v>4524.0200000000004</v>
      </c>
      <c r="R36" s="1">
        <f t="shared" si="39"/>
        <v>4524</v>
      </c>
      <c r="S36" s="1">
        <f t="shared" si="40"/>
        <v>0</v>
      </c>
      <c r="T36" s="1">
        <f t="shared" si="41"/>
        <v>4524</v>
      </c>
    </row>
    <row r="37" spans="5:20" x14ac:dyDescent="0.25">
      <c r="E37" s="2" t="s">
        <v>26</v>
      </c>
      <c r="F37" s="11">
        <v>5529.5715999999993</v>
      </c>
      <c r="G37" s="11">
        <v>9179.4294499999996</v>
      </c>
      <c r="H37" s="12">
        <f t="shared" si="32"/>
        <v>14709.001049999999</v>
      </c>
      <c r="J37" s="1">
        <f t="shared" si="33"/>
        <v>3950</v>
      </c>
      <c r="K37" s="1">
        <f t="shared" si="34"/>
        <v>6557</v>
      </c>
      <c r="L37" s="1">
        <f t="shared" si="35"/>
        <v>10506</v>
      </c>
      <c r="N37" s="1">
        <f t="shared" si="36"/>
        <v>9479.5715999999993</v>
      </c>
      <c r="O37" s="1">
        <f t="shared" si="37"/>
        <v>15736.42945</v>
      </c>
      <c r="P37" s="1">
        <f t="shared" si="38"/>
        <v>25215.001049999999</v>
      </c>
      <c r="R37" s="1">
        <f t="shared" si="39"/>
        <v>9480</v>
      </c>
      <c r="S37" s="1">
        <f t="shared" si="40"/>
        <v>15736</v>
      </c>
      <c r="T37" s="1">
        <f t="shared" si="41"/>
        <v>25215</v>
      </c>
    </row>
    <row r="38" spans="5:20" x14ac:dyDescent="0.25">
      <c r="E38" s="2" t="s">
        <v>27</v>
      </c>
      <c r="F38" s="11">
        <v>1147.7950000000001</v>
      </c>
      <c r="G38" s="11">
        <v>1707.6950000000002</v>
      </c>
      <c r="H38" s="12">
        <f t="shared" si="32"/>
        <v>2855.4900000000002</v>
      </c>
      <c r="J38" s="1">
        <f t="shared" si="33"/>
        <v>820</v>
      </c>
      <c r="K38" s="1">
        <f t="shared" si="34"/>
        <v>1220</v>
      </c>
      <c r="L38" s="1">
        <f t="shared" si="35"/>
        <v>2040</v>
      </c>
      <c r="N38" s="1">
        <f t="shared" si="36"/>
        <v>1967.7950000000001</v>
      </c>
      <c r="O38" s="1">
        <f t="shared" si="37"/>
        <v>2927.6950000000002</v>
      </c>
      <c r="P38" s="1">
        <f t="shared" si="38"/>
        <v>4895.49</v>
      </c>
      <c r="R38" s="1">
        <f t="shared" si="39"/>
        <v>1968</v>
      </c>
      <c r="S38" s="1">
        <f t="shared" si="40"/>
        <v>2928</v>
      </c>
      <c r="T38" s="1">
        <f t="shared" si="41"/>
        <v>4895</v>
      </c>
    </row>
    <row r="39" spans="5:20" x14ac:dyDescent="0.25">
      <c r="E39" s="2" t="s">
        <v>28</v>
      </c>
      <c r="F39" s="11">
        <v>3078.8700000000003</v>
      </c>
      <c r="G39" s="11">
        <v>0</v>
      </c>
      <c r="H39" s="12">
        <f t="shared" si="32"/>
        <v>3078.8700000000003</v>
      </c>
      <c r="J39" s="1">
        <f t="shared" si="33"/>
        <v>2199</v>
      </c>
      <c r="K39" s="1">
        <f t="shared" si="34"/>
        <v>0</v>
      </c>
      <c r="L39" s="1">
        <f t="shared" si="35"/>
        <v>2199</v>
      </c>
      <c r="N39" s="1">
        <f t="shared" si="36"/>
        <v>5277.8700000000008</v>
      </c>
      <c r="O39" s="1">
        <f t="shared" si="37"/>
        <v>0</v>
      </c>
      <c r="P39" s="1">
        <f t="shared" si="38"/>
        <v>5277.8700000000008</v>
      </c>
      <c r="R39" s="1">
        <f t="shared" si="39"/>
        <v>5278</v>
      </c>
      <c r="S39" s="1">
        <f t="shared" si="40"/>
        <v>0</v>
      </c>
      <c r="T39" s="1">
        <f t="shared" si="41"/>
        <v>5278</v>
      </c>
    </row>
    <row r="40" spans="5:20" x14ac:dyDescent="0.25">
      <c r="E40" s="2" t="s">
        <v>29</v>
      </c>
      <c r="F40" s="11">
        <v>11.104112000000001</v>
      </c>
      <c r="G40" s="11">
        <v>16.520752000000002</v>
      </c>
      <c r="H40" s="12">
        <f t="shared" si="32"/>
        <v>27.624864000000002</v>
      </c>
      <c r="J40" s="1">
        <f t="shared" si="33"/>
        <v>8</v>
      </c>
      <c r="K40" s="1">
        <f t="shared" si="34"/>
        <v>12</v>
      </c>
      <c r="L40" s="1">
        <f t="shared" si="35"/>
        <v>20</v>
      </c>
      <c r="N40" s="1">
        <f t="shared" si="36"/>
        <v>19.104112000000001</v>
      </c>
      <c r="O40" s="1">
        <f t="shared" si="37"/>
        <v>28.520752000000002</v>
      </c>
      <c r="P40" s="1">
        <f t="shared" si="38"/>
        <v>47.624864000000002</v>
      </c>
      <c r="R40" s="1">
        <f t="shared" si="39"/>
        <v>19</v>
      </c>
      <c r="S40" s="1">
        <f t="shared" si="40"/>
        <v>29</v>
      </c>
      <c r="T40" s="1">
        <f t="shared" si="41"/>
        <v>48</v>
      </c>
    </row>
    <row r="41" spans="5:20" x14ac:dyDescent="0.25">
      <c r="E41" s="2" t="s">
        <v>30</v>
      </c>
      <c r="F41" s="11">
        <v>717.29499999999996</v>
      </c>
      <c r="G41" s="11">
        <v>1067.1950000000002</v>
      </c>
      <c r="H41" s="12">
        <f t="shared" si="32"/>
        <v>1784.4900000000002</v>
      </c>
      <c r="J41" s="1">
        <f t="shared" si="33"/>
        <v>512</v>
      </c>
      <c r="K41" s="1">
        <f t="shared" si="34"/>
        <v>762</v>
      </c>
      <c r="L41" s="1">
        <f t="shared" si="35"/>
        <v>1275</v>
      </c>
      <c r="N41" s="1">
        <f t="shared" si="36"/>
        <v>1229.2950000000001</v>
      </c>
      <c r="O41" s="1">
        <f t="shared" si="37"/>
        <v>1829.1950000000002</v>
      </c>
      <c r="P41" s="1">
        <f t="shared" si="38"/>
        <v>3059.4900000000002</v>
      </c>
      <c r="R41" s="1">
        <f t="shared" si="39"/>
        <v>1229</v>
      </c>
      <c r="S41" s="1">
        <f t="shared" si="40"/>
        <v>1829</v>
      </c>
      <c r="T41" s="1">
        <f t="shared" si="41"/>
        <v>3059</v>
      </c>
    </row>
    <row r="42" spans="5:20" x14ac:dyDescent="0.25">
      <c r="E42" s="2" t="s">
        <v>31</v>
      </c>
      <c r="F42" s="11">
        <v>110</v>
      </c>
      <c r="G42" s="11">
        <v>0</v>
      </c>
      <c r="H42" s="12">
        <f t="shared" si="32"/>
        <v>110</v>
      </c>
      <c r="J42" s="1">
        <f t="shared" si="33"/>
        <v>79</v>
      </c>
      <c r="K42" s="1">
        <f t="shared" si="34"/>
        <v>0</v>
      </c>
      <c r="L42" s="1">
        <f t="shared" si="35"/>
        <v>79</v>
      </c>
      <c r="N42" s="1">
        <f t="shared" si="36"/>
        <v>189</v>
      </c>
      <c r="O42" s="1">
        <f t="shared" si="37"/>
        <v>0</v>
      </c>
      <c r="P42" s="1">
        <f t="shared" si="38"/>
        <v>189</v>
      </c>
      <c r="R42" s="1">
        <f t="shared" si="39"/>
        <v>189</v>
      </c>
      <c r="S42" s="1">
        <f t="shared" si="40"/>
        <v>0</v>
      </c>
      <c r="T42" s="1">
        <f t="shared" si="41"/>
        <v>189</v>
      </c>
    </row>
    <row r="43" spans="5:20" x14ac:dyDescent="0.25">
      <c r="E43" s="2" t="s">
        <v>32</v>
      </c>
      <c r="F43" s="11">
        <v>26698.1</v>
      </c>
      <c r="G43" s="11">
        <v>0</v>
      </c>
      <c r="H43" s="12">
        <f t="shared" si="32"/>
        <v>26698.1</v>
      </c>
      <c r="J43" s="1">
        <f t="shared" si="33"/>
        <v>19070</v>
      </c>
      <c r="K43" s="1">
        <f t="shared" si="34"/>
        <v>0</v>
      </c>
      <c r="L43" s="1">
        <f t="shared" si="35"/>
        <v>19070</v>
      </c>
      <c r="N43" s="1">
        <f t="shared" si="36"/>
        <v>45768.1</v>
      </c>
      <c r="O43" s="1">
        <f t="shared" si="37"/>
        <v>0</v>
      </c>
      <c r="P43" s="1">
        <f t="shared" si="38"/>
        <v>45768.1</v>
      </c>
      <c r="R43" s="1">
        <f t="shared" si="39"/>
        <v>45768</v>
      </c>
      <c r="S43" s="1">
        <f t="shared" si="40"/>
        <v>0</v>
      </c>
      <c r="T43" s="1">
        <f t="shared" si="41"/>
        <v>45768</v>
      </c>
    </row>
    <row r="44" spans="5:20" x14ac:dyDescent="0.25">
      <c r="E44" s="2" t="s">
        <v>33</v>
      </c>
      <c r="F44" s="11">
        <v>671.37500000000011</v>
      </c>
      <c r="G44" s="11">
        <v>998.87500000000011</v>
      </c>
      <c r="H44" s="12">
        <f t="shared" si="32"/>
        <v>1670.2500000000002</v>
      </c>
      <c r="J44" s="1">
        <f t="shared" si="33"/>
        <v>480</v>
      </c>
      <c r="K44" s="1">
        <f t="shared" si="34"/>
        <v>713</v>
      </c>
      <c r="L44" s="1">
        <f t="shared" si="35"/>
        <v>1193</v>
      </c>
      <c r="N44" s="1">
        <f t="shared" si="36"/>
        <v>1151.375</v>
      </c>
      <c r="O44" s="1">
        <f t="shared" si="37"/>
        <v>1711.875</v>
      </c>
      <c r="P44" s="1">
        <f t="shared" si="38"/>
        <v>2863.25</v>
      </c>
      <c r="R44" s="1">
        <f t="shared" si="39"/>
        <v>1151</v>
      </c>
      <c r="S44" s="1">
        <f t="shared" si="40"/>
        <v>1712</v>
      </c>
      <c r="T44" s="1">
        <f t="shared" si="41"/>
        <v>2863</v>
      </c>
    </row>
    <row r="45" spans="5:20" x14ac:dyDescent="0.25">
      <c r="E45" s="2" t="s">
        <v>34</v>
      </c>
      <c r="F45" s="11">
        <v>1127</v>
      </c>
      <c r="G45" s="11">
        <v>0</v>
      </c>
      <c r="H45" s="12">
        <f t="shared" si="32"/>
        <v>1127</v>
      </c>
      <c r="J45" s="1">
        <f t="shared" si="33"/>
        <v>805</v>
      </c>
      <c r="K45" s="1">
        <f t="shared" si="34"/>
        <v>0</v>
      </c>
      <c r="L45" s="1">
        <f t="shared" si="35"/>
        <v>805</v>
      </c>
      <c r="N45" s="1">
        <f t="shared" si="36"/>
        <v>1932</v>
      </c>
      <c r="O45" s="1">
        <f t="shared" si="37"/>
        <v>0</v>
      </c>
      <c r="P45" s="1">
        <f t="shared" si="38"/>
        <v>1932</v>
      </c>
      <c r="R45" s="1">
        <f t="shared" si="39"/>
        <v>1932</v>
      </c>
      <c r="S45" s="1">
        <f t="shared" si="40"/>
        <v>0</v>
      </c>
      <c r="T45" s="1">
        <f t="shared" si="41"/>
        <v>1932</v>
      </c>
    </row>
    <row r="46" spans="5:20" x14ac:dyDescent="0.25">
      <c r="E46" s="2" t="s">
        <v>66</v>
      </c>
      <c r="F46" s="11">
        <v>0</v>
      </c>
      <c r="G46" s="11">
        <v>195.16736500000002</v>
      </c>
      <c r="H46" s="12">
        <f t="shared" si="32"/>
        <v>195.16736500000002</v>
      </c>
      <c r="J46" s="1">
        <f t="shared" si="33"/>
        <v>0</v>
      </c>
      <c r="K46" s="1">
        <f t="shared" si="34"/>
        <v>139</v>
      </c>
      <c r="L46" s="1">
        <f t="shared" si="35"/>
        <v>139</v>
      </c>
      <c r="N46" s="1">
        <f t="shared" si="36"/>
        <v>0</v>
      </c>
      <c r="O46" s="1">
        <f t="shared" si="37"/>
        <v>334.16736500000002</v>
      </c>
      <c r="P46" s="1">
        <f t="shared" si="38"/>
        <v>334.16736500000002</v>
      </c>
      <c r="R46" s="1">
        <f t="shared" si="39"/>
        <v>0</v>
      </c>
      <c r="S46" s="1">
        <f t="shared" si="40"/>
        <v>334</v>
      </c>
      <c r="T46" s="1">
        <f t="shared" si="41"/>
        <v>334</v>
      </c>
    </row>
    <row r="47" spans="5:20" x14ac:dyDescent="0.25">
      <c r="E47" s="2" t="s">
        <v>50</v>
      </c>
      <c r="F47" s="11">
        <v>228.6</v>
      </c>
      <c r="G47" s="14">
        <v>0</v>
      </c>
      <c r="H47" s="12">
        <f t="shared" si="32"/>
        <v>228.6</v>
      </c>
      <c r="J47" s="1">
        <f t="shared" si="33"/>
        <v>163</v>
      </c>
      <c r="K47" s="1">
        <f t="shared" si="34"/>
        <v>0</v>
      </c>
      <c r="L47" s="1">
        <f t="shared" si="35"/>
        <v>163</v>
      </c>
      <c r="N47" s="1">
        <f t="shared" si="36"/>
        <v>391.6</v>
      </c>
      <c r="O47" s="1">
        <f t="shared" si="37"/>
        <v>0</v>
      </c>
      <c r="P47" s="1">
        <f t="shared" si="38"/>
        <v>391.6</v>
      </c>
      <c r="R47" s="1">
        <f t="shared" si="39"/>
        <v>392</v>
      </c>
      <c r="S47" s="1">
        <f t="shared" si="40"/>
        <v>0</v>
      </c>
      <c r="T47" s="1">
        <f t="shared" si="41"/>
        <v>392</v>
      </c>
    </row>
    <row r="48" spans="5:20" x14ac:dyDescent="0.25">
      <c r="E48" s="2" t="s">
        <v>35</v>
      </c>
      <c r="F48" s="11">
        <v>3903.88</v>
      </c>
      <c r="G48" s="14">
        <v>0</v>
      </c>
      <c r="H48" s="12">
        <f t="shared" si="32"/>
        <v>3903.88</v>
      </c>
      <c r="J48" s="1">
        <f t="shared" si="33"/>
        <v>2788</v>
      </c>
      <c r="K48" s="1">
        <f t="shared" si="34"/>
        <v>0</v>
      </c>
      <c r="L48" s="1">
        <f t="shared" si="35"/>
        <v>2788</v>
      </c>
      <c r="N48" s="1">
        <f t="shared" si="36"/>
        <v>6691.88</v>
      </c>
      <c r="O48" s="1">
        <f t="shared" si="37"/>
        <v>0</v>
      </c>
      <c r="P48" s="1">
        <f t="shared" si="38"/>
        <v>6691.88</v>
      </c>
      <c r="R48" s="1">
        <f t="shared" si="39"/>
        <v>6692</v>
      </c>
      <c r="S48" s="1">
        <f t="shared" si="40"/>
        <v>0</v>
      </c>
      <c r="T48" s="1">
        <f t="shared" si="41"/>
        <v>6692</v>
      </c>
    </row>
    <row r="49" spans="5:20" x14ac:dyDescent="0.25">
      <c r="E49" s="2" t="s">
        <v>36</v>
      </c>
      <c r="F49" s="11">
        <v>497.55</v>
      </c>
      <c r="G49" s="14">
        <v>0</v>
      </c>
      <c r="H49" s="12">
        <f t="shared" si="32"/>
        <v>497.55</v>
      </c>
      <c r="J49" s="1">
        <f t="shared" si="33"/>
        <v>355</v>
      </c>
      <c r="K49" s="1">
        <f t="shared" si="34"/>
        <v>0</v>
      </c>
      <c r="L49" s="1">
        <f t="shared" si="35"/>
        <v>355</v>
      </c>
      <c r="N49" s="1">
        <f t="shared" si="36"/>
        <v>852.55</v>
      </c>
      <c r="O49" s="1">
        <f t="shared" si="37"/>
        <v>0</v>
      </c>
      <c r="P49" s="1">
        <f t="shared" si="38"/>
        <v>852.55</v>
      </c>
      <c r="R49" s="1">
        <f t="shared" si="39"/>
        <v>853</v>
      </c>
      <c r="S49" s="1">
        <f t="shared" si="40"/>
        <v>0</v>
      </c>
      <c r="T49" s="1">
        <f t="shared" si="41"/>
        <v>853</v>
      </c>
    </row>
    <row r="50" spans="5:20" x14ac:dyDescent="0.25">
      <c r="E50" s="2" t="s">
        <v>37</v>
      </c>
      <c r="F50" s="11">
        <v>294.17500000000001</v>
      </c>
      <c r="G50" s="11">
        <v>437.67499999999995</v>
      </c>
      <c r="H50" s="12">
        <f t="shared" si="32"/>
        <v>731.84999999999991</v>
      </c>
      <c r="J50" s="1">
        <f t="shared" si="33"/>
        <v>210</v>
      </c>
      <c r="K50" s="1">
        <f t="shared" si="34"/>
        <v>313</v>
      </c>
      <c r="L50" s="1">
        <f t="shared" si="35"/>
        <v>523</v>
      </c>
      <c r="N50" s="1">
        <f t="shared" si="36"/>
        <v>504.17500000000001</v>
      </c>
      <c r="O50" s="1">
        <f t="shared" si="37"/>
        <v>750.67499999999995</v>
      </c>
      <c r="P50" s="1">
        <f t="shared" si="38"/>
        <v>1254.8499999999999</v>
      </c>
      <c r="R50" s="1">
        <f t="shared" si="39"/>
        <v>504</v>
      </c>
      <c r="S50" s="1">
        <f t="shared" si="40"/>
        <v>751</v>
      </c>
      <c r="T50" s="1">
        <f t="shared" si="41"/>
        <v>1255</v>
      </c>
    </row>
    <row r="51" spans="5:20" x14ac:dyDescent="0.25">
      <c r="E51" s="2" t="s">
        <v>38</v>
      </c>
      <c r="F51" s="11">
        <v>9872.9699999999993</v>
      </c>
      <c r="G51" s="11">
        <v>0</v>
      </c>
      <c r="H51" s="12">
        <f t="shared" si="32"/>
        <v>9872.9699999999993</v>
      </c>
      <c r="J51" s="1">
        <f t="shared" si="33"/>
        <v>7052</v>
      </c>
      <c r="K51" s="1">
        <f t="shared" si="34"/>
        <v>0</v>
      </c>
      <c r="L51" s="1">
        <f t="shared" si="35"/>
        <v>7052</v>
      </c>
      <c r="N51" s="1">
        <f t="shared" si="36"/>
        <v>16924.97</v>
      </c>
      <c r="O51" s="1">
        <f t="shared" si="37"/>
        <v>0</v>
      </c>
      <c r="P51" s="1">
        <f t="shared" si="38"/>
        <v>16924.97</v>
      </c>
      <c r="R51" s="1">
        <f t="shared" si="39"/>
        <v>16925</v>
      </c>
      <c r="S51" s="1">
        <f t="shared" si="40"/>
        <v>0</v>
      </c>
      <c r="T51" s="1">
        <f t="shared" si="41"/>
        <v>16925</v>
      </c>
    </row>
    <row r="52" spans="5:20" x14ac:dyDescent="0.25">
      <c r="E52" s="2" t="s">
        <v>39</v>
      </c>
      <c r="F52" s="11">
        <v>59.122</v>
      </c>
      <c r="G52" s="11">
        <v>87.962000000000003</v>
      </c>
      <c r="H52" s="12">
        <f t="shared" si="32"/>
        <v>147.084</v>
      </c>
      <c r="J52" s="1">
        <f t="shared" si="33"/>
        <v>42</v>
      </c>
      <c r="K52" s="1">
        <f t="shared" si="34"/>
        <v>63</v>
      </c>
      <c r="L52" s="1">
        <f t="shared" si="35"/>
        <v>105</v>
      </c>
      <c r="N52" s="1">
        <f t="shared" si="36"/>
        <v>101.122</v>
      </c>
      <c r="O52" s="1">
        <f t="shared" si="37"/>
        <v>150.96199999999999</v>
      </c>
      <c r="P52" s="1">
        <f t="shared" si="38"/>
        <v>252.084</v>
      </c>
      <c r="R52" s="1">
        <f t="shared" si="39"/>
        <v>101</v>
      </c>
      <c r="S52" s="1">
        <f t="shared" si="40"/>
        <v>151</v>
      </c>
      <c r="T52" s="1">
        <f t="shared" si="41"/>
        <v>252</v>
      </c>
    </row>
    <row r="53" spans="5:20" x14ac:dyDescent="0.25">
      <c r="E53" s="2" t="s">
        <v>67</v>
      </c>
      <c r="F53" s="11">
        <v>0</v>
      </c>
      <c r="G53" s="11">
        <v>3185.46</v>
      </c>
      <c r="H53" s="12">
        <f t="shared" si="32"/>
        <v>3185.46</v>
      </c>
      <c r="J53" s="1">
        <f t="shared" si="33"/>
        <v>0</v>
      </c>
      <c r="K53" s="1">
        <f t="shared" si="34"/>
        <v>2275</v>
      </c>
      <c r="L53" s="1">
        <f t="shared" si="35"/>
        <v>2275</v>
      </c>
      <c r="N53" s="1">
        <f t="shared" si="36"/>
        <v>0</v>
      </c>
      <c r="O53" s="1">
        <f t="shared" si="37"/>
        <v>5460.46</v>
      </c>
      <c r="P53" s="1">
        <f t="shared" si="38"/>
        <v>5460.46</v>
      </c>
      <c r="R53" s="1">
        <f t="shared" si="39"/>
        <v>0</v>
      </c>
      <c r="S53" s="1">
        <f t="shared" si="40"/>
        <v>5460</v>
      </c>
      <c r="T53" s="1">
        <f t="shared" si="41"/>
        <v>5460</v>
      </c>
    </row>
    <row r="54" spans="5:20" x14ac:dyDescent="0.25">
      <c r="E54" s="2" t="s">
        <v>40</v>
      </c>
      <c r="F54" s="11">
        <v>2618.3360280000002</v>
      </c>
      <c r="G54" s="11">
        <v>1997.1143710000001</v>
      </c>
      <c r="H54" s="12">
        <f t="shared" si="32"/>
        <v>4615.4503990000003</v>
      </c>
      <c r="J54" s="1">
        <f t="shared" si="33"/>
        <v>1870</v>
      </c>
      <c r="K54" s="1">
        <f t="shared" si="34"/>
        <v>1427</v>
      </c>
      <c r="L54" s="1">
        <f t="shared" si="35"/>
        <v>3297</v>
      </c>
      <c r="N54" s="1">
        <f t="shared" si="36"/>
        <v>4488.3360279999997</v>
      </c>
      <c r="O54" s="1">
        <f t="shared" si="37"/>
        <v>3424.1143710000001</v>
      </c>
      <c r="P54" s="1">
        <f t="shared" si="38"/>
        <v>7912.4503990000003</v>
      </c>
      <c r="R54" s="1">
        <f t="shared" si="39"/>
        <v>4488</v>
      </c>
      <c r="S54" s="1">
        <f t="shared" si="40"/>
        <v>3424</v>
      </c>
      <c r="T54" s="1">
        <f t="shared" si="41"/>
        <v>7912</v>
      </c>
    </row>
    <row r="55" spans="5:20" x14ac:dyDescent="0.25">
      <c r="E55" s="2" t="s">
        <v>68</v>
      </c>
      <c r="F55" s="11">
        <v>0</v>
      </c>
      <c r="G55" s="11">
        <v>57.857402000000008</v>
      </c>
      <c r="H55" s="12">
        <f t="shared" si="32"/>
        <v>57.857402000000008</v>
      </c>
      <c r="J55" s="1">
        <f t="shared" si="33"/>
        <v>0</v>
      </c>
      <c r="K55" s="1">
        <f t="shared" si="34"/>
        <v>41</v>
      </c>
      <c r="L55" s="1">
        <f t="shared" si="35"/>
        <v>41</v>
      </c>
      <c r="N55" s="1">
        <f t="shared" si="36"/>
        <v>0</v>
      </c>
      <c r="O55" s="1">
        <f t="shared" si="37"/>
        <v>98.857402000000008</v>
      </c>
      <c r="P55" s="1">
        <f t="shared" si="38"/>
        <v>98.857402000000008</v>
      </c>
      <c r="R55" s="1">
        <f t="shared" si="39"/>
        <v>0</v>
      </c>
      <c r="S55" s="1">
        <f t="shared" si="40"/>
        <v>99</v>
      </c>
      <c r="T55" s="1">
        <f t="shared" si="41"/>
        <v>99</v>
      </c>
    </row>
    <row r="56" spans="5:20" x14ac:dyDescent="0.25">
      <c r="E56" s="2" t="s">
        <v>41</v>
      </c>
      <c r="F56" s="11">
        <v>6520</v>
      </c>
      <c r="G56" s="11">
        <v>0</v>
      </c>
      <c r="H56" s="12">
        <f t="shared" si="32"/>
        <v>6520</v>
      </c>
      <c r="J56" s="1">
        <f t="shared" si="33"/>
        <v>4657</v>
      </c>
      <c r="K56" s="1">
        <f t="shared" si="34"/>
        <v>0</v>
      </c>
      <c r="L56" s="1">
        <f t="shared" si="35"/>
        <v>4657</v>
      </c>
      <c r="N56" s="1">
        <f t="shared" si="36"/>
        <v>11177</v>
      </c>
      <c r="O56" s="1">
        <f t="shared" si="37"/>
        <v>0</v>
      </c>
      <c r="P56" s="1">
        <f t="shared" si="38"/>
        <v>11177</v>
      </c>
      <c r="R56" s="1">
        <f t="shared" si="39"/>
        <v>11177</v>
      </c>
      <c r="S56" s="1">
        <f t="shared" si="40"/>
        <v>0</v>
      </c>
      <c r="T56" s="1">
        <f t="shared" si="41"/>
        <v>11177</v>
      </c>
    </row>
    <row r="57" spans="5:20" x14ac:dyDescent="0.25">
      <c r="E57" s="2" t="s">
        <v>69</v>
      </c>
      <c r="F57" s="11">
        <v>0</v>
      </c>
      <c r="G57" s="11">
        <v>9.6074999999999999</v>
      </c>
      <c r="H57" s="12">
        <f t="shared" si="32"/>
        <v>9.6074999999999999</v>
      </c>
      <c r="J57" s="1">
        <f t="shared" si="33"/>
        <v>0</v>
      </c>
      <c r="K57" s="1">
        <f t="shared" si="34"/>
        <v>7</v>
      </c>
      <c r="L57" s="1">
        <f t="shared" si="35"/>
        <v>7</v>
      </c>
      <c r="N57" s="1">
        <f t="shared" si="36"/>
        <v>0</v>
      </c>
      <c r="O57" s="1">
        <f t="shared" si="37"/>
        <v>16.607500000000002</v>
      </c>
      <c r="P57" s="1">
        <f t="shared" si="38"/>
        <v>16.607500000000002</v>
      </c>
      <c r="R57" s="1">
        <f t="shared" si="39"/>
        <v>0</v>
      </c>
      <c r="S57" s="1">
        <f t="shared" si="40"/>
        <v>17</v>
      </c>
      <c r="T57" s="1">
        <f t="shared" si="41"/>
        <v>17</v>
      </c>
    </row>
    <row r="58" spans="5:20" x14ac:dyDescent="0.25">
      <c r="E58" s="2" t="s">
        <v>70</v>
      </c>
      <c r="F58" s="11">
        <v>0</v>
      </c>
      <c r="G58" s="11">
        <v>558.23784000000001</v>
      </c>
      <c r="H58" s="12">
        <f t="shared" si="32"/>
        <v>558.23784000000001</v>
      </c>
      <c r="J58" s="1">
        <f t="shared" si="33"/>
        <v>0</v>
      </c>
      <c r="K58" s="1">
        <f t="shared" si="34"/>
        <v>399</v>
      </c>
      <c r="L58" s="1">
        <f t="shared" si="35"/>
        <v>399</v>
      </c>
      <c r="N58" s="1">
        <f t="shared" si="36"/>
        <v>0</v>
      </c>
      <c r="O58" s="1">
        <f t="shared" si="37"/>
        <v>957.23784000000001</v>
      </c>
      <c r="P58" s="1">
        <f t="shared" si="38"/>
        <v>957.23784000000001</v>
      </c>
      <c r="R58" s="1">
        <f t="shared" si="39"/>
        <v>0</v>
      </c>
      <c r="S58" s="1">
        <f t="shared" si="40"/>
        <v>957</v>
      </c>
      <c r="T58" s="1">
        <f t="shared" si="41"/>
        <v>957</v>
      </c>
    </row>
    <row r="59" spans="5:20" x14ac:dyDescent="0.25">
      <c r="E59" s="2" t="s">
        <v>42</v>
      </c>
      <c r="F59" s="11">
        <v>9.5398390000000006</v>
      </c>
      <c r="G59" s="11">
        <v>16.476405</v>
      </c>
      <c r="H59" s="12">
        <f t="shared" si="32"/>
        <v>26.016244</v>
      </c>
      <c r="J59" s="1">
        <f t="shared" si="33"/>
        <v>7</v>
      </c>
      <c r="K59" s="1">
        <f t="shared" si="34"/>
        <v>12</v>
      </c>
      <c r="L59" s="1">
        <f t="shared" si="35"/>
        <v>19</v>
      </c>
      <c r="N59" s="1">
        <f t="shared" si="36"/>
        <v>16.539839000000001</v>
      </c>
      <c r="O59" s="1">
        <f t="shared" si="37"/>
        <v>28.476405</v>
      </c>
      <c r="P59" s="1">
        <f t="shared" si="38"/>
        <v>45.016244</v>
      </c>
      <c r="R59" s="1">
        <f t="shared" si="39"/>
        <v>17</v>
      </c>
      <c r="S59" s="1">
        <f t="shared" si="40"/>
        <v>28</v>
      </c>
      <c r="T59" s="1">
        <f t="shared" si="41"/>
        <v>45</v>
      </c>
    </row>
    <row r="60" spans="5:20" x14ac:dyDescent="0.25">
      <c r="E60" s="2" t="s">
        <v>43</v>
      </c>
      <c r="F60" s="11">
        <v>1057.5</v>
      </c>
      <c r="G60" s="11">
        <v>0</v>
      </c>
      <c r="H60" s="12">
        <f t="shared" si="32"/>
        <v>1057.5</v>
      </c>
      <c r="J60" s="1">
        <f t="shared" si="33"/>
        <v>755</v>
      </c>
      <c r="K60" s="1">
        <f t="shared" si="34"/>
        <v>0</v>
      </c>
      <c r="L60" s="1">
        <f t="shared" si="35"/>
        <v>755</v>
      </c>
      <c r="N60" s="1">
        <f t="shared" si="36"/>
        <v>1812.5</v>
      </c>
      <c r="O60" s="1">
        <f t="shared" si="37"/>
        <v>0</v>
      </c>
      <c r="P60" s="1">
        <f t="shared" si="38"/>
        <v>1812.5</v>
      </c>
      <c r="R60" s="1">
        <f t="shared" si="39"/>
        <v>1813</v>
      </c>
      <c r="S60" s="1">
        <f t="shared" si="40"/>
        <v>0</v>
      </c>
      <c r="T60" s="1">
        <f t="shared" si="41"/>
        <v>1813</v>
      </c>
    </row>
    <row r="61" spans="5:20" x14ac:dyDescent="0.25">
      <c r="E61" s="2" t="s">
        <v>44</v>
      </c>
      <c r="F61" s="11">
        <v>52.48</v>
      </c>
      <c r="G61" s="11">
        <v>78.08</v>
      </c>
      <c r="H61" s="12">
        <f t="shared" si="32"/>
        <v>130.56</v>
      </c>
      <c r="J61" s="1">
        <f t="shared" si="33"/>
        <v>37</v>
      </c>
      <c r="K61" s="1">
        <f t="shared" si="34"/>
        <v>56</v>
      </c>
      <c r="L61" s="1">
        <f t="shared" si="35"/>
        <v>93</v>
      </c>
      <c r="N61" s="1">
        <f t="shared" si="36"/>
        <v>89.47999999999999</v>
      </c>
      <c r="O61" s="1">
        <f t="shared" si="37"/>
        <v>134.07999999999998</v>
      </c>
      <c r="P61" s="1">
        <f t="shared" si="38"/>
        <v>223.56</v>
      </c>
      <c r="R61" s="1">
        <f t="shared" si="39"/>
        <v>89</v>
      </c>
      <c r="S61" s="1">
        <f t="shared" si="40"/>
        <v>134</v>
      </c>
      <c r="T61" s="1">
        <f t="shared" si="41"/>
        <v>224</v>
      </c>
    </row>
    <row r="62" spans="5:20" x14ac:dyDescent="0.25">
      <c r="E62" s="2" t="s">
        <v>45</v>
      </c>
      <c r="F62" s="11">
        <v>406.9</v>
      </c>
      <c r="G62" s="11">
        <v>0</v>
      </c>
      <c r="H62" s="12">
        <f t="shared" si="32"/>
        <v>406.9</v>
      </c>
      <c r="J62" s="1">
        <f t="shared" si="33"/>
        <v>291</v>
      </c>
      <c r="K62" s="1">
        <f t="shared" si="34"/>
        <v>0</v>
      </c>
      <c r="L62" s="1">
        <f t="shared" si="35"/>
        <v>291</v>
      </c>
      <c r="N62" s="1">
        <f t="shared" si="36"/>
        <v>697.9</v>
      </c>
      <c r="O62" s="1">
        <f t="shared" si="37"/>
        <v>0</v>
      </c>
      <c r="P62" s="1">
        <f t="shared" si="38"/>
        <v>697.9</v>
      </c>
      <c r="R62" s="1">
        <f t="shared" si="39"/>
        <v>698</v>
      </c>
      <c r="S62" s="1">
        <f t="shared" si="40"/>
        <v>0</v>
      </c>
      <c r="T62" s="1">
        <f t="shared" si="41"/>
        <v>698</v>
      </c>
    </row>
    <row r="63" spans="5:20" x14ac:dyDescent="0.25">
      <c r="E63" s="2" t="s">
        <v>46</v>
      </c>
      <c r="F63" s="11">
        <v>7000</v>
      </c>
      <c r="G63" s="11">
        <v>0</v>
      </c>
      <c r="H63" s="12">
        <f t="shared" si="32"/>
        <v>7000</v>
      </c>
      <c r="J63" s="1">
        <f t="shared" si="33"/>
        <v>5000</v>
      </c>
      <c r="K63" s="1">
        <f t="shared" si="34"/>
        <v>0</v>
      </c>
      <c r="L63" s="1">
        <f t="shared" si="35"/>
        <v>5000</v>
      </c>
      <c r="N63" s="1">
        <f t="shared" si="36"/>
        <v>12000</v>
      </c>
      <c r="O63" s="1">
        <f t="shared" si="37"/>
        <v>0</v>
      </c>
      <c r="P63" s="1">
        <f t="shared" si="38"/>
        <v>12000</v>
      </c>
      <c r="R63" s="1">
        <f t="shared" si="39"/>
        <v>12000</v>
      </c>
      <c r="S63" s="1">
        <f t="shared" si="40"/>
        <v>0</v>
      </c>
      <c r="T63" s="1">
        <f t="shared" si="41"/>
        <v>12000</v>
      </c>
    </row>
    <row r="64" spans="5:20" x14ac:dyDescent="0.25">
      <c r="E64" s="2" t="s">
        <v>47</v>
      </c>
      <c r="F64" s="11">
        <v>9313.1400000000012</v>
      </c>
      <c r="G64" s="11">
        <v>0</v>
      </c>
      <c r="H64" s="12">
        <f t="shared" si="32"/>
        <v>9313.1400000000012</v>
      </c>
      <c r="J64" s="1">
        <f t="shared" si="33"/>
        <v>6652</v>
      </c>
      <c r="K64" s="1">
        <f t="shared" si="34"/>
        <v>0</v>
      </c>
      <c r="L64" s="1">
        <f t="shared" si="35"/>
        <v>6652</v>
      </c>
      <c r="N64" s="1">
        <f t="shared" si="36"/>
        <v>15965.140000000001</v>
      </c>
      <c r="O64" s="1">
        <f t="shared" si="37"/>
        <v>0</v>
      </c>
      <c r="P64" s="1">
        <f t="shared" si="38"/>
        <v>15965.140000000001</v>
      </c>
      <c r="R64" s="1">
        <f t="shared" si="39"/>
        <v>15965</v>
      </c>
      <c r="S64" s="1">
        <f t="shared" si="40"/>
        <v>0</v>
      </c>
      <c r="T64" s="1">
        <f t="shared" si="41"/>
        <v>15965</v>
      </c>
    </row>
    <row r="65" spans="2:22" x14ac:dyDescent="0.25">
      <c r="E65" s="2" t="s">
        <v>48</v>
      </c>
      <c r="F65" s="11">
        <v>6735.5499999999993</v>
      </c>
      <c r="G65" s="11">
        <v>0</v>
      </c>
      <c r="H65" s="12">
        <f t="shared" si="32"/>
        <v>6735.5499999999993</v>
      </c>
      <c r="J65" s="1">
        <f t="shared" si="33"/>
        <v>4811</v>
      </c>
      <c r="K65" s="1">
        <f t="shared" si="34"/>
        <v>0</v>
      </c>
      <c r="L65" s="1">
        <f t="shared" si="35"/>
        <v>4811</v>
      </c>
      <c r="N65" s="1">
        <f t="shared" si="36"/>
        <v>11546.55</v>
      </c>
      <c r="O65" s="1">
        <f t="shared" si="37"/>
        <v>0</v>
      </c>
      <c r="P65" s="1">
        <f t="shared" si="38"/>
        <v>11546.55</v>
      </c>
      <c r="R65" s="1">
        <f t="shared" si="39"/>
        <v>11547</v>
      </c>
      <c r="S65" s="1">
        <f t="shared" si="40"/>
        <v>0</v>
      </c>
      <c r="T65" s="1">
        <f t="shared" si="41"/>
        <v>11547</v>
      </c>
    </row>
    <row r="66" spans="2:22" x14ac:dyDescent="0.25">
      <c r="E66" s="2" t="s">
        <v>49</v>
      </c>
      <c r="F66" s="11">
        <v>5989.6119359996919</v>
      </c>
      <c r="G66" s="11">
        <v>-543.53039999999874</v>
      </c>
      <c r="H66" s="12">
        <f t="shared" si="32"/>
        <v>5446.0815359996932</v>
      </c>
      <c r="J66" s="1">
        <f t="shared" si="33"/>
        <v>4278</v>
      </c>
      <c r="K66" s="1">
        <f t="shared" si="34"/>
        <v>-388</v>
      </c>
      <c r="L66" s="1">
        <f t="shared" si="35"/>
        <v>3890</v>
      </c>
      <c r="N66" s="1">
        <f t="shared" si="36"/>
        <v>10267.611935999692</v>
      </c>
      <c r="O66" s="1">
        <f t="shared" si="37"/>
        <v>-931.53039999999874</v>
      </c>
      <c r="P66" s="1">
        <f t="shared" si="38"/>
        <v>9336.0815359996923</v>
      </c>
      <c r="R66" s="1">
        <f t="shared" si="39"/>
        <v>10268</v>
      </c>
      <c r="S66" s="1">
        <f t="shared" si="40"/>
        <v>-932</v>
      </c>
      <c r="T66" s="1">
        <f t="shared" si="41"/>
        <v>9336</v>
      </c>
    </row>
    <row r="67" spans="2:22" x14ac:dyDescent="0.25">
      <c r="F67" s="16">
        <f>SUM(F24:F66)</f>
        <v>661457.27999999991</v>
      </c>
      <c r="G67" s="16">
        <f>SUM(G24:G66)</f>
        <v>39730.798455600016</v>
      </c>
      <c r="H67" s="16">
        <f>SUM(H24:H66)</f>
        <v>701188.07845559984</v>
      </c>
      <c r="J67" s="29">
        <f t="shared" si="33"/>
        <v>472469</v>
      </c>
      <c r="K67" s="29">
        <f t="shared" si="34"/>
        <v>28379</v>
      </c>
      <c r="L67" s="29">
        <f t="shared" si="35"/>
        <v>500849</v>
      </c>
      <c r="N67" s="29">
        <f>SUM(N24:N66)</f>
        <v>1126575.2799999998</v>
      </c>
      <c r="O67" s="29">
        <f>SUM(O24:O66)</f>
        <v>68111.798455599986</v>
      </c>
      <c r="P67" s="29">
        <f>SUM(P24:P66)</f>
        <v>1194686.0784556</v>
      </c>
      <c r="R67" s="29">
        <f>SUM(R24:R66)</f>
        <v>1126577</v>
      </c>
      <c r="S67" s="29">
        <f>SUM(S24:S66)</f>
        <v>68111</v>
      </c>
      <c r="T67" s="29">
        <f>SUM(T24:T66)</f>
        <v>1194686</v>
      </c>
    </row>
    <row r="68" spans="2:22" ht="17.25" x14ac:dyDescent="0.25">
      <c r="B68">
        <v>9426100</v>
      </c>
      <c r="D68" s="3" t="s">
        <v>118</v>
      </c>
      <c r="F68" s="11"/>
      <c r="G68" s="11"/>
      <c r="H68" s="13"/>
      <c r="V68" s="31"/>
    </row>
    <row r="69" spans="2:22" x14ac:dyDescent="0.25">
      <c r="E69" s="2" t="s">
        <v>88</v>
      </c>
      <c r="F69" s="11">
        <v>45000</v>
      </c>
      <c r="G69" s="11">
        <v>0</v>
      </c>
      <c r="H69" s="12">
        <f t="shared" si="32"/>
        <v>45000</v>
      </c>
      <c r="J69" s="1">
        <f t="shared" ref="J69:J73" si="42">ROUND(F69/7*5,0)</f>
        <v>32143</v>
      </c>
      <c r="K69" s="1">
        <f t="shared" ref="K69:K73" si="43">ROUND(G69/7*5,0)</f>
        <v>0</v>
      </c>
      <c r="L69" s="1">
        <f t="shared" ref="L69:L73" si="44">ROUND(H69/7*5,0)</f>
        <v>32143</v>
      </c>
      <c r="N69" s="1">
        <f t="shared" ref="N69:N72" si="45">F69+J69</f>
        <v>77143</v>
      </c>
      <c r="O69" s="1">
        <f t="shared" ref="O69:O72" si="46">G69+K69</f>
        <v>0</v>
      </c>
      <c r="P69" s="1">
        <f t="shared" ref="P69:P72" si="47">H69+L69</f>
        <v>77143</v>
      </c>
      <c r="R69" s="1">
        <f t="shared" ref="R69:R72" si="48">ROUND(N69,0)</f>
        <v>77143</v>
      </c>
      <c r="S69" s="1">
        <f t="shared" ref="S69:S72" si="49">ROUND(O69,0)</f>
        <v>0</v>
      </c>
      <c r="T69" s="1">
        <f t="shared" ref="T69:T72" si="50">ROUND(P69,0)</f>
        <v>77143</v>
      </c>
    </row>
    <row r="70" spans="2:22" x14ac:dyDescent="0.25">
      <c r="E70" s="2" t="s">
        <v>51</v>
      </c>
      <c r="F70" s="11">
        <v>75</v>
      </c>
      <c r="G70" s="11">
        <v>0</v>
      </c>
      <c r="H70" s="12">
        <f t="shared" si="32"/>
        <v>75</v>
      </c>
      <c r="J70" s="1">
        <f t="shared" si="42"/>
        <v>54</v>
      </c>
      <c r="K70" s="1">
        <f t="shared" si="43"/>
        <v>0</v>
      </c>
      <c r="L70" s="1">
        <f t="shared" si="44"/>
        <v>54</v>
      </c>
      <c r="N70" s="1">
        <f t="shared" si="45"/>
        <v>129</v>
      </c>
      <c r="O70" s="1">
        <f t="shared" si="46"/>
        <v>0</v>
      </c>
      <c r="P70" s="1">
        <f t="shared" si="47"/>
        <v>129</v>
      </c>
      <c r="R70" s="1">
        <f t="shared" si="48"/>
        <v>129</v>
      </c>
      <c r="S70" s="1">
        <f t="shared" si="49"/>
        <v>0</v>
      </c>
      <c r="T70" s="1">
        <f t="shared" si="50"/>
        <v>129</v>
      </c>
    </row>
    <row r="71" spans="2:22" x14ac:dyDescent="0.25">
      <c r="E71" s="2" t="s">
        <v>52</v>
      </c>
      <c r="F71" s="11">
        <v>30</v>
      </c>
      <c r="G71" s="11">
        <v>0</v>
      </c>
      <c r="H71" s="12">
        <f t="shared" si="32"/>
        <v>30</v>
      </c>
      <c r="J71" s="1">
        <f t="shared" si="42"/>
        <v>21</v>
      </c>
      <c r="K71" s="1">
        <f t="shared" si="43"/>
        <v>0</v>
      </c>
      <c r="L71" s="1">
        <f t="shared" si="44"/>
        <v>21</v>
      </c>
      <c r="N71" s="1">
        <f t="shared" si="45"/>
        <v>51</v>
      </c>
      <c r="O71" s="1">
        <f t="shared" si="46"/>
        <v>0</v>
      </c>
      <c r="P71" s="1">
        <f t="shared" si="47"/>
        <v>51</v>
      </c>
      <c r="R71" s="1">
        <f t="shared" si="48"/>
        <v>51</v>
      </c>
      <c r="S71" s="1">
        <f t="shared" si="49"/>
        <v>0</v>
      </c>
      <c r="T71" s="1">
        <f t="shared" si="50"/>
        <v>51</v>
      </c>
    </row>
    <row r="72" spans="2:22" x14ac:dyDescent="0.25">
      <c r="E72" s="2" t="s">
        <v>53</v>
      </c>
      <c r="F72" s="11">
        <v>1927.55</v>
      </c>
      <c r="G72" s="11">
        <v>0</v>
      </c>
      <c r="H72" s="12">
        <f t="shared" si="32"/>
        <v>1927.55</v>
      </c>
      <c r="J72" s="1">
        <f t="shared" si="42"/>
        <v>1377</v>
      </c>
      <c r="K72" s="1">
        <f t="shared" si="43"/>
        <v>0</v>
      </c>
      <c r="L72" s="1">
        <f t="shared" si="44"/>
        <v>1377</v>
      </c>
      <c r="N72" s="1">
        <f t="shared" si="45"/>
        <v>3304.55</v>
      </c>
      <c r="O72" s="1">
        <f t="shared" si="46"/>
        <v>0</v>
      </c>
      <c r="P72" s="1">
        <f t="shared" si="47"/>
        <v>3304.55</v>
      </c>
      <c r="R72" s="1">
        <f t="shared" si="48"/>
        <v>3305</v>
      </c>
      <c r="S72" s="1">
        <f t="shared" si="49"/>
        <v>0</v>
      </c>
      <c r="T72" s="1">
        <f t="shared" si="50"/>
        <v>3305</v>
      </c>
    </row>
    <row r="73" spans="2:22" x14ac:dyDescent="0.25">
      <c r="F73" s="16">
        <f>SUM(F69:F72)</f>
        <v>47032.55</v>
      </c>
      <c r="G73" s="16">
        <f t="shared" ref="G73:H73" si="51">SUM(G69:G72)</f>
        <v>0</v>
      </c>
      <c r="H73" s="16">
        <f t="shared" si="51"/>
        <v>47032.55</v>
      </c>
      <c r="J73" s="29">
        <f t="shared" si="42"/>
        <v>33595</v>
      </c>
      <c r="K73" s="29">
        <f t="shared" si="43"/>
        <v>0</v>
      </c>
      <c r="L73" s="29">
        <f t="shared" si="44"/>
        <v>33595</v>
      </c>
      <c r="N73" s="29">
        <f>SUM(N69:N72)</f>
        <v>80627.55</v>
      </c>
      <c r="O73" s="29">
        <f>SUM(O69:O72)</f>
        <v>0</v>
      </c>
      <c r="P73" s="29">
        <f>SUM(P69:P72)</f>
        <v>80627.55</v>
      </c>
      <c r="R73" s="29">
        <f>SUM(R69:R72)</f>
        <v>80628</v>
      </c>
      <c r="S73" s="29">
        <f>SUM(S69:S72)</f>
        <v>0</v>
      </c>
      <c r="T73" s="29">
        <f>SUM(T69:T72)</f>
        <v>80628</v>
      </c>
    </row>
    <row r="74" spans="2:22" x14ac:dyDescent="0.25">
      <c r="F74" s="14"/>
      <c r="G74" s="11"/>
      <c r="H74" s="12"/>
    </row>
    <row r="75" spans="2:22" x14ac:dyDescent="0.25">
      <c r="B75">
        <v>9426400</v>
      </c>
      <c r="D75" s="3" t="s">
        <v>6</v>
      </c>
      <c r="F75" s="11"/>
      <c r="G75" s="11"/>
      <c r="H75" s="12"/>
      <c r="J75" s="1">
        <f t="shared" ref="J75:J79" si="52">ROUND(F75/7*5,0)</f>
        <v>0</v>
      </c>
      <c r="K75" s="1">
        <f t="shared" ref="K75:K79" si="53">ROUND(G75/7*5,0)</f>
        <v>0</v>
      </c>
      <c r="L75" s="1">
        <f t="shared" ref="L75:L79" si="54">ROUND(H75/7*5,0)</f>
        <v>0</v>
      </c>
      <c r="N75" s="1">
        <f t="shared" ref="N75:N78" si="55">F75+J75</f>
        <v>0</v>
      </c>
      <c r="O75" s="1">
        <f t="shared" ref="O75:O78" si="56">G75+K75</f>
        <v>0</v>
      </c>
      <c r="P75" s="1">
        <f t="shared" ref="P75:P78" si="57">H75+L75</f>
        <v>0</v>
      </c>
      <c r="R75" s="1">
        <f t="shared" ref="R75:R78" si="58">ROUND(N75,0)</f>
        <v>0</v>
      </c>
      <c r="S75" s="1">
        <f t="shared" ref="S75:S78" si="59">ROUND(O75,0)</f>
        <v>0</v>
      </c>
      <c r="T75" s="1">
        <f t="shared" ref="T75:T78" si="60">ROUND(P75,0)</f>
        <v>0</v>
      </c>
    </row>
    <row r="76" spans="2:22" x14ac:dyDescent="0.25">
      <c r="E76" s="5" t="s">
        <v>54</v>
      </c>
      <c r="F76" s="14">
        <v>413.21</v>
      </c>
      <c r="G76" s="11">
        <v>0</v>
      </c>
      <c r="H76" s="12">
        <f t="shared" si="32"/>
        <v>413.21</v>
      </c>
      <c r="J76" s="1">
        <f t="shared" si="52"/>
        <v>295</v>
      </c>
      <c r="K76" s="1">
        <f t="shared" si="53"/>
        <v>0</v>
      </c>
      <c r="L76" s="1">
        <f t="shared" si="54"/>
        <v>295</v>
      </c>
      <c r="N76" s="1">
        <f t="shared" si="55"/>
        <v>708.21</v>
      </c>
      <c r="O76" s="1">
        <f t="shared" si="56"/>
        <v>0</v>
      </c>
      <c r="P76" s="1">
        <f t="shared" si="57"/>
        <v>708.21</v>
      </c>
      <c r="R76" s="1">
        <f t="shared" si="58"/>
        <v>708</v>
      </c>
      <c r="S76" s="1">
        <f t="shared" si="59"/>
        <v>0</v>
      </c>
      <c r="T76" s="1">
        <f t="shared" si="60"/>
        <v>708</v>
      </c>
    </row>
    <row r="77" spans="2:22" x14ac:dyDescent="0.25">
      <c r="E77" s="5" t="s">
        <v>55</v>
      </c>
      <c r="F77" s="14">
        <v>486.41</v>
      </c>
      <c r="G77" s="11">
        <v>0</v>
      </c>
      <c r="H77" s="12">
        <f t="shared" si="32"/>
        <v>486.41</v>
      </c>
      <c r="J77" s="1">
        <f t="shared" si="52"/>
        <v>347</v>
      </c>
      <c r="K77" s="1">
        <f t="shared" si="53"/>
        <v>0</v>
      </c>
      <c r="L77" s="1">
        <f t="shared" si="54"/>
        <v>347</v>
      </c>
      <c r="N77" s="1">
        <f t="shared" si="55"/>
        <v>833.41000000000008</v>
      </c>
      <c r="O77" s="1">
        <f t="shared" si="56"/>
        <v>0</v>
      </c>
      <c r="P77" s="1">
        <f t="shared" si="57"/>
        <v>833.41000000000008</v>
      </c>
      <c r="R77" s="1">
        <f t="shared" si="58"/>
        <v>833</v>
      </c>
      <c r="S77" s="1">
        <f t="shared" si="59"/>
        <v>0</v>
      </c>
      <c r="T77" s="1">
        <f t="shared" si="60"/>
        <v>833</v>
      </c>
    </row>
    <row r="78" spans="2:22" x14ac:dyDescent="0.25">
      <c r="E78" s="5" t="s">
        <v>53</v>
      </c>
      <c r="F78" s="14">
        <v>1332.63</v>
      </c>
      <c r="G78" s="11">
        <v>2.69</v>
      </c>
      <c r="H78" s="12">
        <f t="shared" si="32"/>
        <v>1335.3200000000002</v>
      </c>
      <c r="J78" s="1">
        <f t="shared" si="52"/>
        <v>952</v>
      </c>
      <c r="K78" s="1">
        <f t="shared" si="53"/>
        <v>2</v>
      </c>
      <c r="L78" s="1">
        <f t="shared" si="54"/>
        <v>954</v>
      </c>
      <c r="N78" s="1">
        <f t="shared" si="55"/>
        <v>2284.63</v>
      </c>
      <c r="O78" s="1">
        <f t="shared" si="56"/>
        <v>4.6899999999999995</v>
      </c>
      <c r="P78" s="1">
        <f t="shared" si="57"/>
        <v>2289.3200000000002</v>
      </c>
      <c r="R78" s="1">
        <f t="shared" si="58"/>
        <v>2285</v>
      </c>
      <c r="S78" s="1">
        <f t="shared" si="59"/>
        <v>5</v>
      </c>
      <c r="T78" s="1">
        <f t="shared" si="60"/>
        <v>2289</v>
      </c>
    </row>
    <row r="79" spans="2:22" x14ac:dyDescent="0.25">
      <c r="E79" s="5"/>
      <c r="F79" s="19">
        <f>SUM(F76:F78)</f>
        <v>2232.25</v>
      </c>
      <c r="G79" s="19">
        <f t="shared" ref="G79:H79" si="61">SUM(G76:G78)</f>
        <v>2.69</v>
      </c>
      <c r="H79" s="19">
        <f t="shared" si="61"/>
        <v>2234.94</v>
      </c>
      <c r="J79" s="29">
        <f t="shared" si="52"/>
        <v>1594</v>
      </c>
      <c r="K79" s="29">
        <f t="shared" si="53"/>
        <v>2</v>
      </c>
      <c r="L79" s="29">
        <f t="shared" si="54"/>
        <v>1596</v>
      </c>
      <c r="N79" s="29">
        <f>SUM(N75:N78)</f>
        <v>3826.25</v>
      </c>
      <c r="O79" s="29">
        <f>SUM(O75:O78)</f>
        <v>4.6899999999999995</v>
      </c>
      <c r="P79" s="29">
        <f>SUM(P75:P78)</f>
        <v>3830.9400000000005</v>
      </c>
      <c r="R79" s="29">
        <f>SUM(R75:R78)</f>
        <v>3826</v>
      </c>
      <c r="S79" s="29">
        <f>SUM(S75:S78)</f>
        <v>5</v>
      </c>
      <c r="T79" s="29">
        <f>SUM(T75:T78)</f>
        <v>3830</v>
      </c>
    </row>
    <row r="80" spans="2:22" x14ac:dyDescent="0.25">
      <c r="E80" s="5"/>
      <c r="F80" s="14"/>
      <c r="G80" s="14"/>
      <c r="H80" s="14"/>
    </row>
    <row r="81" spans="2:22" x14ac:dyDescent="0.25">
      <c r="B81" s="7">
        <v>9930100</v>
      </c>
      <c r="D81" s="3" t="s">
        <v>108</v>
      </c>
      <c r="F81" s="11"/>
      <c r="G81" s="11"/>
      <c r="H81" s="12">
        <f t="shared" si="32"/>
        <v>0</v>
      </c>
      <c r="V81" s="31"/>
    </row>
    <row r="82" spans="2:22" x14ac:dyDescent="0.25">
      <c r="E82" s="2" t="s">
        <v>56</v>
      </c>
      <c r="F82" s="11">
        <v>750</v>
      </c>
      <c r="G82" s="11">
        <v>0</v>
      </c>
      <c r="H82" s="12">
        <f t="shared" si="32"/>
        <v>750</v>
      </c>
      <c r="J82" s="1">
        <f t="shared" ref="J82:J106" si="62">ROUND(F82/7*5,0)</f>
        <v>536</v>
      </c>
      <c r="K82" s="1">
        <f t="shared" ref="K82:K106" si="63">ROUND(G82/7*5,0)</f>
        <v>0</v>
      </c>
      <c r="L82" s="1">
        <f t="shared" ref="L82:L106" si="64">ROUND(H82/7*5,0)</f>
        <v>536</v>
      </c>
      <c r="N82" s="1">
        <f t="shared" ref="N82:N106" si="65">F82+J82</f>
        <v>1286</v>
      </c>
      <c r="O82" s="1">
        <f t="shared" ref="O82:O106" si="66">G82+K82</f>
        <v>0</v>
      </c>
      <c r="P82" s="1">
        <f t="shared" ref="P82:P106" si="67">H82+L82</f>
        <v>1286</v>
      </c>
      <c r="R82" s="1">
        <f t="shared" ref="R82:R106" si="68">ROUND(N82,0)</f>
        <v>1286</v>
      </c>
      <c r="S82" s="1">
        <f t="shared" ref="S82:S106" si="69">ROUND(O82,0)</f>
        <v>0</v>
      </c>
      <c r="T82" s="1">
        <f t="shared" ref="T82:T106" si="70">ROUND(P82,0)</f>
        <v>1286</v>
      </c>
    </row>
    <row r="83" spans="2:22" x14ac:dyDescent="0.25">
      <c r="E83" s="2" t="s">
        <v>57</v>
      </c>
      <c r="F83" s="11">
        <v>265</v>
      </c>
      <c r="G83" s="11">
        <v>0</v>
      </c>
      <c r="H83" s="12">
        <f t="shared" si="32"/>
        <v>265</v>
      </c>
      <c r="J83" s="1">
        <f t="shared" si="62"/>
        <v>189</v>
      </c>
      <c r="K83" s="1">
        <f t="shared" si="63"/>
        <v>0</v>
      </c>
      <c r="L83" s="1">
        <f t="shared" si="64"/>
        <v>189</v>
      </c>
      <c r="N83" s="1">
        <f t="shared" si="65"/>
        <v>454</v>
      </c>
      <c r="O83" s="1">
        <f t="shared" si="66"/>
        <v>0</v>
      </c>
      <c r="P83" s="1">
        <f t="shared" si="67"/>
        <v>454</v>
      </c>
      <c r="R83" s="1">
        <f t="shared" si="68"/>
        <v>454</v>
      </c>
      <c r="S83" s="1">
        <f t="shared" si="69"/>
        <v>0</v>
      </c>
      <c r="T83" s="1">
        <f t="shared" si="70"/>
        <v>454</v>
      </c>
    </row>
    <row r="84" spans="2:22" x14ac:dyDescent="0.25">
      <c r="E84" s="2" t="s">
        <v>58</v>
      </c>
      <c r="F84" s="11">
        <v>900</v>
      </c>
      <c r="G84" s="11">
        <v>0</v>
      </c>
      <c r="H84" s="12">
        <f t="shared" si="32"/>
        <v>900</v>
      </c>
      <c r="J84" s="1">
        <f t="shared" si="62"/>
        <v>643</v>
      </c>
      <c r="K84" s="1">
        <f t="shared" si="63"/>
        <v>0</v>
      </c>
      <c r="L84" s="1">
        <f t="shared" si="64"/>
        <v>643</v>
      </c>
      <c r="N84" s="1">
        <f t="shared" si="65"/>
        <v>1543</v>
      </c>
      <c r="O84" s="1">
        <f t="shared" si="66"/>
        <v>0</v>
      </c>
      <c r="P84" s="1">
        <f t="shared" si="67"/>
        <v>1543</v>
      </c>
      <c r="R84" s="1">
        <f t="shared" si="68"/>
        <v>1543</v>
      </c>
      <c r="S84" s="1">
        <f t="shared" si="69"/>
        <v>0</v>
      </c>
      <c r="T84" s="1">
        <f t="shared" si="70"/>
        <v>1543</v>
      </c>
    </row>
    <row r="85" spans="2:22" x14ac:dyDescent="0.25">
      <c r="E85" s="2" t="s">
        <v>59</v>
      </c>
      <c r="F85" s="11">
        <v>1278.04</v>
      </c>
      <c r="G85" s="11">
        <v>0</v>
      </c>
      <c r="H85" s="12">
        <f t="shared" si="32"/>
        <v>1278.04</v>
      </c>
      <c r="J85" s="1">
        <f t="shared" si="62"/>
        <v>913</v>
      </c>
      <c r="K85" s="1">
        <f t="shared" si="63"/>
        <v>0</v>
      </c>
      <c r="L85" s="1">
        <f t="shared" si="64"/>
        <v>913</v>
      </c>
      <c r="N85" s="1">
        <f t="shared" si="65"/>
        <v>2191.04</v>
      </c>
      <c r="O85" s="1">
        <f t="shared" si="66"/>
        <v>0</v>
      </c>
      <c r="P85" s="1">
        <f t="shared" si="67"/>
        <v>2191.04</v>
      </c>
      <c r="R85" s="1">
        <f t="shared" si="68"/>
        <v>2191</v>
      </c>
      <c r="S85" s="1">
        <f t="shared" si="69"/>
        <v>0</v>
      </c>
      <c r="T85" s="1">
        <f t="shared" si="70"/>
        <v>2191</v>
      </c>
    </row>
    <row r="86" spans="2:22" x14ac:dyDescent="0.25">
      <c r="E86" s="2" t="s">
        <v>60</v>
      </c>
      <c r="F86" s="11">
        <v>360</v>
      </c>
      <c r="G86" s="11">
        <v>0</v>
      </c>
      <c r="H86" s="12">
        <f t="shared" si="32"/>
        <v>360</v>
      </c>
      <c r="J86" s="1">
        <f t="shared" si="62"/>
        <v>257</v>
      </c>
      <c r="K86" s="1">
        <f t="shared" si="63"/>
        <v>0</v>
      </c>
      <c r="L86" s="1">
        <f t="shared" si="64"/>
        <v>257</v>
      </c>
      <c r="N86" s="1">
        <f t="shared" si="65"/>
        <v>617</v>
      </c>
      <c r="O86" s="1">
        <f t="shared" si="66"/>
        <v>0</v>
      </c>
      <c r="P86" s="1">
        <f t="shared" si="67"/>
        <v>617</v>
      </c>
      <c r="R86" s="1">
        <f t="shared" si="68"/>
        <v>617</v>
      </c>
      <c r="S86" s="1">
        <f t="shared" si="69"/>
        <v>0</v>
      </c>
      <c r="T86" s="1">
        <f t="shared" si="70"/>
        <v>617</v>
      </c>
    </row>
    <row r="87" spans="2:22" x14ac:dyDescent="0.25">
      <c r="E87" s="2" t="s">
        <v>61</v>
      </c>
      <c r="F87" s="11">
        <v>11119.4</v>
      </c>
      <c r="G87" s="11">
        <v>0</v>
      </c>
      <c r="H87" s="12">
        <f t="shared" si="32"/>
        <v>11119.4</v>
      </c>
      <c r="J87" s="1">
        <f t="shared" si="62"/>
        <v>7942</v>
      </c>
      <c r="K87" s="1">
        <f t="shared" si="63"/>
        <v>0</v>
      </c>
      <c r="L87" s="1">
        <f t="shared" si="64"/>
        <v>7942</v>
      </c>
      <c r="N87" s="1">
        <f t="shared" si="65"/>
        <v>19061.400000000001</v>
      </c>
      <c r="O87" s="1">
        <f t="shared" si="66"/>
        <v>0</v>
      </c>
      <c r="P87" s="1">
        <f t="shared" si="67"/>
        <v>19061.400000000001</v>
      </c>
      <c r="R87" s="1">
        <f t="shared" si="68"/>
        <v>19061</v>
      </c>
      <c r="S87" s="1">
        <f t="shared" si="69"/>
        <v>0</v>
      </c>
      <c r="T87" s="1">
        <f t="shared" si="70"/>
        <v>19061</v>
      </c>
    </row>
    <row r="88" spans="2:22" x14ac:dyDescent="0.25">
      <c r="E88" s="2" t="s">
        <v>16</v>
      </c>
      <c r="F88" s="11">
        <v>450</v>
      </c>
      <c r="G88" s="11">
        <v>0</v>
      </c>
      <c r="H88" s="12">
        <f t="shared" si="32"/>
        <v>450</v>
      </c>
      <c r="J88" s="1">
        <f t="shared" si="62"/>
        <v>321</v>
      </c>
      <c r="K88" s="1">
        <f t="shared" si="63"/>
        <v>0</v>
      </c>
      <c r="L88" s="1">
        <f t="shared" si="64"/>
        <v>321</v>
      </c>
      <c r="N88" s="1">
        <f t="shared" si="65"/>
        <v>771</v>
      </c>
      <c r="O88" s="1">
        <f t="shared" si="66"/>
        <v>0</v>
      </c>
      <c r="P88" s="1">
        <f t="shared" si="67"/>
        <v>771</v>
      </c>
      <c r="R88" s="1">
        <f t="shared" si="68"/>
        <v>771</v>
      </c>
      <c r="S88" s="1">
        <f t="shared" si="69"/>
        <v>0</v>
      </c>
      <c r="T88" s="1">
        <f t="shared" si="70"/>
        <v>771</v>
      </c>
    </row>
    <row r="89" spans="2:22" x14ac:dyDescent="0.25">
      <c r="E89" s="2" t="s">
        <v>62</v>
      </c>
      <c r="F89" s="11">
        <v>240</v>
      </c>
      <c r="G89" s="11">
        <v>0</v>
      </c>
      <c r="H89" s="12">
        <f t="shared" si="32"/>
        <v>240</v>
      </c>
      <c r="J89" s="1">
        <f t="shared" si="62"/>
        <v>171</v>
      </c>
      <c r="K89" s="1">
        <f t="shared" si="63"/>
        <v>0</v>
      </c>
      <c r="L89" s="1">
        <f t="shared" si="64"/>
        <v>171</v>
      </c>
      <c r="N89" s="1">
        <f t="shared" si="65"/>
        <v>411</v>
      </c>
      <c r="O89" s="1">
        <f t="shared" si="66"/>
        <v>0</v>
      </c>
      <c r="P89" s="1">
        <f t="shared" si="67"/>
        <v>411</v>
      </c>
      <c r="R89" s="1">
        <f t="shared" si="68"/>
        <v>411</v>
      </c>
      <c r="S89" s="1">
        <f t="shared" si="69"/>
        <v>0</v>
      </c>
      <c r="T89" s="1">
        <f t="shared" si="70"/>
        <v>411</v>
      </c>
    </row>
    <row r="90" spans="2:22" x14ac:dyDescent="0.25">
      <c r="F90" s="16">
        <f>SUM(F82:F89)</f>
        <v>15362.439999999999</v>
      </c>
      <c r="G90" s="16">
        <f>SUM(G82:G89)</f>
        <v>0</v>
      </c>
      <c r="H90" s="16">
        <f>SUM(H82:H89)</f>
        <v>15362.439999999999</v>
      </c>
      <c r="J90" s="16">
        <f>SUM(J82:J89)</f>
        <v>10972</v>
      </c>
      <c r="K90" s="16">
        <f>SUM(K82:K89)</f>
        <v>0</v>
      </c>
      <c r="L90" s="16">
        <f>SUM(L82:L89)</f>
        <v>10972</v>
      </c>
      <c r="N90" s="16">
        <f>SUM(N82:N89)</f>
        <v>26334.440000000002</v>
      </c>
      <c r="O90" s="16">
        <f>SUM(O82:O89)</f>
        <v>0</v>
      </c>
      <c r="P90" s="16">
        <f>SUM(P82:P89)</f>
        <v>26334.440000000002</v>
      </c>
      <c r="R90" s="16">
        <f>SUM(R82:R89)</f>
        <v>26334</v>
      </c>
      <c r="S90" s="16">
        <f>SUM(S82:S89)</f>
        <v>0</v>
      </c>
      <c r="T90" s="16">
        <f>SUM(T82:T89)</f>
        <v>26334</v>
      </c>
    </row>
    <row r="91" spans="2:22" x14ac:dyDescent="0.25">
      <c r="F91" s="20"/>
      <c r="G91" s="20"/>
      <c r="H91" s="20"/>
      <c r="J91" s="20"/>
      <c r="K91" s="20"/>
      <c r="L91" s="20"/>
      <c r="N91" s="20"/>
      <c r="O91" s="20"/>
      <c r="P91" s="20"/>
      <c r="R91" s="20"/>
      <c r="S91" s="20"/>
      <c r="T91" s="20"/>
    </row>
    <row r="92" spans="2:22" x14ac:dyDescent="0.25">
      <c r="D92" s="3" t="s">
        <v>78</v>
      </c>
      <c r="F92" s="20"/>
      <c r="G92" s="20"/>
      <c r="H92" s="20"/>
      <c r="J92" s="20"/>
      <c r="K92" s="20"/>
      <c r="L92" s="20"/>
      <c r="N92" s="20"/>
      <c r="O92" s="20"/>
      <c r="P92" s="20"/>
      <c r="R92" s="20"/>
      <c r="S92" s="20"/>
      <c r="T92" s="20"/>
    </row>
    <row r="93" spans="2:22" x14ac:dyDescent="0.25">
      <c r="E93" s="36" t="s">
        <v>80</v>
      </c>
      <c r="F93" s="37">
        <v>6251.44</v>
      </c>
      <c r="G93" s="11">
        <v>0</v>
      </c>
      <c r="H93" s="12">
        <f t="shared" si="32"/>
        <v>6251.44</v>
      </c>
      <c r="J93" s="1">
        <f t="shared" ref="J93:J103" si="71">ROUND(F93/7*5,0)</f>
        <v>4465</v>
      </c>
      <c r="K93" s="1">
        <f t="shared" ref="K93:K102" si="72">ROUND(G93/7*5,0)</f>
        <v>0</v>
      </c>
      <c r="L93" s="1">
        <f t="shared" ref="L93:L102" si="73">ROUND(H93/7*5,0)</f>
        <v>4465</v>
      </c>
      <c r="N93" s="1">
        <f t="shared" ref="N93:N99" si="74">F93+J93</f>
        <v>10716.439999999999</v>
      </c>
      <c r="O93" s="1">
        <f t="shared" ref="O93:O99" si="75">G93+K93</f>
        <v>0</v>
      </c>
      <c r="P93" s="1">
        <f t="shared" ref="P93:P99" si="76">H93+L93</f>
        <v>10716.439999999999</v>
      </c>
      <c r="R93" s="1">
        <f t="shared" ref="R93:R100" si="77">ROUND(N93,0)</f>
        <v>10716</v>
      </c>
      <c r="S93" s="1">
        <f t="shared" ref="S93:S100" si="78">ROUND(O93,0)</f>
        <v>0</v>
      </c>
      <c r="T93" s="1">
        <f t="shared" ref="T93:T100" si="79">ROUND(P93,0)</f>
        <v>10716</v>
      </c>
    </row>
    <row r="94" spans="2:22" x14ac:dyDescent="0.25">
      <c r="E94" s="36" t="s">
        <v>81</v>
      </c>
      <c r="F94" s="37">
        <v>2500</v>
      </c>
      <c r="G94" s="11">
        <v>0</v>
      </c>
      <c r="H94" s="12">
        <f t="shared" si="32"/>
        <v>2500</v>
      </c>
      <c r="J94" s="1">
        <f t="shared" si="71"/>
        <v>1786</v>
      </c>
      <c r="K94" s="1">
        <f t="shared" si="72"/>
        <v>0</v>
      </c>
      <c r="L94" s="1">
        <f t="shared" si="73"/>
        <v>1786</v>
      </c>
      <c r="N94" s="1">
        <f t="shared" si="74"/>
        <v>4286</v>
      </c>
      <c r="O94" s="1">
        <f t="shared" si="75"/>
        <v>0</v>
      </c>
      <c r="P94" s="1">
        <f t="shared" si="76"/>
        <v>4286</v>
      </c>
      <c r="R94" s="1">
        <f t="shared" si="77"/>
        <v>4286</v>
      </c>
      <c r="S94" s="1">
        <f t="shared" si="78"/>
        <v>0</v>
      </c>
      <c r="T94" s="1">
        <f t="shared" si="79"/>
        <v>4286</v>
      </c>
    </row>
    <row r="95" spans="2:22" x14ac:dyDescent="0.25">
      <c r="E95" s="36" t="s">
        <v>82</v>
      </c>
      <c r="F95" s="37">
        <v>3952.3</v>
      </c>
      <c r="G95" s="11">
        <v>0</v>
      </c>
      <c r="H95" s="12">
        <f t="shared" si="32"/>
        <v>3952.3</v>
      </c>
      <c r="J95" s="1">
        <f t="shared" si="71"/>
        <v>2823</v>
      </c>
      <c r="K95" s="1">
        <f t="shared" si="72"/>
        <v>0</v>
      </c>
      <c r="L95" s="1">
        <f t="shared" si="73"/>
        <v>2823</v>
      </c>
      <c r="N95" s="1">
        <f t="shared" si="74"/>
        <v>6775.3</v>
      </c>
      <c r="O95" s="1">
        <f t="shared" si="75"/>
        <v>0</v>
      </c>
      <c r="P95" s="1">
        <f t="shared" si="76"/>
        <v>6775.3</v>
      </c>
      <c r="R95" s="1">
        <f t="shared" si="77"/>
        <v>6775</v>
      </c>
      <c r="S95" s="1">
        <f t="shared" si="78"/>
        <v>0</v>
      </c>
      <c r="T95" s="1">
        <f t="shared" si="79"/>
        <v>6775</v>
      </c>
    </row>
    <row r="96" spans="2:22" x14ac:dyDescent="0.25">
      <c r="E96" s="36" t="s">
        <v>83</v>
      </c>
      <c r="F96" s="37">
        <v>765</v>
      </c>
      <c r="G96" s="11">
        <v>0</v>
      </c>
      <c r="H96" s="12">
        <f t="shared" si="32"/>
        <v>765</v>
      </c>
      <c r="J96" s="1">
        <f t="shared" si="71"/>
        <v>546</v>
      </c>
      <c r="K96" s="1">
        <f t="shared" si="72"/>
        <v>0</v>
      </c>
      <c r="L96" s="1">
        <f t="shared" si="73"/>
        <v>546</v>
      </c>
      <c r="N96" s="1">
        <f t="shared" si="74"/>
        <v>1311</v>
      </c>
      <c r="O96" s="1">
        <f t="shared" si="75"/>
        <v>0</v>
      </c>
      <c r="P96" s="1">
        <f t="shared" si="76"/>
        <v>1311</v>
      </c>
      <c r="R96" s="1">
        <f t="shared" si="77"/>
        <v>1311</v>
      </c>
      <c r="S96" s="1">
        <f t="shared" si="78"/>
        <v>0</v>
      </c>
      <c r="T96" s="1">
        <f t="shared" si="79"/>
        <v>1311</v>
      </c>
    </row>
    <row r="97" spans="4:22" x14ac:dyDescent="0.25">
      <c r="E97" s="36" t="s">
        <v>54</v>
      </c>
      <c r="F97" s="37">
        <v>6251.44</v>
      </c>
      <c r="G97" s="11">
        <v>0</v>
      </c>
      <c r="H97" s="12">
        <f t="shared" si="32"/>
        <v>6251.44</v>
      </c>
      <c r="J97" s="1">
        <f t="shared" si="71"/>
        <v>4465</v>
      </c>
      <c r="K97" s="1">
        <f t="shared" si="72"/>
        <v>0</v>
      </c>
      <c r="L97" s="1">
        <f t="shared" si="73"/>
        <v>4465</v>
      </c>
      <c r="N97" s="1">
        <f t="shared" si="74"/>
        <v>10716.439999999999</v>
      </c>
      <c r="O97" s="1">
        <f t="shared" si="75"/>
        <v>0</v>
      </c>
      <c r="P97" s="1">
        <f t="shared" si="76"/>
        <v>10716.439999999999</v>
      </c>
      <c r="R97" s="1">
        <f t="shared" si="77"/>
        <v>10716</v>
      </c>
      <c r="S97" s="1">
        <f t="shared" si="78"/>
        <v>0</v>
      </c>
      <c r="T97" s="1">
        <f t="shared" si="79"/>
        <v>10716</v>
      </c>
    </row>
    <row r="98" spans="4:22" x14ac:dyDescent="0.25">
      <c r="E98" s="36" t="s">
        <v>84</v>
      </c>
      <c r="F98" s="37">
        <v>300</v>
      </c>
      <c r="G98" s="11">
        <v>0</v>
      </c>
      <c r="H98" s="12">
        <f t="shared" si="32"/>
        <v>300</v>
      </c>
      <c r="J98" s="1">
        <f t="shared" si="71"/>
        <v>214</v>
      </c>
      <c r="K98" s="1">
        <f t="shared" si="72"/>
        <v>0</v>
      </c>
      <c r="L98" s="1">
        <f t="shared" si="73"/>
        <v>214</v>
      </c>
      <c r="N98" s="1">
        <f t="shared" si="74"/>
        <v>514</v>
      </c>
      <c r="O98" s="1">
        <f t="shared" si="75"/>
        <v>0</v>
      </c>
      <c r="P98" s="1">
        <f t="shared" si="76"/>
        <v>514</v>
      </c>
      <c r="R98" s="1">
        <f t="shared" si="77"/>
        <v>514</v>
      </c>
      <c r="S98" s="1">
        <f t="shared" si="78"/>
        <v>0</v>
      </c>
      <c r="T98" s="1">
        <f t="shared" si="79"/>
        <v>514</v>
      </c>
    </row>
    <row r="99" spans="4:22" x14ac:dyDescent="0.25">
      <c r="E99" s="36" t="s">
        <v>55</v>
      </c>
      <c r="F99" s="37">
        <v>7359.08</v>
      </c>
      <c r="G99" s="11">
        <v>0</v>
      </c>
      <c r="H99" s="12">
        <f t="shared" si="32"/>
        <v>7359.08</v>
      </c>
      <c r="J99" s="1">
        <f t="shared" si="71"/>
        <v>5256</v>
      </c>
      <c r="K99" s="1">
        <f t="shared" si="72"/>
        <v>0</v>
      </c>
      <c r="L99" s="1">
        <f t="shared" si="73"/>
        <v>5256</v>
      </c>
      <c r="N99" s="1">
        <f t="shared" si="74"/>
        <v>12615.08</v>
      </c>
      <c r="O99" s="1">
        <f t="shared" si="75"/>
        <v>0</v>
      </c>
      <c r="P99" s="1">
        <f t="shared" si="76"/>
        <v>12615.08</v>
      </c>
      <c r="R99" s="1">
        <f t="shared" si="77"/>
        <v>12615</v>
      </c>
      <c r="S99" s="1">
        <f t="shared" si="78"/>
        <v>0</v>
      </c>
      <c r="T99" s="1">
        <f t="shared" si="79"/>
        <v>12615</v>
      </c>
    </row>
    <row r="100" spans="4:22" x14ac:dyDescent="0.25">
      <c r="E100" s="36" t="s">
        <v>85</v>
      </c>
      <c r="F100" s="37">
        <v>7879</v>
      </c>
      <c r="G100" s="11">
        <v>0</v>
      </c>
      <c r="H100" s="12">
        <f t="shared" si="32"/>
        <v>7879</v>
      </c>
      <c r="J100" s="1">
        <f t="shared" si="71"/>
        <v>5628</v>
      </c>
      <c r="K100" s="1">
        <f t="shared" si="72"/>
        <v>0</v>
      </c>
      <c r="L100" s="1">
        <f t="shared" si="73"/>
        <v>5628</v>
      </c>
      <c r="N100" s="1">
        <f>F100+J100</f>
        <v>13507</v>
      </c>
      <c r="O100" s="1">
        <f>G100+K100</f>
        <v>0</v>
      </c>
      <c r="P100" s="1">
        <f>H100+L100</f>
        <v>13507</v>
      </c>
      <c r="R100" s="1">
        <f t="shared" si="77"/>
        <v>13507</v>
      </c>
      <c r="S100" s="1">
        <f t="shared" si="78"/>
        <v>0</v>
      </c>
      <c r="T100" s="1">
        <f t="shared" si="79"/>
        <v>13507</v>
      </c>
    </row>
    <row r="101" spans="4:22" x14ac:dyDescent="0.25">
      <c r="E101" s="36" t="s">
        <v>86</v>
      </c>
      <c r="F101" s="37">
        <v>1500</v>
      </c>
      <c r="G101" s="11">
        <v>0</v>
      </c>
      <c r="H101" s="12">
        <f t="shared" si="32"/>
        <v>1500</v>
      </c>
      <c r="J101" s="1">
        <f t="shared" si="71"/>
        <v>1071</v>
      </c>
      <c r="K101" s="1">
        <f t="shared" si="72"/>
        <v>0</v>
      </c>
      <c r="L101" s="1">
        <f t="shared" si="73"/>
        <v>1071</v>
      </c>
      <c r="N101" s="1">
        <f t="shared" ref="N101:N103" si="80">F101+J101</f>
        <v>2571</v>
      </c>
      <c r="O101" s="1">
        <f t="shared" ref="O101:O102" si="81">G101+K101</f>
        <v>0</v>
      </c>
      <c r="P101" s="1">
        <f t="shared" ref="P101:P102" si="82">H101+L101</f>
        <v>2571</v>
      </c>
      <c r="R101" s="1">
        <f t="shared" ref="R101:R103" si="83">ROUND(N101,0)</f>
        <v>2571</v>
      </c>
      <c r="S101" s="1">
        <f t="shared" ref="S101:S102" si="84">ROUND(O101,0)</f>
        <v>0</v>
      </c>
      <c r="T101" s="1">
        <f t="shared" ref="T101:T102" si="85">ROUND(P101,0)</f>
        <v>2571</v>
      </c>
    </row>
    <row r="102" spans="4:22" x14ac:dyDescent="0.25">
      <c r="E102" s="36" t="s">
        <v>87</v>
      </c>
      <c r="F102" s="37">
        <v>6137.37</v>
      </c>
      <c r="G102" s="11">
        <v>0</v>
      </c>
      <c r="H102" s="12">
        <f t="shared" si="32"/>
        <v>6137.37</v>
      </c>
      <c r="J102" s="1">
        <f t="shared" si="71"/>
        <v>4384</v>
      </c>
      <c r="K102" s="1">
        <f t="shared" si="72"/>
        <v>0</v>
      </c>
      <c r="L102" s="1">
        <f t="shared" si="73"/>
        <v>4384</v>
      </c>
      <c r="N102" s="1">
        <f t="shared" si="80"/>
        <v>10521.369999999999</v>
      </c>
      <c r="O102" s="1">
        <f t="shared" si="81"/>
        <v>0</v>
      </c>
      <c r="P102" s="1">
        <f t="shared" si="82"/>
        <v>10521.369999999999</v>
      </c>
      <c r="R102" s="1">
        <f t="shared" si="83"/>
        <v>10521</v>
      </c>
      <c r="S102" s="1">
        <f t="shared" si="84"/>
        <v>0</v>
      </c>
      <c r="T102" s="1">
        <f t="shared" si="85"/>
        <v>10521</v>
      </c>
    </row>
    <row r="103" spans="4:22" x14ac:dyDescent="0.25">
      <c r="E103" s="36" t="s">
        <v>53</v>
      </c>
      <c r="F103" s="37">
        <v>4561.7999999999984</v>
      </c>
      <c r="G103" s="15">
        <v>68.989999999999995</v>
      </c>
      <c r="H103" s="12">
        <f t="shared" si="32"/>
        <v>4630.7899999999981</v>
      </c>
      <c r="J103" s="1">
        <f t="shared" si="71"/>
        <v>3258</v>
      </c>
      <c r="K103" s="1">
        <f t="shared" ref="K103" si="86">ROUND(G103/7*5,0)</f>
        <v>49</v>
      </c>
      <c r="L103" s="1">
        <f t="shared" ref="L103" si="87">ROUND(H103/7*5,0)</f>
        <v>3308</v>
      </c>
      <c r="N103" s="1">
        <f t="shared" si="80"/>
        <v>7819.7999999999984</v>
      </c>
      <c r="O103" s="1">
        <f t="shared" ref="O103" si="88">G103+K103</f>
        <v>117.99</v>
      </c>
      <c r="P103" s="1">
        <f t="shared" ref="P103" si="89">H103+L103</f>
        <v>7938.7899999999981</v>
      </c>
      <c r="R103" s="1">
        <f t="shared" si="83"/>
        <v>7820</v>
      </c>
      <c r="S103" s="1">
        <f t="shared" ref="S103" si="90">ROUND(O103,0)</f>
        <v>118</v>
      </c>
      <c r="T103" s="1">
        <f t="shared" ref="T103" si="91">ROUND(P103,0)</f>
        <v>7939</v>
      </c>
    </row>
    <row r="104" spans="4:22" x14ac:dyDescent="0.25">
      <c r="F104" s="38">
        <f>SUM(F93:F103)</f>
        <v>47457.429999999993</v>
      </c>
      <c r="G104" s="38">
        <f t="shared" ref="G104:H104" si="92">SUM(G93:G103)</f>
        <v>68.989999999999995</v>
      </c>
      <c r="H104" s="38">
        <f t="shared" si="92"/>
        <v>47526.42</v>
      </c>
      <c r="J104" s="38">
        <f>SUM(J93:J103)</f>
        <v>33896</v>
      </c>
      <c r="K104" s="38">
        <f t="shared" ref="K104" si="93">SUM(K93:K103)</f>
        <v>49</v>
      </c>
      <c r="L104" s="38">
        <f t="shared" ref="L104" si="94">SUM(L93:L103)</f>
        <v>33946</v>
      </c>
      <c r="N104" s="38">
        <f>SUM(N93:N103)</f>
        <v>81353.429999999993</v>
      </c>
      <c r="O104" s="38">
        <f>SUM(O93:O103)</f>
        <v>117.99</v>
      </c>
      <c r="P104" s="38">
        <f>SUM(P93:P103)</f>
        <v>81472.419999999984</v>
      </c>
      <c r="R104" s="38">
        <f>SUM(R93:R103)</f>
        <v>81352</v>
      </c>
      <c r="S104" s="38">
        <f>SUM(S93:S103)</f>
        <v>118</v>
      </c>
      <c r="T104" s="38">
        <f>SUM(T93:T103)</f>
        <v>81471</v>
      </c>
      <c r="V104" s="31"/>
    </row>
    <row r="105" spans="4:22" x14ac:dyDescent="0.25">
      <c r="D105" s="6"/>
      <c r="F105" s="14"/>
      <c r="G105" s="11"/>
      <c r="H105" s="12"/>
      <c r="J105" s="1"/>
      <c r="K105" s="1"/>
      <c r="L105" s="1"/>
      <c r="N105" s="1"/>
      <c r="O105" s="1"/>
      <c r="P105" s="1"/>
      <c r="R105" s="1"/>
      <c r="S105" s="1"/>
      <c r="T105" s="1"/>
    </row>
    <row r="106" spans="4:22" x14ac:dyDescent="0.25">
      <c r="D106" s="6" t="s">
        <v>63</v>
      </c>
      <c r="F106" s="18">
        <v>19500</v>
      </c>
      <c r="G106" s="15">
        <v>0</v>
      </c>
      <c r="H106" s="17">
        <f t="shared" ref="H106" si="95">F106+G106</f>
        <v>19500</v>
      </c>
      <c r="J106" s="28">
        <f t="shared" si="62"/>
        <v>13929</v>
      </c>
      <c r="K106" s="28">
        <f t="shared" si="63"/>
        <v>0</v>
      </c>
      <c r="L106" s="28">
        <f t="shared" si="64"/>
        <v>13929</v>
      </c>
      <c r="N106" s="28">
        <f t="shared" si="65"/>
        <v>33429</v>
      </c>
      <c r="O106" s="28">
        <f t="shared" si="66"/>
        <v>0</v>
      </c>
      <c r="P106" s="28">
        <f t="shared" si="67"/>
        <v>33429</v>
      </c>
      <c r="R106" s="28">
        <f t="shared" si="68"/>
        <v>33429</v>
      </c>
      <c r="S106" s="28">
        <f t="shared" si="69"/>
        <v>0</v>
      </c>
      <c r="T106" s="28">
        <f t="shared" si="70"/>
        <v>33429</v>
      </c>
    </row>
    <row r="107" spans="4:22" x14ac:dyDescent="0.25">
      <c r="D107" s="6"/>
      <c r="F107" s="33"/>
      <c r="G107" s="20"/>
      <c r="H107" s="34"/>
      <c r="J107" s="32"/>
      <c r="K107" s="32"/>
      <c r="L107" s="32"/>
      <c r="N107" s="32"/>
      <c r="O107" s="32"/>
      <c r="P107" s="32"/>
      <c r="R107" s="32"/>
      <c r="S107" s="32"/>
      <c r="T107" s="32"/>
    </row>
    <row r="108" spans="4:22" x14ac:dyDescent="0.25">
      <c r="D108" s="6" t="s">
        <v>114</v>
      </c>
      <c r="F108" s="15">
        <v>0</v>
      </c>
      <c r="G108" s="15">
        <v>0</v>
      </c>
      <c r="H108" s="17">
        <f t="shared" ref="H108" si="96">F108+G108</f>
        <v>0</v>
      </c>
      <c r="J108" s="28">
        <f t="shared" ref="J108" si="97">ROUND(F108/7*5,0)</f>
        <v>0</v>
      </c>
      <c r="K108" s="28">
        <f t="shared" ref="K108" si="98">ROUND(G108/7*5,0)</f>
        <v>0</v>
      </c>
      <c r="L108" s="28">
        <f t="shared" ref="L108" si="99">ROUND(H108/7*5,0)</f>
        <v>0</v>
      </c>
      <c r="N108" s="28">
        <f t="shared" ref="N108" si="100">F108+J108</f>
        <v>0</v>
      </c>
      <c r="O108" s="28">
        <f t="shared" ref="O108" si="101">G108+K108</f>
        <v>0</v>
      </c>
      <c r="P108" s="28">
        <f t="shared" ref="P108" si="102">H108+L108</f>
        <v>0</v>
      </c>
      <c r="R108" s="28">
        <f t="shared" ref="R108" si="103">ROUND(N108,0)</f>
        <v>0</v>
      </c>
      <c r="S108" s="28">
        <f t="shared" ref="S108" si="104">ROUND(O108,0)</f>
        <v>0</v>
      </c>
      <c r="T108" s="28">
        <f t="shared" ref="T108" si="105">ROUND(P108,0)</f>
        <v>0</v>
      </c>
      <c r="V108" s="31"/>
    </row>
    <row r="109" spans="4:22" x14ac:dyDescent="0.25">
      <c r="D109" s="6"/>
      <c r="F109" s="20"/>
      <c r="G109" s="20"/>
      <c r="H109" s="34"/>
      <c r="J109" s="32"/>
      <c r="K109" s="32"/>
      <c r="L109" s="32"/>
      <c r="N109" s="32"/>
      <c r="O109" s="32"/>
      <c r="P109" s="32"/>
      <c r="R109" s="32"/>
      <c r="S109" s="32"/>
      <c r="T109" s="32"/>
      <c r="V109" s="31"/>
    </row>
    <row r="110" spans="4:22" x14ac:dyDescent="0.25">
      <c r="D110" s="6" t="s">
        <v>113</v>
      </c>
      <c r="F110" s="20"/>
      <c r="G110" s="20"/>
      <c r="H110" s="34"/>
      <c r="J110" s="32"/>
      <c r="K110" s="32"/>
      <c r="L110" s="32"/>
      <c r="N110" s="28">
        <f t="shared" ref="N110" si="106">F110+J110</f>
        <v>0</v>
      </c>
      <c r="O110" s="28">
        <f t="shared" ref="O110" si="107">G110+K110</f>
        <v>0</v>
      </c>
      <c r="P110" s="28">
        <f t="shared" ref="P110" si="108">H110+L110</f>
        <v>0</v>
      </c>
      <c r="R110" s="28">
        <f t="shared" ref="R110" si="109">ROUND(N110,0)</f>
        <v>0</v>
      </c>
      <c r="S110" s="28">
        <f t="shared" ref="S110" si="110">ROUND(O110,0)</f>
        <v>0</v>
      </c>
      <c r="T110" s="28">
        <f t="shared" ref="T110" si="111">ROUND(P110,0)</f>
        <v>0</v>
      </c>
      <c r="V110" s="31"/>
    </row>
    <row r="111" spans="4:22" x14ac:dyDescent="0.25">
      <c r="D111" s="6"/>
      <c r="F111" s="20"/>
      <c r="G111" s="20"/>
      <c r="H111" s="34"/>
      <c r="J111" s="32"/>
      <c r="K111" s="32"/>
      <c r="L111" s="32"/>
      <c r="N111" s="32"/>
      <c r="O111" s="32"/>
      <c r="P111" s="32"/>
      <c r="R111" s="32"/>
      <c r="S111" s="32"/>
      <c r="T111" s="32"/>
      <c r="V111" s="31"/>
    </row>
    <row r="112" spans="4:22" x14ac:dyDescent="0.25">
      <c r="D112" s="6" t="s">
        <v>110</v>
      </c>
      <c r="F112" s="20"/>
      <c r="G112" s="20"/>
      <c r="H112" s="34"/>
      <c r="J112" s="32"/>
      <c r="K112" s="32"/>
      <c r="L112" s="32"/>
      <c r="N112" s="32"/>
      <c r="O112" s="32"/>
      <c r="P112" s="32"/>
      <c r="R112" s="32"/>
      <c r="S112" s="32"/>
      <c r="T112" s="32"/>
      <c r="V112" s="31"/>
    </row>
    <row r="113" spans="4:22" x14ac:dyDescent="0.25">
      <c r="D113" s="6"/>
      <c r="E113" s="36" t="s">
        <v>112</v>
      </c>
      <c r="F113" s="20">
        <v>318</v>
      </c>
      <c r="G113" s="20">
        <v>0</v>
      </c>
      <c r="H113" s="12">
        <f t="shared" ref="H113:H115" si="112">F113+G113</f>
        <v>318</v>
      </c>
      <c r="I113" s="21"/>
      <c r="J113" s="32">
        <f t="shared" ref="J113" si="113">ROUND(F113/7*5,0)</f>
        <v>227</v>
      </c>
      <c r="K113" s="32">
        <f t="shared" ref="K113" si="114">ROUND(G113/7*5,0)</f>
        <v>0</v>
      </c>
      <c r="L113" s="32">
        <f>ROUND(H113/7*5,0)</f>
        <v>227</v>
      </c>
      <c r="M113" s="21"/>
      <c r="N113" s="32">
        <f t="shared" ref="N113" si="115">F113+J113</f>
        <v>545</v>
      </c>
      <c r="O113" s="32">
        <f t="shared" ref="O113" si="116">G113+K113</f>
        <v>0</v>
      </c>
      <c r="P113" s="32">
        <f>H113+L113</f>
        <v>545</v>
      </c>
      <c r="Q113" s="21"/>
      <c r="R113" s="32">
        <f t="shared" ref="R113" si="117">ROUND(N113,0)</f>
        <v>545</v>
      </c>
      <c r="S113" s="32">
        <f t="shared" ref="S113" si="118">ROUND(O113,0)</f>
        <v>0</v>
      </c>
      <c r="T113" s="32">
        <f t="shared" ref="T113" si="119">ROUND(P113,0)</f>
        <v>545</v>
      </c>
      <c r="V113" s="31"/>
    </row>
    <row r="114" spans="4:22" x14ac:dyDescent="0.25">
      <c r="D114" s="6"/>
      <c r="E114" s="2" t="s">
        <v>89</v>
      </c>
      <c r="F114" s="20">
        <v>115</v>
      </c>
      <c r="G114" s="20">
        <v>0</v>
      </c>
      <c r="H114" s="12">
        <f t="shared" si="112"/>
        <v>115</v>
      </c>
      <c r="J114" s="32">
        <f t="shared" ref="J114:J115" si="120">ROUND(F114/7*5,0)</f>
        <v>82</v>
      </c>
      <c r="K114" s="32">
        <f t="shared" ref="K114:K115" si="121">ROUND(G114/7*5,0)</f>
        <v>0</v>
      </c>
      <c r="L114" s="32">
        <f>ROUND(H114/7*5,0)</f>
        <v>82</v>
      </c>
      <c r="N114" s="32">
        <f t="shared" ref="N114:N115" si="122">F114+J114</f>
        <v>197</v>
      </c>
      <c r="O114" s="32">
        <f t="shared" ref="O114:O115" si="123">G114+K114</f>
        <v>0</v>
      </c>
      <c r="P114" s="32">
        <f t="shared" ref="P114:P115" si="124">H114+L114</f>
        <v>197</v>
      </c>
      <c r="R114" s="32">
        <f t="shared" ref="R114:R115" si="125">ROUND(N114,0)</f>
        <v>197</v>
      </c>
      <c r="S114" s="32">
        <f t="shared" ref="S114:S115" si="126">ROUND(O114,0)</f>
        <v>0</v>
      </c>
      <c r="T114" s="32">
        <f t="shared" ref="T114:T115" si="127">ROUND(P114,0)</f>
        <v>197</v>
      </c>
      <c r="V114" s="31"/>
    </row>
    <row r="115" spans="4:22" x14ac:dyDescent="0.25">
      <c r="D115" s="6"/>
      <c r="E115" s="2" t="s">
        <v>105</v>
      </c>
      <c r="F115" s="20">
        <v>350.44</v>
      </c>
      <c r="G115" s="20">
        <v>0</v>
      </c>
      <c r="H115" s="34">
        <f t="shared" si="112"/>
        <v>350.44</v>
      </c>
      <c r="I115" s="21"/>
      <c r="J115" s="32">
        <f t="shared" si="120"/>
        <v>250</v>
      </c>
      <c r="K115" s="32">
        <f t="shared" si="121"/>
        <v>0</v>
      </c>
      <c r="L115" s="32">
        <f>ROUND(H115/7*5,0)</f>
        <v>250</v>
      </c>
      <c r="M115" s="21"/>
      <c r="N115" s="32">
        <f t="shared" si="122"/>
        <v>600.44000000000005</v>
      </c>
      <c r="O115" s="32">
        <f t="shared" si="123"/>
        <v>0</v>
      </c>
      <c r="P115" s="32">
        <f t="shared" si="124"/>
        <v>600.44000000000005</v>
      </c>
      <c r="Q115" s="21"/>
      <c r="R115" s="32">
        <f t="shared" si="125"/>
        <v>600</v>
      </c>
      <c r="S115" s="32">
        <f t="shared" si="126"/>
        <v>0</v>
      </c>
      <c r="T115" s="32">
        <f t="shared" si="127"/>
        <v>600</v>
      </c>
      <c r="V115" s="31"/>
    </row>
    <row r="116" spans="4:22" x14ac:dyDescent="0.25">
      <c r="D116" s="6"/>
      <c r="F116" s="16">
        <f>SUM(F113:F115)</f>
        <v>783.44</v>
      </c>
      <c r="G116" s="16">
        <f>SUM(G113:G115)</f>
        <v>0</v>
      </c>
      <c r="H116" s="16">
        <f>SUM(H113:H115)</f>
        <v>783.44</v>
      </c>
      <c r="I116" s="21"/>
      <c r="J116" s="16">
        <f>SUM(J113:J115)</f>
        <v>559</v>
      </c>
      <c r="K116" s="16">
        <f>SUM(K113:K115)</f>
        <v>0</v>
      </c>
      <c r="L116" s="16">
        <f>SUM(L113:L115)</f>
        <v>559</v>
      </c>
      <c r="M116" s="21"/>
      <c r="N116" s="16">
        <f>SUM(N113:N115)</f>
        <v>1342.44</v>
      </c>
      <c r="O116" s="16">
        <f>SUM(O113:O115)</f>
        <v>0</v>
      </c>
      <c r="P116" s="16">
        <f>SUM(P113:P115)</f>
        <v>1342.44</v>
      </c>
      <c r="Q116" s="21"/>
      <c r="R116" s="16">
        <f>SUM(R113:R115)</f>
        <v>1342</v>
      </c>
      <c r="S116" s="16">
        <f>SUM(S113:S115)</f>
        <v>0</v>
      </c>
      <c r="T116" s="16">
        <f>SUM(T113:T115)</f>
        <v>1342</v>
      </c>
      <c r="V116" s="31"/>
    </row>
    <row r="117" spans="4:22" x14ac:dyDescent="0.25">
      <c r="D117" s="6" t="s">
        <v>111</v>
      </c>
      <c r="F117" s="20"/>
      <c r="G117" s="20"/>
      <c r="H117" s="12"/>
      <c r="I117" s="21"/>
      <c r="J117" s="32"/>
      <c r="K117" s="32"/>
      <c r="L117" s="32"/>
      <c r="M117" s="21"/>
      <c r="N117" s="32"/>
      <c r="O117" s="32"/>
      <c r="P117" s="32"/>
      <c r="Q117" s="21"/>
      <c r="R117" s="32"/>
      <c r="S117" s="32"/>
      <c r="T117" s="32"/>
      <c r="V117" s="31"/>
    </row>
    <row r="118" spans="4:22" x14ac:dyDescent="0.25">
      <c r="D118" s="6"/>
      <c r="E118" s="36" t="s">
        <v>90</v>
      </c>
      <c r="F118" s="39">
        <f>153.67+44.51+366.29+178.65+19.03</f>
        <v>762.15</v>
      </c>
      <c r="G118" s="20">
        <v>0</v>
      </c>
      <c r="H118" s="12">
        <f t="shared" ref="H118:H133" si="128">F118+G118</f>
        <v>762.15</v>
      </c>
      <c r="I118" s="21"/>
      <c r="J118" s="32">
        <f t="shared" ref="J118:J133" si="129">ROUND(F118/7*5,0)</f>
        <v>544</v>
      </c>
      <c r="K118" s="32">
        <f t="shared" ref="K118:K133" si="130">ROUND(G118/7*5,0)</f>
        <v>0</v>
      </c>
      <c r="L118" s="32">
        <f t="shared" ref="L118:L133" si="131">ROUND(H118/7*5,0)</f>
        <v>544</v>
      </c>
      <c r="M118" s="21"/>
      <c r="N118" s="32">
        <f t="shared" ref="N118:N133" si="132">F118+J118</f>
        <v>1306.1500000000001</v>
      </c>
      <c r="O118" s="32">
        <f t="shared" ref="O118:O133" si="133">G118+K118</f>
        <v>0</v>
      </c>
      <c r="P118" s="32">
        <f t="shared" ref="P118:P133" si="134">H118+L118</f>
        <v>1306.1500000000001</v>
      </c>
      <c r="Q118" s="21"/>
      <c r="R118" s="32">
        <f t="shared" ref="R118:R133" si="135">ROUND(N118,0)</f>
        <v>1306</v>
      </c>
      <c r="S118" s="32">
        <f t="shared" ref="S118:S133" si="136">ROUND(O118,0)</f>
        <v>0</v>
      </c>
      <c r="T118" s="32">
        <f t="shared" ref="T118:T133" si="137">ROUND(P118,0)</f>
        <v>1306</v>
      </c>
      <c r="V118" s="31"/>
    </row>
    <row r="119" spans="4:22" x14ac:dyDescent="0.25">
      <c r="D119" s="6"/>
      <c r="E119" s="2" t="s">
        <v>91</v>
      </c>
      <c r="F119" s="20">
        <v>9.6</v>
      </c>
      <c r="G119" s="20">
        <v>0</v>
      </c>
      <c r="H119" s="12">
        <f t="shared" si="128"/>
        <v>9.6</v>
      </c>
      <c r="J119" s="32">
        <f t="shared" si="129"/>
        <v>7</v>
      </c>
      <c r="K119" s="32">
        <f t="shared" si="130"/>
        <v>0</v>
      </c>
      <c r="L119" s="32">
        <f t="shared" si="131"/>
        <v>7</v>
      </c>
      <c r="N119" s="32">
        <f t="shared" si="132"/>
        <v>16.600000000000001</v>
      </c>
      <c r="O119" s="32">
        <f t="shared" si="133"/>
        <v>0</v>
      </c>
      <c r="P119" s="32">
        <f t="shared" si="134"/>
        <v>16.600000000000001</v>
      </c>
      <c r="R119" s="32">
        <f t="shared" si="135"/>
        <v>17</v>
      </c>
      <c r="S119" s="32">
        <f t="shared" si="136"/>
        <v>0</v>
      </c>
      <c r="T119" s="32">
        <f t="shared" si="137"/>
        <v>17</v>
      </c>
      <c r="V119" s="31"/>
    </row>
    <row r="120" spans="4:22" x14ac:dyDescent="0.25">
      <c r="D120" s="6"/>
      <c r="E120" s="2" t="s">
        <v>92</v>
      </c>
      <c r="F120" s="20">
        <v>30.11</v>
      </c>
      <c r="G120" s="20">
        <v>0</v>
      </c>
      <c r="H120" s="12">
        <f t="shared" si="128"/>
        <v>30.11</v>
      </c>
      <c r="J120" s="32">
        <f t="shared" si="129"/>
        <v>22</v>
      </c>
      <c r="K120" s="32">
        <f t="shared" si="130"/>
        <v>0</v>
      </c>
      <c r="L120" s="32">
        <f t="shared" si="131"/>
        <v>22</v>
      </c>
      <c r="N120" s="32">
        <f t="shared" si="132"/>
        <v>52.11</v>
      </c>
      <c r="O120" s="32">
        <f t="shared" si="133"/>
        <v>0</v>
      </c>
      <c r="P120" s="32">
        <f t="shared" si="134"/>
        <v>52.11</v>
      </c>
      <c r="R120" s="32">
        <f t="shared" si="135"/>
        <v>52</v>
      </c>
      <c r="S120" s="32">
        <f t="shared" si="136"/>
        <v>0</v>
      </c>
      <c r="T120" s="32">
        <f t="shared" si="137"/>
        <v>52</v>
      </c>
      <c r="V120" s="31"/>
    </row>
    <row r="121" spans="4:22" x14ac:dyDescent="0.25">
      <c r="D121" s="6"/>
      <c r="E121" s="2" t="s">
        <v>93</v>
      </c>
      <c r="F121" s="20">
        <f>87.76+51.42</f>
        <v>139.18</v>
      </c>
      <c r="G121" s="20">
        <v>0</v>
      </c>
      <c r="H121" s="12">
        <f t="shared" si="128"/>
        <v>139.18</v>
      </c>
      <c r="J121" s="32">
        <f t="shared" si="129"/>
        <v>99</v>
      </c>
      <c r="K121" s="32">
        <f t="shared" si="130"/>
        <v>0</v>
      </c>
      <c r="L121" s="32">
        <f t="shared" si="131"/>
        <v>99</v>
      </c>
      <c r="N121" s="32">
        <f t="shared" si="132"/>
        <v>238.18</v>
      </c>
      <c r="O121" s="32">
        <f t="shared" si="133"/>
        <v>0</v>
      </c>
      <c r="P121" s="32">
        <f t="shared" si="134"/>
        <v>238.18</v>
      </c>
      <c r="R121" s="32">
        <f t="shared" si="135"/>
        <v>238</v>
      </c>
      <c r="S121" s="32">
        <f t="shared" si="136"/>
        <v>0</v>
      </c>
      <c r="T121" s="32">
        <f t="shared" si="137"/>
        <v>238</v>
      </c>
      <c r="V121" s="31"/>
    </row>
    <row r="122" spans="4:22" x14ac:dyDescent="0.25">
      <c r="D122" s="6"/>
      <c r="E122" s="2" t="s">
        <v>94</v>
      </c>
      <c r="F122" s="20">
        <v>3703.86</v>
      </c>
      <c r="G122" s="20">
        <v>0</v>
      </c>
      <c r="H122" s="12">
        <f t="shared" si="128"/>
        <v>3703.86</v>
      </c>
      <c r="J122" s="32">
        <f t="shared" si="129"/>
        <v>2646</v>
      </c>
      <c r="K122" s="32">
        <f t="shared" si="130"/>
        <v>0</v>
      </c>
      <c r="L122" s="32">
        <f t="shared" si="131"/>
        <v>2646</v>
      </c>
      <c r="N122" s="32">
        <f t="shared" si="132"/>
        <v>6349.8600000000006</v>
      </c>
      <c r="O122" s="32">
        <f t="shared" si="133"/>
        <v>0</v>
      </c>
      <c r="P122" s="32">
        <f t="shared" si="134"/>
        <v>6349.8600000000006</v>
      </c>
      <c r="R122" s="32">
        <f t="shared" si="135"/>
        <v>6350</v>
      </c>
      <c r="S122" s="32">
        <f t="shared" si="136"/>
        <v>0</v>
      </c>
      <c r="T122" s="32">
        <f t="shared" si="137"/>
        <v>6350</v>
      </c>
      <c r="V122" s="31"/>
    </row>
    <row r="123" spans="4:22" x14ac:dyDescent="0.25">
      <c r="D123" s="6"/>
      <c r="E123" s="36" t="s">
        <v>95</v>
      </c>
      <c r="F123" s="20">
        <v>5724.22</v>
      </c>
      <c r="G123" s="20">
        <v>0</v>
      </c>
      <c r="H123" s="12">
        <f t="shared" si="128"/>
        <v>5724.22</v>
      </c>
      <c r="J123" s="32">
        <f t="shared" si="129"/>
        <v>4089</v>
      </c>
      <c r="K123" s="32">
        <f t="shared" si="130"/>
        <v>0</v>
      </c>
      <c r="L123" s="32">
        <f t="shared" si="131"/>
        <v>4089</v>
      </c>
      <c r="N123" s="32">
        <f t="shared" si="132"/>
        <v>9813.2200000000012</v>
      </c>
      <c r="O123" s="32">
        <f t="shared" si="133"/>
        <v>0</v>
      </c>
      <c r="P123" s="32">
        <f t="shared" si="134"/>
        <v>9813.2200000000012</v>
      </c>
      <c r="R123" s="32">
        <f t="shared" si="135"/>
        <v>9813</v>
      </c>
      <c r="S123" s="32">
        <f t="shared" si="136"/>
        <v>0</v>
      </c>
      <c r="T123" s="32">
        <f t="shared" si="137"/>
        <v>9813</v>
      </c>
      <c r="V123" s="31"/>
    </row>
    <row r="124" spans="4:22" x14ac:dyDescent="0.25">
      <c r="D124" s="6"/>
      <c r="E124" s="2" t="s">
        <v>96</v>
      </c>
      <c r="F124" s="20">
        <f>44.12+2729.75+47.62</f>
        <v>2821.49</v>
      </c>
      <c r="G124" s="20">
        <v>0</v>
      </c>
      <c r="H124" s="12">
        <f t="shared" si="128"/>
        <v>2821.49</v>
      </c>
      <c r="J124" s="32">
        <f t="shared" si="129"/>
        <v>2015</v>
      </c>
      <c r="K124" s="32">
        <f t="shared" si="130"/>
        <v>0</v>
      </c>
      <c r="L124" s="32">
        <f t="shared" si="131"/>
        <v>2015</v>
      </c>
      <c r="N124" s="32">
        <f t="shared" si="132"/>
        <v>4836.49</v>
      </c>
      <c r="O124" s="32">
        <f t="shared" si="133"/>
        <v>0</v>
      </c>
      <c r="P124" s="32">
        <f t="shared" si="134"/>
        <v>4836.49</v>
      </c>
      <c r="R124" s="32">
        <f t="shared" si="135"/>
        <v>4836</v>
      </c>
      <c r="S124" s="32">
        <f t="shared" si="136"/>
        <v>0</v>
      </c>
      <c r="T124" s="32">
        <f t="shared" si="137"/>
        <v>4836</v>
      </c>
      <c r="V124" s="31"/>
    </row>
    <row r="125" spans="4:22" x14ac:dyDescent="0.25">
      <c r="D125" s="6"/>
      <c r="E125" s="36" t="s">
        <v>97</v>
      </c>
      <c r="F125" s="33">
        <v>47.7</v>
      </c>
      <c r="G125" s="20">
        <v>0</v>
      </c>
      <c r="H125" s="12">
        <f t="shared" si="128"/>
        <v>47.7</v>
      </c>
      <c r="J125" s="32">
        <f t="shared" si="129"/>
        <v>34</v>
      </c>
      <c r="K125" s="32">
        <f t="shared" si="130"/>
        <v>0</v>
      </c>
      <c r="L125" s="32">
        <f t="shared" si="131"/>
        <v>34</v>
      </c>
      <c r="N125" s="32">
        <f t="shared" si="132"/>
        <v>81.7</v>
      </c>
      <c r="O125" s="32">
        <f t="shared" si="133"/>
        <v>0</v>
      </c>
      <c r="P125" s="32">
        <f t="shared" si="134"/>
        <v>81.7</v>
      </c>
      <c r="R125" s="32">
        <f t="shared" si="135"/>
        <v>82</v>
      </c>
      <c r="S125" s="32">
        <f t="shared" si="136"/>
        <v>0</v>
      </c>
      <c r="T125" s="32">
        <f t="shared" si="137"/>
        <v>82</v>
      </c>
    </row>
    <row r="126" spans="4:22" x14ac:dyDescent="0.25">
      <c r="D126" s="6"/>
      <c r="E126" s="36" t="s">
        <v>98</v>
      </c>
      <c r="F126" s="33">
        <f>58.3+53</f>
        <v>111.3</v>
      </c>
      <c r="G126" s="20">
        <v>0</v>
      </c>
      <c r="H126" s="12">
        <f t="shared" si="128"/>
        <v>111.3</v>
      </c>
      <c r="J126" s="32">
        <f t="shared" si="129"/>
        <v>80</v>
      </c>
      <c r="K126" s="32">
        <f t="shared" si="130"/>
        <v>0</v>
      </c>
      <c r="L126" s="32">
        <f t="shared" si="131"/>
        <v>80</v>
      </c>
      <c r="N126" s="32">
        <f t="shared" si="132"/>
        <v>191.3</v>
      </c>
      <c r="O126" s="32">
        <f t="shared" si="133"/>
        <v>0</v>
      </c>
      <c r="P126" s="32">
        <f t="shared" si="134"/>
        <v>191.3</v>
      </c>
      <c r="R126" s="32">
        <f t="shared" si="135"/>
        <v>191</v>
      </c>
      <c r="S126" s="32">
        <f t="shared" si="136"/>
        <v>0</v>
      </c>
      <c r="T126" s="32">
        <f t="shared" si="137"/>
        <v>191</v>
      </c>
    </row>
    <row r="127" spans="4:22" x14ac:dyDescent="0.25">
      <c r="D127" s="6"/>
      <c r="E127" s="36" t="s">
        <v>99</v>
      </c>
      <c r="F127" s="33">
        <f>25+335.95</f>
        <v>360.95</v>
      </c>
      <c r="G127" s="20">
        <v>0</v>
      </c>
      <c r="H127" s="12">
        <f t="shared" si="128"/>
        <v>360.95</v>
      </c>
      <c r="J127" s="32">
        <f t="shared" si="129"/>
        <v>258</v>
      </c>
      <c r="K127" s="32">
        <f t="shared" si="130"/>
        <v>0</v>
      </c>
      <c r="L127" s="32">
        <f t="shared" si="131"/>
        <v>258</v>
      </c>
      <c r="N127" s="32">
        <f t="shared" si="132"/>
        <v>618.95000000000005</v>
      </c>
      <c r="O127" s="32">
        <f t="shared" si="133"/>
        <v>0</v>
      </c>
      <c r="P127" s="32">
        <f t="shared" si="134"/>
        <v>618.95000000000005</v>
      </c>
      <c r="R127" s="32">
        <f t="shared" si="135"/>
        <v>619</v>
      </c>
      <c r="S127" s="32">
        <f t="shared" si="136"/>
        <v>0</v>
      </c>
      <c r="T127" s="32">
        <f t="shared" si="137"/>
        <v>619</v>
      </c>
    </row>
    <row r="128" spans="4:22" x14ac:dyDescent="0.25">
      <c r="D128" s="6"/>
      <c r="E128" s="36" t="s">
        <v>100</v>
      </c>
      <c r="F128" s="33">
        <v>63.55</v>
      </c>
      <c r="G128" s="20">
        <v>0</v>
      </c>
      <c r="H128" s="12">
        <f t="shared" si="128"/>
        <v>63.55</v>
      </c>
      <c r="J128" s="32">
        <f t="shared" si="129"/>
        <v>45</v>
      </c>
      <c r="K128" s="32">
        <f t="shared" si="130"/>
        <v>0</v>
      </c>
      <c r="L128" s="32">
        <f t="shared" si="131"/>
        <v>45</v>
      </c>
      <c r="N128" s="32">
        <f t="shared" si="132"/>
        <v>108.55</v>
      </c>
      <c r="O128" s="32">
        <f t="shared" si="133"/>
        <v>0</v>
      </c>
      <c r="P128" s="32">
        <f t="shared" si="134"/>
        <v>108.55</v>
      </c>
      <c r="R128" s="32">
        <f t="shared" si="135"/>
        <v>109</v>
      </c>
      <c r="S128" s="32">
        <f t="shared" si="136"/>
        <v>0</v>
      </c>
      <c r="T128" s="32">
        <f t="shared" si="137"/>
        <v>109</v>
      </c>
    </row>
    <row r="129" spans="4:29" x14ac:dyDescent="0.25">
      <c r="D129" s="6"/>
      <c r="E129" s="36" t="s">
        <v>101</v>
      </c>
      <c r="F129" s="33">
        <v>58.3</v>
      </c>
      <c r="G129" s="20">
        <v>0</v>
      </c>
      <c r="H129" s="12">
        <f t="shared" si="128"/>
        <v>58.3</v>
      </c>
      <c r="J129" s="32">
        <f t="shared" si="129"/>
        <v>42</v>
      </c>
      <c r="K129" s="32">
        <f t="shared" si="130"/>
        <v>0</v>
      </c>
      <c r="L129" s="32">
        <f t="shared" si="131"/>
        <v>42</v>
      </c>
      <c r="N129" s="32">
        <f t="shared" si="132"/>
        <v>100.3</v>
      </c>
      <c r="O129" s="32">
        <f t="shared" si="133"/>
        <v>0</v>
      </c>
      <c r="P129" s="32">
        <f t="shared" si="134"/>
        <v>100.3</v>
      </c>
      <c r="R129" s="32">
        <f t="shared" si="135"/>
        <v>100</v>
      </c>
      <c r="S129" s="32">
        <f t="shared" si="136"/>
        <v>0</v>
      </c>
      <c r="T129" s="32">
        <f t="shared" si="137"/>
        <v>100</v>
      </c>
    </row>
    <row r="130" spans="4:29" x14ac:dyDescent="0.25">
      <c r="D130" s="6"/>
      <c r="E130" s="36" t="s">
        <v>106</v>
      </c>
      <c r="F130" s="33">
        <v>571.87</v>
      </c>
      <c r="G130" s="20">
        <v>0</v>
      </c>
      <c r="H130" s="12">
        <f t="shared" si="128"/>
        <v>571.87</v>
      </c>
      <c r="J130" s="32">
        <f t="shared" si="129"/>
        <v>408</v>
      </c>
      <c r="K130" s="32">
        <f t="shared" si="130"/>
        <v>0</v>
      </c>
      <c r="L130" s="32">
        <f t="shared" si="131"/>
        <v>408</v>
      </c>
      <c r="N130" s="32">
        <f t="shared" si="132"/>
        <v>979.87</v>
      </c>
      <c r="O130" s="32">
        <f t="shared" si="133"/>
        <v>0</v>
      </c>
      <c r="P130" s="32">
        <f t="shared" si="134"/>
        <v>979.87</v>
      </c>
      <c r="R130" s="32">
        <f t="shared" si="135"/>
        <v>980</v>
      </c>
      <c r="S130" s="32">
        <f t="shared" si="136"/>
        <v>0</v>
      </c>
      <c r="T130" s="32">
        <f t="shared" si="137"/>
        <v>980</v>
      </c>
    </row>
    <row r="131" spans="4:29" x14ac:dyDescent="0.25">
      <c r="D131" s="6"/>
      <c r="E131" s="36" t="s">
        <v>102</v>
      </c>
      <c r="F131" s="33">
        <f>15.84+37.63</f>
        <v>53.47</v>
      </c>
      <c r="G131" s="20">
        <v>0</v>
      </c>
      <c r="H131" s="12">
        <f t="shared" si="128"/>
        <v>53.47</v>
      </c>
      <c r="J131" s="32">
        <f t="shared" si="129"/>
        <v>38</v>
      </c>
      <c r="K131" s="32">
        <f t="shared" si="130"/>
        <v>0</v>
      </c>
      <c r="L131" s="32">
        <f t="shared" si="131"/>
        <v>38</v>
      </c>
      <c r="N131" s="32">
        <f t="shared" si="132"/>
        <v>91.47</v>
      </c>
      <c r="O131" s="32">
        <f t="shared" si="133"/>
        <v>0</v>
      </c>
      <c r="P131" s="32">
        <f t="shared" si="134"/>
        <v>91.47</v>
      </c>
      <c r="R131" s="32">
        <f t="shared" si="135"/>
        <v>91</v>
      </c>
      <c r="S131" s="32">
        <f t="shared" si="136"/>
        <v>0</v>
      </c>
      <c r="T131" s="32">
        <f t="shared" si="137"/>
        <v>91</v>
      </c>
    </row>
    <row r="132" spans="4:29" x14ac:dyDescent="0.25">
      <c r="D132" s="6"/>
      <c r="E132" s="36" t="s">
        <v>103</v>
      </c>
      <c r="F132" s="33">
        <v>19.96</v>
      </c>
      <c r="G132" s="20">
        <v>0</v>
      </c>
      <c r="H132" s="12">
        <f t="shared" si="128"/>
        <v>19.96</v>
      </c>
      <c r="J132" s="32">
        <f t="shared" si="129"/>
        <v>14</v>
      </c>
      <c r="K132" s="32">
        <f t="shared" si="130"/>
        <v>0</v>
      </c>
      <c r="L132" s="32">
        <f t="shared" si="131"/>
        <v>14</v>
      </c>
      <c r="N132" s="32">
        <f t="shared" si="132"/>
        <v>33.96</v>
      </c>
      <c r="O132" s="32">
        <f t="shared" si="133"/>
        <v>0</v>
      </c>
      <c r="P132" s="32">
        <f t="shared" si="134"/>
        <v>33.96</v>
      </c>
      <c r="R132" s="32">
        <f t="shared" si="135"/>
        <v>34</v>
      </c>
      <c r="S132" s="32">
        <f t="shared" si="136"/>
        <v>0</v>
      </c>
      <c r="T132" s="32">
        <f t="shared" si="137"/>
        <v>34</v>
      </c>
    </row>
    <row r="133" spans="4:29" x14ac:dyDescent="0.25">
      <c r="D133" s="6"/>
      <c r="E133" s="36" t="s">
        <v>104</v>
      </c>
      <c r="F133" s="33">
        <v>175</v>
      </c>
      <c r="G133" s="20">
        <v>0</v>
      </c>
      <c r="H133" s="12">
        <f t="shared" si="128"/>
        <v>175</v>
      </c>
      <c r="J133" s="32">
        <f t="shared" si="129"/>
        <v>125</v>
      </c>
      <c r="K133" s="32">
        <f t="shared" si="130"/>
        <v>0</v>
      </c>
      <c r="L133" s="32">
        <f t="shared" si="131"/>
        <v>125</v>
      </c>
      <c r="N133" s="32">
        <f t="shared" si="132"/>
        <v>300</v>
      </c>
      <c r="O133" s="32">
        <f t="shared" si="133"/>
        <v>0</v>
      </c>
      <c r="P133" s="32">
        <f t="shared" si="134"/>
        <v>300</v>
      </c>
      <c r="R133" s="32">
        <f t="shared" si="135"/>
        <v>300</v>
      </c>
      <c r="S133" s="32">
        <f t="shared" si="136"/>
        <v>0</v>
      </c>
      <c r="T133" s="32">
        <f t="shared" si="137"/>
        <v>300</v>
      </c>
    </row>
    <row r="134" spans="4:29" x14ac:dyDescent="0.25">
      <c r="D134" s="6"/>
      <c r="E134" s="36"/>
      <c r="F134" s="19">
        <f>SUM(F118:F133)</f>
        <v>14652.709999999997</v>
      </c>
      <c r="G134" s="19">
        <f t="shared" ref="G134:H134" si="138">SUM(G118:G133)</f>
        <v>0</v>
      </c>
      <c r="H134" s="19">
        <f t="shared" si="138"/>
        <v>14652.709999999997</v>
      </c>
      <c r="J134" s="19">
        <f>SUM(J118:J133)</f>
        <v>10466</v>
      </c>
      <c r="K134" s="19">
        <f t="shared" ref="K134" si="139">SUM(K118:K133)</f>
        <v>0</v>
      </c>
      <c r="L134" s="19">
        <f t="shared" ref="L134" si="140">SUM(L118:L133)</f>
        <v>10466</v>
      </c>
      <c r="N134" s="38">
        <f>SUM(N118:N133)</f>
        <v>25118.71</v>
      </c>
      <c r="O134" s="38">
        <f>SUM(O118:O133)</f>
        <v>0</v>
      </c>
      <c r="P134" s="38">
        <f>SUM(P118:P133)</f>
        <v>25118.71</v>
      </c>
      <c r="R134" s="38">
        <f>SUM(R118:R133)</f>
        <v>25118</v>
      </c>
      <c r="S134" s="38">
        <f>SUM(S118:S133)</f>
        <v>0</v>
      </c>
      <c r="T134" s="38">
        <f>SUM(T118:T133)</f>
        <v>25118</v>
      </c>
    </row>
    <row r="135" spans="4:29" x14ac:dyDescent="0.25">
      <c r="D135" s="6"/>
      <c r="F135" s="14"/>
      <c r="G135" s="11"/>
      <c r="H135" s="12"/>
      <c r="J135" s="1"/>
      <c r="K135" s="1"/>
      <c r="L135" s="1"/>
      <c r="N135" s="1"/>
      <c r="O135" s="1"/>
      <c r="P135" s="1"/>
      <c r="R135" s="1"/>
      <c r="S135" s="1"/>
      <c r="T135" s="1"/>
    </row>
    <row r="136" spans="4:29" ht="15.75" thickBot="1" x14ac:dyDescent="0.3">
      <c r="F136" s="35">
        <f>F5+F13+F15+F22+F67+F73+F79+F90+F104+F106+F108+F112+F117</f>
        <v>990335.25999999978</v>
      </c>
      <c r="G136" s="35">
        <f>G5+G13+G15+G22+G67+G73+G79+G90+G103+G106+G108+G112+G117</f>
        <v>61617.329204600021</v>
      </c>
      <c r="H136" s="35">
        <f>H5+H13+H15+H22+H67+H73+H79+H90+H104+H106+H108+H112+H117</f>
        <v>1051952.5892045998</v>
      </c>
      <c r="J136" s="35">
        <f>J5+J13+J15+J22+J67+J73+J79+J90+J104+J106+J108+J112+J117</f>
        <v>707379</v>
      </c>
      <c r="K136" s="35">
        <f>K5+K13+K15+K22+K67+K73+K79+K90+K104+K106+K108+K112+K117</f>
        <v>44012</v>
      </c>
      <c r="L136" s="35">
        <f>L5+L13+L15+L22+L67+L73+L79+L90+L104+L106+L108+L112+L117</f>
        <v>751393</v>
      </c>
      <c r="N136" s="35">
        <f>N5+N13+N15+N22+N67+N73+N79+N90+N104+N106+N108+N116+N134+N110</f>
        <v>1684005.3599999996</v>
      </c>
      <c r="O136" s="35">
        <f>O5+O13+O15+O22+O67+O73+O79+O90+O104+O106+O108+O116+O134+O110</f>
        <v>78263.479204599993</v>
      </c>
      <c r="P136" s="35">
        <f>P5+P13+P15+P22+P67+P73+P79+P90+P104+P106+P108+P116+P134+P110</f>
        <v>1762268.8392045998</v>
      </c>
      <c r="R136" s="35">
        <f>R5+R13+R15+R22+R67+R73+R79+R90+R104+R106+R108+R116+R134+R110</f>
        <v>1894005</v>
      </c>
      <c r="S136" s="35">
        <f>S5+S13+S15+S22+S67+S73+S79+S90+S104+S106+S108+S116+S134+S110</f>
        <v>78262</v>
      </c>
      <c r="T136" s="35">
        <f>T5+T13+T15+T22+T67+T73+T79+T90+T104+T106+T108+T116+T134+T110</f>
        <v>1972265</v>
      </c>
    </row>
    <row r="137" spans="4:29" ht="15.75" thickTop="1" x14ac:dyDescent="0.25">
      <c r="F137" s="11"/>
      <c r="G137" s="11"/>
      <c r="H137" s="13"/>
    </row>
    <row r="138" spans="4:29" ht="17.25" x14ac:dyDescent="0.25">
      <c r="D138" s="42" t="s">
        <v>116</v>
      </c>
      <c r="E138" s="40" t="s">
        <v>119</v>
      </c>
      <c r="G138" s="11"/>
      <c r="H138" s="13"/>
    </row>
    <row r="139" spans="4:29" ht="17.25" x14ac:dyDescent="0.25">
      <c r="D139" s="42" t="s">
        <v>117</v>
      </c>
      <c r="E139" s="2" t="s">
        <v>109</v>
      </c>
      <c r="F139" s="11"/>
      <c r="G139" s="11"/>
      <c r="H139" s="13"/>
    </row>
    <row r="140" spans="4:29" x14ac:dyDescent="0.25">
      <c r="F140" s="11"/>
      <c r="G140" s="11"/>
      <c r="H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4:29" x14ac:dyDescent="0.25">
      <c r="F141" s="11"/>
      <c r="G141" s="11"/>
      <c r="H141" s="13"/>
    </row>
    <row r="142" spans="4:29" x14ac:dyDescent="0.25">
      <c r="F142" s="11"/>
      <c r="G142" s="11"/>
      <c r="H142" s="13"/>
    </row>
    <row r="143" spans="4:29" x14ac:dyDescent="0.25">
      <c r="F143" s="11"/>
      <c r="G143" s="11"/>
      <c r="H143" s="13"/>
    </row>
    <row r="144" spans="4:29" x14ac:dyDescent="0.25">
      <c r="F144" s="11"/>
      <c r="G144" s="11"/>
      <c r="H144" s="13"/>
    </row>
    <row r="145" spans="6:8" x14ac:dyDescent="0.25">
      <c r="F145" s="11"/>
      <c r="G145" s="11"/>
      <c r="H145" s="13"/>
    </row>
    <row r="146" spans="6:8" x14ac:dyDescent="0.25">
      <c r="F146" s="11"/>
      <c r="G146" s="11"/>
      <c r="H146" s="13"/>
    </row>
    <row r="147" spans="6:8" x14ac:dyDescent="0.25">
      <c r="F147" s="11"/>
      <c r="G147" s="11"/>
      <c r="H147" s="13"/>
    </row>
    <row r="148" spans="6:8" x14ac:dyDescent="0.25">
      <c r="F148" s="11"/>
      <c r="G148" s="11"/>
      <c r="H148" s="13"/>
    </row>
    <row r="149" spans="6:8" x14ac:dyDescent="0.25">
      <c r="F149" s="11"/>
      <c r="G149" s="11"/>
      <c r="H149" s="13"/>
    </row>
    <row r="150" spans="6:8" x14ac:dyDescent="0.25">
      <c r="F150" s="11"/>
      <c r="G150" s="11"/>
      <c r="H150" s="13"/>
    </row>
    <row r="151" spans="6:8" x14ac:dyDescent="0.25">
      <c r="F151" s="11"/>
      <c r="G151" s="11"/>
      <c r="H151" s="13"/>
    </row>
    <row r="152" spans="6:8" x14ac:dyDescent="0.25">
      <c r="F152" s="11"/>
      <c r="G152" s="11"/>
      <c r="H152" s="13"/>
    </row>
    <row r="153" spans="6:8" x14ac:dyDescent="0.25">
      <c r="F153" s="11"/>
      <c r="G153" s="11"/>
      <c r="H153" s="13"/>
    </row>
    <row r="154" spans="6:8" x14ac:dyDescent="0.25">
      <c r="F154" s="11"/>
      <c r="G154" s="11"/>
      <c r="H154" s="13"/>
    </row>
    <row r="155" spans="6:8" x14ac:dyDescent="0.25">
      <c r="F155" s="11"/>
      <c r="G155" s="11"/>
      <c r="H155" s="13"/>
    </row>
    <row r="156" spans="6:8" x14ac:dyDescent="0.25">
      <c r="F156" s="11"/>
      <c r="G156" s="11"/>
      <c r="H156" s="13"/>
    </row>
    <row r="157" spans="6:8" x14ac:dyDescent="0.25">
      <c r="F157" s="11"/>
      <c r="G157" s="11"/>
      <c r="H157" s="13"/>
    </row>
    <row r="158" spans="6:8" x14ac:dyDescent="0.25">
      <c r="F158" s="11"/>
      <c r="G158" s="11"/>
      <c r="H158" s="13"/>
    </row>
    <row r="159" spans="6:8" x14ac:dyDescent="0.25">
      <c r="F159" s="11"/>
      <c r="G159" s="11"/>
      <c r="H159" s="13"/>
    </row>
    <row r="160" spans="6:8" x14ac:dyDescent="0.25">
      <c r="F160" s="11"/>
      <c r="G160" s="11"/>
      <c r="H160" s="13"/>
    </row>
    <row r="161" spans="6:8" x14ac:dyDescent="0.25">
      <c r="F161" s="11"/>
      <c r="G161" s="11"/>
      <c r="H161" s="13"/>
    </row>
    <row r="162" spans="6:8" x14ac:dyDescent="0.25">
      <c r="F162" s="11"/>
      <c r="G162" s="11"/>
      <c r="H162" s="13"/>
    </row>
    <row r="163" spans="6:8" x14ac:dyDescent="0.25">
      <c r="F163" s="11"/>
      <c r="G163" s="11"/>
      <c r="H163" s="13"/>
    </row>
    <row r="164" spans="6:8" x14ac:dyDescent="0.25">
      <c r="F164" s="11"/>
      <c r="G164" s="11"/>
      <c r="H164" s="13"/>
    </row>
    <row r="165" spans="6:8" x14ac:dyDescent="0.25">
      <c r="F165" s="11"/>
      <c r="G165" s="11"/>
      <c r="H165" s="13"/>
    </row>
    <row r="166" spans="6:8" x14ac:dyDescent="0.25">
      <c r="F166" s="11"/>
      <c r="G166" s="11"/>
      <c r="H166" s="13"/>
    </row>
    <row r="167" spans="6:8" x14ac:dyDescent="0.25">
      <c r="F167" s="11"/>
      <c r="G167" s="11"/>
      <c r="H167" s="13"/>
    </row>
    <row r="168" spans="6:8" x14ac:dyDescent="0.25">
      <c r="F168" s="11"/>
      <c r="G168" s="11"/>
      <c r="H168" s="13"/>
    </row>
    <row r="169" spans="6:8" x14ac:dyDescent="0.25">
      <c r="F169" s="11"/>
      <c r="G169" s="11"/>
      <c r="H169" s="13"/>
    </row>
    <row r="170" spans="6:8" x14ac:dyDescent="0.25">
      <c r="F170" s="11"/>
      <c r="G170" s="11"/>
      <c r="H170" s="13"/>
    </row>
    <row r="171" spans="6:8" x14ac:dyDescent="0.25">
      <c r="F171" s="11"/>
      <c r="G171" s="11"/>
      <c r="H171" s="13"/>
    </row>
    <row r="172" spans="6:8" x14ac:dyDescent="0.25">
      <c r="F172" s="11"/>
      <c r="G172" s="11"/>
      <c r="H172" s="13"/>
    </row>
    <row r="173" spans="6:8" x14ac:dyDescent="0.25">
      <c r="F173" s="11"/>
      <c r="G173" s="11"/>
      <c r="H173" s="13"/>
    </row>
    <row r="174" spans="6:8" x14ac:dyDescent="0.25">
      <c r="F174" s="11"/>
      <c r="G174" s="11"/>
      <c r="H174" s="13"/>
    </row>
    <row r="175" spans="6:8" x14ac:dyDescent="0.25">
      <c r="F175" s="11"/>
      <c r="G175" s="11"/>
      <c r="H175" s="13"/>
    </row>
    <row r="176" spans="6:8" x14ac:dyDescent="0.25">
      <c r="F176" s="11"/>
      <c r="G176" s="11"/>
      <c r="H176" s="13"/>
    </row>
    <row r="177" spans="6:8" x14ac:dyDescent="0.25">
      <c r="F177" s="11"/>
      <c r="G177" s="11"/>
      <c r="H177" s="13"/>
    </row>
    <row r="178" spans="6:8" x14ac:dyDescent="0.25">
      <c r="F178" s="11"/>
      <c r="G178" s="11"/>
      <c r="H178" s="13"/>
    </row>
    <row r="179" spans="6:8" x14ac:dyDescent="0.25">
      <c r="F179" s="11"/>
      <c r="G179" s="11"/>
      <c r="H179" s="13"/>
    </row>
    <row r="180" spans="6:8" x14ac:dyDescent="0.25">
      <c r="F180" s="11"/>
      <c r="G180" s="11"/>
      <c r="H180" s="13"/>
    </row>
    <row r="181" spans="6:8" x14ac:dyDescent="0.25">
      <c r="F181" s="11"/>
      <c r="G181" s="11"/>
      <c r="H181" s="13"/>
    </row>
    <row r="182" spans="6:8" x14ac:dyDescent="0.25">
      <c r="F182" s="11"/>
      <c r="G182" s="11"/>
      <c r="H182" s="13"/>
    </row>
    <row r="183" spans="6:8" x14ac:dyDescent="0.25">
      <c r="F183" s="11"/>
      <c r="G183" s="11"/>
      <c r="H183" s="13"/>
    </row>
    <row r="184" spans="6:8" x14ac:dyDescent="0.25">
      <c r="F184" s="11"/>
      <c r="G184" s="11"/>
      <c r="H184" s="13"/>
    </row>
    <row r="185" spans="6:8" x14ac:dyDescent="0.25">
      <c r="F185" s="11"/>
      <c r="G185" s="11"/>
      <c r="H185" s="13"/>
    </row>
    <row r="186" spans="6:8" x14ac:dyDescent="0.25">
      <c r="F186" s="11"/>
      <c r="G186" s="11"/>
      <c r="H186" s="13"/>
    </row>
    <row r="187" spans="6:8" x14ac:dyDescent="0.25">
      <c r="F187" s="11"/>
      <c r="G187" s="11"/>
      <c r="H187" s="13"/>
    </row>
    <row r="188" spans="6:8" x14ac:dyDescent="0.25">
      <c r="F188" s="11"/>
      <c r="G188" s="11"/>
      <c r="H188" s="13"/>
    </row>
    <row r="189" spans="6:8" x14ac:dyDescent="0.25">
      <c r="F189" s="11"/>
      <c r="G189" s="11"/>
      <c r="H189" s="13"/>
    </row>
    <row r="190" spans="6:8" x14ac:dyDescent="0.25">
      <c r="F190" s="11"/>
      <c r="G190" s="11"/>
      <c r="H190" s="13"/>
    </row>
    <row r="191" spans="6:8" x14ac:dyDescent="0.25">
      <c r="F191" s="11"/>
      <c r="G191" s="11"/>
      <c r="H191" s="13"/>
    </row>
    <row r="192" spans="6:8" x14ac:dyDescent="0.25">
      <c r="F192" s="11"/>
      <c r="G192" s="11"/>
      <c r="H192" s="13"/>
    </row>
    <row r="193" spans="6:8" x14ac:dyDescent="0.25">
      <c r="F193" s="11"/>
      <c r="G193" s="11"/>
      <c r="H193" s="13"/>
    </row>
    <row r="194" spans="6:8" x14ac:dyDescent="0.25">
      <c r="F194" s="11"/>
      <c r="G194" s="11"/>
      <c r="H194" s="13"/>
    </row>
    <row r="195" spans="6:8" x14ac:dyDescent="0.25">
      <c r="F195" s="11"/>
      <c r="G195" s="11"/>
      <c r="H195" s="13"/>
    </row>
    <row r="196" spans="6:8" x14ac:dyDescent="0.25">
      <c r="F196" s="11"/>
      <c r="G196" s="11"/>
      <c r="H196" s="13"/>
    </row>
    <row r="197" spans="6:8" x14ac:dyDescent="0.25">
      <c r="F197" s="11"/>
      <c r="G197" s="11"/>
      <c r="H197" s="13"/>
    </row>
    <row r="198" spans="6:8" x14ac:dyDescent="0.25">
      <c r="F198" s="11"/>
      <c r="G198" s="11"/>
      <c r="H198" s="13"/>
    </row>
    <row r="199" spans="6:8" x14ac:dyDescent="0.25">
      <c r="F199" s="11"/>
      <c r="G199" s="11"/>
      <c r="H199" s="13"/>
    </row>
    <row r="200" spans="6:8" x14ac:dyDescent="0.25">
      <c r="F200" s="11"/>
      <c r="G200" s="11"/>
      <c r="H200" s="13"/>
    </row>
    <row r="201" spans="6:8" x14ac:dyDescent="0.25">
      <c r="F201" s="11"/>
      <c r="G201" s="11"/>
      <c r="H201" s="13"/>
    </row>
    <row r="202" spans="6:8" x14ac:dyDescent="0.25">
      <c r="F202" s="11"/>
      <c r="G202" s="11"/>
      <c r="H202" s="13"/>
    </row>
    <row r="203" spans="6:8" x14ac:dyDescent="0.25">
      <c r="F203" s="11"/>
      <c r="G203" s="11"/>
      <c r="H203" s="13"/>
    </row>
    <row r="204" spans="6:8" x14ac:dyDescent="0.25">
      <c r="F204" s="11"/>
      <c r="G204" s="11"/>
      <c r="H204" s="13"/>
    </row>
    <row r="205" spans="6:8" x14ac:dyDescent="0.25">
      <c r="F205" s="11"/>
      <c r="G205" s="11"/>
      <c r="H205" s="13"/>
    </row>
    <row r="206" spans="6:8" x14ac:dyDescent="0.25">
      <c r="F206" s="11"/>
      <c r="G206" s="11"/>
      <c r="H206" s="13"/>
    </row>
    <row r="207" spans="6:8" x14ac:dyDescent="0.25">
      <c r="F207" s="11"/>
      <c r="G207" s="11"/>
      <c r="H207" s="13"/>
    </row>
    <row r="208" spans="6:8" x14ac:dyDescent="0.25">
      <c r="F208" s="11"/>
      <c r="G208" s="11"/>
      <c r="H208" s="13"/>
    </row>
    <row r="209" spans="6:8" x14ac:dyDescent="0.25">
      <c r="F209" s="11"/>
      <c r="G209" s="11"/>
      <c r="H209" s="13"/>
    </row>
    <row r="210" spans="6:8" x14ac:dyDescent="0.25">
      <c r="F210" s="11"/>
      <c r="G210" s="11"/>
      <c r="H210" s="13"/>
    </row>
    <row r="211" spans="6:8" x14ac:dyDescent="0.25">
      <c r="F211" s="11"/>
      <c r="G211" s="11"/>
      <c r="H211" s="13"/>
    </row>
    <row r="212" spans="6:8" x14ac:dyDescent="0.25">
      <c r="F212" s="11"/>
      <c r="G212" s="11"/>
      <c r="H212" s="13"/>
    </row>
    <row r="213" spans="6:8" x14ac:dyDescent="0.25">
      <c r="F213" s="11"/>
      <c r="G213" s="11"/>
      <c r="H213" s="13"/>
    </row>
    <row r="214" spans="6:8" x14ac:dyDescent="0.25">
      <c r="F214" s="11"/>
      <c r="G214" s="11"/>
      <c r="H214" s="13"/>
    </row>
    <row r="215" spans="6:8" x14ac:dyDescent="0.25">
      <c r="F215" s="11"/>
      <c r="G215" s="11"/>
      <c r="H215" s="13"/>
    </row>
    <row r="216" spans="6:8" x14ac:dyDescent="0.25">
      <c r="F216" s="11"/>
      <c r="G216" s="11"/>
      <c r="H216" s="13"/>
    </row>
    <row r="217" spans="6:8" x14ac:dyDescent="0.25">
      <c r="F217" s="11"/>
      <c r="G217" s="11"/>
      <c r="H217" s="13"/>
    </row>
    <row r="218" spans="6:8" x14ac:dyDescent="0.25">
      <c r="F218" s="11"/>
      <c r="G218" s="11"/>
      <c r="H218" s="13"/>
    </row>
    <row r="219" spans="6:8" x14ac:dyDescent="0.25">
      <c r="F219" s="11"/>
      <c r="G219" s="11"/>
      <c r="H219" s="13"/>
    </row>
    <row r="220" spans="6:8" x14ac:dyDescent="0.25">
      <c r="F220" s="11"/>
      <c r="G220" s="11"/>
      <c r="H220" s="13"/>
    </row>
    <row r="221" spans="6:8" x14ac:dyDescent="0.25">
      <c r="F221" s="11"/>
      <c r="G221" s="11"/>
      <c r="H221" s="13"/>
    </row>
    <row r="222" spans="6:8" x14ac:dyDescent="0.25">
      <c r="F222" s="11"/>
      <c r="G222" s="11"/>
      <c r="H222" s="13"/>
    </row>
    <row r="223" spans="6:8" x14ac:dyDescent="0.25">
      <c r="F223" s="11"/>
      <c r="G223" s="11"/>
      <c r="H223" s="13"/>
    </row>
    <row r="224" spans="6:8" x14ac:dyDescent="0.25">
      <c r="F224" s="11"/>
      <c r="G224" s="11"/>
      <c r="H224" s="13"/>
    </row>
    <row r="225" spans="6:8" x14ac:dyDescent="0.25">
      <c r="F225" s="11"/>
      <c r="G225" s="11"/>
      <c r="H225" s="13"/>
    </row>
    <row r="226" spans="6:8" x14ac:dyDescent="0.25">
      <c r="F226" s="11"/>
      <c r="G226" s="11"/>
      <c r="H226" s="13"/>
    </row>
    <row r="227" spans="6:8" x14ac:dyDescent="0.25">
      <c r="F227" s="11"/>
      <c r="G227" s="11"/>
      <c r="H227" s="13"/>
    </row>
    <row r="228" spans="6:8" x14ac:dyDescent="0.25">
      <c r="F228" s="11"/>
      <c r="G228" s="11"/>
      <c r="H228" s="13"/>
    </row>
    <row r="229" spans="6:8" x14ac:dyDescent="0.25">
      <c r="F229" s="11"/>
      <c r="G229" s="11"/>
      <c r="H229" s="13"/>
    </row>
    <row r="230" spans="6:8" x14ac:dyDescent="0.25">
      <c r="F230" s="11"/>
      <c r="G230" s="11"/>
      <c r="H230" s="13"/>
    </row>
    <row r="231" spans="6:8" x14ac:dyDescent="0.25">
      <c r="F231" s="11"/>
      <c r="G231" s="11"/>
      <c r="H231" s="13"/>
    </row>
    <row r="232" spans="6:8" x14ac:dyDescent="0.25">
      <c r="F232" s="11"/>
      <c r="G232" s="11"/>
      <c r="H232" s="13"/>
    </row>
    <row r="233" spans="6:8" x14ac:dyDescent="0.25">
      <c r="F233" s="4"/>
      <c r="G233" s="4"/>
    </row>
    <row r="234" spans="6:8" x14ac:dyDescent="0.25">
      <c r="F234" s="4"/>
      <c r="G234" s="4"/>
    </row>
    <row r="235" spans="6:8" x14ac:dyDescent="0.25">
      <c r="F235" s="4"/>
      <c r="G235" s="4"/>
    </row>
    <row r="236" spans="6:8" x14ac:dyDescent="0.25">
      <c r="F236" s="4"/>
      <c r="G236" s="4"/>
    </row>
    <row r="237" spans="6:8" x14ac:dyDescent="0.25">
      <c r="F237" s="4"/>
      <c r="G237" s="4"/>
    </row>
    <row r="238" spans="6:8" x14ac:dyDescent="0.25">
      <c r="F238" s="4"/>
      <c r="G238" s="4"/>
    </row>
    <row r="239" spans="6:8" x14ac:dyDescent="0.25">
      <c r="F239" s="4"/>
      <c r="G239" s="4"/>
    </row>
    <row r="240" spans="6:8" x14ac:dyDescent="0.25">
      <c r="F240" s="4"/>
      <c r="G240" s="4"/>
    </row>
    <row r="241" spans="6:7" x14ac:dyDescent="0.25">
      <c r="F241" s="4"/>
      <c r="G241" s="4"/>
    </row>
    <row r="242" spans="6:7" x14ac:dyDescent="0.25">
      <c r="F242" s="4"/>
      <c r="G242" s="4"/>
    </row>
    <row r="243" spans="6:7" x14ac:dyDescent="0.25">
      <c r="F243" s="4"/>
      <c r="G243" s="4"/>
    </row>
    <row r="244" spans="6:7" x14ac:dyDescent="0.25">
      <c r="F244" s="4"/>
      <c r="G244" s="4"/>
    </row>
    <row r="245" spans="6:7" x14ac:dyDescent="0.25">
      <c r="F245" s="4"/>
      <c r="G245" s="4"/>
    </row>
    <row r="246" spans="6:7" x14ac:dyDescent="0.25">
      <c r="F246" s="4"/>
      <c r="G246" s="4"/>
    </row>
    <row r="247" spans="6:7" x14ac:dyDescent="0.25">
      <c r="F247" s="4"/>
      <c r="G247" s="4"/>
    </row>
    <row r="248" spans="6:7" x14ac:dyDescent="0.25">
      <c r="F248" s="4"/>
      <c r="G248" s="4"/>
    </row>
  </sheetData>
  <mergeCells count="8">
    <mergeCell ref="F2:H2"/>
    <mergeCell ref="F1:H1"/>
    <mergeCell ref="J1:L1"/>
    <mergeCell ref="J2:L2"/>
    <mergeCell ref="R1:T1"/>
    <mergeCell ref="R2:T2"/>
    <mergeCell ref="N1:P1"/>
    <mergeCell ref="N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2021-06-11T16:52:56Z</dcterms:created>
  <dcterms:modified xsi:type="dcterms:W3CDTF">2021-06-11T16:55:43Z</dcterms:modified>
</cp:coreProperties>
</file>