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55" windowHeight="8205"/>
  </bookViews>
  <sheets>
    <sheet name="Delta" sheetId="3" r:id="rId1"/>
    <sheet name="Peoples KY" sheetId="2" r:id="rId2"/>
  </sheets>
  <definedNames>
    <definedName name="_xlnm.Print_Area" localSheetId="0">Delta!$A$1:$G$29</definedName>
    <definedName name="_xlnm.Print_Area" localSheetId="1">'Peoples KY'!$A$1:$G$46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C16" i="2" l="1"/>
  <c r="G10" i="2"/>
  <c r="F10" i="2"/>
  <c r="E10" i="2"/>
  <c r="E43" i="2" s="1"/>
  <c r="D10" i="2"/>
  <c r="C10" i="2"/>
  <c r="D43" i="2" l="1"/>
  <c r="C43" i="2"/>
  <c r="E26" i="3" l="1"/>
  <c r="E15" i="3"/>
  <c r="E14" i="3"/>
  <c r="E12" i="3"/>
  <c r="E22" i="3" s="1"/>
  <c r="D26" i="3"/>
  <c r="D22" i="3"/>
  <c r="F22" i="3" l="1"/>
  <c r="F26" i="3" l="1"/>
  <c r="G25" i="3" l="1"/>
  <c r="G24" i="3"/>
  <c r="G20" i="3"/>
  <c r="G19" i="3"/>
  <c r="G18" i="3"/>
  <c r="G6" i="3"/>
  <c r="G17" i="3"/>
  <c r="G16" i="3"/>
  <c r="G13" i="3"/>
  <c r="G11" i="3"/>
  <c r="G8" i="3"/>
  <c r="G21" i="3"/>
  <c r="G15" i="3"/>
  <c r="G10" i="3"/>
  <c r="G9" i="3"/>
  <c r="G5" i="3"/>
  <c r="G14" i="3"/>
  <c r="G4" i="3"/>
  <c r="G26" i="3" l="1"/>
  <c r="G7" i="3"/>
  <c r="G22" i="3" s="1"/>
  <c r="G12" i="3"/>
  <c r="G43" i="2" l="1"/>
</calcChain>
</file>

<file path=xl/sharedStrings.xml><?xml version="1.0" encoding="utf-8"?>
<sst xmlns="http://schemas.openxmlformats.org/spreadsheetml/2006/main" count="135" uniqueCount="80">
  <si>
    <t>Service</t>
  </si>
  <si>
    <t>Allocation Method</t>
  </si>
  <si>
    <t>Numbers of users</t>
  </si>
  <si>
    <t>SAP Licenses</t>
  </si>
  <si>
    <t>Safety &amp; Training</t>
  </si>
  <si>
    <t>Field Union Employees</t>
  </si>
  <si>
    <t xml:space="preserve">Supply Chain </t>
  </si>
  <si>
    <t>$ value of PO purchases</t>
  </si>
  <si>
    <t xml:space="preserve">Tax Accounting </t>
  </si>
  <si>
    <t>Income and deductions per tax return</t>
  </si>
  <si>
    <t xml:space="preserve">Information Technology Applications </t>
  </si>
  <si>
    <t>Customers and Users (50/50)</t>
  </si>
  <si>
    <t xml:space="preserve">Fleet </t>
  </si>
  <si>
    <t>Vehicles</t>
  </si>
  <si>
    <t>O&amp;M less purchased gas expense; capex</t>
  </si>
  <si>
    <t xml:space="preserve">Executive </t>
  </si>
  <si>
    <t>Base Period</t>
  </si>
  <si>
    <t xml:space="preserve">General Accounting </t>
  </si>
  <si>
    <t>O&amp;M less purchased gas expense</t>
  </si>
  <si>
    <t xml:space="preserve">Community Relations </t>
  </si>
  <si>
    <t>Customers</t>
  </si>
  <si>
    <t>Human Resources</t>
  </si>
  <si>
    <t>Employees</t>
  </si>
  <si>
    <t>Legal</t>
  </si>
  <si>
    <t>Operations</t>
  </si>
  <si>
    <t>Budgeted Pipe Replacement</t>
  </si>
  <si>
    <t xml:space="preserve">Budget and Financial Strategy </t>
  </si>
  <si>
    <t>Regulatory and Legal</t>
  </si>
  <si>
    <t>Regulated Revenue</t>
  </si>
  <si>
    <t>Percentage of MCF Stored</t>
  </si>
  <si>
    <t xml:space="preserve">Accounts Payable </t>
  </si>
  <si>
    <t>Accounts Payable documents processed</t>
  </si>
  <si>
    <t xml:space="preserve">Billing Services </t>
  </si>
  <si>
    <t xml:space="preserve">Cash Management </t>
  </si>
  <si>
    <t xml:space="preserve">Customer Relations </t>
  </si>
  <si>
    <t>Customers - Residential</t>
  </si>
  <si>
    <t xml:space="preserve">Internal Auditing </t>
  </si>
  <si>
    <t>Variable Costs of Gas Storage</t>
  </si>
  <si>
    <t>Inter-Company Operating Expenses-1800-Delgasco</t>
  </si>
  <si>
    <t>Inter-Company Operating Expenses-1900-ENPRO</t>
  </si>
  <si>
    <t>Various</t>
  </si>
  <si>
    <t>Gas Operations</t>
  </si>
  <si>
    <t>Miles (ft) of Pipeline</t>
  </si>
  <si>
    <t>Interns</t>
  </si>
  <si>
    <t>Residential Sales</t>
  </si>
  <si>
    <t>Engineering</t>
  </si>
  <si>
    <t>Budget - Engineering</t>
  </si>
  <si>
    <t>TOTAL</t>
  </si>
  <si>
    <t>Peoples Kentucky</t>
  </si>
  <si>
    <t>Forecasted</t>
  </si>
  <si>
    <t>Test Year</t>
  </si>
  <si>
    <t>All Other Support Services</t>
  </si>
  <si>
    <t>AMR Support</t>
  </si>
  <si>
    <t>Applications</t>
  </si>
  <si>
    <t>Budgets and Financial Strategy</t>
  </si>
  <si>
    <t>Call Center - Billing, Credit, Etc.</t>
  </si>
  <si>
    <t>Community Relations</t>
  </si>
  <si>
    <t>Customer Operations</t>
  </si>
  <si>
    <t>Energy Diversion</t>
  </si>
  <si>
    <t>Facility Services</t>
  </si>
  <si>
    <t>Office square footage</t>
  </si>
  <si>
    <t>Fixed Assets</t>
  </si>
  <si>
    <t>Fixed Assets added, retired or transferred</t>
  </si>
  <si>
    <t>Fleet Administration</t>
  </si>
  <si>
    <t>Gas Supply Planning</t>
  </si>
  <si>
    <t>System throughput (Sales &amp; Transp)</t>
  </si>
  <si>
    <t>Help Desk</t>
  </si>
  <si>
    <t>Protection Programs</t>
  </si>
  <si>
    <t>Time Study</t>
  </si>
  <si>
    <t>Purchasing</t>
  </si>
  <si>
    <t>Rates</t>
  </si>
  <si>
    <t>Sales and Transportation</t>
  </si>
  <si>
    <t>Sales and delivery volumes</t>
  </si>
  <si>
    <t>Short Term Incentive</t>
  </si>
  <si>
    <t>AIP cost center charges</t>
  </si>
  <si>
    <t>Telecommunications Applications</t>
  </si>
  <si>
    <t>LTI per cost center</t>
  </si>
  <si>
    <t>Delta Natural Gas</t>
  </si>
  <si>
    <t>2018*</t>
  </si>
  <si>
    <t>*Delta's Services Agreement with Peoples was approved by the KPSC in February 2019, therefore there were no allocations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</si>
</sst>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5" fontId="0" fillId="0" borderId="0" xfId="0" applyNumberFormat="1"/>
    <xf numFmtId="0" fontId="1" fillId="0" borderId="0" xfId="0" applyFont="1"/>
    <xf numFmtId="41" fontId="1" fillId="0" borderId="0" xfId="0" applyNumberFormat="1" applyFont="1"/>
    <xf numFmtId="41" fontId="0" fillId="0" borderId="0" xfId="0" applyNumberFormat="1"/>
    <xf numFmtId="0" fontId="1" fillId="0" borderId="0" xfId="0" applyFont="1" applyAlignment="1">
      <alignment horizontal="center"/>
    </xf>
    <xf numFmtId="42" fontId="0" fillId="0" borderId="0" xfId="0" applyNumberFormat="1"/>
    <xf numFmtId="41" fontId="0" fillId="0" borderId="0" xfId="1" applyNumberFormat="1" applyFont="1"/>
    <xf numFmtId="0" fontId="0" fillId="0" borderId="0" xfId="0" applyFill="1"/>
    <xf numFmtId="41" fontId="0" fillId="0" borderId="0" xfId="0" applyNumberFormat="1" applyFill="1"/>
    <xf numFmtId="0" fontId="0" fillId="0" borderId="2" xfId="0" applyBorder="1"/>
    <xf numFmtId="41" fontId="0" fillId="0" borderId="2" xfId="0" applyNumberFormat="1" applyBorder="1"/>
    <xf numFmtId="42" fontId="0" fillId="0" borderId="3" xfId="0" applyNumberFormat="1" applyBorder="1"/>
    <xf numFmtId="42" fontId="0" fillId="0" borderId="1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indent="3"/>
    </xf>
    <xf numFmtId="42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C26" sqref="C26"/>
    </sheetView>
  </sheetViews>
  <sheetFormatPr defaultRowHeight="15" x14ac:dyDescent="0.25"/>
  <cols>
    <col min="1" max="1" width="46.85546875" bestFit="1" customWidth="1"/>
    <col min="2" max="2" width="38.140625" customWidth="1"/>
    <col min="3" max="7" width="15.7109375" customWidth="1"/>
    <col min="10" max="10" width="10.42578125" bestFit="1" customWidth="1"/>
    <col min="13" max="13" width="9.5703125" bestFit="1" customWidth="1"/>
  </cols>
  <sheetData>
    <row r="1" spans="1:14" x14ac:dyDescent="0.25">
      <c r="A1" s="2" t="s">
        <v>77</v>
      </c>
      <c r="C1" s="2"/>
      <c r="D1" s="2"/>
      <c r="E1" s="2"/>
      <c r="F1" s="2"/>
      <c r="G1" s="2"/>
    </row>
    <row r="2" spans="1:14" x14ac:dyDescent="0.25">
      <c r="C2" s="2"/>
      <c r="D2" s="2"/>
      <c r="E2" s="2"/>
      <c r="F2" s="5"/>
      <c r="G2" s="5" t="s">
        <v>49</v>
      </c>
    </row>
    <row r="3" spans="1:14" x14ac:dyDescent="0.25">
      <c r="A3" s="14" t="s">
        <v>0</v>
      </c>
      <c r="B3" s="14" t="s">
        <v>1</v>
      </c>
      <c r="C3" s="15" t="s">
        <v>78</v>
      </c>
      <c r="D3" s="15">
        <v>2019</v>
      </c>
      <c r="E3" s="15">
        <v>2020</v>
      </c>
      <c r="F3" s="16" t="s">
        <v>16</v>
      </c>
      <c r="G3" s="15" t="s">
        <v>50</v>
      </c>
    </row>
    <row r="4" spans="1:14" x14ac:dyDescent="0.25">
      <c r="A4" t="s">
        <v>30</v>
      </c>
      <c r="B4" t="s">
        <v>31</v>
      </c>
      <c r="C4" s="6"/>
      <c r="D4" s="6">
        <v>5954.7300000000023</v>
      </c>
      <c r="E4" s="6">
        <v>5958.0000000000009</v>
      </c>
      <c r="F4" s="6">
        <v>6810.4628571428575</v>
      </c>
      <c r="G4" s="6">
        <f t="shared" ref="G4:G21" si="0">ROUND(F4,-2)</f>
        <v>6800</v>
      </c>
      <c r="K4" s="1"/>
      <c r="L4" s="1"/>
      <c r="M4" s="1"/>
      <c r="N4" s="1"/>
    </row>
    <row r="5" spans="1:14" x14ac:dyDescent="0.25">
      <c r="A5" t="s">
        <v>32</v>
      </c>
      <c r="B5" t="s">
        <v>20</v>
      </c>
      <c r="C5" s="4"/>
      <c r="D5" s="4"/>
      <c r="E5" s="4"/>
      <c r="F5" s="4">
        <v>83802.394285714283</v>
      </c>
      <c r="G5" s="4">
        <f t="shared" si="0"/>
        <v>83800</v>
      </c>
      <c r="M5" s="1"/>
      <c r="N5" s="1"/>
    </row>
    <row r="6" spans="1:14" x14ac:dyDescent="0.25">
      <c r="A6" t="s">
        <v>26</v>
      </c>
      <c r="B6" t="s">
        <v>14</v>
      </c>
      <c r="C6" s="4"/>
      <c r="D6" s="4"/>
      <c r="E6" s="4">
        <v>90872.27</v>
      </c>
      <c r="F6" s="4">
        <v>226521.06857142859</v>
      </c>
      <c r="G6" s="4">
        <f t="shared" si="0"/>
        <v>226500</v>
      </c>
      <c r="K6" s="1"/>
      <c r="M6" s="1"/>
      <c r="N6" s="1"/>
    </row>
    <row r="7" spans="1:14" x14ac:dyDescent="0.25">
      <c r="A7" t="s">
        <v>33</v>
      </c>
      <c r="B7" t="s">
        <v>14</v>
      </c>
      <c r="C7" s="4"/>
      <c r="D7" s="4">
        <v>9913.8399999999965</v>
      </c>
      <c r="E7" s="4">
        <v>9330.2700000000023</v>
      </c>
      <c r="F7" s="4">
        <v>9845.0742857142832</v>
      </c>
      <c r="G7" s="4">
        <f t="shared" si="0"/>
        <v>9800</v>
      </c>
      <c r="K7" s="1"/>
      <c r="M7" s="1"/>
      <c r="N7" s="1"/>
    </row>
    <row r="8" spans="1:14" x14ac:dyDescent="0.25">
      <c r="A8" t="s">
        <v>19</v>
      </c>
      <c r="B8" t="s">
        <v>20</v>
      </c>
      <c r="C8" s="4"/>
      <c r="D8" s="4"/>
      <c r="E8" s="4">
        <v>10069.629999999997</v>
      </c>
      <c r="F8" s="4">
        <v>34881.360000000001</v>
      </c>
      <c r="G8" s="4">
        <f t="shared" si="0"/>
        <v>34900</v>
      </c>
      <c r="K8" s="1"/>
      <c r="M8" s="1"/>
      <c r="N8" s="1"/>
    </row>
    <row r="9" spans="1:14" x14ac:dyDescent="0.25">
      <c r="A9" t="s">
        <v>34</v>
      </c>
      <c r="B9" t="s">
        <v>35</v>
      </c>
      <c r="C9" s="4"/>
      <c r="D9" s="4"/>
      <c r="E9" s="4">
        <v>26826.340000000004</v>
      </c>
      <c r="F9" s="4">
        <v>5904.2057142857138</v>
      </c>
      <c r="G9" s="4">
        <f t="shared" si="0"/>
        <v>5900</v>
      </c>
      <c r="K9" s="1"/>
      <c r="M9" s="1"/>
      <c r="N9" s="1"/>
    </row>
    <row r="10" spans="1:14" x14ac:dyDescent="0.25">
      <c r="A10" t="s">
        <v>15</v>
      </c>
      <c r="B10" t="s">
        <v>14</v>
      </c>
      <c r="C10" s="4"/>
      <c r="D10" s="4"/>
      <c r="E10" s="4">
        <v>132678.63999999998</v>
      </c>
      <c r="F10" s="4">
        <v>327392.74285714282</v>
      </c>
      <c r="G10" s="4">
        <f t="shared" si="0"/>
        <v>327400</v>
      </c>
      <c r="M10" s="1"/>
      <c r="N10" s="1"/>
    </row>
    <row r="11" spans="1:14" x14ac:dyDescent="0.25">
      <c r="A11" t="s">
        <v>12</v>
      </c>
      <c r="B11" t="s">
        <v>13</v>
      </c>
      <c r="C11" s="4"/>
      <c r="D11" s="4"/>
      <c r="E11" s="4">
        <v>14590.019999999999</v>
      </c>
      <c r="F11" s="4">
        <v>50715.240000000005</v>
      </c>
      <c r="G11" s="4">
        <f t="shared" si="0"/>
        <v>50700</v>
      </c>
      <c r="M11" s="1"/>
      <c r="N11" s="1"/>
    </row>
    <row r="12" spans="1:14" x14ac:dyDescent="0.25">
      <c r="A12" t="s">
        <v>17</v>
      </c>
      <c r="B12" t="s">
        <v>18</v>
      </c>
      <c r="C12" s="4"/>
      <c r="D12" s="4">
        <v>21509.95</v>
      </c>
      <c r="E12" s="7">
        <f>25150.98+54550.88</f>
        <v>79701.86</v>
      </c>
      <c r="F12" s="4">
        <v>129675.48</v>
      </c>
      <c r="G12" s="4">
        <f t="shared" si="0"/>
        <v>129700</v>
      </c>
      <c r="K12" s="1"/>
      <c r="M12" s="1"/>
      <c r="N12" s="1"/>
    </row>
    <row r="13" spans="1:14" x14ac:dyDescent="0.25">
      <c r="A13" t="s">
        <v>21</v>
      </c>
      <c r="B13" t="s">
        <v>22</v>
      </c>
      <c r="C13" s="4"/>
      <c r="D13" s="4"/>
      <c r="E13" s="4">
        <v>63651.330000000009</v>
      </c>
      <c r="F13" s="4">
        <v>135160.16571428574</v>
      </c>
      <c r="G13" s="4">
        <f t="shared" si="0"/>
        <v>135200</v>
      </c>
      <c r="K13" s="1"/>
      <c r="M13" s="1"/>
      <c r="N13" s="1"/>
    </row>
    <row r="14" spans="1:14" x14ac:dyDescent="0.25">
      <c r="A14" t="s">
        <v>10</v>
      </c>
      <c r="B14" t="s">
        <v>11</v>
      </c>
      <c r="C14" s="4"/>
      <c r="D14" s="4">
        <v>65550.300000000017</v>
      </c>
      <c r="E14" s="4">
        <f>388260.92+13543.59</f>
        <v>401804.51</v>
      </c>
      <c r="F14" s="4">
        <v>365087.17714285711</v>
      </c>
      <c r="G14" s="4">
        <f t="shared" si="0"/>
        <v>365100</v>
      </c>
      <c r="K14" s="1"/>
      <c r="M14" s="1"/>
      <c r="N14" s="1"/>
    </row>
    <row r="15" spans="1:14" x14ac:dyDescent="0.25">
      <c r="A15" t="s">
        <v>36</v>
      </c>
      <c r="B15" t="s">
        <v>14</v>
      </c>
      <c r="C15" s="4"/>
      <c r="D15" s="4"/>
      <c r="E15" s="4">
        <f>532.84+17523.09</f>
        <v>18055.93</v>
      </c>
      <c r="F15" s="4">
        <v>43707.994285714281</v>
      </c>
      <c r="G15" s="4">
        <f t="shared" si="0"/>
        <v>43700</v>
      </c>
      <c r="M15" s="1"/>
      <c r="N15" s="1"/>
    </row>
    <row r="16" spans="1:14" x14ac:dyDescent="0.25">
      <c r="A16" t="s">
        <v>23</v>
      </c>
      <c r="B16" t="s">
        <v>14</v>
      </c>
      <c r="C16" s="4"/>
      <c r="D16" s="4"/>
      <c r="E16" s="4">
        <v>34069.5</v>
      </c>
      <c r="F16" s="4">
        <v>85036.148571428566</v>
      </c>
      <c r="G16" s="4">
        <f t="shared" si="0"/>
        <v>85000</v>
      </c>
      <c r="M16" s="1"/>
      <c r="N16" s="1"/>
    </row>
    <row r="17" spans="1:14" x14ac:dyDescent="0.25">
      <c r="A17" t="s">
        <v>24</v>
      </c>
      <c r="B17" t="s">
        <v>25</v>
      </c>
      <c r="C17" s="4"/>
      <c r="D17" s="4"/>
      <c r="E17" s="4">
        <v>4943.4400000000005</v>
      </c>
      <c r="F17" s="4">
        <v>8474.4685714285733</v>
      </c>
      <c r="G17" s="4">
        <f t="shared" si="0"/>
        <v>8500</v>
      </c>
      <c r="M17" s="1"/>
      <c r="N17" s="1"/>
    </row>
    <row r="18" spans="1:14" x14ac:dyDescent="0.25">
      <c r="A18" t="s">
        <v>27</v>
      </c>
      <c r="B18" t="s">
        <v>28</v>
      </c>
      <c r="C18" s="4"/>
      <c r="D18" s="4"/>
      <c r="E18" s="4">
        <v>8766</v>
      </c>
      <c r="F18" s="4">
        <v>20919.102857142854</v>
      </c>
      <c r="G18" s="4">
        <f t="shared" si="0"/>
        <v>20900</v>
      </c>
      <c r="M18" s="1"/>
      <c r="N18" s="1"/>
    </row>
    <row r="19" spans="1:14" x14ac:dyDescent="0.25">
      <c r="A19" t="s">
        <v>4</v>
      </c>
      <c r="B19" t="s">
        <v>5</v>
      </c>
      <c r="C19" s="4"/>
      <c r="D19" s="4"/>
      <c r="E19" s="4">
        <v>12651.78</v>
      </c>
      <c r="F19" s="4">
        <v>21688.765714285713</v>
      </c>
      <c r="G19" s="4">
        <f t="shared" si="0"/>
        <v>21700</v>
      </c>
      <c r="M19" s="1"/>
      <c r="N19" s="1"/>
    </row>
    <row r="20" spans="1:14" x14ac:dyDescent="0.25">
      <c r="A20" t="s">
        <v>6</v>
      </c>
      <c r="B20" t="s">
        <v>7</v>
      </c>
      <c r="C20" s="4"/>
      <c r="D20" s="4"/>
      <c r="E20" s="4">
        <v>4507.34</v>
      </c>
      <c r="F20" s="4">
        <v>10907.862857142856</v>
      </c>
      <c r="G20" s="4">
        <f t="shared" si="0"/>
        <v>10900</v>
      </c>
      <c r="M20" s="1"/>
      <c r="N20" s="1"/>
    </row>
    <row r="21" spans="1:14" x14ac:dyDescent="0.25">
      <c r="A21" t="s">
        <v>8</v>
      </c>
      <c r="B21" t="s">
        <v>9</v>
      </c>
      <c r="C21" s="4"/>
      <c r="D21" s="4">
        <v>10543.279999999999</v>
      </c>
      <c r="E21" s="4">
        <v>6492.050000000002</v>
      </c>
      <c r="F21" s="4">
        <v>26014.68</v>
      </c>
      <c r="G21" s="4">
        <f t="shared" si="0"/>
        <v>26000</v>
      </c>
      <c r="M21" s="1"/>
      <c r="N21" s="1"/>
    </row>
    <row r="22" spans="1:14" ht="15.75" thickBot="1" x14ac:dyDescent="0.3">
      <c r="C22" s="13"/>
      <c r="D22" s="13">
        <f>SUM(D4:D21)</f>
        <v>113472.10000000002</v>
      </c>
      <c r="E22" s="13">
        <f>SUM(E4:E21)</f>
        <v>924968.91000000015</v>
      </c>
      <c r="F22" s="13">
        <f>SUM(F4:F21)</f>
        <v>1592544.3942857145</v>
      </c>
      <c r="G22" s="13">
        <f>SUM(G4:G21)</f>
        <v>1592500</v>
      </c>
      <c r="J22" s="1"/>
      <c r="M22" s="1"/>
      <c r="N22" s="1"/>
    </row>
    <row r="23" spans="1:14" ht="15.75" thickTop="1" x14ac:dyDescent="0.25">
      <c r="A23" s="2" t="s">
        <v>37</v>
      </c>
      <c r="B23" s="2" t="s">
        <v>1</v>
      </c>
      <c r="C23" s="3"/>
      <c r="D23" s="3"/>
      <c r="E23" s="3"/>
      <c r="F23" s="4">
        <v>0</v>
      </c>
      <c r="G23" s="4"/>
      <c r="M23" s="1"/>
      <c r="N23" s="1"/>
    </row>
    <row r="24" spans="1:14" x14ac:dyDescent="0.25">
      <c r="A24" t="s">
        <v>38</v>
      </c>
      <c r="B24" t="s">
        <v>29</v>
      </c>
      <c r="C24" s="18">
        <v>-169865</v>
      </c>
      <c r="D24" s="6">
        <v>-160577</v>
      </c>
      <c r="E24" s="6">
        <v>-205294.16999999998</v>
      </c>
      <c r="F24" s="6">
        <v>-175659.29142857142</v>
      </c>
      <c r="G24" s="6">
        <f t="shared" ref="G24:G25" si="1">ROUND(F24,-2)</f>
        <v>-175700</v>
      </c>
      <c r="M24" s="1"/>
    </row>
    <row r="25" spans="1:14" x14ac:dyDescent="0.25">
      <c r="A25" t="s">
        <v>39</v>
      </c>
      <c r="B25" t="s">
        <v>29</v>
      </c>
      <c r="C25" s="9">
        <v>-49992</v>
      </c>
      <c r="D25" s="4">
        <v>-57109</v>
      </c>
      <c r="E25" s="4">
        <v>-36259.85</v>
      </c>
      <c r="F25" s="4">
        <v>-30968.451428571429</v>
      </c>
      <c r="G25" s="4">
        <f t="shared" si="1"/>
        <v>-31000</v>
      </c>
      <c r="I25" s="2"/>
      <c r="J25" s="2"/>
      <c r="K25" s="2"/>
      <c r="M25" s="1"/>
    </row>
    <row r="26" spans="1:14" ht="15.75" thickBot="1" x14ac:dyDescent="0.3">
      <c r="C26" s="13">
        <f>SUM(C24:C25)</f>
        <v>-219857</v>
      </c>
      <c r="D26" s="13">
        <f>SUM(D24:D25)</f>
        <v>-217686</v>
      </c>
      <c r="E26" s="13">
        <f>SUM(E24:E25)</f>
        <v>-241554.02</v>
      </c>
      <c r="F26" s="13">
        <f>SUM(F24:F25)</f>
        <v>-206627.74285714285</v>
      </c>
      <c r="G26" s="13">
        <f>SUM(G24:G25)</f>
        <v>-206700</v>
      </c>
      <c r="M26" s="1"/>
    </row>
    <row r="27" spans="1:14" ht="15.75" thickTop="1" x14ac:dyDescent="0.25">
      <c r="C27" s="6"/>
      <c r="D27" s="6"/>
      <c r="K27" s="1"/>
      <c r="L27" s="1"/>
      <c r="M27" s="1"/>
    </row>
    <row r="28" spans="1:14" x14ac:dyDescent="0.25">
      <c r="A28" t="s">
        <v>79</v>
      </c>
      <c r="C28" s="6"/>
      <c r="D28" s="6"/>
      <c r="M28" s="1"/>
    </row>
  </sheetData>
  <sortState ref="A4:F21">
    <sortCondition ref="A4:A21"/>
  </sortState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B43" sqref="B43"/>
    </sheetView>
  </sheetViews>
  <sheetFormatPr defaultRowHeight="15" x14ac:dyDescent="0.25"/>
  <cols>
    <col min="1" max="1" width="36.5703125" customWidth="1"/>
    <col min="2" max="2" width="41.140625" customWidth="1"/>
    <col min="3" max="7" width="14.7109375" customWidth="1"/>
  </cols>
  <sheetData>
    <row r="1" spans="1:7" x14ac:dyDescent="0.25">
      <c r="A1" s="2" t="s">
        <v>48</v>
      </c>
      <c r="C1" s="2"/>
      <c r="D1" s="2"/>
      <c r="E1" s="2"/>
      <c r="F1" s="2"/>
      <c r="G1" s="2"/>
    </row>
    <row r="2" spans="1:7" x14ac:dyDescent="0.25">
      <c r="A2" s="2"/>
      <c r="C2" s="2"/>
      <c r="D2" s="2"/>
      <c r="E2" s="2"/>
      <c r="F2" s="5"/>
      <c r="G2" s="5" t="s">
        <v>49</v>
      </c>
    </row>
    <row r="3" spans="1:7" x14ac:dyDescent="0.25">
      <c r="A3" s="14" t="s">
        <v>0</v>
      </c>
      <c r="B3" s="14" t="s">
        <v>1</v>
      </c>
      <c r="C3" s="15">
        <v>2018</v>
      </c>
      <c r="D3" s="15">
        <v>2019</v>
      </c>
      <c r="E3" s="15">
        <v>2020</v>
      </c>
      <c r="F3" s="16" t="s">
        <v>16</v>
      </c>
      <c r="G3" s="15" t="s">
        <v>50</v>
      </c>
    </row>
    <row r="4" spans="1:7" x14ac:dyDescent="0.25">
      <c r="A4" t="s">
        <v>30</v>
      </c>
      <c r="B4" t="s">
        <v>31</v>
      </c>
      <c r="C4" s="6">
        <v>3589.119999999999</v>
      </c>
      <c r="D4" s="6">
        <v>3377.1600000000008</v>
      </c>
      <c r="E4" s="6">
        <v>3233.2299999999991</v>
      </c>
      <c r="F4" s="6">
        <v>3508.2514285714287</v>
      </c>
      <c r="G4" s="6">
        <v>3500</v>
      </c>
    </row>
    <row r="5" spans="1:7" x14ac:dyDescent="0.25">
      <c r="A5" t="s">
        <v>51</v>
      </c>
      <c r="B5" t="s">
        <v>14</v>
      </c>
      <c r="C5" s="4">
        <v>2802.68</v>
      </c>
      <c r="D5" s="4">
        <v>653.35999999999979</v>
      </c>
      <c r="E5" s="4">
        <v>584.32999999999981</v>
      </c>
      <c r="F5" s="4">
        <v>555.18857142857144</v>
      </c>
      <c r="G5" s="4">
        <v>600</v>
      </c>
    </row>
    <row r="6" spans="1:7" x14ac:dyDescent="0.25">
      <c r="A6" t="s">
        <v>52</v>
      </c>
      <c r="B6" t="s">
        <v>20</v>
      </c>
      <c r="C6" s="4">
        <v>20.25</v>
      </c>
      <c r="D6" s="4">
        <v>611.93000000000029</v>
      </c>
      <c r="E6" s="4">
        <v>997.83000000000072</v>
      </c>
      <c r="F6" s="4">
        <v>1525.045714285714</v>
      </c>
      <c r="G6" s="4">
        <v>1500</v>
      </c>
    </row>
    <row r="7" spans="1:7" x14ac:dyDescent="0.25">
      <c r="A7" t="s">
        <v>53</v>
      </c>
      <c r="B7" t="s">
        <v>11</v>
      </c>
      <c r="C7" s="4">
        <v>12206.149999999994</v>
      </c>
      <c r="D7" s="4">
        <v>12635.800000000008</v>
      </c>
      <c r="E7" s="4">
        <v>12943.030000000008</v>
      </c>
      <c r="F7" s="4">
        <v>11698.611428571428</v>
      </c>
      <c r="G7" s="4">
        <v>11700</v>
      </c>
    </row>
    <row r="8" spans="1:7" x14ac:dyDescent="0.25">
      <c r="A8" t="s">
        <v>32</v>
      </c>
      <c r="B8" t="s">
        <v>20</v>
      </c>
      <c r="C8" s="4">
        <v>6793.83</v>
      </c>
      <c r="D8" s="4">
        <v>6686.5700000000006</v>
      </c>
      <c r="E8" s="4">
        <v>6358.6099999999979</v>
      </c>
      <c r="F8" s="4">
        <v>5960.7428571428572</v>
      </c>
      <c r="G8" s="4">
        <v>6000</v>
      </c>
    </row>
    <row r="9" spans="1:7" x14ac:dyDescent="0.25">
      <c r="A9" t="s">
        <v>54</v>
      </c>
      <c r="B9" t="s">
        <v>14</v>
      </c>
      <c r="C9" s="7">
        <v>3426.2200000000012</v>
      </c>
      <c r="D9" s="7">
        <v>5465.27</v>
      </c>
      <c r="E9" s="4">
        <v>2159.7899999999986</v>
      </c>
      <c r="F9" s="4">
        <v>9886.971428571429</v>
      </c>
      <c r="G9" s="4">
        <v>9900</v>
      </c>
    </row>
    <row r="10" spans="1:7" x14ac:dyDescent="0.25">
      <c r="A10" t="s">
        <v>55</v>
      </c>
      <c r="B10" t="s">
        <v>20</v>
      </c>
      <c r="C10" s="4">
        <f>24408.56+2243.8</f>
        <v>26652.36</v>
      </c>
      <c r="D10" s="4">
        <f>24697.81+2388.07</f>
        <v>27085.88</v>
      </c>
      <c r="E10" s="4">
        <f>27001.55+2782.38</f>
        <v>29783.93</v>
      </c>
      <c r="F10" s="4">
        <f>27728.5885714286+3333.87428571429</f>
        <v>31062.462857142891</v>
      </c>
      <c r="G10" s="4">
        <f>27700+3300</f>
        <v>31000</v>
      </c>
    </row>
    <row r="11" spans="1:7" x14ac:dyDescent="0.25">
      <c r="A11" t="s">
        <v>33</v>
      </c>
      <c r="B11" t="s">
        <v>14</v>
      </c>
      <c r="C11" s="4">
        <v>5367.8200000000006</v>
      </c>
      <c r="D11" s="4">
        <v>2926.83</v>
      </c>
      <c r="E11" s="4">
        <v>996.29</v>
      </c>
      <c r="F11" s="4">
        <v>927.20571428571452</v>
      </c>
      <c r="G11" s="4">
        <v>900</v>
      </c>
    </row>
    <row r="12" spans="1:7" x14ac:dyDescent="0.25">
      <c r="A12" t="s">
        <v>56</v>
      </c>
      <c r="B12" t="s">
        <v>20</v>
      </c>
      <c r="C12" s="4">
        <v>4295.9299999999994</v>
      </c>
      <c r="D12" s="4">
        <v>4984.3899999999967</v>
      </c>
      <c r="E12" s="4">
        <v>5789.2199999999993</v>
      </c>
      <c r="F12" s="4">
        <v>8516.8285714285721</v>
      </c>
      <c r="G12" s="4">
        <v>8500</v>
      </c>
    </row>
    <row r="13" spans="1:7" x14ac:dyDescent="0.25">
      <c r="A13" t="s">
        <v>57</v>
      </c>
      <c r="B13" t="s">
        <v>20</v>
      </c>
      <c r="C13" s="7">
        <v>11042.43</v>
      </c>
      <c r="D13" s="4">
        <v>10278.819999999989</v>
      </c>
      <c r="E13" s="4">
        <v>9850.7999999999993</v>
      </c>
      <c r="F13" s="4">
        <v>9712.9028571428571</v>
      </c>
      <c r="G13" s="4">
        <v>9700</v>
      </c>
    </row>
    <row r="14" spans="1:7" x14ac:dyDescent="0.25">
      <c r="A14" t="s">
        <v>34</v>
      </c>
      <c r="B14" t="s">
        <v>35</v>
      </c>
      <c r="C14" s="4">
        <v>4426.6900000000014</v>
      </c>
      <c r="D14" s="4">
        <v>4776.170000000001</v>
      </c>
      <c r="E14" s="4">
        <v>4894.7700000000023</v>
      </c>
      <c r="F14" s="4">
        <v>4841.2799999999988</v>
      </c>
      <c r="G14" s="4">
        <v>4800</v>
      </c>
    </row>
    <row r="15" spans="1:7" x14ac:dyDescent="0.25">
      <c r="A15" t="s">
        <v>58</v>
      </c>
      <c r="B15" t="s">
        <v>20</v>
      </c>
      <c r="C15" s="4"/>
      <c r="D15" s="4"/>
      <c r="E15" s="4">
        <v>60.19</v>
      </c>
      <c r="F15" s="4">
        <v>240.17142857142861</v>
      </c>
      <c r="G15" s="4">
        <v>200</v>
      </c>
    </row>
    <row r="16" spans="1:7" x14ac:dyDescent="0.25">
      <c r="A16" s="8" t="s">
        <v>45</v>
      </c>
      <c r="B16" s="8" t="s">
        <v>46</v>
      </c>
      <c r="C16" s="4">
        <f>120.24+237.84</f>
        <v>358.08</v>
      </c>
      <c r="D16" s="4"/>
      <c r="E16" s="4"/>
      <c r="F16" s="4"/>
      <c r="G16" s="4"/>
    </row>
    <row r="17" spans="1:7" x14ac:dyDescent="0.25">
      <c r="A17" t="s">
        <v>15</v>
      </c>
      <c r="B17" t="s">
        <v>14</v>
      </c>
      <c r="C17" s="4">
        <v>42397.4200000001</v>
      </c>
      <c r="D17" s="4">
        <v>35579.310000000019</v>
      </c>
      <c r="E17" s="4">
        <v>31456.870000000003</v>
      </c>
      <c r="F17" s="4">
        <v>12988.8</v>
      </c>
      <c r="G17" s="4">
        <v>13000</v>
      </c>
    </row>
    <row r="18" spans="1:7" x14ac:dyDescent="0.25">
      <c r="A18" t="s">
        <v>59</v>
      </c>
      <c r="B18" t="s">
        <v>60</v>
      </c>
      <c r="C18" s="4">
        <v>3003.1500000000019</v>
      </c>
      <c r="D18" s="4">
        <v>3243.7700000000018</v>
      </c>
      <c r="E18" s="4">
        <v>3318.5800000000004</v>
      </c>
      <c r="F18" s="4">
        <v>3325.8342857142861</v>
      </c>
      <c r="G18" s="4">
        <v>3300</v>
      </c>
    </row>
    <row r="19" spans="1:7" x14ac:dyDescent="0.25">
      <c r="A19" t="s">
        <v>61</v>
      </c>
      <c r="B19" t="s">
        <v>62</v>
      </c>
      <c r="C19" s="4">
        <v>962.29999999999939</v>
      </c>
      <c r="D19" s="4">
        <v>806.73999999999944</v>
      </c>
      <c r="E19" s="4">
        <v>383.00000000000023</v>
      </c>
      <c r="F19" s="4">
        <v>337.26857142857148</v>
      </c>
      <c r="G19" s="4">
        <v>300</v>
      </c>
    </row>
    <row r="20" spans="1:7" x14ac:dyDescent="0.25">
      <c r="A20" t="s">
        <v>63</v>
      </c>
      <c r="B20" t="s">
        <v>13</v>
      </c>
      <c r="C20" s="4">
        <v>3316.2900000000022</v>
      </c>
      <c r="D20" s="4">
        <v>3101.5800000000027</v>
      </c>
      <c r="E20" s="4">
        <v>3199.9699999999975</v>
      </c>
      <c r="F20" s="4">
        <v>3193.8514285714286</v>
      </c>
      <c r="G20" s="4">
        <v>3200</v>
      </c>
    </row>
    <row r="21" spans="1:7" x14ac:dyDescent="0.25">
      <c r="A21" t="s">
        <v>41</v>
      </c>
      <c r="B21" t="s">
        <v>42</v>
      </c>
      <c r="C21" s="4">
        <v>1155.53</v>
      </c>
      <c r="D21" s="4"/>
      <c r="E21" s="4"/>
      <c r="F21" s="4"/>
      <c r="G21" s="4"/>
    </row>
    <row r="22" spans="1:7" x14ac:dyDescent="0.25">
      <c r="A22" t="s">
        <v>64</v>
      </c>
      <c r="B22" t="s">
        <v>65</v>
      </c>
      <c r="C22" s="4">
        <v>860.22999999999968</v>
      </c>
      <c r="D22" s="4">
        <v>998.74000000000035</v>
      </c>
      <c r="E22" s="4">
        <v>1059.9899999999996</v>
      </c>
      <c r="F22" s="4">
        <v>999.4799999999999</v>
      </c>
      <c r="G22" s="4">
        <v>1000</v>
      </c>
    </row>
    <row r="23" spans="1:7" x14ac:dyDescent="0.25">
      <c r="A23" t="s">
        <v>17</v>
      </c>
      <c r="B23" t="s">
        <v>18</v>
      </c>
      <c r="C23" s="4">
        <v>13175.500000000009</v>
      </c>
      <c r="D23" s="4">
        <v>14806.210000000003</v>
      </c>
      <c r="E23" s="4">
        <v>16950.199999999993</v>
      </c>
      <c r="F23" s="4">
        <v>21766.748571428572</v>
      </c>
      <c r="G23" s="4">
        <v>21800</v>
      </c>
    </row>
    <row r="24" spans="1:7" x14ac:dyDescent="0.25">
      <c r="A24" t="s">
        <v>66</v>
      </c>
      <c r="B24" t="s">
        <v>22</v>
      </c>
      <c r="C24" s="4"/>
      <c r="D24" s="4"/>
      <c r="E24" s="4"/>
      <c r="F24" s="4">
        <v>944.67428571428559</v>
      </c>
      <c r="G24" s="4">
        <v>900</v>
      </c>
    </row>
    <row r="25" spans="1:7" x14ac:dyDescent="0.25">
      <c r="A25" t="s">
        <v>21</v>
      </c>
      <c r="B25" t="s">
        <v>22</v>
      </c>
      <c r="C25" s="4">
        <v>16787.450000000004</v>
      </c>
      <c r="D25" s="4">
        <v>14051.889999999996</v>
      </c>
      <c r="E25" s="4">
        <v>12895.729999999996</v>
      </c>
      <c r="F25" s="4">
        <v>16230.66857142857</v>
      </c>
      <c r="G25" s="4">
        <v>16200</v>
      </c>
    </row>
    <row r="26" spans="1:7" x14ac:dyDescent="0.25">
      <c r="A26" t="s">
        <v>10</v>
      </c>
      <c r="B26" t="s">
        <v>11</v>
      </c>
      <c r="C26" s="4">
        <v>20052.399999999998</v>
      </c>
      <c r="D26" s="4">
        <v>20109.190000000006</v>
      </c>
      <c r="E26" s="4">
        <v>19347.96</v>
      </c>
      <c r="F26" s="4">
        <v>19544.108571428573</v>
      </c>
      <c r="G26" s="4">
        <v>19500</v>
      </c>
    </row>
    <row r="27" spans="1:7" x14ac:dyDescent="0.25">
      <c r="A27" t="s">
        <v>36</v>
      </c>
      <c r="B27" t="s">
        <v>14</v>
      </c>
      <c r="C27" s="4">
        <v>1561.9899999999998</v>
      </c>
      <c r="D27" s="4">
        <v>1559.7399999999984</v>
      </c>
      <c r="E27" s="4">
        <v>265.77999999999992</v>
      </c>
      <c r="F27" s="4">
        <v>1915.4057142857141</v>
      </c>
      <c r="G27" s="4">
        <v>1900</v>
      </c>
    </row>
    <row r="28" spans="1:7" x14ac:dyDescent="0.25">
      <c r="A28" t="s">
        <v>43</v>
      </c>
      <c r="B28" t="s">
        <v>40</v>
      </c>
      <c r="C28" s="4">
        <v>312.16000000000008</v>
      </c>
      <c r="D28" s="4">
        <v>385.2700000000001</v>
      </c>
      <c r="E28" s="4"/>
      <c r="F28" s="4"/>
      <c r="G28" s="4"/>
    </row>
    <row r="29" spans="1:7" x14ac:dyDescent="0.25">
      <c r="A29" t="s">
        <v>23</v>
      </c>
      <c r="B29" t="s">
        <v>14</v>
      </c>
      <c r="C29" s="4"/>
      <c r="D29" s="4"/>
      <c r="E29" s="4"/>
      <c r="F29" s="4">
        <v>3220.4228571428571</v>
      </c>
      <c r="G29" s="4">
        <v>3200</v>
      </c>
    </row>
    <row r="30" spans="1:7" x14ac:dyDescent="0.25">
      <c r="A30" t="s">
        <v>67</v>
      </c>
      <c r="B30" t="s">
        <v>68</v>
      </c>
      <c r="C30" s="4"/>
      <c r="D30" s="4">
        <v>751.29000000000019</v>
      </c>
      <c r="E30" s="4">
        <v>867.20999999999947</v>
      </c>
      <c r="F30" s="4">
        <v>749.09142857142865</v>
      </c>
      <c r="G30" s="4">
        <v>700</v>
      </c>
    </row>
    <row r="31" spans="1:7" x14ac:dyDescent="0.25">
      <c r="A31" t="s">
        <v>69</v>
      </c>
      <c r="B31" t="s">
        <v>7</v>
      </c>
      <c r="C31" s="4">
        <v>1036.5299999999997</v>
      </c>
      <c r="D31" s="4">
        <v>789.10000000000014</v>
      </c>
      <c r="E31" s="7">
        <v>430.70999999999975</v>
      </c>
      <c r="F31" s="4">
        <v>238.62857142857146</v>
      </c>
      <c r="G31" s="4">
        <v>200</v>
      </c>
    </row>
    <row r="32" spans="1:7" x14ac:dyDescent="0.25">
      <c r="A32" t="s">
        <v>70</v>
      </c>
      <c r="B32" t="s">
        <v>28</v>
      </c>
      <c r="C32" s="4">
        <v>3152.33</v>
      </c>
      <c r="D32" s="7">
        <v>4033.4700000000003</v>
      </c>
      <c r="E32" s="4">
        <v>4330.2300000000005</v>
      </c>
      <c r="F32" s="4">
        <v>4509.4457142857145</v>
      </c>
      <c r="G32" s="4">
        <v>4500</v>
      </c>
    </row>
    <row r="33" spans="1:7" x14ac:dyDescent="0.25">
      <c r="A33" t="s">
        <v>27</v>
      </c>
      <c r="B33" t="s">
        <v>28</v>
      </c>
      <c r="C33" s="4"/>
      <c r="D33" s="4"/>
      <c r="E33" s="4"/>
      <c r="F33" s="4">
        <v>446.5371428571429</v>
      </c>
      <c r="G33" s="4">
        <v>400</v>
      </c>
    </row>
    <row r="34" spans="1:7" x14ac:dyDescent="0.25">
      <c r="A34" t="s">
        <v>44</v>
      </c>
      <c r="B34" t="s">
        <v>35</v>
      </c>
      <c r="C34" s="4">
        <v>1286.6100000000001</v>
      </c>
      <c r="D34" s="4"/>
      <c r="E34" s="4"/>
      <c r="F34" s="4"/>
      <c r="G34" s="4"/>
    </row>
    <row r="35" spans="1:7" x14ac:dyDescent="0.25">
      <c r="A35" t="s">
        <v>4</v>
      </c>
      <c r="B35" t="s">
        <v>5</v>
      </c>
      <c r="C35" s="4">
        <v>13357.069999999991</v>
      </c>
      <c r="D35" s="4">
        <v>13038.660000000002</v>
      </c>
      <c r="E35" s="7">
        <v>11771.129999999997</v>
      </c>
      <c r="F35" s="4">
        <v>12214.8</v>
      </c>
      <c r="G35" s="4">
        <v>12200</v>
      </c>
    </row>
    <row r="36" spans="1:7" x14ac:dyDescent="0.25">
      <c r="A36" t="s">
        <v>71</v>
      </c>
      <c r="B36" t="s">
        <v>72</v>
      </c>
      <c r="C36" s="4">
        <v>706.32999999999959</v>
      </c>
      <c r="D36" s="9">
        <v>476.45000000000022</v>
      </c>
      <c r="E36" s="7">
        <v>459.67999999999995</v>
      </c>
      <c r="F36" s="4">
        <v>432.90857142857146</v>
      </c>
      <c r="G36" s="4">
        <v>400</v>
      </c>
    </row>
    <row r="37" spans="1:7" x14ac:dyDescent="0.25">
      <c r="A37" t="s">
        <v>3</v>
      </c>
      <c r="B37" t="s">
        <v>2</v>
      </c>
      <c r="C37" s="4"/>
      <c r="D37" s="4"/>
      <c r="E37" s="4"/>
      <c r="F37" s="4">
        <v>12741.84</v>
      </c>
      <c r="G37" s="4">
        <v>12700</v>
      </c>
    </row>
    <row r="38" spans="1:7" x14ac:dyDescent="0.25">
      <c r="A38" t="s">
        <v>73</v>
      </c>
      <c r="B38" t="s">
        <v>74</v>
      </c>
      <c r="C38" s="4"/>
      <c r="D38" s="4">
        <v>-506.50000000000006</v>
      </c>
      <c r="E38" s="4">
        <v>2106.81</v>
      </c>
      <c r="F38" s="4">
        <v>2006.0914285714287</v>
      </c>
      <c r="G38" s="4">
        <v>2000</v>
      </c>
    </row>
    <row r="39" spans="1:7" x14ac:dyDescent="0.25">
      <c r="A39" t="s">
        <v>6</v>
      </c>
      <c r="B39" t="s">
        <v>7</v>
      </c>
      <c r="C39" s="4"/>
      <c r="D39" s="4"/>
      <c r="E39" s="4"/>
      <c r="F39" s="4">
        <v>40.628571428571433</v>
      </c>
      <c r="G39" s="4">
        <v>0</v>
      </c>
    </row>
    <row r="40" spans="1:7" x14ac:dyDescent="0.25">
      <c r="A40" t="s">
        <v>8</v>
      </c>
      <c r="B40" t="s">
        <v>9</v>
      </c>
      <c r="C40" s="4">
        <v>1054.0999999999997</v>
      </c>
      <c r="D40" s="4">
        <v>1286.4400000000005</v>
      </c>
      <c r="E40" s="7">
        <v>620.15</v>
      </c>
      <c r="F40" s="4">
        <v>906.05142857142857</v>
      </c>
      <c r="G40" s="4">
        <v>900</v>
      </c>
    </row>
    <row r="41" spans="1:7" x14ac:dyDescent="0.25">
      <c r="A41" t="s">
        <v>75</v>
      </c>
      <c r="B41" t="s">
        <v>11</v>
      </c>
      <c r="C41" s="4">
        <v>18824.659999999978</v>
      </c>
      <c r="D41" s="4">
        <v>18838.780000000017</v>
      </c>
      <c r="E41" s="7">
        <v>19587.839999999982</v>
      </c>
      <c r="F41" s="4">
        <v>18136.680000000008</v>
      </c>
      <c r="G41" s="4">
        <v>18100</v>
      </c>
    </row>
    <row r="42" spans="1:7" x14ac:dyDescent="0.25">
      <c r="A42" s="10" t="s">
        <v>40</v>
      </c>
      <c r="B42" s="10" t="s">
        <v>76</v>
      </c>
      <c r="C42" s="11">
        <v>3751.72</v>
      </c>
      <c r="D42" s="4">
        <v>30045.49</v>
      </c>
      <c r="E42" s="4">
        <v>3358.5200000000004</v>
      </c>
      <c r="F42" s="4">
        <v>10688.931428571428</v>
      </c>
      <c r="G42" s="4">
        <v>10700</v>
      </c>
    </row>
    <row r="43" spans="1:7" ht="15.75" thickBot="1" x14ac:dyDescent="0.3">
      <c r="A43" s="2"/>
      <c r="B43" s="17" t="s">
        <v>47</v>
      </c>
      <c r="C43" s="12">
        <f>SUM(C4:C42)</f>
        <v>227735.33000000005</v>
      </c>
      <c r="D43" s="13">
        <f>SUM(D4:D42)</f>
        <v>242877.80000000005</v>
      </c>
      <c r="E43" s="13">
        <f>SUM(E4:E42)</f>
        <v>210062.37999999992</v>
      </c>
      <c r="F43" s="13">
        <v>236014.55999999994</v>
      </c>
      <c r="G43" s="13">
        <f>SUM(G4:G41)</f>
        <v>224700</v>
      </c>
    </row>
    <row r="44" spans="1:7" ht="15.75" thickTop="1" x14ac:dyDescent="0.25">
      <c r="E44" s="4"/>
      <c r="F44" s="4"/>
    </row>
    <row r="45" spans="1:7" x14ac:dyDescent="0.25">
      <c r="C45" s="4"/>
      <c r="E45" s="4"/>
    </row>
  </sheetData>
  <sortState ref="A4:G42">
    <sortCondition ref="A4:A42"/>
  </sortState>
  <printOptions horizontalCentered="1"/>
  <pageMargins left="0.7" right="0.7" top="0.75" bottom="0.75" header="0.3" footer="0.3"/>
  <pageSetup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Delta</vt:lpstr>
      <vt:lpstr>Peoples KY</vt:lpstr>
      <vt:lpstr>Delta!Print_Area</vt:lpstr>
      <vt:lpstr>'Peoples KY'!Print_Area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2021-06-11T17:23:28Z</dcterms:created>
  <dcterms:modified xsi:type="dcterms:W3CDTF">2021-06-11T17:23:36Z</dcterms:modified>
</cp:coreProperties>
</file>