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41-50\"/>
    </mc:Choice>
  </mc:AlternateContent>
  <xr:revisionPtr revIDLastSave="0" documentId="8_{8463634D-3376-4E68-9091-86AB4F4B37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 2" sheetId="4" r:id="rId2"/>
    <sheet name="Sheet 2a" sheetId="7" r:id="rId3"/>
    <sheet name="Sheet 2b" sheetId="6" r:id="rId4"/>
    <sheet name="Sheet 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__">#REF!</definedName>
    <definedName name="\0">#REF!</definedName>
    <definedName name="\0_1">#N/A</definedName>
    <definedName name="\a">#REF!</definedName>
    <definedName name="\b">'[1]2000FASB'!#REF!</definedName>
    <definedName name="\c">'[2]RIP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'[2]RIP not used'!#REF!</definedName>
    <definedName name="\g">#REF!</definedName>
    <definedName name="\h">#REF!</definedName>
    <definedName name="\I">#REF!</definedName>
    <definedName name="\k">'[1]2000FASB'!#REF!</definedName>
    <definedName name="\l">'[1]2000FASB'!#REF!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[3]GlobalDates!$K$9</definedName>
    <definedName name="\q">#REF!</definedName>
    <definedName name="\q_1">#N/A</definedName>
    <definedName name="\r">'[1]2000FASB'!#REF!</definedName>
    <definedName name="\s">#REF!</definedName>
    <definedName name="\t">'[1]2000FASB'!#REF!</definedName>
    <definedName name="\V">#REF!</definedName>
    <definedName name="\x">'[4]Rate Calc'!#REF!</definedName>
    <definedName name="\y">'[4]Rate Calc'!#REF!</definedName>
    <definedName name="\z">'[4]Rate Calc'!#REF!</definedName>
    <definedName name="_">#REF!</definedName>
    <definedName name="_______________________________________________FIN03001">'[5]New g-p-08-401-save on this tab'!#REF!</definedName>
    <definedName name="______________________________________________FIN03001">'[5]New g-p-08-401-save on this tab'!#REF!</definedName>
    <definedName name="_____________________________________________FIN03001">'[5]New g-p-08-401-save on this tab'!#REF!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'[5]New g-p-08-401-save on this tab'!#REF!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'[5]New g-p-08-401-save on this tab'!#REF!</definedName>
    <definedName name="___________________________________________NYR1">#REF!</definedName>
    <definedName name="___________________________________________NYR2">#REF!</definedName>
    <definedName name="__________________________________________ALL2">'[4]Rate Calc'!#REF!</definedName>
    <definedName name="__________________________________________FIN03001">'[6]New g-p-08-401-save on this tab'!#REF!</definedName>
    <definedName name="__________________________________________NYR1">#REF!</definedName>
    <definedName name="__________________________________________NYR2">#REF!</definedName>
    <definedName name="_________________________________________ALL2">'[4]Rate Calc'!#REF!</definedName>
    <definedName name="_________________________________________FIN03001">'[5]New g-p-08-401-save on this tab'!#REF!</definedName>
    <definedName name="_________________________________________NYR1">#REF!</definedName>
    <definedName name="_________________________________________NYR2">#REF!</definedName>
    <definedName name="________________________________________ALL2">'[4]Rate Calc'!#REF!</definedName>
    <definedName name="________________________________________FIN03001">'[6]New g-p-08-401-save on this tab'!#REF!</definedName>
    <definedName name="________________________________________NYR1">#REF!</definedName>
    <definedName name="________________________________________NYR2">#REF!</definedName>
    <definedName name="_______________________________________ALL2">'[4]Rate Calc'!#REF!</definedName>
    <definedName name="_______________________________________FIN01001">#REF!</definedName>
    <definedName name="_______________________________________fin0101">#REF!</definedName>
    <definedName name="_______________________________________FIN03001">'[5]New g-p-08-401-save on this tab'!#REF!</definedName>
    <definedName name="_______________________________________NYR1">#REF!</definedName>
    <definedName name="_______________________________________NYR2">#REF!</definedName>
    <definedName name="______________________________________ALL2">'[4]Rate Calc'!#REF!</definedName>
    <definedName name="______________________________________FIN01001">#REF!</definedName>
    <definedName name="______________________________________fin0101">#REF!</definedName>
    <definedName name="______________________________________FIN03001">'[6]New g-p-08-401-save on this tab'!#REF!</definedName>
    <definedName name="______________________________________NYR1">#REF!</definedName>
    <definedName name="______________________________________NYR2">#REF!</definedName>
    <definedName name="_____________________________________ALL2">'[7]Rate Calc'!#REF!</definedName>
    <definedName name="_____________________________________FIN01001">#REF!</definedName>
    <definedName name="_____________________________________fin0101">#REF!</definedName>
    <definedName name="_____________________________________FIN03001">'[6]New g-p-08-401-save on this tab'!#REF!</definedName>
    <definedName name="_____________________________________NYR1">#REF!</definedName>
    <definedName name="_____________________________________NYR2">#REF!</definedName>
    <definedName name="____________________________________ALL2">'[4]Rate Calc'!#REF!</definedName>
    <definedName name="____________________________________FIN01001">#REF!</definedName>
    <definedName name="____________________________________fin0101">#REF!</definedName>
    <definedName name="____________________________________FIN03001">'[5]New g-p-08-401-save on this tab'!#REF!</definedName>
    <definedName name="____________________________________NYR1">#REF!</definedName>
    <definedName name="____________________________________NYR2">#REF!</definedName>
    <definedName name="___________________________________ALL2">'[4]Rate Calc'!#REF!</definedName>
    <definedName name="___________________________________FIN01001">#REF!</definedName>
    <definedName name="___________________________________fin0101">#REF!</definedName>
    <definedName name="___________________________________FIN03001">'[5]New g-p-08-401-save on this tab'!#REF!</definedName>
    <definedName name="___________________________________NYR1">#REF!</definedName>
    <definedName name="___________________________________NYR2">#REF!</definedName>
    <definedName name="__________________________________ALL2">'[4]Rate Calc'!#REF!</definedName>
    <definedName name="__________________________________FIN01001">#REF!</definedName>
    <definedName name="__________________________________fin0101">#REF!</definedName>
    <definedName name="__________________________________FIN03001">'[5]New g-p-08-401-save on this tab'!#REF!</definedName>
    <definedName name="__________________________________NYR1">#REF!</definedName>
    <definedName name="__________________________________NYR2">#REF!</definedName>
    <definedName name="_________________________________ALL2">'[7]Rate Calc'!#REF!</definedName>
    <definedName name="_________________________________FIN01001">#REF!</definedName>
    <definedName name="_________________________________fin0101">#REF!</definedName>
    <definedName name="_________________________________FIN03001">'[5]New g-p-08-401-save on this tab'!#REF!</definedName>
    <definedName name="_________________________________NYR1">#REF!</definedName>
    <definedName name="_________________________________NYR2">#REF!</definedName>
    <definedName name="________________________________ALL2">'[7]Rate Calc'!#REF!</definedName>
    <definedName name="________________________________FIN01001">#REF!</definedName>
    <definedName name="________________________________fin0101">#REF!</definedName>
    <definedName name="________________________________FIN03001">'[5]New g-p-08-401-save on this tab'!#REF!</definedName>
    <definedName name="________________________________NYR1">#REF!</definedName>
    <definedName name="________________________________NYR2">#REF!</definedName>
    <definedName name="_______________________________ALL2">'[4]Rate Calc'!#REF!</definedName>
    <definedName name="_______________________________FIN01001">#REF!</definedName>
    <definedName name="_______________________________fin0101">#REF!</definedName>
    <definedName name="_______________________________FIN03001">'[5]New g-p-08-401-save on this tab'!#REF!</definedName>
    <definedName name="_______________________________NYR1">#REF!</definedName>
    <definedName name="_______________________________NYR2">#REF!</definedName>
    <definedName name="______________________________ALL2">'[4]Rate Calc'!#REF!</definedName>
    <definedName name="______________________________FIN01001">#REF!</definedName>
    <definedName name="______________________________fin0101">#REF!</definedName>
    <definedName name="______________________________FIN03001">'[5]New g-p-08-401-save on this tab'!#REF!</definedName>
    <definedName name="______________________________NYR1">#REF!</definedName>
    <definedName name="______________________________NYR2">#REF!</definedName>
    <definedName name="_____________________________ALL2">'[7]Rate Calc'!#REF!</definedName>
    <definedName name="_____________________________FIN01001">#REF!</definedName>
    <definedName name="_____________________________fin0101">#REF!</definedName>
    <definedName name="_____________________________FIN03001">'[5]New g-p-08-401-save on this tab'!#REF!</definedName>
    <definedName name="_____________________________NYR1">#REF!</definedName>
    <definedName name="_____________________________NYR2">#REF!</definedName>
    <definedName name="____________________________ALL2">'[4]Rate Calc'!#REF!</definedName>
    <definedName name="____________________________FIN01001">#REF!</definedName>
    <definedName name="____________________________fin0101">#REF!</definedName>
    <definedName name="____________________________FIN03001">'[5]New g-p-08-401-save on this tab'!#REF!</definedName>
    <definedName name="____________________________NYR1">#REF!</definedName>
    <definedName name="____________________________NYR2">#REF!</definedName>
    <definedName name="___________________________ALL2">'[7]Rate Calc'!#REF!</definedName>
    <definedName name="___________________________FIN01001">#REF!</definedName>
    <definedName name="___________________________fin0101">#REF!</definedName>
    <definedName name="___________________________FIN03001">'[5]New g-p-08-401-save on this tab'!#REF!</definedName>
    <definedName name="___________________________NYR1">#REF!</definedName>
    <definedName name="___________________________NYR2">#REF!</definedName>
    <definedName name="__________________________ALL2">'[4]Rate Calc'!#REF!</definedName>
    <definedName name="__________________________FIN01001">#REF!</definedName>
    <definedName name="__________________________fin0101">#REF!</definedName>
    <definedName name="__________________________FIN03001">'[5]New g-p-08-401-save on this tab'!#REF!</definedName>
    <definedName name="__________________________NYR1">#REF!</definedName>
    <definedName name="__________________________NYR2">#REF!</definedName>
    <definedName name="_________________________ALL2">'[7]Rate Calc'!#REF!</definedName>
    <definedName name="_________________________FIN01001">#REF!</definedName>
    <definedName name="_________________________fin0101">#REF!</definedName>
    <definedName name="_________________________FIN03001">'[5]New g-p-08-401-save on this tab'!#REF!</definedName>
    <definedName name="_________________________NYR1">#REF!</definedName>
    <definedName name="_________________________NYR2">#REF!</definedName>
    <definedName name="_________________________row1">[8]tbbs!$A$1:$A$5</definedName>
    <definedName name="________________________ALL2">'[4]Rate Calc'!#REF!</definedName>
    <definedName name="________________________FIN01001">#REF!</definedName>
    <definedName name="________________________fin0101">#REF!</definedName>
    <definedName name="________________________FIN03001">'[5]New g-p-08-401-save on this tab'!#REF!</definedName>
    <definedName name="________________________NYR1">#REF!</definedName>
    <definedName name="________________________NYR2">#REF!</definedName>
    <definedName name="________________________row1">[9]tbbs!$A$1:$A$5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'[4]Rate Calc'!#REF!</definedName>
    <definedName name="_______________________FIN01001">#REF!</definedName>
    <definedName name="_______________________fin0101">#REF!</definedName>
    <definedName name="_______________________FIN03001">'[5]New g-p-08-401-save on this tab'!#REF!</definedName>
    <definedName name="_______________________NYR1">#REF!</definedName>
    <definedName name="_______________________NYR2">#REF!</definedName>
    <definedName name="_______________________row1">[9]tbbs!$A$1:$A$5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'[7]Rate Calc'!#REF!</definedName>
    <definedName name="______________________FIN01001">#REF!</definedName>
    <definedName name="______________________fin0101">#REF!</definedName>
    <definedName name="______________________FIN03001">'[5]New g-p-08-401-save on this tab'!#REF!</definedName>
    <definedName name="______________________NYR1">#REF!</definedName>
    <definedName name="______________________NYR2">#REF!</definedName>
    <definedName name="______________________row1">[10]tbbs!$A$1:$A$5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'[7]Rate Calc'!#REF!</definedName>
    <definedName name="_____________________FIN01001">#REF!</definedName>
    <definedName name="_____________________fin0101">#REF!</definedName>
    <definedName name="_____________________FIN03001">'[5]New g-p-08-401-save on this tab'!#REF!</definedName>
    <definedName name="_____________________NYR1">#REF!</definedName>
    <definedName name="_____________________NYR2">#REF!</definedName>
    <definedName name="_____________________row1">[9]tbbs!$A$1:$A$5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'[7]Rate Calc'!#REF!</definedName>
    <definedName name="____________________FIN01001">#REF!</definedName>
    <definedName name="____________________fin0101">#REF!</definedName>
    <definedName name="____________________FIN03001">'[5]New g-p-08-401-save on this tab'!#REF!</definedName>
    <definedName name="____________________NYR1">#REF!</definedName>
    <definedName name="____________________NYR2">#REF!</definedName>
    <definedName name="____________________row1">[10]tbbs!$A$1:$A$5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'[7]Rate Calc'!#REF!</definedName>
    <definedName name="___________________FIN01001">#REF!</definedName>
    <definedName name="___________________fin0101">#REF!</definedName>
    <definedName name="___________________FIN03001">'[5]New g-p-08-401-save on this tab'!#REF!</definedName>
    <definedName name="___________________NYR1">#REF!</definedName>
    <definedName name="___________________NYR2">#REF!</definedName>
    <definedName name="___________________row1">[9]tbbs!$A$1:$A$5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'[4]Rate Calc'!#REF!</definedName>
    <definedName name="__________________FIN01001">#REF!</definedName>
    <definedName name="__________________fin0101">#REF!</definedName>
    <definedName name="__________________FIN03001">'[5]New g-p-08-401-save on this tab'!#REF!</definedName>
    <definedName name="__________________NYR1">#REF!</definedName>
    <definedName name="__________________NYR2">#REF!</definedName>
    <definedName name="__________________row1">[9]tbbs!$A$1:$A$5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'[7]Rate Calc'!#REF!</definedName>
    <definedName name="_________________FIN01001">#REF!</definedName>
    <definedName name="_________________fin0101">#REF!</definedName>
    <definedName name="_________________FIN03001">'[5]New g-p-08-401-save on this tab'!#REF!</definedName>
    <definedName name="_________________NYR1">#REF!</definedName>
    <definedName name="_________________NYR2">#REF!</definedName>
    <definedName name="_________________row1">[9]tbbs!$A$1:$A$5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'[4]Rate Calc'!#REF!</definedName>
    <definedName name="________________FIN01001">#REF!</definedName>
    <definedName name="________________fin0101">#REF!</definedName>
    <definedName name="________________FIN03001">'[5]New g-p-08-401-save on this tab'!#REF!</definedName>
    <definedName name="________________NYR1">#REF!</definedName>
    <definedName name="________________NYR2">#REF!</definedName>
    <definedName name="________________row1">[9]tbbs!$A$1:$A$5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'[4]Rate Calc'!#REF!</definedName>
    <definedName name="_______________FIN01001">#REF!</definedName>
    <definedName name="_______________fin0101">#REF!</definedName>
    <definedName name="_______________FIN03001">'[5]New g-p-08-401-save on this tab'!#REF!</definedName>
    <definedName name="_______________NYR1">#REF!</definedName>
    <definedName name="_______________NYR2">#REF!</definedName>
    <definedName name="_______________row1">[9]tbbs!$A$1:$A$5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'[4]Rate Calc'!#REF!</definedName>
    <definedName name="______________FIN01001">#REF!</definedName>
    <definedName name="______________fin0101">#REF!</definedName>
    <definedName name="______________FIN03001">'[5]New g-p-08-401-save on this tab'!#REF!</definedName>
    <definedName name="______________NYR1">#REF!</definedName>
    <definedName name="______________NYR2">#REF!</definedName>
    <definedName name="______________row1">[9]tbbs!$A$1:$A$5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'[7]Rate Calc'!#REF!</definedName>
    <definedName name="_____________FIN01001">#REF!</definedName>
    <definedName name="_____________fin0101">#REF!</definedName>
    <definedName name="_____________FIN03001">'[6]New g-p-08-401-save on this tab'!#REF!</definedName>
    <definedName name="_____________NYR1">#REF!</definedName>
    <definedName name="_____________NYR2">#REF!</definedName>
    <definedName name="_____________row1">[10]tbbs!$A$1:$A$5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'[4]Rate Calc'!#REF!</definedName>
    <definedName name="____________FIN01001">#REF!</definedName>
    <definedName name="____________fin0101">#REF!</definedName>
    <definedName name="____________FIN03001">'[6]New g-p-08-401-save on this tab'!#REF!</definedName>
    <definedName name="____________NYR1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>#REF!</definedName>
    <definedName name="___________fin0101">#REF!</definedName>
    <definedName name="___________FIN03001">'[6]New g-p-08-401-save on this tab'!#REF!</definedName>
    <definedName name="___________NYR1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>#REF!</definedName>
    <definedName name="__________fin0101">#REF!</definedName>
    <definedName name="__________FIN03001">'[6]New g-p-08-401-save on this tab'!#REF!</definedName>
    <definedName name="__________NYR1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'[14]222'!#REF!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>#REF!</definedName>
    <definedName name="_________fin0101">#REF!</definedName>
    <definedName name="_________FIN03001">'[6]New g-p-08-401-save on this tab'!#REF!</definedName>
    <definedName name="_________NYR1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'[14]222'!#REF!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>#REF!</definedName>
    <definedName name="________fin0101">#REF!</definedName>
    <definedName name="________FIN03001">'[6]New g-p-08-401-save on this tab'!#REF!</definedName>
    <definedName name="________NYR1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>#REF!</definedName>
    <definedName name="________tax2">#REF!</definedName>
    <definedName name="________tax3">#REF!</definedName>
    <definedName name="________tax4">#REF!</definedName>
    <definedName name="_______223">'[14]222'!#REF!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>#REF!</definedName>
    <definedName name="_______fin0101">#REF!</definedName>
    <definedName name="_______FIN03001">'[6]New g-p-08-401-save on this tab'!#REF!</definedName>
    <definedName name="_______NYR1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>#REF!</definedName>
    <definedName name="_______tax2">#REF!</definedName>
    <definedName name="_______tax3">#REF!</definedName>
    <definedName name="_______tax4">#REF!</definedName>
    <definedName name="______223">'[14]222'!#REF!</definedName>
    <definedName name="______ALL2">'[4]Rate Calc'!#REF!</definedName>
    <definedName name="______FED410">[15]FedPage4!$F$106</definedName>
    <definedName name="______FED411">[15]FedPage4!$H$106</definedName>
    <definedName name="______FIN01001">#REF!</definedName>
    <definedName name="______fin0101">#REF!</definedName>
    <definedName name="______FIN03001">'[5]New g-p-08-401-save on this tab'!#REF!</definedName>
    <definedName name="______NYR1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>#REF!</definedName>
    <definedName name="______tax2">#REF!</definedName>
    <definedName name="______tax3">#REF!</definedName>
    <definedName name="______tax4">#REF!</definedName>
    <definedName name="_____223">'[14]222'!#REF!</definedName>
    <definedName name="_____ALL2">'[4]Rate Calc'!#REF!</definedName>
    <definedName name="_____FED410">[16]FedPage4!$F$106</definedName>
    <definedName name="_____FED411">[16]FedPage4!$H$106</definedName>
    <definedName name="_____FIN01001">#REF!</definedName>
    <definedName name="_____fin0101">#REF!</definedName>
    <definedName name="_____FIN03001">'[5]New g-p-08-401-save on this tab'!#REF!</definedName>
    <definedName name="_____NYR1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>#REF!</definedName>
    <definedName name="_____tax2">#REF!</definedName>
    <definedName name="_____tax3">#REF!</definedName>
    <definedName name="_____tax4">#REF!</definedName>
    <definedName name="____223">'[14]222'!#REF!</definedName>
    <definedName name="____ALL2">'[4]Rate Calc'!#REF!</definedName>
    <definedName name="____FED410">[17]FedPage4!$F$106</definedName>
    <definedName name="____FED411">[17]FedPage4!$H$106</definedName>
    <definedName name="____FIN01001">#REF!</definedName>
    <definedName name="____fin0101">#REF!</definedName>
    <definedName name="____FIN03001">'[5]New g-p-08-401-save on this tab'!#REF!</definedName>
    <definedName name="____NYR1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>#REF!</definedName>
    <definedName name="____tax2">#REF!</definedName>
    <definedName name="____tax3">#REF!</definedName>
    <definedName name="____tax4">#REF!</definedName>
    <definedName name="___223">'[14]222'!#REF!</definedName>
    <definedName name="___ALL2">'[4]Rate Calc'!#REF!</definedName>
    <definedName name="___FED410">[18]FedPage4!$F$106</definedName>
    <definedName name="___FED411">[18]FedPage4!$H$106</definedName>
    <definedName name="___FIN01001">#REF!</definedName>
    <definedName name="___fin0101">#REF!</definedName>
    <definedName name="___FIN03001">'[5]New g-p-08-401-save on this tab'!#REF!</definedName>
    <definedName name="___NYR1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>#REF!</definedName>
    <definedName name="___tax2">#REF!</definedName>
    <definedName name="___tax3">#REF!</definedName>
    <definedName name="___tax4">#REF!</definedName>
    <definedName name="__123Graph_A" hidden="1">#REF!</definedName>
    <definedName name="__123Graph_ARES_02" hidden="1">[19]L!$S$47:$S$58</definedName>
    <definedName name="__123Graph_B" hidden="1">#REF!</definedName>
    <definedName name="__123Graph_BRES_02" hidden="1">[19]L!$T$47:$T$58</definedName>
    <definedName name="__123Graph_C" hidden="1">'[20]Deferred SIT'!#REF!</definedName>
    <definedName name="__123Graph_D" hidden="1">'[20]Deferred SIT'!#REF!</definedName>
    <definedName name="__123Graph_E" hidden="1">'[20]Deferred SIT'!#REF!</definedName>
    <definedName name="__123Graph_F" hidden="1">[21]A!$H$34:$H$63</definedName>
    <definedName name="__123Graph_X" hidden="1">[21]A!$B$34:$B$63</definedName>
    <definedName name="__123Graph_XRES_02" hidden="1">[19]L!$R$47:$R$58</definedName>
    <definedName name="__223">'[14]222'!#REF!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'[7]Rate Calc'!#REF!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'[22]Fed Page 4'!$F$106</definedName>
    <definedName name="__Fed411">'[22]Fed Page 4'!$H$106</definedName>
    <definedName name="__FIN01001">#REF!</definedName>
    <definedName name="__fin0101">#REF!</definedName>
    <definedName name="__FIN03001">'[5]New g-p-08-401-save on this tab'!#REF!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>#REF!</definedName>
    <definedName name="__NYR2">#REF!</definedName>
    <definedName name="__pg1">'[23]Income Stmt wout C&amp;I'!$A$1:$P$83</definedName>
    <definedName name="__pg2">'[23]Income Stmt wout C&amp;I'!$A$133:$M$143</definedName>
    <definedName name="__row1">[13]tbbs!$A$1:$A$5</definedName>
    <definedName name="__SCH10">'[24]Rev Def Sum'!#REF!</definedName>
    <definedName name="__sch17">#REF!</definedName>
    <definedName name="__SCH33">'[25]SCHEDULE 33 A REV.'!$A$1:$H$67</definedName>
    <definedName name="__SCH6">#N/A</definedName>
    <definedName name="__St410">'[22]ST Page 4'!$F$102</definedName>
    <definedName name="__St411">'[22]ST Page 4'!$H$102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07082010BudgetQueryOfAdditions">#REF!</definedName>
    <definedName name="_1_223">'[14]222'!#REF!</definedName>
    <definedName name="_10TAXPROP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'[14]222'!#REF!</definedName>
    <definedName name="_171">#REF!</definedName>
    <definedName name="_186">'[26]236-0011'!#REF!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QTR">#REF!</definedName>
    <definedName name="_1QTR_PROPANE">#REF!</definedName>
    <definedName name="_2_223">'[14]222'!#REF!</definedName>
    <definedName name="_2_SUMMARY">#REF!</definedName>
    <definedName name="_2_SUMMARY10">#REF!</definedName>
    <definedName name="_2000">#REF!</definedName>
    <definedName name="_2003">#REF!</definedName>
    <definedName name="_223">'[14]222'!#REF!</definedName>
    <definedName name="_23_223">'[14]222'!#REF!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82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'[27]Exh 102 Pg 4'!#REF!</definedName>
    <definedName name="_adj4">'[28]Ex 3, Pg 10'!#REF!</definedName>
    <definedName name="_ADJ44">'[29]Exh 2 Pg 4'!#REF!</definedName>
    <definedName name="_ADJ48">#REF!</definedName>
    <definedName name="_ADJ49">#REF!</definedName>
    <definedName name="_ADJ51">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Dist_Values" hidden="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ED410">[30]FedPage4!$F$106</definedName>
    <definedName name="_FED411">[30]FedPage4!$H$106</definedName>
    <definedName name="_Fill" hidden="1">#REF!</definedName>
    <definedName name="_xlnm._FilterDatabase" localSheetId="4" hidden="1">'Sheet 3'!$B$3:$F$186</definedName>
    <definedName name="_FIN01001">#REF!</definedName>
    <definedName name="_fin0101">#REF!</definedName>
    <definedName name="_FIN03001">'[5]New g-p-08-401-save on this tab'!#REF!</definedName>
    <definedName name="_FS_?__">'[31]Journal Entries'!#REF!</definedName>
    <definedName name="_FS_ESC_3_X_\TA">'[32]E-2'!#REF!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'[31]Journal Entries'!#REF!</definedName>
    <definedName name="_GOTO_AB211_">#REF!</definedName>
    <definedName name="_GOTO_AB221_">#REF!</definedName>
    <definedName name="_GOTO_AB221__DO">'[31]Journal Entries'!#REF!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'[32]E-2'!#REF!</definedName>
    <definedName name="_HOME__FS_ESC_3">'[32]E-2'!#REF!</definedName>
    <definedName name="_HOME__GOTO_AA1">'[31]Journal Entries'!#REF!</definedName>
    <definedName name="_HOME__GOTO_AA2">#REF!</definedName>
    <definedName name="_Key1" hidden="1">#REF!</definedName>
    <definedName name="_Key2" hidden="1">#REF!</definedName>
    <definedName name="_LEFT_1__WTB_">#REF!</definedName>
    <definedName name="_LEFT_2__DOWN_2">#REF!</definedName>
    <definedName name="_LEFT_2__WTB_">'[31]Journal Entries'!#REF!</definedName>
    <definedName name="_LEFT_5_">#REF!</definedName>
    <definedName name="_MENUBRANCH_MEN">#REF!</definedName>
    <definedName name="_min1">[33]Sheet1!$D$310</definedName>
    <definedName name="_min10">[33]Sheet1!$AX$308</definedName>
    <definedName name="_min11">[33]Sheet1!$AT$308</definedName>
    <definedName name="_min12">[33]Sheet1!$AV$308</definedName>
    <definedName name="_min13">[33]Sheet1!$AZ$308</definedName>
    <definedName name="_min14">[33]Sheet1!$BB$308</definedName>
    <definedName name="_min15">[33]Sheet1!$BD$308</definedName>
    <definedName name="_min16">[33]Sheet1!$BF$308</definedName>
    <definedName name="_min17">[33]Sheet1!$BL$308</definedName>
    <definedName name="_min18">[33]Sheet1!$BN$308</definedName>
    <definedName name="_min2">[33]Sheet1!$F$308</definedName>
    <definedName name="_min3">[33]Sheet1!$H$308</definedName>
    <definedName name="_min4">[33]Sheet1!$J$308</definedName>
    <definedName name="_min5">[33]Sheet1!$T$308</definedName>
    <definedName name="_min6">[33]Sheet1!$V$308</definedName>
    <definedName name="_min7">[33]Sheet1!$X$308</definedName>
    <definedName name="_min8">[33]Sheet1!$Z$308</definedName>
    <definedName name="_min9">[33]Sheet1!$AR$308</definedName>
    <definedName name="_NYR1">#REF!</definedName>
    <definedName name="_NYR2">'[34]COH Changes'!#REF!</definedName>
    <definedName name="_Order1" hidden="1">0</definedName>
    <definedName name="_Order1_1" hidden="1">0</definedName>
    <definedName name="_Order2" hidden="1">255</definedName>
    <definedName name="_P">'[35]82-93 ACRS-MACRS'!#REF!</definedName>
    <definedName name="_pg1">'[11]Income Stmt wout C&amp;I'!$A$1:$P$83</definedName>
    <definedName name="_pg2">'[11]Income Stmt wout C&amp;I'!$A$133:$M$143</definedName>
    <definedName name="_PRCRSA148..O17">'[32]E-2'!#REF!</definedName>
    <definedName name="_PRCRSAC1..AK46">#REF!</definedName>
    <definedName name="_PRCRSO1..Y60_G">#REF!</definedName>
    <definedName name="_PRCRSQ148..AE1">'[32]E-2'!#REF!</definedName>
    <definedName name="_QYY">'[31]Journal Entries'!#REF!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'[31]Journal Entries'!#REF!</definedName>
    <definedName name="_RIGHT_14_">#REF!</definedName>
    <definedName name="_RIGHT_2__UP_2_">#REF!</definedName>
    <definedName name="_RIGHT_6__">'[31]Journal Entries'!#REF!</definedName>
    <definedName name="_row1">[13]tbbs!$A$1:$A$5</definedName>
    <definedName name="_S">#REF!</definedName>
    <definedName name="_sam1">#REF!</definedName>
    <definedName name="_SCH10">'[36]Rev Def Sum'!#REF!</definedName>
    <definedName name="_sch17">#REF!</definedName>
    <definedName name="_SCH33">'[25]SCHEDULE 33 A REV.'!$A$1:$H$67</definedName>
    <definedName name="_SCH6">#N/A</definedName>
    <definedName name="_Sort" hidden="1">[37]CMDRESRV!#REF!</definedName>
    <definedName name="_ss1">#REF!</definedName>
    <definedName name="_ST410">[30]STPage4!$F$102</definedName>
    <definedName name="_ST411">[30]STPage4!$H$102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P_6_">#REF!</definedName>
    <definedName name="_WIT1">[38]LOGO!$E$15</definedName>
    <definedName name="_WIT6">[38]LOGO!$E$20</definedName>
    <definedName name="_WTB">#REF!</definedName>
    <definedName name="_WTC">#REF!</definedName>
    <definedName name="_WTC_">#REF!</definedName>
    <definedName name="_WTC__BRANCH_\I">'[31]Journal Entries'!#REF!</definedName>
    <definedName name="_WTC__GOTO_A65_">#REF!</definedName>
    <definedName name="_WTC__GOTO_AA21">#REF!</definedName>
    <definedName name="_WTC__GOTO_AB16">'[31]Journal Entries'!#REF!</definedName>
    <definedName name="_WTC__GOTO_AB21">#REF!</definedName>
    <definedName name="_WTC__GOTO_AB22">#REF!</definedName>
    <definedName name="_WTC__GOTO_M111">#REF!</definedName>
    <definedName name="_WTC__GOTO_M50_">'[31]Journal Entries'!#REF!</definedName>
    <definedName name="_WTC__GOTO_MSG_">#REF!</definedName>
    <definedName name="_WTC__HOME_">'[31]Journal Entries'!#REF!</definedName>
    <definedName name="_WTC__HOME__GOT">#REF!</definedName>
    <definedName name="_WTC__PF_?__">'[31]Journal Entries'!#REF!</definedName>
    <definedName name="_WTC__PF_R">'[31]Journal Entries'!#REF!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A">'[39]2000FASB'!#REF!</definedName>
    <definedName name="above">OFFSET(!A1,-1,0)</definedName>
    <definedName name="AccessDatabase" hidden="1">"W:\DF\NISource\Studies\nipsco\Normalization Electric Merchant.mdb"</definedName>
    <definedName name="Accounts_Receivable">#REF!</definedName>
    <definedName name="ACCRUE">#REF!</definedName>
    <definedName name="ACCT106">#REF!</definedName>
    <definedName name="ACCT495">#REF!</definedName>
    <definedName name="ACCT904">#REF!</definedName>
    <definedName name="acctXref">#REF!</definedName>
    <definedName name="ACE">#REF!</definedName>
    <definedName name="ActDef">'[40]Act and Proj Index'!$C$2:$E$265</definedName>
    <definedName name="Actinput">[41]Source_KLO012A!$L$7:$M$14</definedName>
    <definedName name="Active">[42]Inputs!$B$4</definedName>
    <definedName name="ACTUAL">#REF!</definedName>
    <definedName name="ACTUAL_VOL">#REF!</definedName>
    <definedName name="actual3">#REF!</definedName>
    <definedName name="Actuals_3and9">#REF!</definedName>
    <definedName name="actuals5">#REF!</definedName>
    <definedName name="Actuals9">#REF!</definedName>
    <definedName name="Adams">[43]Tapes1st!#REF!</definedName>
    <definedName name="ADDBACK">[44]Page3!$D$38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'[45]Sch5-3'!#REF!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[46]Sch1!$K$1</definedName>
    <definedName name="ADJSUM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[47]Sheet1!#REF!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'[48]L Graph (Data)'!$A$6:$DS$21</definedName>
    <definedName name="Ainputvol">'[49]L Graph (Data)'!$A$6:$DS$17</definedName>
    <definedName name="ali" hidden="1">{"'Server Configuration'!$A$1:$DB$281"}</definedName>
    <definedName name="ALL">#REF!</definedName>
    <definedName name="AllData">OFFSET('[50]SLCs Due &amp; Recd'!$A$11,0,0,COUNTA('[50]SLCs Due &amp; Recd'!$B$1:$B$65536),COUNTA('[50]SLCs Due &amp; Recd'!$A$11:$IV$11))</definedName>
    <definedName name="ALLOC">#REF!</definedName>
    <definedName name="Alloc_87">#REF!</definedName>
    <definedName name="Alloc_HW">#REF!</definedName>
    <definedName name="Alloc_Life">#REF!</definedName>
    <definedName name="Alloc_Med">#REF!</definedName>
    <definedName name="Alloc_SERP">#REF!</definedName>
    <definedName name="alloctable">[51]ALLOCATIONS!$A$10:$I$31</definedName>
    <definedName name="ALLPAGES">#REF!</definedName>
    <definedName name="AMOUNT1">#REF!</definedName>
    <definedName name="AMOUNT2">#REF!</definedName>
    <definedName name="Amount45">[52]page4!$N$6+[52]page4!$N$11+[52]page4!$N$16+[52]page4!$N$21+[52]page4!$N$26+[52]page4!$N$31+[52]page4!$N$36+[52]page4!$N$41+[52]page4!$N$46+[52]page5!$N$6+[52]page5!$N$11+[52]page5!$N$16+[52]page5!$N$21+[52]page5!$N$26+[52]page5!$N$31+[52]page5!$N$36+[52]page5!$N$41+[52]page5!$N$46</definedName>
    <definedName name="Amount67">[52]page6!$N$6+[52]page6!$N$11+[52]page6!$N$16+[52]page6!$N$21+[52]page6!$N$26+[52]page6!$N$31+[52]page6!$N$36+[52]page6!$N$41+[52]page6!$N$46+[52]page7!$N$6+[52]page7!$N$11+[52]page7!$N$16+[52]page7!$N$21+[52]page7!$N$26+[52]page7!$N$31+[52]page7!$N$36+[52]page7!$N$41+[52]page7!$N$46</definedName>
    <definedName name="Amount8">[52]page8!$N$6+[52]page8!$N$11+[52]page8!$N$16+[52]page8!$N$21+[52]page8!$N$26+[52]page8!$N$31+[52]page8!$N$36+[52]page8!$N$41+[52]page8!$N$46</definedName>
    <definedName name="ANGINC">#REF!</definedName>
    <definedName name="ANNPCT">#REF!</definedName>
    <definedName name="ANNPCTANG">#REF!</definedName>
    <definedName name="Application_Fees">[42]Inputs!$B$50</definedName>
    <definedName name="ar">#REF!</definedName>
    <definedName name="ar_1">#REF!</definedName>
    <definedName name="arc">#REF!</definedName>
    <definedName name="arc_1">#REF!</definedName>
    <definedName name="arnt">#REF!</definedName>
    <definedName name="arnt_1">#REF!</definedName>
    <definedName name="art">#REF!</definedName>
    <definedName name="art_1">#REF!</definedName>
    <definedName name="ASD">#REF!</definedName>
    <definedName name="AuditIncomeStmt">#REF!</definedName>
    <definedName name="AUG_DEC">[53]data!#REF!:[53]data!#REF!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[54]EXH10!$A$1:$J$47</definedName>
    <definedName name="Avg_Mo_pmt">[42]Inputs!$B$7</definedName>
    <definedName name="AVGrate">'[55]AVG FXrates'!$B$4:$F$47</definedName>
    <definedName name="b" hidden="1">{"'Server Configuration'!$A$1:$DB$281"}</definedName>
    <definedName name="b_1" hidden="1">{"'Server Configuration'!$A$1:$DB$281"}</definedName>
    <definedName name="bad_debt">#REF!</definedName>
    <definedName name="Bank">[56]Input!#REF!</definedName>
    <definedName name="base">'[57]Index A'!$C$16</definedName>
    <definedName name="Baseline">#REF!</definedName>
    <definedName name="BatchIDMaster">#REF!</definedName>
    <definedName name="BB">'[39]2000FASB'!#REF!</definedName>
    <definedName name="bdate">'[58]Oper Rev&amp;Exp by Accts C2.1A'!$A$4</definedName>
    <definedName name="Beg_Bal">#REF!</definedName>
    <definedName name="below">OFFSET(!A1,1,0)</definedName>
    <definedName name="BenefitAdj">[59]SCH_C3.17!$P$49</definedName>
    <definedName name="BENEFITS">#REF!</definedName>
    <definedName name="Binputrusum">'[48]L Graph (Data)'!$A$97:$DS$109</definedName>
    <definedName name="binputsum">'[49]L Graph (Data)'!$A$19:$DS$29</definedName>
    <definedName name="binputsumru">'[60]L Graph (Data)'!$A$91:$DS$105</definedName>
    <definedName name="binputvol">'[60]L Graph (Data)'!$A$21:$DS$34</definedName>
    <definedName name="BK_DEPR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[61]Assumptions!$J$8:$J$21</definedName>
    <definedName name="BOB">#REF!</definedName>
    <definedName name="bonus">'[62]Variable Assumptions'!$B$21</definedName>
    <definedName name="BOOK1">'[34]COH Changes'!#REF!</definedName>
    <definedName name="BOOK2">#REF!</definedName>
    <definedName name="BOOK3">'[34]COH Changes'!#REF!</definedName>
    <definedName name="BOOK4">'[34]COH Changes'!#REF!</definedName>
    <definedName name="BOOK5">'[34]COH Changes'!#REF!</definedName>
    <definedName name="BOOK6">'[34]COH Changes'!#REF!</definedName>
    <definedName name="BOOK7">[34]CGV!#REF!</definedName>
    <definedName name="BORDER">#REF!</definedName>
    <definedName name="boxes">#REF!</definedName>
    <definedName name="BRAB219..AB220_">#REF!</definedName>
    <definedName name="BREAK">[34]BSG!#REF!</definedName>
    <definedName name="BREAK1">[34]BSG!#REF!</definedName>
    <definedName name="BREAK2">[34]BSG!#REF!</definedName>
    <definedName name="BREAK3">[34]BSG!#REF!</definedName>
    <definedName name="BREAK4">[34]BSG!#REF!</definedName>
    <definedName name="BREAK5">[34]BSG!#REF!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[63]Input!$B$11</definedName>
    <definedName name="bu_name">'[62]Variable Assumptions'!$A$1</definedName>
    <definedName name="Budget">'[64]Dec Monthly Update_5&amp;7'!#REF!</definedName>
    <definedName name="bullshit">'[65]01 EXTENSION'!$A$6:$F$97</definedName>
    <definedName name="bun">#REF!</definedName>
    <definedName name="Button_1">"Normalization_Electric_Merchant_Public_Auth_List"</definedName>
    <definedName name="button_area_1">#REF!</definedName>
    <definedName name="ByTower">#REF!</definedName>
    <definedName name="CALDEN">#REF!</definedName>
    <definedName name="Cap_Structure">#REF!</definedName>
    <definedName name="case">'[57]B-1 p.1 Summary (Base)'!$A$2</definedName>
    <definedName name="CC">'[39]2000FASB'!#REF!</definedName>
    <definedName name="CCCfeeadj">'[49]L Graph (Data)'!$A$410:$DS$457</definedName>
    <definedName name="CCCvoladj">'[49]L Graph (Data)'!$A$359:$DS$406</definedName>
    <definedName name="CCT">#REF!</definedName>
    <definedName name="celltips_area">#REF!</definedName>
    <definedName name="Central_Call_Handling_Charge">'[66]Router Configuration'!$S$1</definedName>
    <definedName name="CH_COS">#REF!</definedName>
    <definedName name="chance">[67]Sheet8!$L$2:$L$263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'[48]L Graph (Data)'!$A$41:$IV$56</definedName>
    <definedName name="Cinputvol">'[60]L Graph (Data)'!$A$38:$DS$51</definedName>
    <definedName name="Clarification">#REF!</definedName>
    <definedName name="CO">#REF!</definedName>
    <definedName name="COA">[68]Chart!$B$2:$C$185</definedName>
    <definedName name="col">#REF!</definedName>
    <definedName name="COLUMBIA_GAS_OF_OHIO__INC.">#REF!</definedName>
    <definedName name="COLUMN1">#REF!</definedName>
    <definedName name="COLUMN2">#REF!</definedName>
    <definedName name="COMBINE">[53]A!#REF!</definedName>
    <definedName name="CommCodeFamilyCodeTbl">#REF!</definedName>
    <definedName name="CommCodeMaster">#REF!</definedName>
    <definedName name="Commodity">[56]Input!$C$10</definedName>
    <definedName name="CommResTbl">#REF!</definedName>
    <definedName name="CompACEData">#REF!</definedName>
    <definedName name="Companies">#REF!</definedName>
    <definedName name="Company">[69]Var!$C$10</definedName>
    <definedName name="Company_Group">#REF!</definedName>
    <definedName name="Company_Name">#REF!</definedName>
    <definedName name="CompanyCodeMaster">#REF!</definedName>
    <definedName name="CompanyName">'[14]Title Page'!$A$22</definedName>
    <definedName name="COMPARE">'[34]COH Changes'!#REF!</definedName>
    <definedName name="COMPARE1">#REF!</definedName>
    <definedName name="COMPARE2">'[34]COH Changes'!#REF!</definedName>
    <definedName name="COMPARE3">'[34]COH Changes'!#REF!</definedName>
    <definedName name="COMPARE4">'[34]COH Changes'!#REF!</definedName>
    <definedName name="COMPARE5">'[34]COH Changes'!#REF!</definedName>
    <definedName name="CompCodeCompGroupTbl">#REF!</definedName>
    <definedName name="CompGroupCompCodeTbl">#REF!</definedName>
    <definedName name="COMRANGE">#REF!</definedName>
    <definedName name="COMROWS">#REF!</definedName>
    <definedName name="coname">[46]Sch1!$A$2</definedName>
    <definedName name="CONS_LEFT">[70]Upload!#REF!</definedName>
    <definedName name="CONS_TOP">[70]Upload!#REF!</definedName>
    <definedName name="CONSOLIDATED">[70]Upload!#REF!</definedName>
    <definedName name="CONTENTS">#REF!</definedName>
    <definedName name="ContInput">[71]Contingency!$B$17:$I$17</definedName>
    <definedName name="COPY">'[34]COH Changes'!#REF!</definedName>
    <definedName name="CORP">#REF!</definedName>
    <definedName name="CountyTable">[43]Tapes1st!#REF!</definedName>
    <definedName name="CoverDate">[69]Cover!$C$5</definedName>
    <definedName name="CPG">#REF!</definedName>
    <definedName name="CR_RANGE">'[72]27a'!#REF!</definedName>
    <definedName name="crap" hidden="1">#REF!</definedName>
    <definedName name="_xlnm.Criteria">'[72]27a'!#REF!</definedName>
    <definedName name="Criteria_MI">'[72]27a'!#REF!</definedName>
    <definedName name="Criteria_mI2">'[2]RIP not used'!$A$3011:$H$3011</definedName>
    <definedName name="Criticality">#REF!</definedName>
    <definedName name="Cum_Int">#REF!</definedName>
    <definedName name="curr_cust_pmts">'[42]Payment Calculation'!$C$24</definedName>
    <definedName name="current">#REF!</definedName>
    <definedName name="Current_Assets">#REF!</definedName>
    <definedName name="Current_Liabilitie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'[36]Rev Def Sum'!#REF!</definedName>
    <definedName name="CWC_12_96">#REF!</definedName>
    <definedName name="CWC_12_97">#REF!</definedName>
    <definedName name="CWC_9_97">#REF!</definedName>
    <definedName name="CYR">'[34]COH Changes'!#REF!</definedName>
    <definedName name="CYR_DEP">[34]BSG!#REF!</definedName>
    <definedName name="CYR_P">[34]BSG!#REF!</definedName>
    <definedName name="d">[73]Assumptions!$F$7</definedName>
    <definedName name="d_1">#REF!</definedName>
    <definedName name="D_2">{"'Server Configuration'!$A$1:$DB$281"}</definedName>
    <definedName name="d_opeb">#REF!</definedName>
    <definedName name="da">{"'Server Configuration'!$A$1:$DB$281"}</definedName>
    <definedName name="da_1">{"'Server Configuration'!$A$1:$DB$281"}</definedName>
    <definedName name="dad" hidden="1">{#N/A,#N/A,FALSE,"Model";#N/A,#N/A,FALSE,"CapitalCosts"}</definedName>
    <definedName name="Data">#REF!</definedName>
    <definedName name="Data.All">OFFSET([74]Data!$B$2,0,0,COUNTA([74]Data!$H$1:$H$65536),16)</definedName>
    <definedName name="DATA.GF">OFFSET('[74]Data-GF'!$B$2,0,0,COUNTA('[74]Data-GF'!$G$1:$G$65536),9)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EstimateActuals">#REF!</definedName>
    <definedName name="DATE">'[75]Sept YTD TB G'!#REF!</definedName>
    <definedName name="dateb">'[57]B-1 p.1 Summary (Base)'!$A$4</definedName>
    <definedName name="DateCertain">[59]LOGO!$D$25</definedName>
    <definedName name="datef">'[57]B-1 p.2 Summary (Forecast)'!$A$4</definedName>
    <definedName name="DAVE">'[32]E-2'!#REF!</definedName>
    <definedName name="dbf">#REF!</definedName>
    <definedName name="dbf_opeb">#REF!</definedName>
    <definedName name="DC">[45]Sch2!#REF!</definedName>
    <definedName name="DD">'[39]2000FASB'!#REF!</definedName>
    <definedName name="DEBT">[76]RORB!$B$2:$F$24</definedName>
    <definedName name="DEF_LEFT">[70]Upload!#REF!</definedName>
    <definedName name="DEF_TOP">[70]Upload!#REF!</definedName>
    <definedName name="DEFERRED">[70]Upload!#REF!</definedName>
    <definedName name="Depcat2">'[40]Dept Index'!$C$3:$E$32</definedName>
    <definedName name="DEPPROD51">#REF!</definedName>
    <definedName name="DEPR">#REF!</definedName>
    <definedName name="Deprate">[77]Deprate!$A:$IV</definedName>
    <definedName name="dept">[78]Index!$K$2:$U$191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tailbalsht">#REF!</definedName>
    <definedName name="dflt1">'[79]Customize Your Invoice'!$E$22</definedName>
    <definedName name="dflt4">'[79]Customize Your Invoice'!$E$26</definedName>
    <definedName name="dflt5">'[79]Customize Your Invoice'!$E$27</definedName>
    <definedName name="dflt6">'[79]Customize Your Invoice'!$D$28</definedName>
    <definedName name="dfuture">#REF!</definedName>
    <definedName name="DIFF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_area_2">#REF!</definedName>
    <definedName name="DISTINC">#REF!</definedName>
    <definedName name="DOIT">[53]A!#REF!</definedName>
    <definedName name="dpo">#REF!</definedName>
    <definedName name="dso">#REF!</definedName>
    <definedName name="e">[73]Assumptions!$F$9</definedName>
    <definedName name="e_1">#REF!</definedName>
    <definedName name="E_factor_amt">[42]Inputs!$B$32</definedName>
    <definedName name="e_sam1">#REF!</definedName>
    <definedName name="EA">[42]Inputs!$B$8</definedName>
    <definedName name="ebf">[73]Assumptions!$D$9</definedName>
    <definedName name="ec">#REF!</definedName>
    <definedName name="ec_1">#REF!</definedName>
    <definedName name="ecbf">#REF!</definedName>
    <definedName name="EE">'[39]2000FASB'!#REF!</definedName>
    <definedName name="efuture">#REF!</definedName>
    <definedName name="EGC">[56]Input!$C$11</definedName>
    <definedName name="EGCDATE">[56]Input!$C$14</definedName>
    <definedName name="End_Bal">#REF!</definedName>
    <definedName name="ENDrate">'[55]END FXrates'!$B$4:$F$46</definedName>
    <definedName name="Enrolled">[42]Inputs!$B$5</definedName>
    <definedName name="ent">#REF!</definedName>
    <definedName name="ent_1">#REF!</definedName>
    <definedName name="entbf">#REF!</definedName>
    <definedName name="ENTRY">#REF!</definedName>
    <definedName name="EOG">#REF!</definedName>
    <definedName name="EQUITY">[76]RORB!$A$25:$G$49</definedName>
    <definedName name="Est_Enrollment">[42]Inputs!$B$17</definedName>
    <definedName name="et">#REF!</definedName>
    <definedName name="et_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'[34]COH Changes'!#REF!</definedName>
    <definedName name="FASB2">'[34]COH Changes'!#REF!</definedName>
    <definedName name="FASB3">'[34]COH Changes'!#REF!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'[58]Operating Income Summary C-1'!$A$4</definedName>
    <definedName name="FDATE">'[58]Oper Rev&amp;Exp by Accts C2.1B'!$A$4</definedName>
    <definedName name="FDBOR">#REF!</definedName>
    <definedName name="FEDELECT">#REF!</definedName>
    <definedName name="FEDTAX">'[36]Rev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F">#N/A</definedName>
    <definedName name="fffff" hidden="1">{"ALL",#N/A,FALSE,"A"}</definedName>
    <definedName name="FICA">[80]Sheet1!$A$2:$R$48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ndRef">OFFSET('[50]% Invoice'!$A$1,0,0,COUNTA('[50]% Invoice'!$A$1:$A$65536),1)</definedName>
    <definedName name="First_DC_Month">'[81]Date Formulas'!$G$28</definedName>
    <definedName name="First_Merit">'[81]Date Formulas'!$F$22</definedName>
    <definedName name="First_Month">'[82]Date Formulas'!$G$16</definedName>
    <definedName name="five">#REF!</definedName>
    <definedName name="FiveYr">#REF!</definedName>
    <definedName name="FM_BK1">[83]A!#REF!</definedName>
    <definedName name="FM_BK2">[83]A!#REF!</definedName>
    <definedName name="FM_BK3">[83]A!#REF!</definedName>
    <definedName name="FM_BK4">[83]A!#REF!</definedName>
    <definedName name="FM_BK5">[83]A!#REF!</definedName>
    <definedName name="FM_BK6">[83]A!#REF!</definedName>
    <definedName name="FMS">'[34]COH Changes'!#REF!</definedName>
    <definedName name="FMS_LEFT">'[34]COH Changes'!#REF!</definedName>
    <definedName name="FMS_PRINT">'[34]COH Changes'!#REF!</definedName>
    <definedName name="FMS_TITLE">'[34]COH Changes'!#REF!</definedName>
    <definedName name="foot">[84]Table!$C$5:$D$54</definedName>
    <definedName name="For_the_12_Months_Ended_May_31__2012">#REF!</definedName>
    <definedName name="For_the_Year_Ended__December_31">#REF!</definedName>
    <definedName name="forecast">'[57]Index A'!$C$18</definedName>
    <definedName name="FOREM_S">#REF!</definedName>
    <definedName name="FORESTORE">#REF!</definedName>
    <definedName name="FORESUM">#REF!</definedName>
    <definedName name="FORM">#REF!</definedName>
    <definedName name="fsdfsad" hidden="1">{"ALL",#N/A,FALSE,"A"}</definedName>
    <definedName name="FTLEE">#REF!</definedName>
    <definedName name="FTY">#REF!</definedName>
    <definedName name="FUELCOST">#REF!</definedName>
    <definedName name="Full_Print">#REF!</definedName>
    <definedName name="FY">[45]Sch2!#REF!</definedName>
    <definedName name="FYDESC">#REF!</definedName>
    <definedName name="g_a02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'[85]DEF BAL FED'!#REF!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RY">#REF!</definedName>
    <definedName name="GAS_PURCH_SORT">#REF!</definedName>
    <definedName name="GASCOST">#REF!</definedName>
    <definedName name="GASNOTE">#REF!</definedName>
    <definedName name="GG">'[39]2000FASB'!#REF!</definedName>
    <definedName name="GO">[83]A!#REF!</definedName>
    <definedName name="GP_4_1">'[86]GP-X-X'!#REF!</definedName>
    <definedName name="GP_8_1">'[86]GP-X-X'!#REF!</definedName>
    <definedName name="Grade">[61]Assumptions!$J$8:$J$21</definedName>
    <definedName name="GROSS_WAGES">#REF!</definedName>
    <definedName name="HEAD">#REF!</definedName>
    <definedName name="header">#REF!</definedName>
    <definedName name="Header_Row">ROW(#REF!)</definedName>
    <definedName name="HH">#N/A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'[53]Tax Valid'!#REF!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'[60]L Graph (Data)'!$A$71:$DS$84</definedName>
    <definedName name="IBM">{"'Server Configuration'!$A$1:$DB$281"}</definedName>
    <definedName name="IC">{"'Server Configuration'!$A$1:$DB$281"}</definedName>
    <definedName name="ICT">'[87]CPA BS-G 12-2016'!#REF!</definedName>
    <definedName name="IDN">'[87]CPA BS-G 12-2016'!#REF!</definedName>
    <definedName name="IFN">'[88]IS GAAP vs Reg'!#REF!</definedName>
    <definedName name="II">#N/A</definedName>
    <definedName name="IMFILE">#REF!</definedName>
    <definedName name="IMPORT">[83]A!#REF!</definedName>
    <definedName name="INCTAX">'[36]Rev Def Sum'!#REF!</definedName>
    <definedName name="INCTAX2">'[36]Rev Def Sum'!#REF!</definedName>
    <definedName name="INDADD">#REF!</definedName>
    <definedName name="input">#REF!</definedName>
    <definedName name="Inputbase">'[48]A (Input) Inv MO Service Charge'!#REF!</definedName>
    <definedName name="INPUTMAP">#REF!</definedName>
    <definedName name="INSTRUCTIONS">#REF!</definedName>
    <definedName name="INSTRUCTIONS_FO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'[48]L Graph (Data)'!$A$113:$DS$126</definedName>
    <definedName name="Irefbaseunits">'[60]L Graph (Data)'!$A$109:$DS$125</definedName>
    <definedName name="ITARCRRCCHARGE">'[49]L Graph (Data)'!$A$187:$DS$233</definedName>
    <definedName name="ITbasefee">'[49]L Graph (Data)'!$A$49:$DS$60</definedName>
    <definedName name="ITbaseRUFee">'[49]L Graph (Data)'!$A$239:$DS$286</definedName>
    <definedName name="ITbinputsumru">'[49]L Graph (Data)'!$A$81:$DS$128</definedName>
    <definedName name="ITbinputvol">'[49]L Graph (Data)'!$A$19:$DS$30</definedName>
    <definedName name="ITCinputvol">'[49]L Graph (Data)'!$A$34:$DS$45</definedName>
    <definedName name="ITIbaselineunits">'[49]L Graph (Data)'!$A$63:$DS$74</definedName>
    <definedName name="ITNetArcCharge">'[49]L Graph (Data)'!$A$293:$DS$339</definedName>
    <definedName name="ITnetservfee">'[49]L Graph (Data)'!$A$344:$DS$355</definedName>
    <definedName name="ITrefbaselineunits">'[49]L Graph (Data)'!$A$132:$DS$181</definedName>
    <definedName name="J_E">#REF!</definedName>
    <definedName name="jh" hidden="1">{"ALL",#N/A,FALSE,"A"}</definedName>
    <definedName name="JJ">'[39]2000FASB'!#REF!</definedName>
    <definedName name="JRNLID.PRN">#REF!</definedName>
    <definedName name="JTC">'[57]Operating Income Summary C-1'!$M$9</definedName>
    <definedName name="K2_WBEVMODE" hidden="1">0</definedName>
    <definedName name="KLOInput">[71]KLO!$B$21:$I$34</definedName>
    <definedName name="KY">#REF!</definedName>
    <definedName name="LA">#REF!</definedName>
    <definedName name="LAB">'[89]408-09-Inc Taxes'!#REF!</definedName>
    <definedName name="LABOR">#REF!</definedName>
    <definedName name="Last_DC_Month">'[81]Date Formulas'!$F$28</definedName>
    <definedName name="Last_Month">'[82]Date Formulas'!$F$16</definedName>
    <definedName name="Last_Row">IF(Values_Entered,Header_Row+Number_of_Payments,Header_Row)</definedName>
    <definedName name="left">OFFSET(!A1,0,-1)</definedName>
    <definedName name="LEFT_LABEL">#REF!</definedName>
    <definedName name="licenseduration">#REF!</definedName>
    <definedName name="licensescope">#REF!</definedName>
    <definedName name="LINE">#REF!</definedName>
    <definedName name="LNG">#REF!</definedName>
    <definedName name="Loads">[74]Loads!$B$7:$M$37</definedName>
    <definedName name="Loan_Amount">#REF!</definedName>
    <definedName name="Loan_Start">#REF!</definedName>
    <definedName name="Loan_Years">#REF!</definedName>
    <definedName name="LOBBYING">#REF!</definedName>
    <definedName name="Long_Term_Debt">#REF!</definedName>
    <definedName name="lookup">'[90]Input Sheet'!$A$9:$BM$140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M_S">#REF!</definedName>
    <definedName name="mcfill">[33]Sheet1!$BL$243:$BL$254</definedName>
    <definedName name="mdt">[91]Assumptions!$D$7</definedName>
    <definedName name="med_pr">'[62]Variable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NU_CHOICE">#REF!</definedName>
    <definedName name="MENU_OPEN">#REF!</definedName>
    <definedName name="MENU_SAVE">#REF!</definedName>
    <definedName name="Mgr">#REF!</definedName>
    <definedName name="migcust">[33]Sheet1!$BL$242</definedName>
    <definedName name="miggraphs">[33]Sheet1!$BL$3:$BO$302</definedName>
    <definedName name="migvol">[33]Sheet1!$BN$242</definedName>
    <definedName name="mintable">[33]Sheet1!$I$316:$K$321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ONTH">'[30]Exp Check'!$I$1:$T$2</definedName>
    <definedName name="Months">#REF!</definedName>
    <definedName name="MR_TAX">#REF!</definedName>
    <definedName name="MS">#REF!</definedName>
    <definedName name="MSG_CELL">#REF!</definedName>
    <definedName name="MSG_FILE">'[31]Journal Entries'!#REF!</definedName>
    <definedName name="MSG_FINISH">#REF!</definedName>
    <definedName name="MSG_OPEN">#REF!</definedName>
    <definedName name="MSG_SAVE">'[31]Journal Entries'!#REF!</definedName>
    <definedName name="mvfill">[33]Sheet1!$BN$243:$BN$254</definedName>
    <definedName name="NCSC">'[92]Rev Def Sum'!#REF!</definedName>
    <definedName name="NCSCLB" hidden="1">{"'Server Configuration'!$A$1:$DB$281"}</definedName>
    <definedName name="NE">#REF!</definedName>
    <definedName name="NEBT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GD">#REF!</definedName>
    <definedName name="NIP">#REF!</definedName>
    <definedName name="NJANG">#REF!</definedName>
    <definedName name="NJDIST">#REF!</definedName>
    <definedName name="NO">#REF!</definedName>
    <definedName name="No.">#REF!</definedName>
    <definedName name="NORM_VOL">#REF!</definedName>
    <definedName name="Normalization_Electric_Merchant_Public_Auth_List">'[93]Public Auth'!$AA$123:$AA$124</definedName>
    <definedName name="nousf">#REF!</definedName>
    <definedName name="NPM">#REF!</definedName>
    <definedName name="nq_0_12">#REF!</definedName>
    <definedName name="NSP_COS">#REF!</definedName>
    <definedName name="Num_Pmt_Per_Year">#REF!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#REF!='[94]September Travel Detail'!#REF!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[95]Sheet1!$E$182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SCENARIO">"BD_SCENARIO_TBL"</definedName>
    <definedName name="NYR1_DEP">[34]BSG!#REF!</definedName>
    <definedName name="NYR1_P">[34]BSG!#REF!</definedName>
    <definedName name="NYR2_DEP">[34]BSG!#REF!</definedName>
    <definedName name="NYR2_P">[34]BSG!#REF!</definedName>
    <definedName name="NYR3_DEP">[34]BSG!#REF!</definedName>
    <definedName name="NYR3_P">[34]BSG!#REF!</definedName>
    <definedName name="NYR4_DEP">[34]BSG!#REF!</definedName>
    <definedName name="NYR4_P">[34]BSG!#REF!</definedName>
    <definedName name="NYR5_DEP">[34]BSG!#REF!</definedName>
    <definedName name="NYR5_P">[34]BSG!#REF!</definedName>
    <definedName name="NYR6_DEP">[34]BSG!#REF!</definedName>
    <definedName name="OK">#REF!</definedName>
    <definedName name="OPEB_Credit">[42]Inputs!$B$34</definedName>
    <definedName name="OPERID">'[96]CGV 2015 BS-G'!#REF!</definedName>
    <definedName name="OPR">'[96]CGV 2015 BS-G'!#REF!</definedName>
    <definedName name="OTHER">#REF!</definedName>
    <definedName name="OTHERTAX">#REF!</definedName>
    <definedName name="OTPAY">#REF!</definedName>
    <definedName name="P1_STR1_S">#REF!</definedName>
    <definedName name="P2_STR1_S">#REF!</definedName>
    <definedName name="P87B">'[1]2000FASB'!#REF!</definedName>
    <definedName name="P87L">'[1]2000FASB'!#REF!</definedName>
    <definedName name="P87S">'[72]FASB 109'!#REF!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'[97]Rate Base Summary Sch B-1'!#REF!</definedName>
    <definedName name="PAGE3">#REF!</definedName>
    <definedName name="PAGE4">#REF!</definedName>
    <definedName name="PAGE5">'[98]B-2.3'!#REF!</definedName>
    <definedName name="PAGE6">'[98]B-2.3'!#REF!</definedName>
    <definedName name="PAGE7">#REF!</definedName>
    <definedName name="PAGE8">#REF!</definedName>
    <definedName name="PASS">#REF!</definedName>
    <definedName name="Pay_Date">#REF!</definedName>
    <definedName name="Pay_Num">#REF!</definedName>
    <definedName name="Payment_Date">DATE(YEAR(Loan_Start),MONTH(Loan_Start)+Payment_Number,DAY(Loan_Start))</definedName>
    <definedName name="penalty">#REF!</definedName>
    <definedName name="PerInvoiceLookup">OFFSET('[50]% Invoice'!$A$1,0,0,COUNTA('[50]% Invoice'!$A$1:$A$65536),COUNTA('[50]% Invoice'!$A$1:$IV$1))</definedName>
    <definedName name="PERMDIFF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PTY">#REF!</definedName>
    <definedName name="pr_tax">#REF!</definedName>
    <definedName name="PREMPAY">#REF!</definedName>
    <definedName name="previous">#REF!</definedName>
    <definedName name="previousest">#REF!</definedName>
    <definedName name="PreviousEstimate">#REF!</definedName>
    <definedName name="Princ">#REF!</definedName>
    <definedName name="PRINT">#REF!</definedName>
    <definedName name="_xlnm.Print_Area">#REF!</definedName>
    <definedName name="Print_Area_MI">#REF!</definedName>
    <definedName name="print_Area_MM">[99]CMDGEN!#REF!</definedName>
    <definedName name="Print_Area_Reset">OFFSET(Full_Print,0,0,Last_Row)</definedName>
    <definedName name="Print_Area2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'[5]New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[53]data!#REF!</definedName>
    <definedName name="PrintDepr1">#REF!</definedName>
    <definedName name="PrintDepr2">#REF!</definedName>
    <definedName name="PRINTFASB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EVC">#REF!</definedName>
    <definedName name="Prints_LIFO">[100]A!#REF!</definedName>
    <definedName name="PRINTSCH35B">#REF!</definedName>
    <definedName name="PRINTSU">'[34]COH Changes'!#REF!</definedName>
    <definedName name="PRINTSUMMARY">#REF!</definedName>
    <definedName name="PRINTTOTALS">#REF!</definedName>
    <definedName name="PRIOR">#REF!</definedName>
    <definedName name="productlist">'[101]Product List'!$A$1:$E$23153</definedName>
    <definedName name="profit_sharing">#REF!</definedName>
    <definedName name="proj_cust_pmts">'[42]Payment Calculation'!$C$25</definedName>
    <definedName name="Projdef">[102]Indices!$B$631:$C$739</definedName>
    <definedName name="ProjIDList">#REF!</definedName>
    <definedName name="ProjInput">[71]Projects!$B$17:$I$18</definedName>
    <definedName name="PROPTAX">#REF!</definedName>
    <definedName name="PRYR">'[103]inctax calc'!#REF!</definedName>
    <definedName name="PSCo_COS">#REF!</definedName>
    <definedName name="PURCHASE">'[88]IS GAAP vs Reg'!#REF!</definedName>
    <definedName name="PurchasingGroupMaster">#REF!</definedName>
    <definedName name="PurchasingTbl">#REF!</definedName>
    <definedName name="q_MTEP06_App_AB_Facility">#REF!</definedName>
    <definedName name="q_MTEP06_App_AB_Projects">#REF!</definedName>
    <definedName name="qryFTECategbyCountry">#REF!</definedName>
    <definedName name="qual_0_12">#REF!</definedName>
    <definedName name="query">[5]Parse!#REF!</definedName>
    <definedName name="Ques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ARValidate">#REF!</definedName>
    <definedName name="RATE">'[4]Rate Calc'!#REF!</definedName>
    <definedName name="RATEBASE">'[36]Rev Def Sum'!#REF!</definedName>
    <definedName name="rates">#REF!</definedName>
    <definedName name="RBN">#REF!</definedName>
    <definedName name="RBU">'[75]Sept YTD TB G'!#REF!</definedName>
    <definedName name="RECON">#REF!</definedName>
    <definedName name="RECON2">#REF!</definedName>
    <definedName name="RECONCILATION">#REF!</definedName>
    <definedName name="_xlnm.Recorder">#REF!</definedName>
    <definedName name="RefFunction">[61]Assumptions!$F$34:$F$39</definedName>
    <definedName name="RefGrade">[61]Assumptions!$F$7:$F$16</definedName>
    <definedName name="RefJobTitle">[61]Assumptions!$F$18:$F$31</definedName>
    <definedName name="REPORT">#REF!</definedName>
    <definedName name="REPORT_1">#N/A</definedName>
    <definedName name="Report1">#REF!</definedName>
    <definedName name="Report2">'[104]82-93 ACRS MACRS'!#REF!</definedName>
    <definedName name="Report3">'[104]82-93 ACRS MACRS'!#REF!</definedName>
    <definedName name="Report4">'[104]82-93 ACRS MACRS'!#REF!</definedName>
    <definedName name="ResourceTypeMaster">#REF!</definedName>
    <definedName name="Retinput">[71]Retained!$B$17:$I$17</definedName>
    <definedName name="REVALLOC">'[25]ATTACH REH-5A REV'!$A$1:$J$39</definedName>
    <definedName name="revreq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>#REF!</definedName>
    <definedName name="row">#REF!</definedName>
    <definedName name="RPRINT_">'[31]Journal Entries'!#REF!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3CBSCapitalVarianceReport_List4_List4">[105]Intermediate!#REF!</definedName>
    <definedName name="RPTR0203CBSCapitalVarianceReportnew_List4_List4">[105]Intermediate!#REF!</definedName>
    <definedName name="RPTR0203CBSCapitalVarianceReportnew_List4_List4_1">[105]Intermediate!#REF!</definedName>
    <definedName name="rt">[78]Index!$X$2:$AI$365</definedName>
    <definedName name="RTT">#REF!</definedName>
    <definedName name="Rtype">[102]Indices!$B$266:$M$627</definedName>
    <definedName name="ru">'[106]Index Resource Type'!$P$2:$Q$112</definedName>
    <definedName name="RUDEf2">[107]RUDefs!$B$2:$D$72</definedName>
    <definedName name="Rusty" hidden="1">{"'Server Configuration'!$A$1:$DB$281"}</definedName>
    <definedName name="S_CYR">[34]BSG!#REF!</definedName>
    <definedName name="S_NYR1">[34]BSG!#REF!</definedName>
    <definedName name="S_NYR2">[34]BSG!#REF!</definedName>
    <definedName name="S_NYR3">[34]BSG!#REF!</definedName>
    <definedName name="S_NYR4">[34]BSG!#REF!</definedName>
    <definedName name="S_NYR5">[34]BSG!#REF!</definedName>
    <definedName name="S_UPRINT">#REF!</definedName>
    <definedName name="S35A">#REF!</definedName>
    <definedName name="S35B">#REF!</definedName>
    <definedName name="S5_">[34]BSG!#REF!</definedName>
    <definedName name="S6_">[34]BSG!#REF!</definedName>
    <definedName name="salary">#REF!</definedName>
    <definedName name="sample1">#REF!</definedName>
    <definedName name="Sample2">#REF!</definedName>
    <definedName name="SAS_GasCost">[56]Input!#REF!</definedName>
    <definedName name="SAVE_AS_JRNLID.">#REF!</definedName>
    <definedName name="SCH_17_1of2">#REF!</definedName>
    <definedName name="SCH_17_2of2">#REF!</definedName>
    <definedName name="sch35a">#REF!</definedName>
    <definedName name="sch35b">#REF!</definedName>
    <definedName name="SCHAX2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X1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'[108]M Table'!$A$2:$C$31</definedName>
    <definedName name="Sep_08_Man_Fee">#REF!</definedName>
    <definedName name="SET">[70]Upload!#REF!</definedName>
    <definedName name="seven">#REF!</definedName>
    <definedName name="SGA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'[57]B-1 p.1 Summary (Base)'!$J$8</definedName>
    <definedName name="SOACommRTTbl">#REF!</definedName>
    <definedName name="SOURCE">[34]BSG!#REF!</definedName>
    <definedName name="special1">[33]Sheet1!$D$255:$D$266,[33]Sheet1!$H$255:$H$266,[33]Sheet1!$J$255:$J$266,[33]Sheet1!$T$255:$T$266,[33]Sheet1!$X$255:$X$266,[33]Sheet1!$Z$255:$Z$266</definedName>
    <definedName name="special2">[33]Sheet1!$AR$255,[33]Sheet1!$AR$255:$AR$266,[33]Sheet1!$AT$255:$AT$266,[33]Sheet1!$AV$255:$AV$266,[33]Sheet1!$AX$255:$AX$266,[33]Sheet1!$AZ$255:$AZ$266,[33]Sheet1!$BB$255:$BB$266,[33]Sheet1!$BD$255:$BD$266,[33]Sheet1!$BF$255:$BF$266</definedName>
    <definedName name="SPECIFIC">#REF!</definedName>
    <definedName name="SPS_COS">#REF!</definedName>
    <definedName name="ss">#REF!</definedName>
    <definedName name="ssml">#REF!</definedName>
    <definedName name="STANDARD_FILE_N">#REF!</definedName>
    <definedName name="START">'[34]COH Changes'!#REF!</definedName>
    <definedName name="start1">#REF!</definedName>
    <definedName name="STATE">#REF!</definedName>
    <definedName name="STATE_LEFT">[70]Upload!#REF!</definedName>
    <definedName name="STATE_TOP">[70]Upload!#REF!</definedName>
    <definedName name="STATETAX_PAY_MO">#REF!</definedName>
    <definedName name="STATETAX_PAY_WK">#REF!</definedName>
    <definedName name="STBOR">#REF!</definedName>
    <definedName name="STILL1040">'[109]Addt''l 1040 Exclusions'!$A$5:$U$44</definedName>
    <definedName name="STORAGE">#REF!</definedName>
    <definedName name="strat1">#REF!</definedName>
    <definedName name="STUDY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">#REF!</definedName>
    <definedName name="TABLE">#REF!</definedName>
    <definedName name="tan">[110]SEtan!$A$2:$B$20</definedName>
    <definedName name="tax">#REF!</definedName>
    <definedName name="TCO">#REF!</definedName>
    <definedName name="Teldata">#REF!</definedName>
    <definedName name="TEMP">#REF!</definedName>
    <definedName name="TemplateYrOneFirstMo">#REF!</definedName>
    <definedName name="ten">#REF!</definedName>
    <definedName name="test">'[111]236-0011'!#REF!</definedName>
    <definedName name="test1">'[90]Input Sheet'!#REF!</definedName>
    <definedName name="TITLES">#REF!</definedName>
    <definedName name="TN">#REF!</definedName>
    <definedName name="tol">0.001</definedName>
    <definedName name="TOP_DEP">[34]BSG!#REF!</definedName>
    <definedName name="TOP_LABEL">#REF!</definedName>
    <definedName name="TOP_S">[34]BSG!#REF!</definedName>
    <definedName name="TOPCNIT">#REF!</definedName>
    <definedName name="TOPCS">#REF!</definedName>
    <definedName name="TOPCYR">[53]data!#REF!</definedName>
    <definedName name="TOPNYR1">#REF!</definedName>
    <definedName name="TOPNYR2">#REF!</definedName>
    <definedName name="TOT">#REF!</definedName>
    <definedName name="TOTAL">#REF!</definedName>
    <definedName name="Total_Cap_Liab">#REF!</definedName>
    <definedName name="Total_Interest">#REF!</definedName>
    <definedName name="Total_Pay">#REF!</definedName>
    <definedName name="Total_Payment">Scheduled_Payment+Extra_Payment</definedName>
    <definedName name="Total_pg1">SUM([112]complete_w_info_draft!$D$39:$D$70)</definedName>
    <definedName name="TOTAL_PRIOR_YEARS_STATE_TAX_EXPENSE">#REF!</definedName>
    <definedName name="TOTALONM">#REF!</definedName>
    <definedName name="TOTALS">#REF!</definedName>
    <definedName name="Training">#REF!</definedName>
    <definedName name="TrialBal">#REF!</definedName>
    <definedName name="trth" hidden="1">{"ALL",#N/A,FALSE,"A"}</definedName>
    <definedName name="tttttt">#REF!</definedName>
    <definedName name="twenty">#REF!</definedName>
    <definedName name="TY">'[45]Ex 3, Pg 9-10'!#REF!</definedName>
    <definedName name="TYDESC">[46]Sch1!$A$4</definedName>
    <definedName name="TypeOfBuyMaster">#REF!</definedName>
    <definedName name="UNEMPLOY_TAX">#REF!</definedName>
    <definedName name="UPLOAD">#REF!</definedName>
    <definedName name="Usage_per_Cust">[42]Inputs!$B$12</definedName>
    <definedName name="usd">[113]Assumptions!$C$13</definedName>
    <definedName name="USE_THE_STANDAR">#REF!</definedName>
    <definedName name="USF">#REF!</definedName>
    <definedName name="Values_Entered">IF(Loan_Amount*Interest_Rate*Loan_Years*Loan_Start&gt;0,1,0)</definedName>
    <definedName name="vital5">'[79]Customize Your Invoice'!$E$15</definedName>
    <definedName name="VOL_COMP2">#REF!</definedName>
    <definedName name="VOL_COMPARISON">#REF!</definedName>
    <definedName name="WCSUM">#REF!</definedName>
    <definedName name="wit">'[58]Operating Income Summary C-1'!$M$9</definedName>
    <definedName name="Witness">[56]Input!$B$8</definedName>
    <definedName name="WORKAREA">'[25]ATTACH REH-5A REV'!$B$52:$K$169</definedName>
    <definedName name="WorkingDaysPerYear">210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x" hidden="1">255</definedName>
    <definedName name="Xcel">'[114]Data Entry and Forecaster'!#REF!</definedName>
    <definedName name="Xcel_COS">#REF!</definedName>
    <definedName name="xq">'[115]HIDE R34 Q4'!#REF!</definedName>
    <definedName name="Xref">'[116]xref acct'!$A$3:$C$167</definedName>
    <definedName name="xxxx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[117]Indices!$B$3:$C$36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[118]GlobalDates!$C$9</definedName>
    <definedName name="YrOneFirstMo">[118]GlobalDates!$F$9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AB19" i="7"/>
  <c r="AA19" i="7"/>
  <c r="AA20" i="7" s="1"/>
  <c r="Z19" i="7"/>
  <c r="Z20" i="7" s="1"/>
  <c r="Y19" i="7"/>
  <c r="X19" i="7"/>
  <c r="X20" i="7" s="1"/>
  <c r="W19" i="7"/>
  <c r="V19" i="7"/>
  <c r="U19" i="7"/>
  <c r="T19" i="7"/>
  <c r="S19" i="7"/>
  <c r="S20" i="7" s="1"/>
  <c r="R19" i="7"/>
  <c r="R20" i="7" s="1"/>
  <c r="AB14" i="7"/>
  <c r="AA14" i="7"/>
  <c r="Z14" i="7"/>
  <c r="Y14" i="7"/>
  <c r="X14" i="7"/>
  <c r="W14" i="7"/>
  <c r="V14" i="7"/>
  <c r="U14" i="7"/>
  <c r="T14" i="7"/>
  <c r="S14" i="7"/>
  <c r="R14" i="7"/>
  <c r="N14" i="7"/>
  <c r="M14" i="7"/>
  <c r="L14" i="7"/>
  <c r="K14" i="7"/>
  <c r="J14" i="7"/>
  <c r="I14" i="7"/>
  <c r="H14" i="7"/>
  <c r="G14" i="7"/>
  <c r="F14" i="7"/>
  <c r="E14" i="7"/>
  <c r="D14" i="7"/>
  <c r="Q13" i="7"/>
  <c r="Q19" i="7" s="1"/>
  <c r="C13" i="7"/>
  <c r="C14" i="7" s="1"/>
  <c r="AB8" i="7"/>
  <c r="AA8" i="7"/>
  <c r="Z8" i="7"/>
  <c r="Y8" i="7"/>
  <c r="X8" i="7"/>
  <c r="W8" i="7"/>
  <c r="V8" i="7"/>
  <c r="U8" i="7"/>
  <c r="T8" i="7"/>
  <c r="S8" i="7"/>
  <c r="R8" i="7"/>
  <c r="Q8" i="7"/>
  <c r="AC7" i="7"/>
  <c r="AC8" i="7" s="1"/>
  <c r="N7" i="7"/>
  <c r="N19" i="7" s="1"/>
  <c r="M7" i="7"/>
  <c r="M19" i="7" s="1"/>
  <c r="L7" i="7"/>
  <c r="L19" i="7" s="1"/>
  <c r="K7" i="7"/>
  <c r="K8" i="7" s="1"/>
  <c r="J7" i="7"/>
  <c r="J8" i="7" s="1"/>
  <c r="I7" i="7"/>
  <c r="I8" i="7" s="1"/>
  <c r="H7" i="7"/>
  <c r="H19" i="7" s="1"/>
  <c r="G7" i="7"/>
  <c r="G19" i="7" s="1"/>
  <c r="F7" i="7"/>
  <c r="F19" i="7" s="1"/>
  <c r="E7" i="7"/>
  <c r="E19" i="7" s="1"/>
  <c r="E20" i="7" s="1"/>
  <c r="D7" i="7"/>
  <c r="D19" i="7" s="1"/>
  <c r="C7" i="7"/>
  <c r="C8" i="7" s="1"/>
  <c r="N16" i="6"/>
  <c r="J16" i="6"/>
  <c r="I16" i="6"/>
  <c r="H16" i="6"/>
  <c r="G16" i="6"/>
  <c r="F16" i="6"/>
  <c r="E16" i="6"/>
  <c r="D16" i="6"/>
  <c r="C16" i="6"/>
  <c r="AC10" i="6"/>
  <c r="O10" i="6"/>
  <c r="AB9" i="6"/>
  <c r="AB15" i="6" s="1"/>
  <c r="AB17" i="6" s="1"/>
  <c r="AA9" i="6"/>
  <c r="AA15" i="6" s="1"/>
  <c r="AA17" i="6" s="1"/>
  <c r="Z9" i="6"/>
  <c r="Z11" i="6" s="1"/>
  <c r="Y9" i="6"/>
  <c r="Y15" i="6" s="1"/>
  <c r="X9" i="6"/>
  <c r="W9" i="6"/>
  <c r="W15" i="6" s="1"/>
  <c r="W17" i="6" s="1"/>
  <c r="V9" i="6"/>
  <c r="U9" i="6"/>
  <c r="T9" i="6"/>
  <c r="T15" i="6" s="1"/>
  <c r="T17" i="6" s="1"/>
  <c r="S9" i="6"/>
  <c r="S15" i="6" s="1"/>
  <c r="S17" i="6" s="1"/>
  <c r="R9" i="6"/>
  <c r="R11" i="6" s="1"/>
  <c r="Q9" i="6"/>
  <c r="Q15" i="6" s="1"/>
  <c r="N9" i="6"/>
  <c r="M9" i="6"/>
  <c r="L9" i="6"/>
  <c r="K9" i="6"/>
  <c r="J9" i="6"/>
  <c r="J15" i="6" s="1"/>
  <c r="J17" i="6" s="1"/>
  <c r="I9" i="6"/>
  <c r="I11" i="6" s="1"/>
  <c r="H9" i="6"/>
  <c r="H11" i="6" s="1"/>
  <c r="G9" i="6"/>
  <c r="G15" i="6" s="1"/>
  <c r="G17" i="6" s="1"/>
  <c r="F9" i="6"/>
  <c r="E9" i="6"/>
  <c r="D9" i="6"/>
  <c r="C9" i="6"/>
  <c r="N5" i="6"/>
  <c r="H5" i="6"/>
  <c r="F5" i="6"/>
  <c r="AB4" i="6"/>
  <c r="AB16" i="6" s="1"/>
  <c r="AA4" i="6"/>
  <c r="AA16" i="6" s="1"/>
  <c r="Z4" i="6"/>
  <c r="Z16" i="6" s="1"/>
  <c r="Y4" i="6"/>
  <c r="Y5" i="6" s="1"/>
  <c r="X4" i="6"/>
  <c r="X16" i="6" s="1"/>
  <c r="W4" i="6"/>
  <c r="I17" i="4" s="1"/>
  <c r="V4" i="6"/>
  <c r="V16" i="6" s="1"/>
  <c r="U4" i="6"/>
  <c r="U16" i="6" s="1"/>
  <c r="T4" i="6"/>
  <c r="T16" i="6" s="1"/>
  <c r="S4" i="6"/>
  <c r="S16" i="6" s="1"/>
  <c r="R4" i="6"/>
  <c r="R16" i="6" s="1"/>
  <c r="Q4" i="6"/>
  <c r="Q16" i="6" s="1"/>
  <c r="N4" i="6"/>
  <c r="M4" i="6"/>
  <c r="M16" i="6" s="1"/>
  <c r="L4" i="6"/>
  <c r="L16" i="6" s="1"/>
  <c r="K4" i="6"/>
  <c r="K16" i="6" s="1"/>
  <c r="AB3" i="6"/>
  <c r="AB5" i="6" s="1"/>
  <c r="AA3" i="6"/>
  <c r="AA5" i="6" s="1"/>
  <c r="Z3" i="6"/>
  <c r="Z5" i="6" s="1"/>
  <c r="Y3" i="6"/>
  <c r="K16" i="4" s="1"/>
  <c r="X3" i="6"/>
  <c r="X5" i="6" s="1"/>
  <c r="W3" i="6"/>
  <c r="W5" i="6" s="1"/>
  <c r="V3" i="6"/>
  <c r="V5" i="6" s="1"/>
  <c r="U3" i="6"/>
  <c r="U5" i="6" s="1"/>
  <c r="T3" i="6"/>
  <c r="T5" i="6" s="1"/>
  <c r="S3" i="6"/>
  <c r="AC3" i="6" s="1"/>
  <c r="R3" i="6"/>
  <c r="R5" i="6" s="1"/>
  <c r="Q3" i="6"/>
  <c r="C16" i="4" s="1"/>
  <c r="N3" i="6"/>
  <c r="M3" i="6"/>
  <c r="M5" i="6" s="1"/>
  <c r="L3" i="6"/>
  <c r="L5" i="6" s="1"/>
  <c r="K3" i="6"/>
  <c r="K5" i="6" s="1"/>
  <c r="J3" i="6"/>
  <c r="J5" i="6" s="1"/>
  <c r="I3" i="6"/>
  <c r="I5" i="6" s="1"/>
  <c r="H3" i="6"/>
  <c r="G3" i="6"/>
  <c r="G5" i="6" s="1"/>
  <c r="F3" i="6"/>
  <c r="E3" i="6"/>
  <c r="E5" i="6" s="1"/>
  <c r="D3" i="6"/>
  <c r="D5" i="6" s="1"/>
  <c r="C3" i="6"/>
  <c r="C5" i="6" s="1"/>
  <c r="G17" i="4" l="1"/>
  <c r="J16" i="4"/>
  <c r="S11" i="6"/>
  <c r="N17" i="4"/>
  <c r="F17" i="4"/>
  <c r="I16" i="4"/>
  <c r="Y11" i="6"/>
  <c r="W16" i="6"/>
  <c r="M17" i="4"/>
  <c r="E17" i="4"/>
  <c r="H16" i="4"/>
  <c r="AA11" i="6"/>
  <c r="L17" i="4"/>
  <c r="D17" i="4"/>
  <c r="G16" i="4"/>
  <c r="Q11" i="6"/>
  <c r="AC9" i="6"/>
  <c r="AC11" i="6" s="1"/>
  <c r="H15" i="6"/>
  <c r="H17" i="6" s="1"/>
  <c r="K17" i="4"/>
  <c r="N16" i="4"/>
  <c r="F16" i="4"/>
  <c r="C15" i="6"/>
  <c r="C17" i="6" s="1"/>
  <c r="K15" i="6"/>
  <c r="K17" i="6" s="1"/>
  <c r="D15" i="6"/>
  <c r="D17" i="6" s="1"/>
  <c r="L15" i="6"/>
  <c r="L17" i="6" s="1"/>
  <c r="V15" i="6"/>
  <c r="J17" i="4"/>
  <c r="M16" i="4"/>
  <c r="E16" i="4"/>
  <c r="L16" i="4"/>
  <c r="D16" i="4"/>
  <c r="E15" i="6"/>
  <c r="E17" i="6" s="1"/>
  <c r="M15" i="6"/>
  <c r="F15" i="6"/>
  <c r="F17" i="6" s="1"/>
  <c r="N15" i="6"/>
  <c r="N17" i="6" s="1"/>
  <c r="X15" i="6"/>
  <c r="J11" i="6"/>
  <c r="H17" i="4"/>
  <c r="O13" i="7"/>
  <c r="O14" i="7" s="1"/>
  <c r="N8" i="7"/>
  <c r="T20" i="7"/>
  <c r="AB20" i="7"/>
  <c r="M20" i="7"/>
  <c r="U20" i="7"/>
  <c r="V20" i="7"/>
  <c r="N20" i="7"/>
  <c r="G20" i="7"/>
  <c r="C19" i="7"/>
  <c r="F8" i="7"/>
  <c r="L8" i="7"/>
  <c r="W20" i="7"/>
  <c r="F20" i="7"/>
  <c r="I19" i="7"/>
  <c r="I20" i="7" s="1"/>
  <c r="K19" i="7"/>
  <c r="K20" i="7" s="1"/>
  <c r="Y20" i="7"/>
  <c r="D8" i="7"/>
  <c r="H20" i="7"/>
  <c r="Q20" i="7"/>
  <c r="AC19" i="7"/>
  <c r="D20" i="7"/>
  <c r="L20" i="7"/>
  <c r="E8" i="7"/>
  <c r="M8" i="7"/>
  <c r="J19" i="7"/>
  <c r="J20" i="7" s="1"/>
  <c r="G8" i="7"/>
  <c r="H8" i="7"/>
  <c r="AC13" i="7"/>
  <c r="AC14" i="7" s="1"/>
  <c r="Q14" i="7"/>
  <c r="O7" i="7"/>
  <c r="O8" i="7" s="1"/>
  <c r="V17" i="6"/>
  <c r="Q17" i="6"/>
  <c r="M17" i="6"/>
  <c r="Y17" i="6"/>
  <c r="X17" i="6"/>
  <c r="O16" i="6"/>
  <c r="O9" i="6"/>
  <c r="O11" i="6" s="1"/>
  <c r="C11" i="6"/>
  <c r="K11" i="6"/>
  <c r="T11" i="6"/>
  <c r="AB11" i="6"/>
  <c r="I15" i="6"/>
  <c r="I17" i="6" s="1"/>
  <c r="R15" i="6"/>
  <c r="R17" i="6" s="1"/>
  <c r="Z15" i="6"/>
  <c r="Z17" i="6" s="1"/>
  <c r="Q5" i="6"/>
  <c r="AC4" i="6"/>
  <c r="AC5" i="6" s="1"/>
  <c r="S5" i="6"/>
  <c r="D11" i="6"/>
  <c r="L11" i="6"/>
  <c r="U11" i="6"/>
  <c r="Y16" i="6"/>
  <c r="AC16" i="6" s="1"/>
  <c r="O3" i="6"/>
  <c r="E11" i="6"/>
  <c r="M11" i="6"/>
  <c r="V11" i="6"/>
  <c r="F11" i="6"/>
  <c r="N11" i="6"/>
  <c r="W11" i="6"/>
  <c r="U15" i="6"/>
  <c r="U17" i="6" s="1"/>
  <c r="O4" i="6"/>
  <c r="G11" i="6"/>
  <c r="X11" i="6"/>
  <c r="G7" i="4"/>
  <c r="H7" i="4"/>
  <c r="I7" i="4"/>
  <c r="J7" i="4"/>
  <c r="K7" i="4"/>
  <c r="L7" i="4"/>
  <c r="M7" i="4"/>
  <c r="M10" i="4" s="1"/>
  <c r="N7" i="4"/>
  <c r="G8" i="4"/>
  <c r="H8" i="4"/>
  <c r="I8" i="4"/>
  <c r="J8" i="4"/>
  <c r="K8" i="4"/>
  <c r="L8" i="4"/>
  <c r="M8" i="4"/>
  <c r="N8" i="4"/>
  <c r="G9" i="4"/>
  <c r="H9" i="4"/>
  <c r="H10" i="4" s="1"/>
  <c r="I9" i="4"/>
  <c r="J9" i="4"/>
  <c r="K9" i="4"/>
  <c r="K10" i="4" s="1"/>
  <c r="L9" i="4"/>
  <c r="M9" i="4"/>
  <c r="N9" i="4"/>
  <c r="F7" i="4"/>
  <c r="F8" i="4"/>
  <c r="F9" i="4"/>
  <c r="E7" i="4"/>
  <c r="E8" i="4"/>
  <c r="E9" i="4"/>
  <c r="D7" i="4"/>
  <c r="D10" i="4" s="1"/>
  <c r="D8" i="4"/>
  <c r="D9" i="4"/>
  <c r="F10" i="4"/>
  <c r="I10" i="4"/>
  <c r="J10" i="4"/>
  <c r="L10" i="4"/>
  <c r="C8" i="4"/>
  <c r="C7" i="4"/>
  <c r="O7" i="4" s="1"/>
  <c r="C10" i="4" l="1"/>
  <c r="O10" i="4"/>
  <c r="O8" i="4"/>
  <c r="E10" i="4"/>
  <c r="AC20" i="7"/>
  <c r="C9" i="4"/>
  <c r="O9" i="4" s="1"/>
  <c r="G10" i="4"/>
  <c r="N10" i="4"/>
  <c r="C20" i="7"/>
  <c r="O19" i="7"/>
  <c r="O20" i="7" s="1"/>
  <c r="O15" i="6"/>
  <c r="O17" i="6" s="1"/>
  <c r="AC15" i="6"/>
  <c r="AC17" i="6" s="1"/>
  <c r="O5" i="6"/>
  <c r="E187" i="5" l="1"/>
  <c r="D187" i="5"/>
  <c r="C187" i="5"/>
  <c r="E190" i="5" l="1"/>
  <c r="D11" i="1" s="1"/>
  <c r="D15" i="1"/>
  <c r="D14" i="1"/>
  <c r="D13" i="1"/>
  <c r="O25" i="4" l="1"/>
  <c r="O26" i="4"/>
  <c r="O24" i="4"/>
  <c r="C27" i="4"/>
  <c r="C34" i="4" s="1"/>
  <c r="D27" i="4"/>
  <c r="D34" i="4" s="1"/>
  <c r="E27" i="4"/>
  <c r="E34" i="4" s="1"/>
  <c r="F27" i="4"/>
  <c r="F34" i="4" s="1"/>
  <c r="G27" i="4"/>
  <c r="G34" i="4" s="1"/>
  <c r="H27" i="4"/>
  <c r="H34" i="4" s="1"/>
  <c r="I27" i="4"/>
  <c r="I34" i="4" s="1"/>
  <c r="J27" i="4"/>
  <c r="J34" i="4" s="1"/>
  <c r="K27" i="4"/>
  <c r="K34" i="4" s="1"/>
  <c r="L27" i="4"/>
  <c r="L34" i="4" s="1"/>
  <c r="M27" i="4"/>
  <c r="M34" i="4" s="1"/>
  <c r="N27" i="4"/>
  <c r="N34" i="4" s="1"/>
  <c r="O27" i="4" l="1"/>
  <c r="O34" i="4" s="1"/>
  <c r="D10" i="1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O16" i="4"/>
  <c r="O18" i="4" l="1"/>
  <c r="D16" i="1"/>
  <c r="D20" i="1" s="1"/>
</calcChain>
</file>

<file path=xl/sharedStrings.xml><?xml version="1.0" encoding="utf-8"?>
<sst xmlns="http://schemas.openxmlformats.org/spreadsheetml/2006/main" count="638" uniqueCount="313">
  <si>
    <t>Additional Information</t>
  </si>
  <si>
    <t>Adjustments:</t>
  </si>
  <si>
    <t>Stock Comp, 3 yr avg historical</t>
  </si>
  <si>
    <t xml:space="preserve"> </t>
  </si>
  <si>
    <t>Rate Making Adjustment for lobbying, charitable etc.</t>
  </si>
  <si>
    <t>Forecasted Adjustment</t>
  </si>
  <si>
    <t>CIP adjustment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</si>
  <si>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</si>
  <si>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</si>
  <si>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</si>
  <si>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</si>
  <si>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</si>
  <si>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</si>
  <si>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</si>
  <si>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</si>
  <si>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</si>
  <si>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</si>
  <si>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</si>
  <si>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</si>
  <si>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TOTAL</t>
  </si>
  <si>
    <t>Connected Customer Experience</t>
  </si>
  <si>
    <t>Evolution of Business Services</t>
  </si>
  <si>
    <t>Total</t>
  </si>
  <si>
    <t>Enterprise Business Services Savings Adjustment</t>
  </si>
  <si>
    <t>Connected Customer Experience Savings Adjustment</t>
  </si>
  <si>
    <t>Cost to Achieve Adjustment</t>
  </si>
  <si>
    <t>Total, net of Cost to Achieve</t>
  </si>
  <si>
    <t>Efficiency Savings Adjustment</t>
  </si>
  <si>
    <t>2022 Indirect CIP Savings, net against CIP adjustment</t>
  </si>
  <si>
    <t xml:space="preserve"> Budget for Annual Incentive Compensation planned at Target of $1,143,875 adjusted to Trigger level (1/2 of Target)*</t>
  </si>
  <si>
    <t>2022 Efficiency Adjustment (not included in CKY 2022 Plan)</t>
  </si>
  <si>
    <t>Attachment ST-3, Adjustment Description</t>
  </si>
  <si>
    <t>2022 Efficiency Adjustment - Total NiSource</t>
  </si>
  <si>
    <t>2022 Efficiency Adjustment - Allocators</t>
  </si>
  <si>
    <t>KY PSC Case No. 2021-00183</t>
  </si>
  <si>
    <t>AG 1-153</t>
  </si>
  <si>
    <t>Attachment A</t>
  </si>
  <si>
    <t>Page 1 of 2</t>
  </si>
  <si>
    <t>Page 2 of 2</t>
  </si>
  <si>
    <t>See Sheet 2 (attached hereto)</t>
  </si>
  <si>
    <t>SCB Cost Element</t>
  </si>
  <si>
    <t>2018</t>
  </si>
  <si>
    <t>2019</t>
  </si>
  <si>
    <t>2020</t>
  </si>
  <si>
    <t>CE</t>
  </si>
  <si>
    <t>1000</t>
  </si>
  <si>
    <t>Overtime Salary and Wages</t>
  </si>
  <si>
    <t>1003</t>
  </si>
  <si>
    <t>Exempt Regular Salary and Wages</t>
  </si>
  <si>
    <t>1006</t>
  </si>
  <si>
    <t>Other Labor</t>
  </si>
  <si>
    <t>1007</t>
  </si>
  <si>
    <t>1009</t>
  </si>
  <si>
    <t>2001</t>
  </si>
  <si>
    <t>Materials &amp; Supplies</t>
  </si>
  <si>
    <t>2002</t>
  </si>
  <si>
    <t>2003</t>
  </si>
  <si>
    <t>2004</t>
  </si>
  <si>
    <t>2008</t>
  </si>
  <si>
    <t>2009</t>
  </si>
  <si>
    <t>2010</t>
  </si>
  <si>
    <t>2012</t>
  </si>
  <si>
    <t>2016</t>
  </si>
  <si>
    <t>2017</t>
  </si>
  <si>
    <t>2023</t>
  </si>
  <si>
    <t>2024</t>
  </si>
  <si>
    <t>2203</t>
  </si>
  <si>
    <t>2500</t>
  </si>
  <si>
    <t>2501</t>
  </si>
  <si>
    <t>2502</t>
  </si>
  <si>
    <t>2503</t>
  </si>
  <si>
    <t>2510</t>
  </si>
  <si>
    <t>3000</t>
  </si>
  <si>
    <t>Outside Services</t>
  </si>
  <si>
    <t>3001</t>
  </si>
  <si>
    <t>Advertising</t>
  </si>
  <si>
    <t>3002</t>
  </si>
  <si>
    <t>Legal Expenses</t>
  </si>
  <si>
    <t>3003</t>
  </si>
  <si>
    <t>Auditing - Corporate</t>
  </si>
  <si>
    <t>3004</t>
  </si>
  <si>
    <t>3005</t>
  </si>
  <si>
    <t>3006</t>
  </si>
  <si>
    <t>3007</t>
  </si>
  <si>
    <t>3008</t>
  </si>
  <si>
    <t>3009</t>
  </si>
  <si>
    <t>3011</t>
  </si>
  <si>
    <t>3012</t>
  </si>
  <si>
    <t>3015</t>
  </si>
  <si>
    <t>3017</t>
  </si>
  <si>
    <t>3018</t>
  </si>
  <si>
    <t>3021</t>
  </si>
  <si>
    <t>3022</t>
  </si>
  <si>
    <t>3024</t>
  </si>
  <si>
    <t>Benefit Administration</t>
  </si>
  <si>
    <t>3025</t>
  </si>
  <si>
    <t>3027</t>
  </si>
  <si>
    <t>3028</t>
  </si>
  <si>
    <t>3030</t>
  </si>
  <si>
    <t>3031</t>
  </si>
  <si>
    <t>3033</t>
  </si>
  <si>
    <t>3036</t>
  </si>
  <si>
    <t>3038</t>
  </si>
  <si>
    <t>3040</t>
  </si>
  <si>
    <t>3044</t>
  </si>
  <si>
    <t>3046</t>
  </si>
  <si>
    <t>3047</t>
  </si>
  <si>
    <t>3093</t>
  </si>
  <si>
    <t>3100</t>
  </si>
  <si>
    <t>Employee Expenses</t>
  </si>
  <si>
    <t>3101</t>
  </si>
  <si>
    <t>3102</t>
  </si>
  <si>
    <t>3103</t>
  </si>
  <si>
    <t>3104</t>
  </si>
  <si>
    <t>3105</t>
  </si>
  <si>
    <t>3106</t>
  </si>
  <si>
    <t>3500</t>
  </si>
  <si>
    <t>3501</t>
  </si>
  <si>
    <t>Dues and Donations</t>
  </si>
  <si>
    <t>3502</t>
  </si>
  <si>
    <t>3503</t>
  </si>
  <si>
    <t>3504</t>
  </si>
  <si>
    <t>3505</t>
  </si>
  <si>
    <t>3506</t>
  </si>
  <si>
    <t>3511</t>
  </si>
  <si>
    <t>3515</t>
  </si>
  <si>
    <t>3600</t>
  </si>
  <si>
    <t>Miscellaneous Direct</t>
  </si>
  <si>
    <t>3601</t>
  </si>
  <si>
    <t>3602</t>
  </si>
  <si>
    <t>3604</t>
  </si>
  <si>
    <t>3606</t>
  </si>
  <si>
    <t>3607</t>
  </si>
  <si>
    <t>3619</t>
  </si>
  <si>
    <t>3630</t>
  </si>
  <si>
    <t>3635</t>
  </si>
  <si>
    <t>Other Benefits</t>
  </si>
  <si>
    <t>3637</t>
  </si>
  <si>
    <t>Training Expense</t>
  </si>
  <si>
    <t>3638</t>
  </si>
  <si>
    <t>3647</t>
  </si>
  <si>
    <t>Miscellaneous Indirect</t>
  </si>
  <si>
    <t>3650</t>
  </si>
  <si>
    <t>3667</t>
  </si>
  <si>
    <t>3671</t>
  </si>
  <si>
    <t>3806</t>
  </si>
  <si>
    <t>3825</t>
  </si>
  <si>
    <t>3829</t>
  </si>
  <si>
    <t>3920</t>
  </si>
  <si>
    <t>Utilities</t>
  </si>
  <si>
    <t>3921</t>
  </si>
  <si>
    <t>3923</t>
  </si>
  <si>
    <t>Telecommunications</t>
  </si>
  <si>
    <t>3924</t>
  </si>
  <si>
    <t>3925</t>
  </si>
  <si>
    <t>3926</t>
  </si>
  <si>
    <t>4000</t>
  </si>
  <si>
    <t>Insurance</t>
  </si>
  <si>
    <t>4015</t>
  </si>
  <si>
    <t>Workers Compensation</t>
  </si>
  <si>
    <t>4016</t>
  </si>
  <si>
    <t>4017</t>
  </si>
  <si>
    <t>Losses/Claims Expense</t>
  </si>
  <si>
    <t>4018</t>
  </si>
  <si>
    <t>Insurance Affiliated</t>
  </si>
  <si>
    <t>4503</t>
  </si>
  <si>
    <t>AFUDC - Debt</t>
  </si>
  <si>
    <t>4505</t>
  </si>
  <si>
    <t>4508</t>
  </si>
  <si>
    <t>4533</t>
  </si>
  <si>
    <t>5001</t>
  </si>
  <si>
    <t>5003</t>
  </si>
  <si>
    <t>5004</t>
  </si>
  <si>
    <t>5005</t>
  </si>
  <si>
    <t>5009</t>
  </si>
  <si>
    <t>5010</t>
  </si>
  <si>
    <t>5013</t>
  </si>
  <si>
    <t>5014</t>
  </si>
  <si>
    <t>5020</t>
  </si>
  <si>
    <t>Vehicle Costs Cleared</t>
  </si>
  <si>
    <t>5030</t>
  </si>
  <si>
    <t>5040</t>
  </si>
  <si>
    <t>Clearing</t>
  </si>
  <si>
    <t>9002</t>
  </si>
  <si>
    <t>9004</t>
  </si>
  <si>
    <t>Exempt Corporate Incentive Program</t>
  </si>
  <si>
    <t>9005</t>
  </si>
  <si>
    <t>Pension - Expense</t>
  </si>
  <si>
    <t>9006</t>
  </si>
  <si>
    <t>Employee Medical Health Ins - Expense</t>
  </si>
  <si>
    <t>9007</t>
  </si>
  <si>
    <t>401K</t>
  </si>
  <si>
    <t>9008</t>
  </si>
  <si>
    <t>Dental</t>
  </si>
  <si>
    <t>9009</t>
  </si>
  <si>
    <t>Group Life - Active</t>
  </si>
  <si>
    <t>9010</t>
  </si>
  <si>
    <t>LTD</t>
  </si>
  <si>
    <t>9011</t>
  </si>
  <si>
    <t>OPEB - Expense</t>
  </si>
  <si>
    <t>9012</t>
  </si>
  <si>
    <t>9013</t>
  </si>
  <si>
    <t>9014</t>
  </si>
  <si>
    <t>9015</t>
  </si>
  <si>
    <t>Vision</t>
  </si>
  <si>
    <t>9017</t>
  </si>
  <si>
    <t xml:space="preserve">Profit Sharing </t>
  </si>
  <si>
    <t>9018</t>
  </si>
  <si>
    <t>Discrectionary Bonus</t>
  </si>
  <si>
    <t>9020</t>
  </si>
  <si>
    <t>9021</t>
  </si>
  <si>
    <t>9022</t>
  </si>
  <si>
    <t>9023</t>
  </si>
  <si>
    <t>9024</t>
  </si>
  <si>
    <t>9025</t>
  </si>
  <si>
    <t>9032</t>
  </si>
  <si>
    <t>9033</t>
  </si>
  <si>
    <t>9043</t>
  </si>
  <si>
    <t>9061</t>
  </si>
  <si>
    <t>9062</t>
  </si>
  <si>
    <t>9063</t>
  </si>
  <si>
    <t>9064</t>
  </si>
  <si>
    <t>9065</t>
  </si>
  <si>
    <t>9066</t>
  </si>
  <si>
    <t>9067</t>
  </si>
  <si>
    <t>Payroll Taxes</t>
  </si>
  <si>
    <t>9068</t>
  </si>
  <si>
    <t>9069</t>
  </si>
  <si>
    <t>9070</t>
  </si>
  <si>
    <t>9071</t>
  </si>
  <si>
    <t>9072</t>
  </si>
  <si>
    <t>9114</t>
  </si>
  <si>
    <t>Contingent Stock</t>
  </si>
  <si>
    <t>9115</t>
  </si>
  <si>
    <t>Restricted Stock</t>
  </si>
  <si>
    <t>9180</t>
  </si>
  <si>
    <t>Other Stock Compensation</t>
  </si>
  <si>
    <t>9185</t>
  </si>
  <si>
    <t>9210</t>
  </si>
  <si>
    <t>Leases Other</t>
  </si>
  <si>
    <t>9215</t>
  </si>
  <si>
    <t>9220</t>
  </si>
  <si>
    <t>Leases Building and Land</t>
  </si>
  <si>
    <t>9230</t>
  </si>
  <si>
    <t>9231</t>
  </si>
  <si>
    <t>9232</t>
  </si>
  <si>
    <t>Intercompany Lease</t>
  </si>
  <si>
    <t>9235</t>
  </si>
  <si>
    <t>9250</t>
  </si>
  <si>
    <t>Interest on Long Term Debt</t>
  </si>
  <si>
    <t>9255</t>
  </si>
  <si>
    <t>Short Term Debt Interest </t>
  </si>
  <si>
    <t>9256</t>
  </si>
  <si>
    <t>Capital Lease Interest</t>
  </si>
  <si>
    <t>9257</t>
  </si>
  <si>
    <t>Other Interest Expense</t>
  </si>
  <si>
    <t>9261</t>
  </si>
  <si>
    <t>9301</t>
  </si>
  <si>
    <t>Depreciation Expense</t>
  </si>
  <si>
    <t>9302</t>
  </si>
  <si>
    <t>9310</t>
  </si>
  <si>
    <t>9600</t>
  </si>
  <si>
    <t>Taxes-Other</t>
  </si>
  <si>
    <t>9601</t>
  </si>
  <si>
    <t>9602</t>
  </si>
  <si>
    <t>9604</t>
  </si>
  <si>
    <t>Taxes-Income</t>
  </si>
  <si>
    <t>9605</t>
  </si>
  <si>
    <t>9606</t>
  </si>
  <si>
    <t>9607</t>
  </si>
  <si>
    <t>9610</t>
  </si>
  <si>
    <t>9622</t>
  </si>
  <si>
    <t>9624</t>
  </si>
  <si>
    <t>9629</t>
  </si>
  <si>
    <t>9640</t>
  </si>
  <si>
    <t>3 year Average</t>
  </si>
  <si>
    <t>Prior 3 historical year average -updated to $380,219 (2018 $375,600; 2019 $413,654; 2020 351,403)  compared to 2022 Budget amount of $645,404</t>
  </si>
  <si>
    <t>*Adjusted for indirect savings for efficiency initiatives of $28,829 (see Sheet 2 for support). Support for CIP included in AG 2-103, part A</t>
  </si>
  <si>
    <t>See Attachment B for supporting documentation in excel</t>
  </si>
  <si>
    <t>Reference</t>
  </si>
  <si>
    <t>AG 2-47, Attachment B</t>
  </si>
  <si>
    <t>AG 2-47, Attachment A, Sheet 3</t>
  </si>
  <si>
    <t>AG 2-47, Attachment A, Sheet 2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</si>
  <si>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</si>
  <si>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</si>
  <si>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</si>
  <si>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</si>
  <si>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</si>
  <si>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</si>
  <si>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</si>
  <si>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</si>
  <si>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</si>
  <si>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</si>
  <si>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</si>
  <si>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</si>
  <si>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2021 TOTAL</t>
  </si>
  <si>
    <t>Total 2021 Bonus Indirect</t>
  </si>
  <si>
    <t>Total 2022 Bonus Indirect</t>
  </si>
  <si>
    <t>VSP - NCS</t>
  </si>
  <si>
    <t>ISP - NCS</t>
  </si>
  <si>
    <t>2021 VSP CTA Monthly - CASH BASIS</t>
  </si>
  <si>
    <t>2022 VSP CTA Monthly (None) - CASH BASIS</t>
  </si>
  <si>
    <t>00012 NiSource Corporate Services</t>
  </si>
  <si>
    <t>2021 VSP CTA Monthly - ACCRUAL BASIS</t>
  </si>
  <si>
    <t>2022 VSP CTA Monthly (None) - ACCRUAL BASIS</t>
  </si>
  <si>
    <t>VARIANCE CASH VS ACCRUAL</t>
  </si>
  <si>
    <t>2021 Bonus Indirect  - Amounts already included in the NCSC Budget</t>
  </si>
  <si>
    <t>2022 Bonus Indirect  - Amounts already included in the NCSC Budget</t>
  </si>
  <si>
    <t>2022 Bonus Indirect  - Amounts not included in the NCSC Budget, so adjustment included</t>
  </si>
  <si>
    <t>2021 Bonus Indirect  - Amounts not included in the NCSC Budget, so adjustment included</t>
  </si>
  <si>
    <t>See 2b Tab for support</t>
  </si>
  <si>
    <t>See 2a Tab</t>
  </si>
  <si>
    <t>AG 2-103,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</si>
</sst>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Tms Rmn"/>
    </font>
    <font>
      <sz val="10"/>
      <color theme="1"/>
      <name val="Tahoma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4" fillId="0" borderId="3" xfId="0" applyFont="1" applyBorder="1"/>
    <xf numFmtId="0" fontId="0" fillId="0" borderId="3" xfId="0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0" fontId="3" fillId="4" borderId="9" xfId="0" applyFont="1" applyFill="1" applyBorder="1" applyAlignment="1">
      <alignment horizontal="center"/>
    </xf>
    <xf numFmtId="0" fontId="5" fillId="0" borderId="0" xfId="0" applyFont="1" applyFill="1"/>
    <xf numFmtId="164" fontId="5" fillId="0" borderId="0" xfId="1" applyNumberFormat="1" applyFont="1" applyAlignment="1">
      <alignment horizontal="right"/>
    </xf>
    <xf numFmtId="44" fontId="0" fillId="0" borderId="0" xfId="2" applyFont="1"/>
    <xf numFmtId="165" fontId="5" fillId="0" borderId="0" xfId="2" applyNumberFormat="1" applyFont="1"/>
    <xf numFmtId="165" fontId="5" fillId="0" borderId="10" xfId="2" applyNumberFormat="1" applyFont="1" applyBorder="1"/>
    <xf numFmtId="165" fontId="0" fillId="0" borderId="0" xfId="2" applyNumberFormat="1" applyFont="1"/>
    <xf numFmtId="165" fontId="0" fillId="0" borderId="11" xfId="2" applyNumberFormat="1" applyFont="1" applyBorder="1"/>
    <xf numFmtId="164" fontId="0" fillId="0" borderId="0" xfId="1" applyNumberFormat="1" applyFont="1"/>
    <xf numFmtId="165" fontId="0" fillId="0" borderId="10" xfId="2" applyNumberFormat="1" applyFont="1" applyBorder="1"/>
    <xf numFmtId="10" fontId="1" fillId="0" borderId="12" xfId="0" applyNumberFormat="1" applyFont="1" applyFill="1" applyBorder="1"/>
    <xf numFmtId="44" fontId="0" fillId="0" borderId="0" xfId="2" applyFont="1" applyFill="1"/>
    <xf numFmtId="0" fontId="0" fillId="0" borderId="0" xfId="0" applyAlignment="1">
      <alignment horizontal="right"/>
    </xf>
    <xf numFmtId="0" fontId="4" fillId="4" borderId="9" xfId="6" applyFont="1" applyFill="1" applyBorder="1"/>
    <xf numFmtId="0" fontId="4" fillId="4" borderId="0" xfId="6" applyFont="1" applyFill="1" applyBorder="1"/>
    <xf numFmtId="0" fontId="9" fillId="0" borderId="0" xfId="6"/>
    <xf numFmtId="0" fontId="9" fillId="0" borderId="0" xfId="6" applyAlignment="1">
      <alignment horizontal="left"/>
    </xf>
    <xf numFmtId="37" fontId="9" fillId="0" borderId="0" xfId="6" applyNumberFormat="1"/>
    <xf numFmtId="0" fontId="9" fillId="0" borderId="11" xfId="6" applyBorder="1" applyAlignment="1">
      <alignment horizontal="left"/>
    </xf>
    <xf numFmtId="37" fontId="9" fillId="0" borderId="11" xfId="6" applyNumberFormat="1" applyBorder="1"/>
    <xf numFmtId="0" fontId="9" fillId="0" borderId="11" xfId="6" applyBorder="1"/>
    <xf numFmtId="164" fontId="4" fillId="0" borderId="0" xfId="7" applyNumberFormat="1" applyFont="1" applyAlignment="1">
      <alignment horizontal="left"/>
    </xf>
    <xf numFmtId="164" fontId="4" fillId="0" borderId="0" xfId="7" applyNumberFormat="1" applyFont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0" fontId="1" fillId="0" borderId="0" xfId="0" applyFont="1" applyFill="1"/>
    <xf numFmtId="164" fontId="1" fillId="0" borderId="0" xfId="1" applyNumberFormat="1" applyFont="1"/>
    <xf numFmtId="164" fontId="1" fillId="0" borderId="0" xfId="0" applyNumberFormat="1" applyFont="1"/>
    <xf numFmtId="164" fontId="1" fillId="0" borderId="0" xfId="1" applyNumberFormat="1" applyFont="1" applyAlignment="1">
      <alignment horizontal="right"/>
    </xf>
    <xf numFmtId="164" fontId="1" fillId="0" borderId="10" xfId="1" applyNumberFormat="1" applyFont="1" applyBorder="1"/>
    <xf numFmtId="164" fontId="1" fillId="0" borderId="0" xfId="1" applyNumberFormat="1" applyFont="1" applyBorder="1"/>
    <xf numFmtId="164" fontId="11" fillId="0" borderId="0" xfId="1" quotePrefix="1" applyNumberFormat="1" applyFont="1" applyAlignment="1">
      <alignment horizontal="center"/>
    </xf>
    <xf numFmtId="0" fontId="1" fillId="0" borderId="0" xfId="0" applyFont="1" applyAlignment="1">
      <alignment vertical="center"/>
    </xf>
    <xf numFmtId="164" fontId="6" fillId="0" borderId="0" xfId="1" applyNumberFormat="1" applyFont="1" applyFill="1"/>
    <xf numFmtId="164" fontId="12" fillId="0" borderId="0" xfId="0" applyNumberFormat="1" applyFont="1"/>
    <xf numFmtId="164" fontId="13" fillId="0" borderId="0" xfId="1" applyNumberFormat="1" applyFont="1" applyFill="1"/>
    <xf numFmtId="0" fontId="12" fillId="0" borderId="0" xfId="0" applyFont="1" applyAlignment="1">
      <alignment horizontal="right"/>
    </xf>
    <xf numFmtId="164" fontId="12" fillId="0" borderId="10" xfId="1" applyNumberFormat="1" applyFont="1" applyBorder="1"/>
    <xf numFmtId="164" fontId="0" fillId="0" borderId="0" xfId="0" applyNumberFormat="1"/>
    <xf numFmtId="164" fontId="1" fillId="6" borderId="10" xfId="1" applyNumberFormat="1" applyFont="1" applyFill="1" applyBorder="1"/>
    <xf numFmtId="0" fontId="7" fillId="5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8">
    <cellStyle name="Comma" xfId="1" builtinId="3"/>
    <cellStyle name="Comma 2" xfId="5" xr:uid="{00000000-0005-0000-0000-000001000000}"/>
    <cellStyle name="Comma 3" xfId="7" xr:uid="{00000000-0005-0000-0000-000002000000}"/>
    <cellStyle name="Currency" xfId="2" builtinId="4"/>
    <cellStyle name="Normal" xfId="0" builtinId="0"/>
    <cellStyle name="Normal 2" xfId="4" xr:uid="{00000000-0005-0000-0000-000005000000}"/>
    <cellStyle name="Normal 3" xfId="3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16" Type="http://schemas.openxmlformats.org/officeDocument/2006/relationships/externalLink" Target="externalLinks/externalLink111.xml"/><Relationship Id="rId124" Type="http://schemas.openxmlformats.org/officeDocument/2006/relationships/externalLink" Target="externalLinks/externalLink119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11" Type="http://schemas.openxmlformats.org/officeDocument/2006/relationships/externalLink" Target="externalLinks/externalLink10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\CKY\Data%20Requests\KY%20PSC%20Case%20No.%202021-00183,%20AG%201-047%20Attachment%20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Digest%20of%20Principal%20Exhibits\Digest%20of%20Principal%20Exhibits%20Cost%20of%20Service%2005-31-13%20Da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Digest%20of%20Principal%20Exhibits\Historic\Cost%20of%20Service%2009-30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2\Cost%20of%20Service\working%20file\Cost%20of%20Service%2005-3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2008%20Rate%20Case\Duk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PA\Rate%20Case\2010\Historic\Revenue\Exhibit%20No%203%20%20-%20Reven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Historic\Revenue\Exhibit%203%20Reven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%20CASE\2014%20Rate%20Case%20(Actual%2012-31-13)\Schedules\Sch%2040b%20-%20Juris%20Allocations%20(Rate%20Case)\(Final)%20Sch%2040b%2012-31-2013%20(Rate%20Case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Schedule%20M%20(Revenues)\Sch%20M%20-%20Revenue%20and%20Rate%20Design%20(Forecasted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Filings\Rate%20Case%20-%202016\Schedules\(Final%20With%20No%20Markups)%20-%20CKY%20Cost%20of%20Service%20Schedules%20A%20-%20K%20(Base%20Period%20TME%208-31-16,%20Forecast%20Period%20TME%2012-31-17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U%20Return%20on%20Rate%20Base\2003\2003%203rd%20Qtr\NH%20Return%20on%20Rate%20Base%20ReportFiled%20-%2009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H\Rate%20Case\2021\2020%20AFP%20March%20Refresh\C%20Schedules\Support\Financial%20Plan%20Outcomes\COH%20-%20FP%20Outcomes%202020%20AFP%20Refresh%20def%20dep%204.6.20%20corr%20cep%20prop%20tax%204.21.20%20corr%20base%20margin%204.27.2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FSSWS01.xlw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Summary"/>
      <sheetName val="VSP CTA"/>
      <sheetName val="EBS and CCE Bonus"/>
      <sheetName val="Pushed Savings Break Down"/>
      <sheetName val="VSP Savings Monthly 21 NSI"/>
      <sheetName val="VSP Savings Monthly 22 NSI"/>
      <sheetName val="VSP Savings Monthly 21 Pushed"/>
      <sheetName val="VSP Savings Monthly 22 Pushed"/>
      <sheetName val="VSP CTA 21"/>
      <sheetName val="Other Savings Monthly 21 NSI"/>
      <sheetName val="Other Savings Monthly 22 NSI"/>
      <sheetName val="Other Savings Monthly 21 Pushed"/>
      <sheetName val="Other Savings Monthly 22 Pushed"/>
      <sheetName val="Other CTA Monthly 21 NSI"/>
      <sheetName val="Other CTA Monthly 22 NSI"/>
      <sheetName val="Other CTA Monthly 21 Pushed"/>
      <sheetName val="Other CTA Monthly 22 Pushed"/>
      <sheetName val="Data &gt;&gt;"/>
      <sheetName val="Flat file"/>
      <sheetName val="Monthly data"/>
      <sheetName val="VSP data"/>
      <sheetName val="CTA - OE"/>
      <sheetName val="CS Summary allocated layer"/>
      <sheetName val="Savings_O&amp;M 2021"/>
      <sheetName val="Savings_Capital 2021"/>
      <sheetName val="CTAs_O&amp;M 2021"/>
      <sheetName val="CTAs_Capital 2021"/>
      <sheetName val="Severance"/>
    </sheetNames>
    <sheetDataSet>
      <sheetData sheetId="0">
        <row r="2">
          <cell r="B2">
            <v>4.5711084258456255E-2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4478123.8260200638</v>
          </cell>
          <cell r="C4">
            <v>801299.33660000004</v>
          </cell>
          <cell r="D4">
            <v>1821311.245646154</v>
          </cell>
          <cell r="E4">
            <v>2995259.919187692</v>
          </cell>
          <cell r="F4">
            <v>0</v>
          </cell>
          <cell r="G4">
            <v>1473796.3214400001</v>
          </cell>
          <cell r="H4">
            <v>791626.22430923115</v>
          </cell>
          <cell r="I4">
            <v>0</v>
          </cell>
          <cell r="J4">
            <v>165392.03883999999</v>
          </cell>
          <cell r="K4">
            <v>778782.32229384629</v>
          </cell>
          <cell r="L4">
            <v>0</v>
          </cell>
          <cell r="M4">
            <v>575038.11532118416</v>
          </cell>
        </row>
      </sheetData>
      <sheetData sheetId="9">
        <row r="5">
          <cell r="E5" t="str">
            <v>&lt;&lt;&lt; Use this filter to remove Enabling Field Mobility</v>
          </cell>
        </row>
        <row r="6">
          <cell r="E6" t="str">
            <v>&lt;&lt;&lt; Use this filter to remove Savings attributable to VSP in 2020 (select blank)</v>
          </cell>
        </row>
        <row r="7">
          <cell r="E7" t="str">
            <v>&lt;&lt;&lt; Use this filter to toggle between what is held at corporate vs. what is pushed to the states</v>
          </cell>
        </row>
        <row r="9">
          <cell r="E9" t="str">
            <v>Column Labels</v>
          </cell>
        </row>
        <row r="10">
          <cell r="E10" t="str">
            <v>Stay at corp</v>
          </cell>
        </row>
        <row r="11">
          <cell r="E11" t="str">
            <v>Connected Customer Experience</v>
          </cell>
          <cell r="R11" t="str">
            <v>Evolution of Business Services</v>
          </cell>
        </row>
        <row r="12">
          <cell r="B12" t="str">
            <v>Type</v>
          </cell>
          <cell r="E12" t="str">
            <v>2021</v>
          </cell>
          <cell r="R12" t="str">
            <v>2021</v>
          </cell>
        </row>
        <row r="13">
          <cell r="E13" t="str">
            <v>2021-01-01</v>
          </cell>
          <cell r="F13" t="str">
            <v>2021-02-01</v>
          </cell>
          <cell r="G13" t="str">
            <v>2021-03-01</v>
          </cell>
          <cell r="H13" t="str">
            <v>2021-04-01</v>
          </cell>
          <cell r="I13" t="str">
            <v>2021-05-01</v>
          </cell>
          <cell r="J13" t="str">
            <v>2021-06-01</v>
          </cell>
          <cell r="K13" t="str">
            <v>2021-07-01</v>
          </cell>
          <cell r="L13" t="str">
            <v>2021-08-01</v>
          </cell>
          <cell r="M13" t="str">
            <v>2021-09-01</v>
          </cell>
          <cell r="N13" t="str">
            <v>2021-10-01</v>
          </cell>
          <cell r="O13" t="str">
            <v>2021-11-01</v>
          </cell>
          <cell r="P13" t="str">
            <v>2021-12-01</v>
          </cell>
          <cell r="R13" t="str">
            <v>2021-09-01</v>
          </cell>
          <cell r="S13" t="str">
            <v>2021-10-01</v>
          </cell>
          <cell r="T13" t="str">
            <v>2021-11-01</v>
          </cell>
          <cell r="U13" t="str">
            <v>2021-12-01</v>
          </cell>
        </row>
        <row r="17">
          <cell r="B17" t="str">
            <v>Bonus</v>
          </cell>
        </row>
        <row r="21">
          <cell r="B21" t="str">
            <v>Bonus</v>
          </cell>
        </row>
        <row r="27">
          <cell r="B27" t="str">
            <v>Bonus</v>
          </cell>
        </row>
        <row r="31">
          <cell r="B31" t="str">
            <v>Bonus</v>
          </cell>
        </row>
        <row r="37">
          <cell r="B37" t="str">
            <v>Bonus</v>
          </cell>
        </row>
        <row r="41">
          <cell r="B41" t="str">
            <v>Bonus</v>
          </cell>
        </row>
        <row r="47">
          <cell r="B47" t="str">
            <v>Bonus</v>
          </cell>
        </row>
        <row r="51">
          <cell r="B51" t="str">
            <v>Bonus</v>
          </cell>
        </row>
        <row r="57">
          <cell r="B57" t="str">
            <v>Bonus</v>
          </cell>
        </row>
        <row r="61">
          <cell r="B61" t="str">
            <v>Bonus</v>
          </cell>
        </row>
        <row r="67">
          <cell r="B67" t="str">
            <v>Bonus</v>
          </cell>
        </row>
        <row r="72">
          <cell r="B72" t="str">
            <v>Bonus</v>
          </cell>
        </row>
        <row r="77">
          <cell r="B77" t="str">
            <v>Bonus</v>
          </cell>
        </row>
        <row r="82">
          <cell r="B82" t="str">
            <v>Bonus</v>
          </cell>
        </row>
        <row r="84">
          <cell r="R84">
            <v>163022.5533469643</v>
          </cell>
          <cell r="S84">
            <v>336913.27691706078</v>
          </cell>
          <cell r="T84">
            <v>326045.10669392976</v>
          </cell>
          <cell r="U84">
            <v>336913.27691706078</v>
          </cell>
        </row>
        <row r="85">
          <cell r="R85">
            <v>126613.42744118358</v>
          </cell>
          <cell r="S85">
            <v>261667.75004511393</v>
          </cell>
          <cell r="T85">
            <v>253226.85488236821</v>
          </cell>
          <cell r="U85">
            <v>261667.75004511393</v>
          </cell>
        </row>
        <row r="86">
          <cell r="R86">
            <v>29397.509619944412</v>
          </cell>
          <cell r="S86">
            <v>60754.853214551855</v>
          </cell>
          <cell r="T86">
            <v>58795.019239889021</v>
          </cell>
          <cell r="U86">
            <v>60754.853214551855</v>
          </cell>
        </row>
        <row r="87">
          <cell r="B87" t="str">
            <v>Bonus</v>
          </cell>
          <cell r="R87">
            <v>7011.6162858362804</v>
          </cell>
          <cell r="S87">
            <v>14490.673657394998</v>
          </cell>
          <cell r="T87">
            <v>14023.232571672552</v>
          </cell>
          <cell r="U87">
            <v>14490.673657394998</v>
          </cell>
        </row>
        <row r="88">
          <cell r="R88">
            <v>-62288.409959183919</v>
          </cell>
          <cell r="S88">
            <v>-128729.380582313</v>
          </cell>
          <cell r="T88">
            <v>-124576.81991836801</v>
          </cell>
          <cell r="U88">
            <v>-128729.380582313</v>
          </cell>
        </row>
        <row r="89">
          <cell r="R89">
            <v>100734.14338778038</v>
          </cell>
          <cell r="S89">
            <v>208183.89633474778</v>
          </cell>
          <cell r="T89">
            <v>201468.28677556175</v>
          </cell>
          <cell r="U89">
            <v>208183.89633474778</v>
          </cell>
        </row>
        <row r="90">
          <cell r="H90">
            <v>63957.266630136997</v>
          </cell>
          <cell r="I90">
            <v>144365.43441095925</v>
          </cell>
          <cell r="J90">
            <v>199914.01315068535</v>
          </cell>
          <cell r="K90">
            <v>242871.00865753455</v>
          </cell>
          <cell r="L90">
            <v>257718.224821918</v>
          </cell>
          <cell r="M90">
            <v>264251.95320547977</v>
          </cell>
          <cell r="N90">
            <v>293123.13287671248</v>
          </cell>
          <cell r="O90">
            <v>283667.54794520588</v>
          </cell>
          <cell r="P90">
            <v>293123.13287671248</v>
          </cell>
          <cell r="R90">
            <v>96689.874429223637</v>
          </cell>
          <cell r="S90">
            <v>199825.74048706208</v>
          </cell>
          <cell r="T90">
            <v>193379.74885844704</v>
          </cell>
          <cell r="U90">
            <v>199825.74048706208</v>
          </cell>
        </row>
        <row r="91">
          <cell r="H91">
            <v>50407.249315068497</v>
          </cell>
          <cell r="I91">
            <v>113293.3123287674</v>
          </cell>
          <cell r="J91">
            <v>156232.52054794552</v>
          </cell>
          <cell r="K91">
            <v>190044.36986301391</v>
          </cell>
          <cell r="L91">
            <v>201746.0465753426</v>
          </cell>
          <cell r="M91">
            <v>206939.78356164409</v>
          </cell>
          <cell r="N91">
            <v>229650.03835616447</v>
          </cell>
          <cell r="O91">
            <v>222241.97260273999</v>
          </cell>
          <cell r="P91">
            <v>229650.03835616447</v>
          </cell>
          <cell r="R91">
            <v>74887.271689497604</v>
          </cell>
          <cell r="S91">
            <v>154767.028158295</v>
          </cell>
          <cell r="T91">
            <v>149774.543378995</v>
          </cell>
          <cell r="U91">
            <v>154767.028158295</v>
          </cell>
        </row>
        <row r="92">
          <cell r="H92">
            <v>11533.277589041099</v>
          </cell>
          <cell r="I92">
            <v>26033.111123287759</v>
          </cell>
          <cell r="J92">
            <v>36050.067945205577</v>
          </cell>
          <cell r="K92">
            <v>43796.411397260359</v>
          </cell>
          <cell r="L92">
            <v>46473.778246575414</v>
          </cell>
          <cell r="M92">
            <v>47651.991561643932</v>
          </cell>
          <cell r="N92">
            <v>52858.269863013775</v>
          </cell>
          <cell r="O92">
            <v>51153.164383561743</v>
          </cell>
          <cell r="P92">
            <v>52858.269863013775</v>
          </cell>
          <cell r="R92">
            <v>17435.878995433799</v>
          </cell>
          <cell r="S92">
            <v>36034.149923896497</v>
          </cell>
          <cell r="T92">
            <v>34871.757990867598</v>
          </cell>
          <cell r="U92">
            <v>36034.149923896497</v>
          </cell>
        </row>
        <row r="93">
          <cell r="B93" t="str">
            <v>Bonus</v>
          </cell>
          <cell r="H93">
            <v>2016.7397260273999</v>
          </cell>
          <cell r="I93">
            <v>5039.0109589041176</v>
          </cell>
          <cell r="J93">
            <v>7631.4246575342504</v>
          </cell>
          <cell r="K93">
            <v>9030.2273972602798</v>
          </cell>
          <cell r="L93">
            <v>9498.4</v>
          </cell>
          <cell r="M93">
            <v>9660.17808219178</v>
          </cell>
          <cell r="N93">
            <v>10614.824657534251</v>
          </cell>
          <cell r="O93">
            <v>10272.410958904111</v>
          </cell>
          <cell r="P93">
            <v>10614.824657534251</v>
          </cell>
          <cell r="R93">
            <v>4366.7237442922296</v>
          </cell>
          <cell r="S93">
            <v>9024.5624048705795</v>
          </cell>
          <cell r="T93">
            <v>8733.4474885844302</v>
          </cell>
          <cell r="U93">
            <v>9024.5624048705795</v>
          </cell>
        </row>
        <row r="94">
          <cell r="H94">
            <v>40756.436383561566</v>
          </cell>
          <cell r="I94">
            <v>77523.813698630271</v>
          </cell>
          <cell r="J94">
            <v>87924.230136986283</v>
          </cell>
          <cell r="K94">
            <v>113982.66136986318</v>
          </cell>
          <cell r="L94">
            <v>123443.96191780831</v>
          </cell>
          <cell r="M94">
            <v>128922.45380821923</v>
          </cell>
          <cell r="N94">
            <v>146003.74734246582</v>
          </cell>
          <cell r="O94">
            <v>141293.94904109591</v>
          </cell>
          <cell r="P94">
            <v>146003.74734246582</v>
          </cell>
        </row>
        <row r="95">
          <cell r="H95">
            <v>31541.917808219099</v>
          </cell>
          <cell r="I95">
            <v>59996.654794520633</v>
          </cell>
          <cell r="J95">
            <v>68045.671232876703</v>
          </cell>
          <cell r="K95">
            <v>88212.638356164505</v>
          </cell>
          <cell r="L95">
            <v>95534.865753424703</v>
          </cell>
          <cell r="M95">
            <v>99774.695890411007</v>
          </cell>
          <cell r="N95">
            <v>112994.0657534247</v>
          </cell>
          <cell r="O95">
            <v>109349.095890411</v>
          </cell>
          <cell r="P95">
            <v>112994.0657534247</v>
          </cell>
        </row>
        <row r="96">
          <cell r="H96">
            <v>7349.5213150684904</v>
          </cell>
          <cell r="I96">
            <v>13979.704109589089</v>
          </cell>
          <cell r="J96">
            <v>15855.189041095869</v>
          </cell>
          <cell r="K96">
            <v>20554.250410958943</v>
          </cell>
          <cell r="L96">
            <v>22260.386575342498</v>
          </cell>
          <cell r="M96">
            <v>23248.311342465742</v>
          </cell>
          <cell r="N96">
            <v>26328.544602739748</v>
          </cell>
          <cell r="O96">
            <v>25479.236712328748</v>
          </cell>
          <cell r="P96">
            <v>26328.544602739748</v>
          </cell>
        </row>
        <row r="97">
          <cell r="B97" t="str">
            <v>Bonus</v>
          </cell>
          <cell r="H97">
            <v>1864.9972602739699</v>
          </cell>
          <cell r="I97">
            <v>3547.4547945205509</v>
          </cell>
          <cell r="J97">
            <v>4023.3698630137033</v>
          </cell>
          <cell r="K97">
            <v>5215.7726027397239</v>
          </cell>
          <cell r="L97">
            <v>5648.7095890410937</v>
          </cell>
          <cell r="M97">
            <v>5899.4465753424674</v>
          </cell>
          <cell r="N97">
            <v>6681.1369863013642</v>
          </cell>
          <cell r="O97">
            <v>6465.6164383561663</v>
          </cell>
          <cell r="P97">
            <v>6681.1369863013642</v>
          </cell>
        </row>
        <row r="98">
          <cell r="E98">
            <v>139883.28786285609</v>
          </cell>
          <cell r="F98">
            <v>145053.31594859826</v>
          </cell>
          <cell r="G98">
            <v>213649.58649299308</v>
          </cell>
          <cell r="H98">
            <v>173231.22599189359</v>
          </cell>
          <cell r="I98">
            <v>181381.79058450216</v>
          </cell>
          <cell r="J98">
            <v>261237.98185790336</v>
          </cell>
          <cell r="K98">
            <v>273835.86253170465</v>
          </cell>
          <cell r="L98">
            <v>304761.37760019785</v>
          </cell>
          <cell r="M98">
            <v>300891.89966612263</v>
          </cell>
          <cell r="N98">
            <v>317091.39403855399</v>
          </cell>
          <cell r="O98">
            <v>312842.66678941029</v>
          </cell>
          <cell r="P98">
            <v>329460.56390156772</v>
          </cell>
          <cell r="R98">
            <v>-37657.972602739712</v>
          </cell>
          <cell r="S98">
            <v>-77826.476712328746</v>
          </cell>
          <cell r="T98">
            <v>-75315.945205479424</v>
          </cell>
          <cell r="U98">
            <v>-77826.476712328746</v>
          </cell>
        </row>
        <row r="99">
          <cell r="E99">
            <v>139883.28786285609</v>
          </cell>
          <cell r="F99">
            <v>145053.31594859826</v>
          </cell>
          <cell r="G99">
            <v>213649.58649299308</v>
          </cell>
          <cell r="H99">
            <v>277944.92900559213</v>
          </cell>
          <cell r="I99">
            <v>403271.03869409172</v>
          </cell>
          <cell r="J99">
            <v>549076.22514557489</v>
          </cell>
          <cell r="K99">
            <v>630689.5325591024</v>
          </cell>
          <cell r="L99">
            <v>685923.56433992414</v>
          </cell>
          <cell r="M99">
            <v>694066.30667982169</v>
          </cell>
          <cell r="N99">
            <v>756218.27425773221</v>
          </cell>
          <cell r="O99">
            <v>737804.16377571214</v>
          </cell>
          <cell r="P99">
            <v>768587.44412074587</v>
          </cell>
          <cell r="R99">
            <v>59031.901826483925</v>
          </cell>
          <cell r="S99">
            <v>121999.26377473334</v>
          </cell>
          <cell r="T99">
            <v>118063.80365296762</v>
          </cell>
          <cell r="U99">
            <v>121999.26377473334</v>
          </cell>
        </row>
        <row r="100">
          <cell r="E100">
            <v>139883.28786285609</v>
          </cell>
          <cell r="F100">
            <v>145053.31594859826</v>
          </cell>
          <cell r="G100">
            <v>213649.58649299308</v>
          </cell>
          <cell r="H100">
            <v>277944.92900559213</v>
          </cell>
          <cell r="I100">
            <v>403271.03869409172</v>
          </cell>
          <cell r="J100">
            <v>549076.22514557489</v>
          </cell>
          <cell r="K100">
            <v>630689.5325591024</v>
          </cell>
          <cell r="L100">
            <v>685923.56433992414</v>
          </cell>
          <cell r="M100">
            <v>694066.30667982169</v>
          </cell>
          <cell r="N100">
            <v>756218.27425773221</v>
          </cell>
          <cell r="O100">
            <v>737804.16377571214</v>
          </cell>
          <cell r="P100">
            <v>768587.44412074587</v>
          </cell>
          <cell r="R100">
            <v>159766.0452142643</v>
          </cell>
          <cell r="S100">
            <v>330183.16010948108</v>
          </cell>
          <cell r="T100">
            <v>319532.09042852942</v>
          </cell>
          <cell r="U100">
            <v>330183.16010948108</v>
          </cell>
        </row>
      </sheetData>
      <sheetData sheetId="10">
        <row r="5">
          <cell r="E5" t="str">
            <v>&lt;&lt;&lt; Use this filter to remove Enabling Field Mobility</v>
          </cell>
        </row>
        <row r="6">
          <cell r="E6" t="str">
            <v>&lt;&lt;&lt; Use this filter to remove Savings attributable to VSP in 2020 (select blank)</v>
          </cell>
        </row>
        <row r="7">
          <cell r="E7" t="str">
            <v>&lt;&lt;&lt; Use this filter to toggle between what is held at corporate vs. what is pushed to the states</v>
          </cell>
        </row>
        <row r="9">
          <cell r="E9" t="str">
            <v>Column Labels</v>
          </cell>
        </row>
        <row r="10">
          <cell r="E10" t="str">
            <v>Stay at corp</v>
          </cell>
        </row>
        <row r="11">
          <cell r="E11" t="str">
            <v>Connected Customer Experience</v>
          </cell>
          <cell r="AC11" t="str">
            <v>Evolution of Business Services</v>
          </cell>
        </row>
        <row r="12">
          <cell r="B12" t="str">
            <v>Type</v>
          </cell>
          <cell r="E12" t="str">
            <v>2022-01-01</v>
          </cell>
          <cell r="F12" t="str">
            <v>2022-02-01</v>
          </cell>
          <cell r="G12" t="str">
            <v>2022-03-01</v>
          </cell>
          <cell r="H12" t="str">
            <v>2022-04-01</v>
          </cell>
          <cell r="I12" t="str">
            <v>2022-05-01</v>
          </cell>
          <cell r="J12" t="str">
            <v>2022-06-01</v>
          </cell>
          <cell r="K12" t="str">
            <v>2022-07-01</v>
          </cell>
          <cell r="L12" t="str">
            <v>2022-08-01</v>
          </cell>
          <cell r="M12" t="str">
            <v>2022-09-01</v>
          </cell>
          <cell r="N12" t="str">
            <v>2022-10-01</v>
          </cell>
          <cell r="O12" t="str">
            <v>2022-11-01</v>
          </cell>
          <cell r="P12" t="str">
            <v>2022-12-01</v>
          </cell>
          <cell r="AC12" t="str">
            <v>2022-01-01</v>
          </cell>
          <cell r="AD12" t="str">
            <v>2022-02-01</v>
          </cell>
          <cell r="AE12" t="str">
            <v>2022-03-01</v>
          </cell>
          <cell r="AF12" t="str">
            <v>2022-04-01</v>
          </cell>
          <cell r="AG12" t="str">
            <v>2022-05-01</v>
          </cell>
          <cell r="AH12" t="str">
            <v>2022-06-01</v>
          </cell>
          <cell r="AI12" t="str">
            <v>2022-07-01</v>
          </cell>
          <cell r="AJ12" t="str">
            <v>2022-08-01</v>
          </cell>
          <cell r="AK12" t="str">
            <v>2022-09-01</v>
          </cell>
          <cell r="AL12" t="str">
            <v>2022-10-01</v>
          </cell>
          <cell r="AM12" t="str">
            <v>2022-11-01</v>
          </cell>
          <cell r="AN12" t="str">
            <v>2022-12-01</v>
          </cell>
        </row>
        <row r="16">
          <cell r="B16" t="str">
            <v>Bonus</v>
          </cell>
        </row>
        <row r="20">
          <cell r="B20" t="str">
            <v>Bonus</v>
          </cell>
        </row>
        <row r="26">
          <cell r="B26" t="str">
            <v>Bonus</v>
          </cell>
        </row>
        <row r="30">
          <cell r="B30" t="str">
            <v>Bonus</v>
          </cell>
        </row>
        <row r="36">
          <cell r="B36" t="str">
            <v>Bonus</v>
          </cell>
        </row>
        <row r="40">
          <cell r="B40" t="str">
            <v>Bonus</v>
          </cell>
        </row>
        <row r="46">
          <cell r="B46" t="str">
            <v>Bonus</v>
          </cell>
        </row>
        <row r="50">
          <cell r="B50" t="str">
            <v>Bonus</v>
          </cell>
        </row>
        <row r="56">
          <cell r="B56" t="str">
            <v>Bonus</v>
          </cell>
        </row>
        <row r="60">
          <cell r="B60" t="str">
            <v>Bonus</v>
          </cell>
        </row>
        <row r="66">
          <cell r="B66" t="str">
            <v>Bonus</v>
          </cell>
        </row>
        <row r="71">
          <cell r="B71" t="str">
            <v>Bonus</v>
          </cell>
        </row>
        <row r="76">
          <cell r="B76" t="str">
            <v>Bonus</v>
          </cell>
        </row>
        <row r="81">
          <cell r="B81" t="str">
            <v>Bonus</v>
          </cell>
        </row>
        <row r="83">
          <cell r="AC83">
            <v>62744.595200000011</v>
          </cell>
          <cell r="AD83">
            <v>56672.537600000003</v>
          </cell>
          <cell r="AE83">
            <v>62744.595200000011</v>
          </cell>
          <cell r="AF83">
            <v>60720.576000000001</v>
          </cell>
          <cell r="AG83">
            <v>62744.595200000011</v>
          </cell>
          <cell r="AH83">
            <v>60720.576000000001</v>
          </cell>
          <cell r="AI83">
            <v>62744.595200000011</v>
          </cell>
          <cell r="AJ83">
            <v>62744.595200000011</v>
          </cell>
          <cell r="AK83">
            <v>60720.576000000001</v>
          </cell>
          <cell r="AL83">
            <v>62744.595200000011</v>
          </cell>
          <cell r="AM83">
            <v>60720.576000000001</v>
          </cell>
          <cell r="AN83">
            <v>62744.595200000011</v>
          </cell>
        </row>
        <row r="84">
          <cell r="AC84">
            <v>42403.500916754347</v>
          </cell>
          <cell r="AD84">
            <v>38299.936311907266</v>
          </cell>
          <cell r="AE84">
            <v>42403.500916754347</v>
          </cell>
          <cell r="AF84">
            <v>41035.646048471965</v>
          </cell>
          <cell r="AG84">
            <v>42403.500916754347</v>
          </cell>
          <cell r="AH84">
            <v>41035.646048471965</v>
          </cell>
          <cell r="AI84">
            <v>42403.500916754347</v>
          </cell>
          <cell r="AJ84">
            <v>42403.500916754347</v>
          </cell>
          <cell r="AK84">
            <v>41035.646048471965</v>
          </cell>
          <cell r="AL84">
            <v>42403.500916754347</v>
          </cell>
          <cell r="AM84">
            <v>41035.646048471965</v>
          </cell>
          <cell r="AN84">
            <v>42403.500916754347</v>
          </cell>
        </row>
        <row r="86">
          <cell r="AC86">
            <v>316372.55563389201</v>
          </cell>
          <cell r="AD86">
            <v>285755.85670157941</v>
          </cell>
          <cell r="AE86">
            <v>316372.55563389201</v>
          </cell>
          <cell r="AF86">
            <v>306166.98932312132</v>
          </cell>
          <cell r="AG86">
            <v>316372.55563389201</v>
          </cell>
          <cell r="AH86">
            <v>306166.98932312132</v>
          </cell>
          <cell r="AI86">
            <v>316372.55563389201</v>
          </cell>
          <cell r="AJ86">
            <v>316372.55563389201</v>
          </cell>
          <cell r="AK86">
            <v>306166.98932312132</v>
          </cell>
          <cell r="AL86">
            <v>316372.55563389201</v>
          </cell>
          <cell r="AM86">
            <v>306166.98932312132</v>
          </cell>
          <cell r="AN86">
            <v>316372.55563389201</v>
          </cell>
        </row>
        <row r="87">
          <cell r="AC87">
            <v>247170.14400956975</v>
          </cell>
          <cell r="AD87">
            <v>223250.45265380453</v>
          </cell>
          <cell r="AE87">
            <v>247170.14400956975</v>
          </cell>
          <cell r="AF87">
            <v>239196.91355764811</v>
          </cell>
          <cell r="AG87">
            <v>247170.14400956975</v>
          </cell>
          <cell r="AH87">
            <v>239196.91355764811</v>
          </cell>
          <cell r="AI87">
            <v>247170.14400956975</v>
          </cell>
          <cell r="AJ87">
            <v>247170.14400956975</v>
          </cell>
          <cell r="AK87">
            <v>239196.91355764811</v>
          </cell>
          <cell r="AL87">
            <v>247170.14400956975</v>
          </cell>
          <cell r="AM87">
            <v>239196.91355764811</v>
          </cell>
          <cell r="AN87">
            <v>247170.14400956975</v>
          </cell>
        </row>
        <row r="88">
          <cell r="AC88">
            <v>57050.78872086569</v>
          </cell>
          <cell r="AD88">
            <v>51529.744651104476</v>
          </cell>
          <cell r="AE88">
            <v>57050.78872086569</v>
          </cell>
          <cell r="AF88">
            <v>55210.440697612074</v>
          </cell>
          <cell r="AG88">
            <v>57050.78872086569</v>
          </cell>
          <cell r="AH88">
            <v>55210.440697612074</v>
          </cell>
          <cell r="AI88">
            <v>57050.78872086569</v>
          </cell>
          <cell r="AJ88">
            <v>57050.78872086569</v>
          </cell>
          <cell r="AK88">
            <v>55210.440697612074</v>
          </cell>
          <cell r="AL88">
            <v>57050.78872086569</v>
          </cell>
          <cell r="AM88">
            <v>55210.440697612074</v>
          </cell>
          <cell r="AN88">
            <v>57050.78872086569</v>
          </cell>
        </row>
        <row r="89">
          <cell r="B89" t="str">
            <v>Bonus</v>
          </cell>
          <cell r="AC89">
            <v>12151.622903456544</v>
          </cell>
          <cell r="AD89">
            <v>10975.659396670428</v>
          </cell>
          <cell r="AE89">
            <v>12151.622903456544</v>
          </cell>
          <cell r="AF89">
            <v>11759.635067861143</v>
          </cell>
          <cell r="AG89">
            <v>12151.622903456544</v>
          </cell>
          <cell r="AH89">
            <v>11759.635067861143</v>
          </cell>
          <cell r="AI89">
            <v>12151.622903456544</v>
          </cell>
          <cell r="AJ89">
            <v>12151.622903456544</v>
          </cell>
          <cell r="AK89">
            <v>11759.635067861143</v>
          </cell>
          <cell r="AL89">
            <v>12151.622903456544</v>
          </cell>
          <cell r="AM89">
            <v>11759.635067861143</v>
          </cell>
          <cell r="AN89">
            <v>12151.622903456544</v>
          </cell>
        </row>
        <row r="90">
          <cell r="AC90">
            <v>-128729.380582313</v>
          </cell>
          <cell r="AD90">
            <v>-116271.69859047691</v>
          </cell>
          <cell r="AE90">
            <v>-128729.380582313</v>
          </cell>
          <cell r="AF90">
            <v>-124576.81991836801</v>
          </cell>
          <cell r="AG90">
            <v>-128729.380582313</v>
          </cell>
          <cell r="AH90">
            <v>-124576.81991836801</v>
          </cell>
          <cell r="AI90">
            <v>-128729.380582313</v>
          </cell>
          <cell r="AJ90">
            <v>-128729.380582313</v>
          </cell>
          <cell r="AK90">
            <v>-118347.98066245548</v>
          </cell>
          <cell r="AL90">
            <v>-115856.44612009369</v>
          </cell>
          <cell r="AM90">
            <v>-112119.14140654291</v>
          </cell>
          <cell r="AN90">
            <v>-115856.44612009369</v>
          </cell>
        </row>
        <row r="91">
          <cell r="AC91">
            <v>187643.17505157902</v>
          </cell>
          <cell r="AD91">
            <v>169484.1581111025</v>
          </cell>
          <cell r="AE91">
            <v>187643.17505157902</v>
          </cell>
          <cell r="AF91">
            <v>181590.16940475331</v>
          </cell>
          <cell r="AG91">
            <v>187643.17505157902</v>
          </cell>
          <cell r="AH91">
            <v>181590.16940475331</v>
          </cell>
          <cell r="AI91">
            <v>187643.17505157902</v>
          </cell>
          <cell r="AJ91">
            <v>187643.17505157902</v>
          </cell>
          <cell r="AK91">
            <v>187819.00866066586</v>
          </cell>
          <cell r="AL91">
            <v>200516.10951379832</v>
          </cell>
          <cell r="AM91">
            <v>194047.84791657841</v>
          </cell>
          <cell r="AN91">
            <v>200516.10951379832</v>
          </cell>
        </row>
        <row r="92">
          <cell r="AC92">
            <v>97928.017440463489</v>
          </cell>
          <cell r="AD92">
            <v>88451.112526870143</v>
          </cell>
          <cell r="AE92">
            <v>97928.017440463489</v>
          </cell>
          <cell r="AF92">
            <v>94769.049135932335</v>
          </cell>
          <cell r="AG92">
            <v>97928.017440463489</v>
          </cell>
          <cell r="AH92">
            <v>94769.049135932335</v>
          </cell>
          <cell r="AI92">
            <v>97928.017440463489</v>
          </cell>
          <cell r="AJ92">
            <v>97928.017440463489</v>
          </cell>
          <cell r="AK92">
            <v>94769.049135932335</v>
          </cell>
          <cell r="AL92">
            <v>97928.017440463489</v>
          </cell>
          <cell r="AM92">
            <v>94769.049135932335</v>
          </cell>
          <cell r="AN92">
            <v>97928.017440463489</v>
          </cell>
        </row>
        <row r="93">
          <cell r="AC93">
            <v>75677.484193888202</v>
          </cell>
          <cell r="AD93">
            <v>68353.856691253794</v>
          </cell>
          <cell r="AE93">
            <v>75677.484193888202</v>
          </cell>
          <cell r="AF93">
            <v>73236.275026343399</v>
          </cell>
          <cell r="AG93">
            <v>75677.484193888202</v>
          </cell>
          <cell r="AH93">
            <v>73236.275026343399</v>
          </cell>
          <cell r="AI93">
            <v>75677.484193888202</v>
          </cell>
          <cell r="AJ93">
            <v>75677.484193888202</v>
          </cell>
          <cell r="AK93">
            <v>73236.275026343399</v>
          </cell>
          <cell r="AL93">
            <v>75677.484193888202</v>
          </cell>
          <cell r="AM93">
            <v>73236.275026343399</v>
          </cell>
          <cell r="AN93">
            <v>75677.484193888202</v>
          </cell>
        </row>
        <row r="94">
          <cell r="AC94">
            <v>17659.150685985202</v>
          </cell>
          <cell r="AD94">
            <v>15950.2006195995</v>
          </cell>
          <cell r="AE94">
            <v>17659.150685985202</v>
          </cell>
          <cell r="AF94">
            <v>17089.500663856601</v>
          </cell>
          <cell r="AG94">
            <v>17659.150685985202</v>
          </cell>
          <cell r="AH94">
            <v>17089.500663856601</v>
          </cell>
          <cell r="AI94">
            <v>17659.150685985202</v>
          </cell>
          <cell r="AJ94">
            <v>17659.150685985202</v>
          </cell>
          <cell r="AK94">
            <v>17089.500663856601</v>
          </cell>
          <cell r="AL94">
            <v>17659.150685985202</v>
          </cell>
          <cell r="AM94">
            <v>17089.500663856601</v>
          </cell>
          <cell r="AN94">
            <v>17659.150685985202</v>
          </cell>
        </row>
        <row r="95">
          <cell r="B95" t="str">
            <v>Bonus</v>
          </cell>
          <cell r="AC95">
            <v>4591.3825605900902</v>
          </cell>
          <cell r="AD95">
            <v>4147.05521601685</v>
          </cell>
          <cell r="AE95">
            <v>4591.3825605900902</v>
          </cell>
          <cell r="AF95">
            <v>4443.2734457323404</v>
          </cell>
          <cell r="AG95">
            <v>4591.3825605900902</v>
          </cell>
          <cell r="AH95">
            <v>4443.2734457323404</v>
          </cell>
          <cell r="AI95">
            <v>4591.3825605900902</v>
          </cell>
          <cell r="AJ95">
            <v>4591.3825605900902</v>
          </cell>
          <cell r="AK95">
            <v>4443.2734457323404</v>
          </cell>
          <cell r="AL95">
            <v>4591.3825605900902</v>
          </cell>
          <cell r="AM95">
            <v>4443.2734457323404</v>
          </cell>
          <cell r="AN95">
            <v>4591.3825605900902</v>
          </cell>
        </row>
        <row r="96">
          <cell r="AC96">
            <v>-27225.664219178037</v>
          </cell>
          <cell r="AD96">
            <v>-24590.922520547909</v>
          </cell>
          <cell r="AE96">
            <v>-27225.664219178037</v>
          </cell>
          <cell r="AF96">
            <v>-26347.41698630133</v>
          </cell>
          <cell r="AG96">
            <v>-27225.664219178037</v>
          </cell>
          <cell r="AH96">
            <v>-26347.41698630133</v>
          </cell>
          <cell r="AI96">
            <v>-27225.664219178037</v>
          </cell>
          <cell r="AJ96">
            <v>-27225.664219178037</v>
          </cell>
          <cell r="AK96">
            <v>-26347.41698630133</v>
          </cell>
          <cell r="AL96">
            <v>-27225.664219178037</v>
          </cell>
          <cell r="AM96">
            <v>-26347.41698630133</v>
          </cell>
          <cell r="AN96">
            <v>-27225.664219178037</v>
          </cell>
        </row>
        <row r="97">
          <cell r="AC97">
            <v>70702.353221285448</v>
          </cell>
          <cell r="AD97">
            <v>63860.190006322235</v>
          </cell>
          <cell r="AE97">
            <v>70702.353221285448</v>
          </cell>
          <cell r="AF97">
            <v>68421.632149631012</v>
          </cell>
          <cell r="AG97">
            <v>70702.353221285448</v>
          </cell>
          <cell r="AH97">
            <v>68421.632149631012</v>
          </cell>
          <cell r="AI97">
            <v>70702.353221285448</v>
          </cell>
          <cell r="AJ97">
            <v>70702.353221285448</v>
          </cell>
          <cell r="AK97">
            <v>68421.632149631012</v>
          </cell>
          <cell r="AL97">
            <v>70702.353221285448</v>
          </cell>
          <cell r="AM97">
            <v>68421.632149631012</v>
          </cell>
          <cell r="AN97">
            <v>70702.353221285448</v>
          </cell>
        </row>
        <row r="98">
          <cell r="AC98">
            <v>14008.942465753358</v>
          </cell>
          <cell r="AD98">
            <v>12653.238356164402</v>
          </cell>
          <cell r="AE98">
            <v>14008.942465753358</v>
          </cell>
          <cell r="AF98">
            <v>13557.041095890392</v>
          </cell>
          <cell r="AG98">
            <v>14008.942465753358</v>
          </cell>
          <cell r="AH98">
            <v>13557.041095890392</v>
          </cell>
          <cell r="AI98">
            <v>14008.942465753358</v>
          </cell>
          <cell r="AJ98">
            <v>14008.942465753358</v>
          </cell>
          <cell r="AK98">
            <v>13557.041095890392</v>
          </cell>
          <cell r="AL98">
            <v>14008.942465753358</v>
          </cell>
          <cell r="AM98">
            <v>13557.041095890392</v>
          </cell>
          <cell r="AN98">
            <v>14008.942465753358</v>
          </cell>
        </row>
        <row r="99">
          <cell r="AC99">
            <v>11041.095890410899</v>
          </cell>
          <cell r="AD99">
            <v>9972.6027397260405</v>
          </cell>
          <cell r="AE99">
            <v>11041.095890410899</v>
          </cell>
          <cell r="AF99">
            <v>10684.9315068493</v>
          </cell>
          <cell r="AG99">
            <v>11041.095890410899</v>
          </cell>
          <cell r="AH99">
            <v>10684.9315068493</v>
          </cell>
          <cell r="AI99">
            <v>11041.095890410899</v>
          </cell>
          <cell r="AJ99">
            <v>11041.095890410899</v>
          </cell>
          <cell r="AK99">
            <v>10684.9315068493</v>
          </cell>
          <cell r="AL99">
            <v>11041.095890410899</v>
          </cell>
          <cell r="AM99">
            <v>10684.9315068493</v>
          </cell>
          <cell r="AN99">
            <v>11041.095890410899</v>
          </cell>
        </row>
        <row r="100">
          <cell r="AC100">
            <v>2526.2027397260199</v>
          </cell>
          <cell r="AD100">
            <v>2281.7315068493199</v>
          </cell>
          <cell r="AE100">
            <v>2526.2027397260199</v>
          </cell>
          <cell r="AF100">
            <v>2444.7123287671202</v>
          </cell>
          <cell r="AG100">
            <v>2526.2027397260199</v>
          </cell>
          <cell r="AH100">
            <v>2444.7123287671202</v>
          </cell>
          <cell r="AI100">
            <v>2526.2027397260199</v>
          </cell>
          <cell r="AJ100">
            <v>2526.2027397260199</v>
          </cell>
          <cell r="AK100">
            <v>2444.7123287671202</v>
          </cell>
          <cell r="AL100">
            <v>2526.2027397260199</v>
          </cell>
          <cell r="AM100">
            <v>2444.7123287671202</v>
          </cell>
          <cell r="AN100">
            <v>2526.2027397260199</v>
          </cell>
        </row>
        <row r="101">
          <cell r="B101" t="str">
            <v>Bonus</v>
          </cell>
          <cell r="AC101">
            <v>441.64383561643803</v>
          </cell>
          <cell r="AD101">
            <v>398.90410958904198</v>
          </cell>
          <cell r="AE101">
            <v>441.64383561643803</v>
          </cell>
          <cell r="AF101">
            <v>427.39726027397199</v>
          </cell>
          <cell r="AG101">
            <v>441.64383561643803</v>
          </cell>
          <cell r="AH101">
            <v>427.39726027397199</v>
          </cell>
          <cell r="AI101">
            <v>441.64383561643803</v>
          </cell>
          <cell r="AJ101">
            <v>441.64383561643803</v>
          </cell>
          <cell r="AK101">
            <v>427.39726027397199</v>
          </cell>
          <cell r="AL101">
            <v>441.64383561643803</v>
          </cell>
          <cell r="AM101">
            <v>427.39726027397199</v>
          </cell>
          <cell r="AN101">
            <v>441.64383561643803</v>
          </cell>
        </row>
        <row r="102">
          <cell r="AC102">
            <v>-5029.6438356164372</v>
          </cell>
          <cell r="AD102">
            <v>-4542.9041095890389</v>
          </cell>
          <cell r="AE102">
            <v>-5029.6438356164372</v>
          </cell>
          <cell r="AF102">
            <v>-4867.3972602739714</v>
          </cell>
          <cell r="AG102">
            <v>-5029.6438356164372</v>
          </cell>
          <cell r="AH102">
            <v>-4867.3972602739714</v>
          </cell>
          <cell r="AI102">
            <v>-5029.6438356164372</v>
          </cell>
          <cell r="AJ102">
            <v>-5029.6438356164372</v>
          </cell>
          <cell r="AK102">
            <v>-4867.3972602739714</v>
          </cell>
          <cell r="AL102">
            <v>-5029.6438356164372</v>
          </cell>
          <cell r="AM102">
            <v>-4867.3972602739714</v>
          </cell>
          <cell r="AN102">
            <v>-5029.6438356164372</v>
          </cell>
        </row>
        <row r="103">
          <cell r="AC103">
            <v>8979.2986301369219</v>
          </cell>
          <cell r="AD103">
            <v>8110.3342465753631</v>
          </cell>
          <cell r="AE103">
            <v>8979.2986301369219</v>
          </cell>
          <cell r="AF103">
            <v>8689.6438356164217</v>
          </cell>
          <cell r="AG103">
            <v>8979.2986301369219</v>
          </cell>
          <cell r="AH103">
            <v>8689.6438356164217</v>
          </cell>
          <cell r="AI103">
            <v>8979.2986301369219</v>
          </cell>
          <cell r="AJ103">
            <v>8979.2986301369219</v>
          </cell>
          <cell r="AK103">
            <v>8689.6438356164217</v>
          </cell>
          <cell r="AL103">
            <v>8979.2986301369219</v>
          </cell>
          <cell r="AM103">
            <v>8689.6438356164217</v>
          </cell>
          <cell r="AN103">
            <v>8979.2986301369219</v>
          </cell>
        </row>
        <row r="104">
          <cell r="AC104">
            <v>58089.547302423605</v>
          </cell>
          <cell r="AD104">
            <v>52467.978208640678</v>
          </cell>
          <cell r="AE104">
            <v>58089.547302423605</v>
          </cell>
          <cell r="AF104">
            <v>56215.690937829328</v>
          </cell>
          <cell r="AG104">
            <v>58089.547302423605</v>
          </cell>
          <cell r="AH104">
            <v>56215.690937829328</v>
          </cell>
          <cell r="AI104">
            <v>58089.547302423605</v>
          </cell>
          <cell r="AJ104">
            <v>58089.547302423605</v>
          </cell>
          <cell r="AK104">
            <v>56215.690937829328</v>
          </cell>
          <cell r="AL104">
            <v>58089.547302423605</v>
          </cell>
          <cell r="AM104">
            <v>56215.690937829328</v>
          </cell>
          <cell r="AN104">
            <v>58089.547302423605</v>
          </cell>
        </row>
        <row r="105">
          <cell r="AC105">
            <v>44247.273445732302</v>
          </cell>
          <cell r="AD105">
            <v>39965.279241306598</v>
          </cell>
          <cell r="AE105">
            <v>44247.273445732302</v>
          </cell>
          <cell r="AF105">
            <v>42819.942044257099</v>
          </cell>
          <cell r="AG105">
            <v>44247.273445732302</v>
          </cell>
          <cell r="AH105">
            <v>42819.942044257099</v>
          </cell>
          <cell r="AI105">
            <v>44247.273445732302</v>
          </cell>
          <cell r="AJ105">
            <v>44247.273445732302</v>
          </cell>
          <cell r="AK105">
            <v>42819.942044257099</v>
          </cell>
          <cell r="AL105">
            <v>44247.273445732302</v>
          </cell>
          <cell r="AM105">
            <v>42819.942044257099</v>
          </cell>
          <cell r="AN105">
            <v>44247.273445732302</v>
          </cell>
        </row>
        <row r="106">
          <cell r="AC106">
            <v>10475.1642676502</v>
          </cell>
          <cell r="AD106">
            <v>9461.4386933614805</v>
          </cell>
          <cell r="AE106">
            <v>10475.1642676502</v>
          </cell>
          <cell r="AF106">
            <v>10137.255742887301</v>
          </cell>
          <cell r="AG106">
            <v>10475.1642676502</v>
          </cell>
          <cell r="AH106">
            <v>10137.255742887301</v>
          </cell>
          <cell r="AI106">
            <v>10475.1642676502</v>
          </cell>
          <cell r="AJ106">
            <v>10475.1642676502</v>
          </cell>
          <cell r="AK106">
            <v>10137.255742887301</v>
          </cell>
          <cell r="AL106">
            <v>10475.1642676502</v>
          </cell>
          <cell r="AM106">
            <v>10137.255742887301</v>
          </cell>
          <cell r="AN106">
            <v>10475.1642676502</v>
          </cell>
        </row>
        <row r="107">
          <cell r="B107" t="str">
            <v>Bonus</v>
          </cell>
          <cell r="AC107">
            <v>3367.1095890411002</v>
          </cell>
          <cell r="AD107">
            <v>3041.2602739725999</v>
          </cell>
          <cell r="AE107">
            <v>3367.1095890411002</v>
          </cell>
          <cell r="AF107">
            <v>3258.4931506849298</v>
          </cell>
          <cell r="AG107">
            <v>3367.1095890411002</v>
          </cell>
          <cell r="AH107">
            <v>3258.4931506849298</v>
          </cell>
          <cell r="AI107">
            <v>3367.1095890411002</v>
          </cell>
          <cell r="AJ107">
            <v>3367.1095890411002</v>
          </cell>
          <cell r="AK107">
            <v>3258.4931506849298</v>
          </cell>
          <cell r="AL107">
            <v>3367.1095890411002</v>
          </cell>
          <cell r="AM107">
            <v>3258.4931506849298</v>
          </cell>
          <cell r="AN107">
            <v>3367.1095890411002</v>
          </cell>
        </row>
        <row r="108">
          <cell r="AC108">
            <v>-17172.258904109611</v>
          </cell>
          <cell r="AD108">
            <v>-15510.42739726029</v>
          </cell>
          <cell r="AE108">
            <v>-17172.258904109611</v>
          </cell>
          <cell r="AF108">
            <v>-16618.31506849311</v>
          </cell>
          <cell r="AG108">
            <v>-17172.258904109611</v>
          </cell>
          <cell r="AH108">
            <v>-16618.31506849311</v>
          </cell>
          <cell r="AI108">
            <v>-17172.258904109611</v>
          </cell>
          <cell r="AJ108">
            <v>-17172.258904109611</v>
          </cell>
          <cell r="AK108">
            <v>-16618.31506849311</v>
          </cell>
          <cell r="AL108">
            <v>-17172.258904109611</v>
          </cell>
          <cell r="AM108">
            <v>-16618.31506849311</v>
          </cell>
          <cell r="AN108">
            <v>-17172.258904109611</v>
          </cell>
        </row>
        <row r="109">
          <cell r="AC109">
            <v>40917.288398313991</v>
          </cell>
          <cell r="AD109">
            <v>36957.550811380388</v>
          </cell>
          <cell r="AE109">
            <v>40917.288398313991</v>
          </cell>
          <cell r="AF109">
            <v>39597.375869336218</v>
          </cell>
          <cell r="AG109">
            <v>40917.288398313991</v>
          </cell>
          <cell r="AH109">
            <v>39597.375869336218</v>
          </cell>
          <cell r="AI109">
            <v>40917.288398313991</v>
          </cell>
          <cell r="AJ109">
            <v>40917.288398313991</v>
          </cell>
          <cell r="AK109">
            <v>39597.375869336218</v>
          </cell>
          <cell r="AL109">
            <v>40917.288398313991</v>
          </cell>
          <cell r="AM109">
            <v>39597.375869336218</v>
          </cell>
          <cell r="AN109">
            <v>40917.288398313991</v>
          </cell>
        </row>
        <row r="110">
          <cell r="E110">
            <v>293123.13287671254</v>
          </cell>
          <cell r="F110">
            <v>264756.37808219186</v>
          </cell>
          <cell r="G110">
            <v>293123.13287671254</v>
          </cell>
          <cell r="H110">
            <v>283667.54794520588</v>
          </cell>
          <cell r="I110">
            <v>293123.13287671254</v>
          </cell>
          <cell r="J110">
            <v>521759.67287671316</v>
          </cell>
          <cell r="K110">
            <v>539151.66197260225</v>
          </cell>
          <cell r="L110">
            <v>539151.66197260225</v>
          </cell>
          <cell r="M110">
            <v>521759.67287671316</v>
          </cell>
          <cell r="N110">
            <v>539151.66197260225</v>
          </cell>
          <cell r="O110">
            <v>521759.67287671316</v>
          </cell>
          <cell r="P110">
            <v>539151.66197260225</v>
          </cell>
          <cell r="AC110">
            <v>199825.74048706208</v>
          </cell>
          <cell r="AD110">
            <v>180487.76560121807</v>
          </cell>
          <cell r="AE110">
            <v>199825.74048706208</v>
          </cell>
          <cell r="AF110">
            <v>193379.74885844704</v>
          </cell>
          <cell r="AG110">
            <v>199825.74048706208</v>
          </cell>
          <cell r="AH110">
            <v>193379.74885844704</v>
          </cell>
          <cell r="AI110">
            <v>199825.74048706208</v>
          </cell>
          <cell r="AJ110">
            <v>199825.74048706208</v>
          </cell>
          <cell r="AK110">
            <v>193379.74885844704</v>
          </cell>
          <cell r="AL110">
            <v>199825.74048706208</v>
          </cell>
          <cell r="AM110">
            <v>193379.74885844704</v>
          </cell>
          <cell r="AN110">
            <v>199825.74048706208</v>
          </cell>
        </row>
        <row r="111">
          <cell r="E111">
            <v>229650.0383561645</v>
          </cell>
          <cell r="F111">
            <v>207425.84109589047</v>
          </cell>
          <cell r="G111">
            <v>229650.0383561645</v>
          </cell>
          <cell r="H111">
            <v>222241.97260273999</v>
          </cell>
          <cell r="I111">
            <v>229650.0383561645</v>
          </cell>
          <cell r="J111">
            <v>406352.13698630198</v>
          </cell>
          <cell r="K111">
            <v>419897.2082191775</v>
          </cell>
          <cell r="L111">
            <v>419897.2082191775</v>
          </cell>
          <cell r="M111">
            <v>406352.13698630198</v>
          </cell>
          <cell r="N111">
            <v>419897.2082191775</v>
          </cell>
          <cell r="O111">
            <v>406352.13698630198</v>
          </cell>
          <cell r="P111">
            <v>419897.2082191775</v>
          </cell>
          <cell r="AC111">
            <v>154767.028158295</v>
          </cell>
          <cell r="AD111">
            <v>139789.57382039601</v>
          </cell>
          <cell r="AE111">
            <v>154767.028158295</v>
          </cell>
          <cell r="AF111">
            <v>149774.543378995</v>
          </cell>
          <cell r="AG111">
            <v>154767.028158295</v>
          </cell>
          <cell r="AH111">
            <v>149774.543378995</v>
          </cell>
          <cell r="AI111">
            <v>154767.028158295</v>
          </cell>
          <cell r="AJ111">
            <v>154767.028158295</v>
          </cell>
          <cell r="AK111">
            <v>149774.543378995</v>
          </cell>
          <cell r="AL111">
            <v>154767.028158295</v>
          </cell>
          <cell r="AM111">
            <v>149774.543378995</v>
          </cell>
          <cell r="AN111">
            <v>154767.028158295</v>
          </cell>
        </row>
        <row r="112">
          <cell r="E112">
            <v>52858.269863013767</v>
          </cell>
          <cell r="F112">
            <v>47742.953424657586</v>
          </cell>
          <cell r="G112">
            <v>52858.269863013767</v>
          </cell>
          <cell r="H112">
            <v>51153.164383561743</v>
          </cell>
          <cell r="I112">
            <v>52858.269863013767</v>
          </cell>
          <cell r="J112">
            <v>94087.809863013841</v>
          </cell>
          <cell r="K112">
            <v>97224.070191780862</v>
          </cell>
          <cell r="L112">
            <v>97224.070191780862</v>
          </cell>
          <cell r="M112">
            <v>94087.809863013841</v>
          </cell>
          <cell r="N112">
            <v>97224.070191780862</v>
          </cell>
          <cell r="O112">
            <v>94087.809863013841</v>
          </cell>
          <cell r="P112">
            <v>97224.070191780862</v>
          </cell>
          <cell r="AC112">
            <v>36034.149923896497</v>
          </cell>
          <cell r="AD112">
            <v>32546.974124809902</v>
          </cell>
          <cell r="AE112">
            <v>36034.149923896497</v>
          </cell>
          <cell r="AF112">
            <v>34871.757990867598</v>
          </cell>
          <cell r="AG112">
            <v>36034.149923896497</v>
          </cell>
          <cell r="AH112">
            <v>34871.757990867598</v>
          </cell>
          <cell r="AI112">
            <v>36034.149923896497</v>
          </cell>
          <cell r="AJ112">
            <v>36034.149923896497</v>
          </cell>
          <cell r="AK112">
            <v>34871.757990867598</v>
          </cell>
          <cell r="AL112">
            <v>36034.149923896497</v>
          </cell>
          <cell r="AM112">
            <v>34871.757990867598</v>
          </cell>
          <cell r="AN112">
            <v>36034.149923896497</v>
          </cell>
        </row>
        <row r="113">
          <cell r="B113" t="str">
            <v>Bonus</v>
          </cell>
          <cell r="E113">
            <v>10614.824657534251</v>
          </cell>
          <cell r="F113">
            <v>9587.5835616438399</v>
          </cell>
          <cell r="G113">
            <v>10614.824657534251</v>
          </cell>
          <cell r="H113">
            <v>10272.410958904111</v>
          </cell>
          <cell r="I113">
            <v>10614.824657534251</v>
          </cell>
          <cell r="J113">
            <v>21319.726027397312</v>
          </cell>
          <cell r="K113">
            <v>22030.383561643852</v>
          </cell>
          <cell r="L113">
            <v>22030.383561643852</v>
          </cell>
          <cell r="M113">
            <v>21319.726027397312</v>
          </cell>
          <cell r="N113">
            <v>22030.383561643852</v>
          </cell>
          <cell r="O113">
            <v>21319.726027397312</v>
          </cell>
          <cell r="P113">
            <v>22030.383561643852</v>
          </cell>
          <cell r="AC113">
            <v>9024.5624048705795</v>
          </cell>
          <cell r="AD113">
            <v>8151.2176560121698</v>
          </cell>
          <cell r="AE113">
            <v>9024.5624048705795</v>
          </cell>
          <cell r="AF113">
            <v>8733.4474885844302</v>
          </cell>
          <cell r="AG113">
            <v>9024.5624048705795</v>
          </cell>
          <cell r="AH113">
            <v>8733.4474885844302</v>
          </cell>
          <cell r="AI113">
            <v>9024.5624048705795</v>
          </cell>
          <cell r="AJ113">
            <v>9024.5624048705795</v>
          </cell>
          <cell r="AK113">
            <v>8733.4474885844302</v>
          </cell>
          <cell r="AL113">
            <v>9024.5624048705795</v>
          </cell>
          <cell r="AM113">
            <v>8733.4474885844302</v>
          </cell>
          <cell r="AN113">
            <v>9024.5624048705795</v>
          </cell>
        </row>
        <row r="114">
          <cell r="E114">
            <v>146003.74734246582</v>
          </cell>
          <cell r="F114">
            <v>131874.35243835635</v>
          </cell>
          <cell r="G114">
            <v>146003.74734246582</v>
          </cell>
          <cell r="H114">
            <v>141293.94904109591</v>
          </cell>
          <cell r="I114">
            <v>146003.74734246582</v>
          </cell>
          <cell r="J114">
            <v>141293.94904109591</v>
          </cell>
          <cell r="K114">
            <v>146003.74734246582</v>
          </cell>
          <cell r="L114">
            <v>146003.74734246582</v>
          </cell>
          <cell r="M114">
            <v>141293.94904109591</v>
          </cell>
          <cell r="N114">
            <v>146003.74734246582</v>
          </cell>
          <cell r="O114">
            <v>141293.94904109591</v>
          </cell>
          <cell r="P114">
            <v>146003.74734246582</v>
          </cell>
        </row>
        <row r="115">
          <cell r="E115">
            <v>112994.0657534247</v>
          </cell>
          <cell r="F115">
            <v>102059.15616438372</v>
          </cell>
          <cell r="G115">
            <v>112994.0657534247</v>
          </cell>
          <cell r="H115">
            <v>109349.095890411</v>
          </cell>
          <cell r="I115">
            <v>112994.0657534247</v>
          </cell>
          <cell r="J115">
            <v>109349.095890411</v>
          </cell>
          <cell r="K115">
            <v>112994.0657534247</v>
          </cell>
          <cell r="L115">
            <v>112994.0657534247</v>
          </cell>
          <cell r="M115">
            <v>109349.095890411</v>
          </cell>
          <cell r="N115">
            <v>112994.0657534247</v>
          </cell>
          <cell r="O115">
            <v>109349.095890411</v>
          </cell>
          <cell r="P115">
            <v>112994.0657534247</v>
          </cell>
        </row>
        <row r="116">
          <cell r="E116">
            <v>26328.544602739752</v>
          </cell>
          <cell r="F116">
            <v>23780.620931506877</v>
          </cell>
          <cell r="G116">
            <v>26328.544602739752</v>
          </cell>
          <cell r="H116">
            <v>25479.236712328748</v>
          </cell>
          <cell r="I116">
            <v>26328.544602739752</v>
          </cell>
          <cell r="J116">
            <v>25479.236712328748</v>
          </cell>
          <cell r="K116">
            <v>26328.544602739752</v>
          </cell>
          <cell r="L116">
            <v>26328.544602739752</v>
          </cell>
          <cell r="M116">
            <v>25479.236712328748</v>
          </cell>
          <cell r="N116">
            <v>26328.544602739752</v>
          </cell>
          <cell r="O116">
            <v>25479.236712328748</v>
          </cell>
          <cell r="P116">
            <v>26328.544602739752</v>
          </cell>
        </row>
        <row r="117">
          <cell r="B117" t="str">
            <v>Bonus</v>
          </cell>
          <cell r="E117">
            <v>6681.1369863013642</v>
          </cell>
          <cell r="F117">
            <v>6034.5753424657551</v>
          </cell>
          <cell r="G117">
            <v>6681.1369863013642</v>
          </cell>
          <cell r="H117">
            <v>6465.6164383561663</v>
          </cell>
          <cell r="I117">
            <v>6681.1369863013642</v>
          </cell>
          <cell r="J117">
            <v>6465.6164383561663</v>
          </cell>
          <cell r="K117">
            <v>6681.1369863013642</v>
          </cell>
          <cell r="L117">
            <v>6681.1369863013642</v>
          </cell>
          <cell r="M117">
            <v>6465.6164383561663</v>
          </cell>
          <cell r="N117">
            <v>6681.1369863013642</v>
          </cell>
          <cell r="O117">
            <v>6465.6164383561663</v>
          </cell>
          <cell r="P117">
            <v>6681.1369863013642</v>
          </cell>
        </row>
        <row r="118">
          <cell r="E118">
            <v>335659.96938101982</v>
          </cell>
          <cell r="F118">
            <v>303176.7465376961</v>
          </cell>
          <cell r="G118">
            <v>335659.96938101982</v>
          </cell>
          <cell r="H118">
            <v>324832.22843324579</v>
          </cell>
          <cell r="I118">
            <v>335659.96938101982</v>
          </cell>
          <cell r="J118">
            <v>160448.66678940982</v>
          </cell>
          <cell r="K118">
            <v>165796.95568238985</v>
          </cell>
          <cell r="L118">
            <v>165796.95568238985</v>
          </cell>
          <cell r="M118">
            <v>160448.66678940982</v>
          </cell>
          <cell r="N118">
            <v>165796.95568238985</v>
          </cell>
          <cell r="O118">
            <v>160448.66678940982</v>
          </cell>
          <cell r="P118">
            <v>165796.95568238985</v>
          </cell>
          <cell r="AC118">
            <v>-77826.476712328746</v>
          </cell>
          <cell r="AD118">
            <v>-70294.882191780882</v>
          </cell>
          <cell r="AE118">
            <v>-77826.476712328746</v>
          </cell>
          <cell r="AF118">
            <v>-75315.945205479424</v>
          </cell>
          <cell r="AG118">
            <v>-77826.476712328746</v>
          </cell>
          <cell r="AH118">
            <v>-75315.945205479424</v>
          </cell>
          <cell r="AI118">
            <v>-77826.476712328746</v>
          </cell>
          <cell r="AJ118">
            <v>-77826.476712328746</v>
          </cell>
          <cell r="AK118">
            <v>-71550.147945205448</v>
          </cell>
          <cell r="AL118">
            <v>-70043.829041095873</v>
          </cell>
          <cell r="AM118">
            <v>-67784.350684931487</v>
          </cell>
          <cell r="AN118">
            <v>-70043.829041095873</v>
          </cell>
        </row>
        <row r="119">
          <cell r="E119">
            <v>774786.84960019798</v>
          </cell>
          <cell r="F119">
            <v>699807.47705824429</v>
          </cell>
          <cell r="G119">
            <v>774786.84960019798</v>
          </cell>
          <cell r="H119">
            <v>749793.72541954764</v>
          </cell>
          <cell r="I119">
            <v>774786.84960019798</v>
          </cell>
          <cell r="J119">
            <v>823502.28870721883</v>
          </cell>
          <cell r="K119">
            <v>850952.36499745771</v>
          </cell>
          <cell r="L119">
            <v>850952.36499745771</v>
          </cell>
          <cell r="M119">
            <v>823502.28870721883</v>
          </cell>
          <cell r="N119">
            <v>850952.36499745771</v>
          </cell>
          <cell r="O119">
            <v>823502.28870721883</v>
          </cell>
          <cell r="P119">
            <v>850952.36499745771</v>
          </cell>
          <cell r="AC119">
            <v>121999.26377473334</v>
          </cell>
          <cell r="AD119">
            <v>110192.88340943719</v>
          </cell>
          <cell r="AE119">
            <v>121999.26377473334</v>
          </cell>
          <cell r="AF119">
            <v>118063.80365296762</v>
          </cell>
          <cell r="AG119">
            <v>121999.26377473334</v>
          </cell>
          <cell r="AH119">
            <v>118063.80365296762</v>
          </cell>
          <cell r="AI119">
            <v>121999.26377473334</v>
          </cell>
          <cell r="AJ119">
            <v>121999.26377473334</v>
          </cell>
          <cell r="AK119">
            <v>121829.60091324159</v>
          </cell>
          <cell r="AL119">
            <v>129781.91144596621</v>
          </cell>
          <cell r="AM119">
            <v>125595.39817351555</v>
          </cell>
          <cell r="AN119">
            <v>129781.91144596621</v>
          </cell>
        </row>
        <row r="120">
          <cell r="AC120">
            <v>43986.854339825622</v>
          </cell>
          <cell r="AD120">
            <v>39730.061984358661</v>
          </cell>
          <cell r="AE120">
            <v>43986.854339825622</v>
          </cell>
          <cell r="AF120">
            <v>42567.923554670109</v>
          </cell>
          <cell r="AG120">
            <v>43986.854339825622</v>
          </cell>
          <cell r="AH120">
            <v>42567.923554670109</v>
          </cell>
          <cell r="AI120">
            <v>43986.854339825622</v>
          </cell>
          <cell r="AJ120">
            <v>43986.854339825622</v>
          </cell>
          <cell r="AK120">
            <v>42567.923554670109</v>
          </cell>
          <cell r="AL120">
            <v>43986.854339825622</v>
          </cell>
          <cell r="AM120">
            <v>42567.923554670109</v>
          </cell>
          <cell r="AN120">
            <v>43986.854339825622</v>
          </cell>
        </row>
        <row r="121">
          <cell r="E121">
            <v>774786.84960019798</v>
          </cell>
          <cell r="F121">
            <v>699807.47705824429</v>
          </cell>
          <cell r="G121">
            <v>774786.84960019798</v>
          </cell>
          <cell r="H121">
            <v>749793.72541954764</v>
          </cell>
          <cell r="I121">
            <v>774786.84960019798</v>
          </cell>
          <cell r="J121">
            <v>823502.28870721883</v>
          </cell>
          <cell r="K121">
            <v>850952.36499745771</v>
          </cell>
          <cell r="L121">
            <v>850952.36499745771</v>
          </cell>
          <cell r="M121">
            <v>823502.28870721883</v>
          </cell>
          <cell r="N121">
            <v>850952.36499745771</v>
          </cell>
          <cell r="O121">
            <v>823502.28870721883</v>
          </cell>
          <cell r="P121">
            <v>850952.36499745771</v>
          </cell>
          <cell r="AC121">
            <v>579376.32953262865</v>
          </cell>
          <cell r="AD121">
            <v>523307.6524810837</v>
          </cell>
          <cell r="AE121">
            <v>579376.32953262865</v>
          </cell>
          <cell r="AF121">
            <v>560686.77051544678</v>
          </cell>
          <cell r="AG121">
            <v>579376.32953262865</v>
          </cell>
          <cell r="AH121">
            <v>560686.77051544678</v>
          </cell>
          <cell r="AI121">
            <v>579376.32953262865</v>
          </cell>
          <cell r="AJ121">
            <v>579376.32953262865</v>
          </cell>
          <cell r="AK121">
            <v>570681.40703163319</v>
          </cell>
          <cell r="AL121">
            <v>600031.91166608094</v>
          </cell>
          <cell r="AM121">
            <v>580676.04354781972</v>
          </cell>
          <cell r="AN121">
            <v>600031.91166608094</v>
          </cell>
        </row>
      </sheetData>
      <sheetData sheetId="11">
        <row r="5">
          <cell r="E5" t="str">
            <v>&lt;&lt;&lt; Use this filter to remove Enabling Field Mobility</v>
          </cell>
        </row>
        <row r="6">
          <cell r="E6" t="str">
            <v>&lt;&lt;&lt; Use this filter to remove Savings attributable to VSP in 2020 (select blank)</v>
          </cell>
        </row>
        <row r="7">
          <cell r="E7" t="str">
            <v>&lt;&lt;&lt; Use this filter to toggle between what is held at corporate vs. what is pushed to the states</v>
          </cell>
        </row>
        <row r="9">
          <cell r="E9" t="str">
            <v>Column Labels</v>
          </cell>
        </row>
        <row r="10">
          <cell r="E10" t="str">
            <v>Pushed down</v>
          </cell>
        </row>
        <row r="11">
          <cell r="E11" t="str">
            <v>Connected Customer Experience</v>
          </cell>
        </row>
        <row r="12">
          <cell r="B12" t="str">
            <v>Type</v>
          </cell>
          <cell r="E12" t="str">
            <v>2021-01-01</v>
          </cell>
          <cell r="F12" t="str">
            <v>2021-02-01</v>
          </cell>
          <cell r="G12" t="str">
            <v>2021-03-01</v>
          </cell>
          <cell r="H12" t="str">
            <v>2021-04-01</v>
          </cell>
          <cell r="I12" t="str">
            <v>2021-05-01</v>
          </cell>
          <cell r="J12" t="str">
            <v>2021-06-01</v>
          </cell>
          <cell r="K12" t="str">
            <v>2021-07-01</v>
          </cell>
          <cell r="L12" t="str">
            <v>2021-08-01</v>
          </cell>
          <cell r="M12" t="str">
            <v>2021-09-01</v>
          </cell>
          <cell r="N12" t="str">
            <v>2021-10-01</v>
          </cell>
          <cell r="O12" t="str">
            <v>2021-11-01</v>
          </cell>
          <cell r="P12" t="str">
            <v>2021-12-01</v>
          </cell>
        </row>
        <row r="16">
          <cell r="B16" t="str">
            <v>Bonus</v>
          </cell>
        </row>
        <row r="20">
          <cell r="B20" t="str">
            <v>Bonus</v>
          </cell>
        </row>
        <row r="26">
          <cell r="B26" t="str">
            <v>Bonus</v>
          </cell>
        </row>
        <row r="31">
          <cell r="B31" t="str">
            <v>Bonus</v>
          </cell>
        </row>
        <row r="36">
          <cell r="B36" t="str">
            <v>Bonus</v>
          </cell>
        </row>
        <row r="41">
          <cell r="B41" t="str">
            <v>Bonus</v>
          </cell>
        </row>
        <row r="48">
          <cell r="B48" t="str">
            <v>Bonus</v>
          </cell>
        </row>
        <row r="54">
          <cell r="B54" t="str">
            <v>Bonus</v>
          </cell>
        </row>
        <row r="60">
          <cell r="B60" t="str">
            <v>Bonus</v>
          </cell>
        </row>
        <row r="65">
          <cell r="B65" t="str">
            <v>Bonus</v>
          </cell>
        </row>
        <row r="75">
          <cell r="B75" t="str">
            <v>Bonus</v>
          </cell>
        </row>
        <row r="80">
          <cell r="E80">
            <v>33110.632876712305</v>
          </cell>
          <cell r="F80">
            <v>29906.378082191826</v>
          </cell>
          <cell r="G80">
            <v>69963.432876712308</v>
          </cell>
          <cell r="H80">
            <v>67706.547945205457</v>
          </cell>
          <cell r="I80">
            <v>95867.542465753388</v>
          </cell>
          <cell r="J80">
            <v>111302.07671232878</v>
          </cell>
          <cell r="K80">
            <v>149605.53430136977</v>
          </cell>
          <cell r="L80">
            <v>152464.3358904109</v>
          </cell>
          <cell r="M80">
            <v>165084.63287671228</v>
          </cell>
          <cell r="N80">
            <v>208368.15506849304</v>
          </cell>
          <cell r="O80">
            <v>209510.02191780816</v>
          </cell>
          <cell r="P80">
            <v>216493.68931506836</v>
          </cell>
        </row>
        <row r="81">
          <cell r="E81">
            <v>25908.610958904101</v>
          </cell>
          <cell r="F81">
            <v>23401.326027397299</v>
          </cell>
          <cell r="G81">
            <v>62761.410958904104</v>
          </cell>
          <cell r="H81">
            <v>60736.849315068459</v>
          </cell>
          <cell r="I81">
            <v>82932.6438356164</v>
          </cell>
          <cell r="J81">
            <v>98784.432876712352</v>
          </cell>
          <cell r="K81">
            <v>133960.65983561636</v>
          </cell>
          <cell r="L81">
            <v>136819.46142465749</v>
          </cell>
          <cell r="M81">
            <v>149247.06739726025</v>
          </cell>
          <cell r="N81">
            <v>189120.23128767114</v>
          </cell>
          <cell r="O81">
            <v>190882.99890410955</v>
          </cell>
          <cell r="P81">
            <v>197245.76553424646</v>
          </cell>
        </row>
        <row r="82">
          <cell r="E82">
            <v>5970.7698630136892</v>
          </cell>
          <cell r="F82">
            <v>5392.9534246575404</v>
          </cell>
          <cell r="G82">
            <v>5970.7698630136892</v>
          </cell>
          <cell r="H82">
            <v>5778.1643835616496</v>
          </cell>
          <cell r="I82">
            <v>10642.00273972602</v>
          </cell>
          <cell r="J82">
            <v>10298.712328767118</v>
          </cell>
          <cell r="K82">
            <v>12948.63884931505</v>
          </cell>
          <cell r="L82">
            <v>12948.63884931505</v>
          </cell>
          <cell r="M82">
            <v>13124.579178082182</v>
          </cell>
          <cell r="N82">
            <v>16015.770356164368</v>
          </cell>
          <cell r="O82">
            <v>15499.132602739708</v>
          </cell>
          <cell r="P82">
            <v>16015.770356164368</v>
          </cell>
        </row>
        <row r="83">
          <cell r="B83" t="str">
            <v>Bonus</v>
          </cell>
          <cell r="E83">
            <v>1231.2520547945201</v>
          </cell>
          <cell r="F83">
            <v>1112.098630136986</v>
          </cell>
          <cell r="G83">
            <v>1231.2520547945201</v>
          </cell>
          <cell r="H83">
            <v>1191.5342465753431</v>
          </cell>
          <cell r="I83">
            <v>2292.89589041096</v>
          </cell>
          <cell r="J83">
            <v>2218.9315068493133</v>
          </cell>
          <cell r="K83">
            <v>2696.2356164383559</v>
          </cell>
          <cell r="L83">
            <v>2696.2356164383559</v>
          </cell>
          <cell r="M83">
            <v>2712.98630136986</v>
          </cell>
          <cell r="N83">
            <v>3232.1534246575347</v>
          </cell>
          <cell r="O83">
            <v>3127.8904109589012</v>
          </cell>
          <cell r="P83">
            <v>3232.1534246575347</v>
          </cell>
        </row>
        <row r="84">
          <cell r="E84">
            <v>103292.94783561633</v>
          </cell>
          <cell r="F84">
            <v>93296.856109589149</v>
          </cell>
          <cell r="G84">
            <v>103292.94783561633</v>
          </cell>
          <cell r="H84">
            <v>99960.917260273956</v>
          </cell>
          <cell r="I84">
            <v>152717.98893150676</v>
          </cell>
          <cell r="J84">
            <v>147791.60219178078</v>
          </cell>
          <cell r="K84">
            <v>191724.11972602736</v>
          </cell>
          <cell r="L84">
            <v>193486.49830136981</v>
          </cell>
          <cell r="M84">
            <v>187244.99835616437</v>
          </cell>
          <cell r="N84">
            <v>193486.49830136981</v>
          </cell>
          <cell r="O84">
            <v>187244.99835616437</v>
          </cell>
          <cell r="P84">
            <v>193486.49830136981</v>
          </cell>
        </row>
        <row r="85">
          <cell r="E85">
            <v>80568.235616438295</v>
          </cell>
          <cell r="F85">
            <v>72771.309589041193</v>
          </cell>
          <cell r="G85">
            <v>80568.235616438295</v>
          </cell>
          <cell r="H85">
            <v>77969.260273972599</v>
          </cell>
          <cell r="I85">
            <v>118787.41369863009</v>
          </cell>
          <cell r="J85">
            <v>114955.56164383559</v>
          </cell>
          <cell r="K85">
            <v>149226.40997260276</v>
          </cell>
          <cell r="L85">
            <v>150988.78854794521</v>
          </cell>
          <cell r="M85">
            <v>146118.18246575343</v>
          </cell>
          <cell r="N85">
            <v>150988.78854794521</v>
          </cell>
          <cell r="O85">
            <v>146118.18246575343</v>
          </cell>
          <cell r="P85">
            <v>150988.78854794521</v>
          </cell>
        </row>
        <row r="86">
          <cell r="E86">
            <v>18626.597150684902</v>
          </cell>
          <cell r="F86">
            <v>16824.023232876731</v>
          </cell>
          <cell r="G86">
            <v>18626.597150684902</v>
          </cell>
          <cell r="H86">
            <v>18025.739178082178</v>
          </cell>
          <cell r="I86">
            <v>27539.309479452022</v>
          </cell>
          <cell r="J86">
            <v>26650.94465753423</v>
          </cell>
          <cell r="K86">
            <v>34372.48235616435</v>
          </cell>
          <cell r="L86">
            <v>34372.48235616435</v>
          </cell>
          <cell r="M86">
            <v>33263.692602739698</v>
          </cell>
          <cell r="N86">
            <v>34372.48235616435</v>
          </cell>
          <cell r="O86">
            <v>33263.692602739698</v>
          </cell>
          <cell r="P86">
            <v>34372.48235616435</v>
          </cell>
        </row>
        <row r="87">
          <cell r="B87" t="str">
            <v>Bonus</v>
          </cell>
          <cell r="E87">
            <v>4098.1150684931399</v>
          </cell>
          <cell r="F87">
            <v>3701.5232876712303</v>
          </cell>
          <cell r="G87">
            <v>4098.1150684931399</v>
          </cell>
          <cell r="H87">
            <v>3965.9178082191802</v>
          </cell>
          <cell r="I87">
            <v>6391.26575342465</v>
          </cell>
          <cell r="J87">
            <v>6185.0958904109611</v>
          </cell>
          <cell r="K87">
            <v>8125.2273972602688</v>
          </cell>
          <cell r="L87">
            <v>8125.2273972602688</v>
          </cell>
          <cell r="M87">
            <v>7863.1232876712311</v>
          </cell>
          <cell r="N87">
            <v>8125.2273972602688</v>
          </cell>
          <cell r="O87">
            <v>7863.1232876712311</v>
          </cell>
          <cell r="P87">
            <v>8125.2273972602688</v>
          </cell>
        </row>
        <row r="88">
          <cell r="I88">
            <v>-5095.8904109589002</v>
          </cell>
          <cell r="J88">
            <v>-4931.5068493150702</v>
          </cell>
          <cell r="K88">
            <v>-5095.8904109589002</v>
          </cell>
          <cell r="L88">
            <v>-5095.8904109589002</v>
          </cell>
          <cell r="M88">
            <v>-6575.3424657534306</v>
          </cell>
          <cell r="N88">
            <v>-13589.04109589041</v>
          </cell>
          <cell r="O88">
            <v>-13150.68493150685</v>
          </cell>
          <cell r="P88">
            <v>-13589.04109589041</v>
          </cell>
        </row>
        <row r="89">
          <cell r="E89">
            <v>136403.58071232864</v>
          </cell>
          <cell r="F89">
            <v>123203.23419178098</v>
          </cell>
          <cell r="G89">
            <v>173256.38071232868</v>
          </cell>
          <cell r="H89">
            <v>167667.46520547941</v>
          </cell>
          <cell r="I89">
            <v>243489.64098630124</v>
          </cell>
          <cell r="J89">
            <v>254162.17205479453</v>
          </cell>
          <cell r="K89">
            <v>336233.76361643826</v>
          </cell>
          <cell r="L89">
            <v>340854.94378082186</v>
          </cell>
          <cell r="M89">
            <v>345754.28876712325</v>
          </cell>
          <cell r="N89">
            <v>388265.61227397248</v>
          </cell>
          <cell r="O89">
            <v>383604.33534246567</v>
          </cell>
          <cell r="P89">
            <v>396391.1465205478</v>
          </cell>
        </row>
        <row r="94">
          <cell r="E94">
            <v>136403.58071232864</v>
          </cell>
          <cell r="F94">
            <v>123203.23419178098</v>
          </cell>
          <cell r="G94">
            <v>173256.38071232868</v>
          </cell>
          <cell r="H94">
            <v>167667.46520547941</v>
          </cell>
          <cell r="I94">
            <v>243489.64098630124</v>
          </cell>
          <cell r="J94">
            <v>254162.17205479453</v>
          </cell>
          <cell r="K94">
            <v>336233.76361643826</v>
          </cell>
          <cell r="L94">
            <v>340854.94378082186</v>
          </cell>
          <cell r="M94">
            <v>345754.28876712325</v>
          </cell>
          <cell r="N94">
            <v>388265.61227397248</v>
          </cell>
          <cell r="O94">
            <v>383604.33534246567</v>
          </cell>
          <cell r="P94">
            <v>396391.1465205478</v>
          </cell>
        </row>
      </sheetData>
      <sheetData sheetId="12">
        <row r="5">
          <cell r="E5" t="str">
            <v>&lt;&lt;&lt; Use this filter to remove Enabling Field Mobility</v>
          </cell>
        </row>
        <row r="6">
          <cell r="E6" t="str">
            <v>&lt;&lt;&lt; Use this filter to remove Savings attributable to VSP in 2020 (select blank)</v>
          </cell>
        </row>
        <row r="7">
          <cell r="E7" t="str">
            <v>&lt;&lt;&lt; Use this filter to toggle between what is held at corporate vs. what is pushed to the states</v>
          </cell>
        </row>
        <row r="9">
          <cell r="E9" t="str">
            <v>Column Labels</v>
          </cell>
        </row>
        <row r="10">
          <cell r="E10" t="str">
            <v>Pushed down</v>
          </cell>
        </row>
        <row r="11">
          <cell r="E11" t="str">
            <v>Connected Customer Experience</v>
          </cell>
        </row>
        <row r="12">
          <cell r="B12" t="str">
            <v>Type</v>
          </cell>
          <cell r="E12" t="str">
            <v>2022-01-01</v>
          </cell>
          <cell r="F12" t="str">
            <v>2022-02-01</v>
          </cell>
          <cell r="G12" t="str">
            <v>2022-03-01</v>
          </cell>
          <cell r="H12" t="str">
            <v>2022-04-01</v>
          </cell>
          <cell r="I12" t="str">
            <v>2022-05-01</v>
          </cell>
          <cell r="J12" t="str">
            <v>2022-06-01</v>
          </cell>
          <cell r="K12" t="str">
            <v>2022-07-01</v>
          </cell>
          <cell r="L12" t="str">
            <v>2022-08-01</v>
          </cell>
          <cell r="M12" t="str">
            <v>2022-09-01</v>
          </cell>
          <cell r="N12" t="str">
            <v>2022-10-01</v>
          </cell>
          <cell r="O12" t="str">
            <v>2022-11-01</v>
          </cell>
          <cell r="P12" t="str">
            <v>2022-12-01</v>
          </cell>
        </row>
        <row r="16">
          <cell r="B16" t="str">
            <v>Bonus</v>
          </cell>
        </row>
        <row r="21">
          <cell r="B21" t="str">
            <v>Bonus</v>
          </cell>
        </row>
        <row r="26">
          <cell r="B26" t="str">
            <v>Bonus</v>
          </cell>
        </row>
        <row r="31">
          <cell r="B31" t="str">
            <v>Bonus</v>
          </cell>
        </row>
        <row r="36">
          <cell r="B36" t="str">
            <v>Bonus</v>
          </cell>
        </row>
        <row r="41">
          <cell r="B41" t="str">
            <v>Bonus</v>
          </cell>
        </row>
        <row r="48">
          <cell r="B48" t="str">
            <v>Bonus</v>
          </cell>
        </row>
        <row r="54">
          <cell r="B54" t="str">
            <v>Bonus</v>
          </cell>
        </row>
        <row r="65">
          <cell r="B65" t="str">
            <v>Bonus</v>
          </cell>
        </row>
        <row r="75">
          <cell r="B75" t="str">
            <v>Bonus</v>
          </cell>
        </row>
        <row r="80">
          <cell r="E80">
            <v>216493.68931506836</v>
          </cell>
          <cell r="F80">
            <v>195542.68712328776</v>
          </cell>
          <cell r="G80">
            <v>216493.68931506836</v>
          </cell>
          <cell r="H80">
            <v>209510.02191780816</v>
          </cell>
          <cell r="I80">
            <v>216493.68931506836</v>
          </cell>
          <cell r="J80">
            <v>209510.02191780816</v>
          </cell>
          <cell r="K80">
            <v>216493.68931506836</v>
          </cell>
          <cell r="L80">
            <v>216493.68931506836</v>
          </cell>
          <cell r="M80">
            <v>250711.49424657528</v>
          </cell>
          <cell r="N80">
            <v>259068.54405479447</v>
          </cell>
          <cell r="O80">
            <v>250711.49424657528</v>
          </cell>
          <cell r="P80">
            <v>259068.54405479447</v>
          </cell>
        </row>
        <row r="81">
          <cell r="E81">
            <v>197245.76553424646</v>
          </cell>
          <cell r="F81">
            <v>178157.46564383569</v>
          </cell>
          <cell r="G81">
            <v>197245.76553424646</v>
          </cell>
          <cell r="H81">
            <v>190882.99890410955</v>
          </cell>
          <cell r="I81">
            <v>197245.76553424646</v>
          </cell>
          <cell r="J81">
            <v>190882.99890410955</v>
          </cell>
          <cell r="K81">
            <v>197245.76553424646</v>
          </cell>
          <cell r="L81">
            <v>197245.76553424646</v>
          </cell>
          <cell r="M81">
            <v>222917.32767123284</v>
          </cell>
          <cell r="N81">
            <v>230347.90526027392</v>
          </cell>
          <cell r="O81">
            <v>222917.32767123284</v>
          </cell>
          <cell r="P81">
            <v>230347.90526027392</v>
          </cell>
        </row>
        <row r="82">
          <cell r="E82">
            <v>16015.770356164368</v>
          </cell>
          <cell r="F82">
            <v>14465.85709589042</v>
          </cell>
          <cell r="G82">
            <v>16015.770356164368</v>
          </cell>
          <cell r="H82">
            <v>15499.132602739708</v>
          </cell>
          <cell r="I82">
            <v>16015.770356164368</v>
          </cell>
          <cell r="J82">
            <v>15499.132602739708</v>
          </cell>
          <cell r="K82">
            <v>16015.770356164368</v>
          </cell>
          <cell r="L82">
            <v>16015.770356164368</v>
          </cell>
          <cell r="M82">
            <v>22928.906301369836</v>
          </cell>
          <cell r="N82">
            <v>23693.203178082178</v>
          </cell>
          <cell r="O82">
            <v>22928.906301369836</v>
          </cell>
          <cell r="P82">
            <v>23693.203178082178</v>
          </cell>
        </row>
        <row r="83">
          <cell r="B83" t="str">
            <v>Bonus</v>
          </cell>
          <cell r="E83">
            <v>3232.1534246575347</v>
          </cell>
          <cell r="F83">
            <v>2919.364383561644</v>
          </cell>
          <cell r="G83">
            <v>3232.1534246575347</v>
          </cell>
          <cell r="H83">
            <v>3127.8904109589012</v>
          </cell>
          <cell r="I83">
            <v>3232.1534246575347</v>
          </cell>
          <cell r="J83">
            <v>3127.8904109589012</v>
          </cell>
          <cell r="K83">
            <v>3232.1534246575347</v>
          </cell>
          <cell r="L83">
            <v>3232.1534246575347</v>
          </cell>
          <cell r="M83">
            <v>4865.2602739726017</v>
          </cell>
          <cell r="N83">
            <v>5027.4356164383535</v>
          </cell>
          <cell r="O83">
            <v>4865.2602739726017</v>
          </cell>
          <cell r="P83">
            <v>5027.4356164383535</v>
          </cell>
        </row>
        <row r="84">
          <cell r="E84">
            <v>193486.49830136981</v>
          </cell>
          <cell r="F84">
            <v>324308.11441095883</v>
          </cell>
          <cell r="G84">
            <v>359055.41238356114</v>
          </cell>
          <cell r="H84">
            <v>347472.97972602746</v>
          </cell>
          <cell r="I84">
            <v>359055.41238356114</v>
          </cell>
          <cell r="J84">
            <v>347472.97972602746</v>
          </cell>
          <cell r="K84">
            <v>359055.41238356114</v>
          </cell>
          <cell r="L84">
            <v>359055.41238356114</v>
          </cell>
          <cell r="M84">
            <v>347472.97972602746</v>
          </cell>
          <cell r="N84">
            <v>359055.41238356114</v>
          </cell>
          <cell r="O84">
            <v>347472.97972602746</v>
          </cell>
          <cell r="P84">
            <v>359055.41238356114</v>
          </cell>
        </row>
        <row r="85">
          <cell r="E85">
            <v>150988.78854794521</v>
          </cell>
          <cell r="F85">
            <v>252649.54016438354</v>
          </cell>
          <cell r="G85">
            <v>279719.13375342422</v>
          </cell>
          <cell r="H85">
            <v>270695.93589041103</v>
          </cell>
          <cell r="I85">
            <v>279719.13375342422</v>
          </cell>
          <cell r="J85">
            <v>270695.93589041103</v>
          </cell>
          <cell r="K85">
            <v>279719.13375342422</v>
          </cell>
          <cell r="L85">
            <v>279719.13375342422</v>
          </cell>
          <cell r="M85">
            <v>270695.93589041103</v>
          </cell>
          <cell r="N85">
            <v>279719.13375342422</v>
          </cell>
          <cell r="O85">
            <v>270695.93589041103</v>
          </cell>
          <cell r="P85">
            <v>279719.13375342422</v>
          </cell>
        </row>
        <row r="86">
          <cell r="E86">
            <v>34372.48235616435</v>
          </cell>
          <cell r="F86">
            <v>58013.44547945205</v>
          </cell>
          <cell r="G86">
            <v>64229.171780821853</v>
          </cell>
          <cell r="H86">
            <v>62157.263013698612</v>
          </cell>
          <cell r="I86">
            <v>64229.171780821853</v>
          </cell>
          <cell r="J86">
            <v>62157.263013698612</v>
          </cell>
          <cell r="K86">
            <v>64229.171780821853</v>
          </cell>
          <cell r="L86">
            <v>64229.171780821853</v>
          </cell>
          <cell r="M86">
            <v>62157.263013698612</v>
          </cell>
          <cell r="N86">
            <v>64229.171780821853</v>
          </cell>
          <cell r="O86">
            <v>62157.263013698612</v>
          </cell>
          <cell r="P86">
            <v>64229.171780821853</v>
          </cell>
        </row>
        <row r="87">
          <cell r="B87" t="str">
            <v>Bonus</v>
          </cell>
          <cell r="E87">
            <v>8125.2273972602688</v>
          </cell>
          <cell r="F87">
            <v>13645.12876712328</v>
          </cell>
          <cell r="G87">
            <v>15107.10684931504</v>
          </cell>
          <cell r="H87">
            <v>14619.7808219178</v>
          </cell>
          <cell r="I87">
            <v>15107.10684931504</v>
          </cell>
          <cell r="J87">
            <v>14619.7808219178</v>
          </cell>
          <cell r="K87">
            <v>15107.10684931504</v>
          </cell>
          <cell r="L87">
            <v>15107.10684931504</v>
          </cell>
          <cell r="M87">
            <v>14619.7808219178</v>
          </cell>
          <cell r="N87">
            <v>15107.10684931504</v>
          </cell>
          <cell r="O87">
            <v>14619.7808219178</v>
          </cell>
          <cell r="P87">
            <v>15107.10684931504</v>
          </cell>
        </row>
        <row r="88">
          <cell r="E88">
            <v>-13589.04109589041</v>
          </cell>
          <cell r="F88">
            <v>-12273.97260273973</v>
          </cell>
          <cell r="G88">
            <v>-13589.04109589041</v>
          </cell>
          <cell r="H88">
            <v>-13150.68493150685</v>
          </cell>
          <cell r="I88">
            <v>-13589.04109589041</v>
          </cell>
          <cell r="J88">
            <v>-13150.68493150685</v>
          </cell>
          <cell r="K88">
            <v>-13589.04109589041</v>
          </cell>
          <cell r="L88">
            <v>-13589.04109589041</v>
          </cell>
          <cell r="M88">
            <v>-13150.68493150685</v>
          </cell>
          <cell r="N88">
            <v>-13589.04109589041</v>
          </cell>
          <cell r="O88">
            <v>-13150.68493150685</v>
          </cell>
          <cell r="P88">
            <v>-13589.04109589041</v>
          </cell>
        </row>
        <row r="89">
          <cell r="E89">
            <v>396391.1465205478</v>
          </cell>
          <cell r="F89">
            <v>507576.82893150684</v>
          </cell>
          <cell r="G89">
            <v>561960.06060273899</v>
          </cell>
          <cell r="H89">
            <v>543832.31671232881</v>
          </cell>
          <cell r="I89">
            <v>561960.06060273899</v>
          </cell>
          <cell r="J89">
            <v>543832.31671232881</v>
          </cell>
          <cell r="K89">
            <v>561960.06060273899</v>
          </cell>
          <cell r="L89">
            <v>561960.06060273899</v>
          </cell>
          <cell r="M89">
            <v>585033.789041096</v>
          </cell>
          <cell r="N89">
            <v>604534.91534246504</v>
          </cell>
          <cell r="O89">
            <v>585033.789041096</v>
          </cell>
          <cell r="P89">
            <v>604534.91534246504</v>
          </cell>
        </row>
        <row r="94">
          <cell r="E94">
            <v>396391.1465205478</v>
          </cell>
          <cell r="F94">
            <v>507576.82893150684</v>
          </cell>
          <cell r="G94">
            <v>561960.06060273899</v>
          </cell>
          <cell r="H94">
            <v>543832.31671232881</v>
          </cell>
          <cell r="I94">
            <v>561960.06060273899</v>
          </cell>
          <cell r="J94">
            <v>543832.31671232881</v>
          </cell>
          <cell r="K94">
            <v>561960.06060273899</v>
          </cell>
          <cell r="L94">
            <v>561960.06060273899</v>
          </cell>
          <cell r="M94">
            <v>585033.789041096</v>
          </cell>
          <cell r="N94">
            <v>604534.91534246504</v>
          </cell>
          <cell r="O94">
            <v>585033.789041096</v>
          </cell>
          <cell r="P94">
            <v>604534.91534246504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>
        <row r="1">
          <cell r="A1" t="str">
            <v>NiSource Companies</v>
          </cell>
        </row>
      </sheetData>
      <sheetData sheetId="1">
        <row r="1">
          <cell r="A1" t="str">
            <v>Columbia Gas of Virginia, Inc.</v>
          </cell>
        </row>
      </sheetData>
      <sheetData sheetId="2">
        <row r="1">
          <cell r="A1" t="str">
            <v>COLUMBIA GAS OF VIRGINIA, INC.</v>
          </cell>
        </row>
      </sheetData>
      <sheetData sheetId="3">
        <row r="1">
          <cell r="A1" t="str">
            <v>COLUMBIA GAS OF VIRGINIA, INC.</v>
          </cell>
        </row>
      </sheetData>
      <sheetData sheetId="4">
        <row r="1">
          <cell r="A1" t="str">
            <v>FTX-02-009</v>
          </cell>
        </row>
      </sheetData>
      <sheetData sheetId="5">
        <row r="1">
          <cell r="A1" t="str">
            <v>Columbia Gas of Virginia</v>
          </cell>
        </row>
      </sheetData>
      <sheetData sheetId="6">
        <row r="1">
          <cell r="A1" t="str">
            <v>Columbia Gas of Virginia</v>
          </cell>
        </row>
      </sheetData>
      <sheetData sheetId="7">
        <row r="1">
          <cell r="A1" t="str">
            <v>COLUMBIA GAS OF VIRGINIA, INC.</v>
          </cell>
        </row>
      </sheetData>
      <sheetData sheetId="8">
        <row r="1">
          <cell r="A1" t="str">
            <v>Columbia Gas of Virginia, Inc.</v>
          </cell>
        </row>
      </sheetData>
      <sheetData sheetId="9">
        <row r="1">
          <cell r="A1" t="str">
            <v>Columbia Gas of Virginia, Inc.</v>
          </cell>
        </row>
      </sheetData>
      <sheetData sheetId="10">
        <row r="1">
          <cell r="A1" t="str">
            <v>Columbia Gas of Virginia</v>
          </cell>
        </row>
      </sheetData>
      <sheetData sheetId="11">
        <row r="1">
          <cell r="B1" t="str">
            <v>Columbia Gas of Virginia, Inc.</v>
          </cell>
        </row>
      </sheetData>
      <sheetData sheetId="12">
        <row r="3">
          <cell r="A3" t="str">
            <v>Sum of Amount</v>
          </cell>
        </row>
      </sheetData>
      <sheetData sheetId="13">
        <row r="1">
          <cell r="A1" t="str">
            <v>Columbia Gas of Virginia, Inc.</v>
          </cell>
        </row>
      </sheetData>
      <sheetData sheetId="14">
        <row r="1">
          <cell r="A1" t="str">
            <v>COLUMBIA GAS OF VIRGINIA, INC.</v>
          </cell>
        </row>
      </sheetData>
      <sheetData sheetId="15">
        <row r="1">
          <cell r="A1" t="str">
            <v>COLUMBIA GAS OF VIRGINIA, INC.</v>
          </cell>
        </row>
      </sheetData>
      <sheetData sheetId="16">
        <row r="1">
          <cell r="A1" t="str">
            <v>NCS Permanent Items to Allocate to Companies</v>
          </cell>
        </row>
      </sheetData>
      <sheetData sheetId="17">
        <row r="1">
          <cell r="A1" t="str">
            <v>NCS</v>
          </cell>
        </row>
      </sheetData>
      <sheetData sheetId="18">
        <row r="1">
          <cell r="A1" t="str">
            <v>NCS Permanent Items to Allocate to Companies</v>
          </cell>
        </row>
      </sheetData>
      <sheetData sheetId="19">
        <row r="1">
          <cell r="A1" t="str">
            <v>COLUMBIA GAS OF VIRGINIA, INC.</v>
          </cell>
        </row>
      </sheetData>
      <sheetData sheetId="20">
        <row r="1">
          <cell r="A1" t="str">
            <v>Columbia Gas of Virginia (00038)</v>
          </cell>
        </row>
      </sheetData>
      <sheetData sheetId="21">
        <row r="1">
          <cell r="A1" t="str">
            <v>COLUMBIA GAS OF VIRGINIA, INC.</v>
          </cell>
        </row>
      </sheetData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>
        <row r="1">
          <cell r="A1" t="str">
            <v xml:space="preserve"> </v>
          </cell>
        </row>
      </sheetData>
      <sheetData sheetId="26">
        <row r="1">
          <cell r="A1" t="str">
            <v>The purpose of this CGVVOUCH report is to collect the data for entry into the next submitted budget.  The</v>
          </cell>
        </row>
      </sheetData>
      <sheetData sheetId="27">
        <row r="1">
          <cell r="C1" t="str">
            <v>COMPANY: Columbia Gas of Virginia</v>
          </cell>
        </row>
      </sheetData>
      <sheetData sheetId="28">
        <row r="1">
          <cell r="A1" t="str">
            <v>Current Federal Provision Report</v>
          </cell>
        </row>
      </sheetData>
      <sheetData sheetId="29">
        <row r="1">
          <cell r="A1" t="str">
            <v>Current Federal Provision Report</v>
          </cell>
        </row>
      </sheetData>
      <sheetData sheetId="30">
        <row r="1">
          <cell r="A1" t="str">
            <v>Current Federal Provision Report</v>
          </cell>
        </row>
      </sheetData>
      <sheetData sheetId="31">
        <row r="1">
          <cell r="A1" t="str">
            <v>Current Federal Provision Report</v>
          </cell>
        </row>
      </sheetData>
      <sheetData sheetId="32">
        <row r="1">
          <cell r="A1" t="str">
            <v>Current Federal Provision Report</v>
          </cell>
        </row>
      </sheetData>
      <sheetData sheetId="33">
        <row r="1">
          <cell r="A1" t="str">
            <v>Current Federal Provision Report</v>
          </cell>
        </row>
      </sheetData>
      <sheetData sheetId="34">
        <row r="1">
          <cell r="A1" t="str">
            <v>Current Federal Provision Report</v>
          </cell>
        </row>
      </sheetData>
      <sheetData sheetId="35">
        <row r="1">
          <cell r="A1" t="str">
            <v>Current Federal Provision Report</v>
          </cell>
        </row>
      </sheetData>
      <sheetData sheetId="36">
        <row r="1">
          <cell r="A1" t="str">
            <v>Current Federal Provision Report</v>
          </cell>
        </row>
      </sheetData>
      <sheetData sheetId="37">
        <row r="1">
          <cell r="A1" t="str">
            <v>Current Federal Provision Report</v>
          </cell>
        </row>
      </sheetData>
      <sheetData sheetId="38">
        <row r="1">
          <cell r="A1" t="str">
            <v>Current Federal Provision Report</v>
          </cell>
        </row>
      </sheetData>
      <sheetData sheetId="39">
        <row r="1">
          <cell r="A1" t="str">
            <v>Current Federal Provision Report</v>
          </cell>
        </row>
      </sheetData>
      <sheetData sheetId="40">
        <row r="1">
          <cell r="C1" t="str">
            <v>COMPANY: Columbia Gas of Virginia</v>
          </cell>
        </row>
      </sheetData>
      <sheetData sheetId="41">
        <row r="1">
          <cell r="A1" t="str">
            <v>CGV</v>
          </cell>
        </row>
      </sheetData>
      <sheetData sheetId="42">
        <row r="1">
          <cell r="A1" t="str">
            <v>CGV</v>
          </cell>
        </row>
      </sheetData>
      <sheetData sheetId="43">
        <row r="1">
          <cell r="A1" t="str">
            <v>CGV</v>
          </cell>
        </row>
      </sheetData>
      <sheetData sheetId="44">
        <row r="1">
          <cell r="A1" t="str">
            <v>CGV</v>
          </cell>
        </row>
      </sheetData>
      <sheetData sheetId="45">
        <row r="1">
          <cell r="A1" t="str">
            <v>Columbia Gas of Virginia, Inc.</v>
          </cell>
        </row>
      </sheetData>
      <sheetData sheetId="46">
        <row r="1">
          <cell r="A1" t="str">
            <v>CGV</v>
          </cell>
        </row>
      </sheetData>
      <sheetData sheetId="47">
        <row r="1">
          <cell r="A1" t="str">
            <v>CGV</v>
          </cell>
        </row>
      </sheetData>
      <sheetData sheetId="48">
        <row r="1">
          <cell r="A1" t="str">
            <v>CGV</v>
          </cell>
        </row>
      </sheetData>
      <sheetData sheetId="49">
        <row r="1">
          <cell r="A1" t="str">
            <v>Columbia Gas of Virginia, Inc.</v>
          </cell>
        </row>
      </sheetData>
      <sheetData sheetId="50">
        <row r="1">
          <cell r="A1" t="str">
            <v>Columbia Gas of Virginia, Inc.</v>
          </cell>
        </row>
      </sheetData>
      <sheetData sheetId="51">
        <row r="1">
          <cell r="A1" t="str">
            <v>Columbia Gas of Virginia</v>
          </cell>
        </row>
      </sheetData>
      <sheetData sheetId="52">
        <row r="1">
          <cell r="A1" t="str">
            <v>COLUMBIA GAS OF VIRGINIA, INC.</v>
          </cell>
        </row>
      </sheetData>
      <sheetData sheetId="53">
        <row r="1">
          <cell r="A1" t="str">
            <v>EDIT</v>
          </cell>
        </row>
      </sheetData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/>
      <sheetData sheetId="80" refreshError="1"/>
      <sheetData sheetId="81"/>
      <sheetData sheetId="82" refreshError="1"/>
      <sheetData sheetId="83"/>
      <sheetData sheetId="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02 Pg 3"/>
      <sheetName val="Exh 102 Pg 4"/>
      <sheetName val="Exh 102 Pg 5"/>
      <sheetName val="Exh 102 Pg 6"/>
      <sheetName val="Ex 103, 6 - 8"/>
      <sheetName val="Ex 103, 9 - 10"/>
      <sheetName val="O&amp;M Adjustments Summary Sch 1"/>
      <sheetName val="Labor Summary"/>
      <sheetName val="Wage Increase"/>
      <sheetName val="Annualized Labor "/>
      <sheetName val="New Positions in 2011 Ann. Lab"/>
      <sheetName val="Incentive"/>
      <sheetName val="Incentive Plan Description"/>
      <sheetName val="Benefits"/>
      <sheetName val="Total Projected"/>
      <sheetName val="2011 Projected"/>
      <sheetName val="Rents and Leases "/>
      <sheetName val="Corp Insurance"/>
      <sheetName val="Uncollectibles"/>
      <sheetName val=" USP Rider"/>
      <sheetName val="PUC,OCA, OSBA Fees"/>
      <sheetName val="GTI"/>
      <sheetName val="Emergency Repair Fund"/>
      <sheetName val="Rate Case"/>
      <sheetName val="HEEP"/>
      <sheetName val="Senior Programs"/>
      <sheetName val="Inflation Percent"/>
      <sheetName val="Page 26"/>
      <sheetName val="Page 27"/>
      <sheetName val="Page 28"/>
      <sheetName val="Page 29"/>
      <sheetName val="Page 30"/>
      <sheetName val="Page 31"/>
      <sheetName val="Page 32"/>
      <sheetName val="Exh 105  Page 1"/>
      <sheetName val="Exh 105 Page 2"/>
      <sheetName val="Exh 105 Page 3 "/>
      <sheetName val="Exh 105 Page 4  "/>
      <sheetName val="Exh 105 Page 5"/>
      <sheetName val="Exh 105 Page 6"/>
      <sheetName val="Exh 106 Sch 2 Page 2"/>
      <sheetName val="Exh 106 Sch 2 Page 3"/>
      <sheetName val="Exh 106 Sch 2 Page 4 "/>
      <sheetName val="Exh 106 Sch 2 Page 5 "/>
      <sheetName val="Exh 107, pg 8"/>
      <sheetName val="Exh 107, pg 9"/>
      <sheetName val="Exh 107, pg 16 "/>
      <sheetName val="Exh 107, pg 17"/>
      <sheetName val="Exh 108"/>
      <sheetName val="Exh 108 Sch 1"/>
      <sheetName val="Exh 108 Sch 1 (2)"/>
      <sheetName val="Exh 108 Sch 2"/>
      <sheetName val="Exh 108 Sch 3"/>
      <sheetName val="Exh 108 Sch 5"/>
      <sheetName val="Exh 108 Sch 6 "/>
      <sheetName val="Exh 108 Sch 7"/>
      <sheetName val="Exh 108 Sch 8"/>
      <sheetName val="Exh 108 Sch 9"/>
      <sheetName val="Exh 108  Sch 10"/>
      <sheetName val="Exhibit 400"/>
      <sheetName val="Exh 108 Sch 4 Page 2 Sum."/>
      <sheetName val="Module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Summary Sch 1"/>
      <sheetName val="Rate Case Exp."/>
      <sheetName val="NiFit"/>
      <sheetName val="Labor Summary"/>
      <sheetName val="Annualized Labor Summary "/>
      <sheetName val="Gross Payroll Summary"/>
      <sheetName val="Incentive"/>
      <sheetName val="O&amp;M Percentage"/>
      <sheetName val="Rents and Leases Sch 12"/>
      <sheetName val="Corp Ins."/>
      <sheetName val="Injuries and Damages"/>
      <sheetName val="Company Memberships"/>
      <sheetName val="Fuel Used Co. Oper"/>
      <sheetName val="Uncollectibles"/>
      <sheetName val="CAP Rev"/>
      <sheetName val="USP Rider"/>
      <sheetName val="Advertising"/>
      <sheetName val="Interest on Customer Deposits"/>
      <sheetName val="Lobbying "/>
      <sheetName val="Charitable"/>
      <sheetName val="PUC Fees"/>
      <sheetName val="NCSC 21"/>
      <sheetName val="NCSC 22"/>
      <sheetName val="NCSC 23"/>
      <sheetName val="NCSC24"/>
      <sheetName val="Emergency Repair Fund"/>
      <sheetName val="NCS OPEB"/>
      <sheetName val="York MGP"/>
      <sheetName val="STOP POINT"/>
      <sheetName val="Exh 5  Page 1"/>
      <sheetName val="Exh 6 Sch 2 Page 2"/>
      <sheetName val="Exh 6 Sch 2 Page 3"/>
      <sheetName val="Exh 6 Sch 2 Page 4"/>
      <sheetName val="Exh 6 Sch 2 Page 5"/>
      <sheetName val="Module1"/>
      <sheetName val="Sheet5"/>
      <sheetName val="Ex 3, Pg 6 - 8"/>
      <sheetName val="EX 3, Pg 9-10"/>
      <sheetName val="Exhibit 400"/>
      <sheetName val="Exh 8 Page 3"/>
      <sheetName val="Exh 8 Sch 4 Page 2 - Sum."/>
      <sheetName val="Exh 7, pg 19"/>
      <sheetName val="Exh 7, pg 20"/>
      <sheetName val="INPUT"/>
      <sheetName val="Ex 3, Pg 9  - 10"/>
      <sheetName val="Regulatory Deferrals"/>
      <sheetName val="PUC,OCA,OSBA"/>
      <sheetName val="Page 21"/>
      <sheetName val="Page 22"/>
      <sheetName val="Page 23"/>
      <sheetName val="Page 24"/>
      <sheetName val="AMR"/>
      <sheetName val="Exh 5 Page 2"/>
      <sheetName val="Exh 5 Page 3 "/>
      <sheetName val="Exh 5 Page 4  "/>
      <sheetName val="Exh 5 Page 5"/>
      <sheetName val="Lotus Exh 7, pg 13"/>
      <sheetName val="Lotus Exh 7, pg 14"/>
      <sheetName val="Exh 8 Page 4"/>
      <sheetName val="Exh 8 Sch 1"/>
      <sheetName val="Exh 8 Sch 2"/>
      <sheetName val="Exh 8 Sch 3"/>
      <sheetName val="Exh 8 Sch 5"/>
      <sheetName val="Exh 8 Sch 6 "/>
      <sheetName val="Exh 8 Sch 7"/>
      <sheetName val="Exh 8 Sch 8"/>
      <sheetName val="Exh 8 Sch 9"/>
      <sheetName val="Exh 8 Sch 10"/>
      <sheetName val="Exh 8 Sch  7"/>
      <sheetName val="NCSC 20"/>
      <sheetName val="NCSC23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A4" t="str">
            <v>Witness: Nancy J. D. Krajovic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>
        <row r="126">
          <cell r="G126">
            <v>1141051401.6200001</v>
          </cell>
        </row>
      </sheetData>
      <sheetData sheetId="64">
        <row r="122">
          <cell r="K122">
            <v>0</v>
          </cell>
        </row>
      </sheetData>
      <sheetData sheetId="65">
        <row r="21">
          <cell r="F21">
            <v>0</v>
          </cell>
        </row>
      </sheetData>
      <sheetData sheetId="66">
        <row r="39">
          <cell r="E39">
            <v>468294</v>
          </cell>
        </row>
      </sheetData>
      <sheetData sheetId="67">
        <row r="43">
          <cell r="S43">
            <v>1333023</v>
          </cell>
        </row>
      </sheetData>
      <sheetData sheetId="68">
        <row r="17">
          <cell r="P17">
            <v>895338</v>
          </cell>
        </row>
      </sheetData>
      <sheetData sheetId="69">
        <row r="22">
          <cell r="G22">
            <v>-13936495</v>
          </cell>
        </row>
      </sheetData>
      <sheetData sheetId="70">
        <row r="39">
          <cell r="K39">
            <v>-2590830</v>
          </cell>
        </row>
      </sheetData>
      <sheetData sheetId="71">
        <row r="18">
          <cell r="M18">
            <v>-155517</v>
          </cell>
        </row>
      </sheetData>
      <sheetData sheetId="72" refreshError="1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 refreshError="1"/>
      <sheetData sheetId="2" refreshError="1">
        <row r="1">
          <cell r="K1" t="str">
            <v>Exhibit No. 3</v>
          </cell>
        </row>
        <row r="2">
          <cell r="A2" t="str">
            <v>Columbia Gas of Pennsylvania, Inc.</v>
          </cell>
        </row>
        <row r="4">
          <cell r="A4" t="str">
            <v>For the 12 Months Ended September 30,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 t="str">
            <v>BASE PERIOD: TWELVE MONTHS ENDED AUGUST 31, 2016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 refreshError="1"/>
      <sheetData sheetId="1">
        <row r="16">
          <cell r="F16">
            <v>28</v>
          </cell>
          <cell r="G16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2"/>
  <sheetViews>
    <sheetView tabSelected="1" workbookViewId="0">
      <selection activeCell="C17" sqref="C17"/>
    </sheetView>
  </sheetViews>
  <sheetFormatPr defaultRowHeight="15" x14ac:dyDescent="0.25"/>
  <cols>
    <col min="2" max="2" width="81" customWidth="1"/>
    <col min="3" max="3" width="28.7109375" customWidth="1"/>
    <col min="4" max="4" width="12.42578125" bestFit="1" customWidth="1"/>
    <col min="5" max="5" width="119.42578125" bestFit="1" customWidth="1"/>
  </cols>
  <sheetData>
    <row r="1" spans="2:5" x14ac:dyDescent="0.25">
      <c r="E1" s="27" t="s">
        <v>34</v>
      </c>
    </row>
    <row r="2" spans="2:5" x14ac:dyDescent="0.25">
      <c r="E2" s="27" t="s">
        <v>35</v>
      </c>
    </row>
    <row r="3" spans="2:5" x14ac:dyDescent="0.25">
      <c r="E3" s="27" t="s">
        <v>36</v>
      </c>
    </row>
    <row r="4" spans="2:5" ht="15.75" thickBot="1" x14ac:dyDescent="0.3">
      <c r="E4" s="27" t="s">
        <v>37</v>
      </c>
    </row>
    <row r="5" spans="2:5" ht="31.9" customHeight="1" thickBot="1" x14ac:dyDescent="0.3">
      <c r="B5" s="1" t="s">
        <v>31</v>
      </c>
      <c r="C5" s="1" t="s">
        <v>279</v>
      </c>
      <c r="D5" s="13" t="s">
        <v>5</v>
      </c>
      <c r="E5" s="2" t="s">
        <v>0</v>
      </c>
    </row>
    <row r="6" spans="2:5" x14ac:dyDescent="0.25">
      <c r="B6" s="3"/>
      <c r="C6" s="4"/>
      <c r="D6" s="4"/>
      <c r="E6" s="5"/>
    </row>
    <row r="7" spans="2:5" x14ac:dyDescent="0.25">
      <c r="B7" s="3"/>
      <c r="C7" s="4"/>
      <c r="D7" s="4"/>
      <c r="E7" s="5"/>
    </row>
    <row r="8" spans="2:5" x14ac:dyDescent="0.25">
      <c r="B8" s="3"/>
      <c r="C8" s="4"/>
      <c r="D8" s="4"/>
      <c r="E8" s="5"/>
    </row>
    <row r="9" spans="2:5" x14ac:dyDescent="0.25">
      <c r="B9" s="6" t="s">
        <v>1</v>
      </c>
      <c r="C9" s="38"/>
      <c r="D9" s="4"/>
      <c r="E9" s="5"/>
    </row>
    <row r="10" spans="2:5" x14ac:dyDescent="0.25">
      <c r="B10" s="7" t="s">
        <v>6</v>
      </c>
      <c r="C10" s="39" t="s">
        <v>312</v>
      </c>
      <c r="D10" s="8">
        <f>(-1143875/2)+28829</f>
        <v>-543108.5</v>
      </c>
      <c r="E10" s="5" t="s">
        <v>29</v>
      </c>
    </row>
    <row r="11" spans="2:5" x14ac:dyDescent="0.25">
      <c r="B11" s="3" t="s">
        <v>2</v>
      </c>
      <c r="C11" s="4" t="s">
        <v>281</v>
      </c>
      <c r="D11" s="8">
        <f>-'Sheet 3'!E190</f>
        <v>-380219.29333333328</v>
      </c>
      <c r="E11" s="5" t="s">
        <v>276</v>
      </c>
    </row>
    <row r="12" spans="2:5" x14ac:dyDescent="0.25">
      <c r="B12" s="3" t="s">
        <v>3</v>
      </c>
      <c r="C12" s="4"/>
      <c r="D12" s="4"/>
      <c r="E12" s="5"/>
    </row>
    <row r="13" spans="2:5" x14ac:dyDescent="0.25">
      <c r="B13" s="3" t="s">
        <v>23</v>
      </c>
      <c r="C13" s="4" t="s">
        <v>282</v>
      </c>
      <c r="D13" s="8">
        <f>-'Sheet 2'!O8</f>
        <v>-252874.04740443235</v>
      </c>
      <c r="E13" s="5" t="s">
        <v>39</v>
      </c>
    </row>
    <row r="14" spans="2:5" x14ac:dyDescent="0.25">
      <c r="B14" s="3" t="s">
        <v>24</v>
      </c>
      <c r="C14" s="4" t="s">
        <v>282</v>
      </c>
      <c r="D14" s="8">
        <f>-'Sheet 2'!O7</f>
        <v>-441033.25214458478</v>
      </c>
      <c r="E14" s="5" t="s">
        <v>39</v>
      </c>
    </row>
    <row r="15" spans="2:5" x14ac:dyDescent="0.25">
      <c r="B15" s="3" t="s">
        <v>25</v>
      </c>
      <c r="C15" s="4" t="s">
        <v>282</v>
      </c>
      <c r="D15" s="8">
        <f>-'Sheet 2'!O9</f>
        <v>27890.815768050277</v>
      </c>
      <c r="E15" s="5" t="s">
        <v>39</v>
      </c>
    </row>
    <row r="16" spans="2:5" x14ac:dyDescent="0.25">
      <c r="B16" s="3" t="s">
        <v>27</v>
      </c>
      <c r="C16" s="4"/>
      <c r="D16" s="9">
        <f>SUM(D13:D15)</f>
        <v>-666016.48378096684</v>
      </c>
      <c r="E16" s="5"/>
    </row>
    <row r="17" spans="2:5" x14ac:dyDescent="0.25">
      <c r="B17" s="3"/>
      <c r="C17" s="4"/>
      <c r="D17" s="4"/>
      <c r="E17" s="5"/>
    </row>
    <row r="18" spans="2:5" x14ac:dyDescent="0.25">
      <c r="B18" s="3" t="s">
        <v>4</v>
      </c>
      <c r="C18" s="4" t="s">
        <v>280</v>
      </c>
      <c r="D18" s="8">
        <v>-116947.99607386161</v>
      </c>
      <c r="E18" s="5" t="s">
        <v>278</v>
      </c>
    </row>
    <row r="19" spans="2:5" x14ac:dyDescent="0.25">
      <c r="B19" s="3"/>
      <c r="C19" s="4"/>
      <c r="D19" s="4"/>
      <c r="E19" s="5"/>
    </row>
    <row r="20" spans="2:5" x14ac:dyDescent="0.25">
      <c r="B20" s="3"/>
      <c r="C20" s="4"/>
      <c r="D20" s="9">
        <f>D10+D11+D16+D18</f>
        <v>-1706292.2731881617</v>
      </c>
      <c r="E20" s="5"/>
    </row>
    <row r="21" spans="2:5" x14ac:dyDescent="0.25">
      <c r="B21" s="3"/>
      <c r="C21" s="4"/>
      <c r="D21" s="4"/>
      <c r="E21" s="5"/>
    </row>
    <row r="22" spans="2:5" ht="15.75" thickBot="1" x14ac:dyDescent="0.3">
      <c r="B22" s="10" t="s">
        <v>277</v>
      </c>
      <c r="C22" s="11"/>
      <c r="D22" s="11"/>
      <c r="E2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13" workbookViewId="0">
      <selection activeCell="A41" sqref="A41"/>
    </sheetView>
  </sheetViews>
  <sheetFormatPr defaultRowHeight="15" x14ac:dyDescent="0.25"/>
  <cols>
    <col min="2" max="2" width="27.7109375" bestFit="1" customWidth="1"/>
    <col min="3" max="3" width="12.7109375" style="18" bestFit="1" customWidth="1"/>
    <col min="4" max="15" width="13.42578125" style="18" bestFit="1" customWidth="1"/>
    <col min="16" max="16" width="8.7109375" style="18"/>
  </cols>
  <sheetData>
    <row r="1" spans="1:15" x14ac:dyDescent="0.25">
      <c r="O1" s="27" t="s">
        <v>34</v>
      </c>
    </row>
    <row r="2" spans="1:15" x14ac:dyDescent="0.25">
      <c r="O2" s="27" t="s">
        <v>35</v>
      </c>
    </row>
    <row r="3" spans="1:15" x14ac:dyDescent="0.25">
      <c r="O3" s="27" t="s">
        <v>36</v>
      </c>
    </row>
    <row r="4" spans="1:15" x14ac:dyDescent="0.25">
      <c r="O4" s="27" t="s">
        <v>38</v>
      </c>
    </row>
    <row r="5" spans="1:15" x14ac:dyDescent="0.25">
      <c r="C5" s="56" t="s">
        <v>30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25"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</row>
    <row r="7" spans="1:15" x14ac:dyDescent="0.25">
      <c r="B7" t="s">
        <v>20</v>
      </c>
      <c r="C7" s="21">
        <f>C24*C30</f>
        <v>35416.346964418524</v>
      </c>
      <c r="D7" s="21">
        <f>D24*D30</f>
        <v>31988.958548507097</v>
      </c>
      <c r="E7" s="21">
        <f>E24*E30</f>
        <v>35416.346964418524</v>
      </c>
      <c r="F7" s="21">
        <f>F24*F30</f>
        <v>34273.884159114757</v>
      </c>
      <c r="G7" s="21">
        <f t="shared" ref="G7:N7" si="0">G24*G30</f>
        <v>35416.346964418524</v>
      </c>
      <c r="H7" s="21">
        <f t="shared" si="0"/>
        <v>37643.182506127247</v>
      </c>
      <c r="I7" s="21">
        <f t="shared" si="0"/>
        <v>38897.955256331414</v>
      </c>
      <c r="J7" s="21">
        <f t="shared" si="0"/>
        <v>38897.955256331414</v>
      </c>
      <c r="K7" s="21">
        <f t="shared" si="0"/>
        <v>37643.182506127247</v>
      </c>
      <c r="L7" s="21">
        <f t="shared" si="0"/>
        <v>38897.955256331414</v>
      </c>
      <c r="M7" s="21">
        <f t="shared" si="0"/>
        <v>37643.182506127247</v>
      </c>
      <c r="N7" s="21">
        <f t="shared" si="0"/>
        <v>38897.955256331414</v>
      </c>
      <c r="O7" s="21">
        <f>SUM(C7:N7)</f>
        <v>441033.25214458478</v>
      </c>
    </row>
    <row r="8" spans="1:15" x14ac:dyDescent="0.25">
      <c r="B8" t="s">
        <v>21</v>
      </c>
      <c r="C8" s="21">
        <f t="shared" ref="C8:D9" si="1">C25*C31</f>
        <v>-35727.810055876806</v>
      </c>
      <c r="D8" s="21">
        <f t="shared" si="1"/>
        <v>23920.960195657757</v>
      </c>
      <c r="E8" s="21">
        <f t="shared" ref="E8:H8" si="2">E25*E31</f>
        <v>26483.920216621107</v>
      </c>
      <c r="F8" s="21">
        <f t="shared" si="2"/>
        <v>25629.60020963331</v>
      </c>
      <c r="G8" s="21">
        <f t="shared" si="2"/>
        <v>26483.920216621107</v>
      </c>
      <c r="H8" s="21">
        <f t="shared" si="2"/>
        <v>25629.60020963331</v>
      </c>
      <c r="I8" s="21">
        <f t="shared" ref="I8:N8" si="3">I25*I31</f>
        <v>26483.920216621107</v>
      </c>
      <c r="J8" s="21">
        <f t="shared" si="3"/>
        <v>26483.920216621107</v>
      </c>
      <c r="K8" s="21">
        <f t="shared" si="3"/>
        <v>26086.465881557357</v>
      </c>
      <c r="L8" s="21">
        <f t="shared" si="3"/>
        <v>27428.1092719308</v>
      </c>
      <c r="M8" s="21">
        <f t="shared" si="3"/>
        <v>26543.331553481396</v>
      </c>
      <c r="N8" s="21">
        <f t="shared" si="3"/>
        <v>27428.1092719308</v>
      </c>
      <c r="O8" s="21">
        <f t="shared" ref="O8:O9" si="4">SUM(C8:N8)</f>
        <v>252874.04740443235</v>
      </c>
    </row>
    <row r="9" spans="1:15" x14ac:dyDescent="0.25">
      <c r="A9" t="s">
        <v>311</v>
      </c>
      <c r="B9" t="s">
        <v>25</v>
      </c>
      <c r="C9" s="22">
        <f>'Sheet 2a'!AC19</f>
        <v>-27890.815768050277</v>
      </c>
      <c r="D9" s="22">
        <f t="shared" si="1"/>
        <v>0</v>
      </c>
      <c r="E9" s="22">
        <f t="shared" ref="E9:H9" si="5">E26*E32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ref="I9:N9" si="6">I26*I32</f>
        <v>0</v>
      </c>
      <c r="J9" s="22">
        <f t="shared" si="6"/>
        <v>0</v>
      </c>
      <c r="K9" s="22">
        <f t="shared" si="6"/>
        <v>0</v>
      </c>
      <c r="L9" s="22">
        <f t="shared" si="6"/>
        <v>0</v>
      </c>
      <c r="M9" s="22">
        <f t="shared" si="6"/>
        <v>0</v>
      </c>
      <c r="N9" s="22">
        <f t="shared" si="6"/>
        <v>0</v>
      </c>
      <c r="O9" s="22">
        <f t="shared" si="4"/>
        <v>-27890.815768050277</v>
      </c>
    </row>
    <row r="10" spans="1:15" x14ac:dyDescent="0.25">
      <c r="B10" t="s">
        <v>26</v>
      </c>
      <c r="C10" s="21">
        <f>SUM(C7:C9)</f>
        <v>-28202.278859508559</v>
      </c>
      <c r="D10" s="21">
        <f t="shared" ref="D10:O10" si="7">SUM(D7:D9)</f>
        <v>55909.918744164854</v>
      </c>
      <c r="E10" s="21">
        <f t="shared" si="7"/>
        <v>61900.267181039628</v>
      </c>
      <c r="F10" s="21">
        <f t="shared" si="7"/>
        <v>59903.484368748068</v>
      </c>
      <c r="G10" s="21">
        <f t="shared" si="7"/>
        <v>61900.267181039628</v>
      </c>
      <c r="H10" s="21">
        <f t="shared" si="7"/>
        <v>63272.782715760557</v>
      </c>
      <c r="I10" s="21">
        <f t="shared" si="7"/>
        <v>65381.875472952524</v>
      </c>
      <c r="J10" s="21">
        <f t="shared" si="7"/>
        <v>65381.875472952524</v>
      </c>
      <c r="K10" s="21">
        <f t="shared" si="7"/>
        <v>63729.648387684603</v>
      </c>
      <c r="L10" s="21">
        <f t="shared" si="7"/>
        <v>66326.064528262214</v>
      </c>
      <c r="M10" s="21">
        <f t="shared" si="7"/>
        <v>64186.514059608642</v>
      </c>
      <c r="N10" s="21">
        <f t="shared" si="7"/>
        <v>66326.064528262214</v>
      </c>
      <c r="O10" s="21">
        <f t="shared" si="7"/>
        <v>666016.48378096684</v>
      </c>
    </row>
    <row r="14" spans="1:15" x14ac:dyDescent="0.25">
      <c r="B14" s="40" t="s">
        <v>310</v>
      </c>
      <c r="C14" s="56" t="s">
        <v>28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5">
      <c r="B15" s="14"/>
      <c r="C15" s="15" t="s">
        <v>7</v>
      </c>
      <c r="D15" s="15" t="s">
        <v>8</v>
      </c>
      <c r="E15" s="15" t="s">
        <v>9</v>
      </c>
      <c r="F15" s="15" t="s">
        <v>10</v>
      </c>
      <c r="G15" s="15" t="s">
        <v>11</v>
      </c>
      <c r="H15" s="15" t="s">
        <v>12</v>
      </c>
      <c r="I15" s="15" t="s">
        <v>13</v>
      </c>
      <c r="J15" s="15" t="s">
        <v>14</v>
      </c>
      <c r="K15" s="15" t="s">
        <v>15</v>
      </c>
      <c r="L15" s="15" t="s">
        <v>16</v>
      </c>
      <c r="M15" s="15" t="s">
        <v>17</v>
      </c>
      <c r="N15" s="15" t="s">
        <v>18</v>
      </c>
      <c r="O15" s="15" t="s">
        <v>19</v>
      </c>
    </row>
    <row r="16" spans="1:15" x14ac:dyDescent="0.25">
      <c r="B16" s="16" t="s">
        <v>20</v>
      </c>
      <c r="C16" s="19" t="e">
        <f>'Sheet 2b'!Q3</f>
        <v>#VALUE!</v>
      </c>
      <c r="D16" s="19" t="e">
        <f>'Sheet 2b'!R3</f>
        <v>#VALUE!</v>
      </c>
      <c r="E16" s="19" t="e">
        <f>'Sheet 2b'!S3</f>
        <v>#VALUE!</v>
      </c>
      <c r="F16" s="19" t="e">
        <f>'Sheet 2b'!T3</f>
        <v>#VALUE!</v>
      </c>
      <c r="G16" s="19" t="e">
        <f>'Sheet 2b'!U3</f>
        <v>#VALUE!</v>
      </c>
      <c r="H16" s="19" t="e">
        <f>'Sheet 2b'!V3</f>
        <v>#VALUE!</v>
      </c>
      <c r="I16" s="19" t="e">
        <f>'Sheet 2b'!W3</f>
        <v>#VALUE!</v>
      </c>
      <c r="J16" s="19" t="e">
        <f>'Sheet 2b'!X3</f>
        <v>#VALUE!</v>
      </c>
      <c r="K16" s="19" t="e">
        <f>'Sheet 2b'!Y3</f>
        <v>#VALUE!</v>
      </c>
      <c r="L16" s="19" t="e">
        <f>'Sheet 2b'!Z3</f>
        <v>#VALUE!</v>
      </c>
      <c r="M16" s="19" t="e">
        <f>'Sheet 2b'!AA3</f>
        <v>#VALUE!</v>
      </c>
      <c r="N16" s="19" t="e">
        <f>'Sheet 2b'!AB3</f>
        <v>#VALUE!</v>
      </c>
      <c r="O16" s="19" t="e">
        <f>SUM(C16:N16)</f>
        <v>#VALUE!</v>
      </c>
    </row>
    <row r="17" spans="2:16" x14ac:dyDescent="0.25">
      <c r="B17" s="16" t="s">
        <v>21</v>
      </c>
      <c r="C17" s="19" t="e">
        <f>'Sheet 2b'!Q4</f>
        <v>#VALUE!</v>
      </c>
      <c r="D17" s="19" t="e">
        <f>'Sheet 2b'!R4</f>
        <v>#VALUE!</v>
      </c>
      <c r="E17" s="19" t="e">
        <f>'Sheet 2b'!S4</f>
        <v>#VALUE!</v>
      </c>
      <c r="F17" s="19" t="e">
        <f>'Sheet 2b'!T4</f>
        <v>#VALUE!</v>
      </c>
      <c r="G17" s="19" t="e">
        <f>'Sheet 2b'!U4</f>
        <v>#VALUE!</v>
      </c>
      <c r="H17" s="19" t="e">
        <f>'Sheet 2b'!V4</f>
        <v>#VALUE!</v>
      </c>
      <c r="I17" s="19" t="e">
        <f>'Sheet 2b'!W4</f>
        <v>#VALUE!</v>
      </c>
      <c r="J17" s="19" t="e">
        <f>'Sheet 2b'!X4</f>
        <v>#VALUE!</v>
      </c>
      <c r="K17" s="19" t="e">
        <f>'Sheet 2b'!Y4</f>
        <v>#VALUE!</v>
      </c>
      <c r="L17" s="19" t="e">
        <f>'Sheet 2b'!Z4</f>
        <v>#VALUE!</v>
      </c>
      <c r="M17" s="19" t="e">
        <f>'Sheet 2b'!AA4</f>
        <v>#VALUE!</v>
      </c>
      <c r="N17" s="19" t="e">
        <f>'Sheet 2b'!AB4</f>
        <v>#VALUE!</v>
      </c>
      <c r="O17" s="19" t="e">
        <f>SUM(C17:N17)</f>
        <v>#VALUE!</v>
      </c>
    </row>
    <row r="18" spans="2:16" x14ac:dyDescent="0.25">
      <c r="B18" s="17" t="s">
        <v>22</v>
      </c>
      <c r="C18" s="20" t="e">
        <f t="shared" ref="C18:O18" si="8">SUM(C16:C17)</f>
        <v>#VALUE!</v>
      </c>
      <c r="D18" s="20" t="e">
        <f t="shared" si="8"/>
        <v>#VALUE!</v>
      </c>
      <c r="E18" s="20" t="e">
        <f t="shared" si="8"/>
        <v>#VALUE!</v>
      </c>
      <c r="F18" s="20" t="e">
        <f t="shared" si="8"/>
        <v>#VALUE!</v>
      </c>
      <c r="G18" s="20" t="e">
        <f t="shared" si="8"/>
        <v>#VALUE!</v>
      </c>
      <c r="H18" s="20" t="e">
        <f t="shared" si="8"/>
        <v>#VALUE!</v>
      </c>
      <c r="I18" s="20" t="e">
        <f t="shared" si="8"/>
        <v>#VALUE!</v>
      </c>
      <c r="J18" s="20" t="e">
        <f t="shared" si="8"/>
        <v>#VALUE!</v>
      </c>
      <c r="K18" s="20" t="e">
        <f t="shared" si="8"/>
        <v>#VALUE!</v>
      </c>
      <c r="L18" s="20" t="e">
        <f t="shared" si="8"/>
        <v>#VALUE!</v>
      </c>
      <c r="M18" s="20" t="e">
        <f t="shared" si="8"/>
        <v>#VALUE!</v>
      </c>
      <c r="N18" s="20" t="e">
        <f t="shared" si="8"/>
        <v>#VALUE!</v>
      </c>
      <c r="O18" s="20" t="e">
        <f t="shared" si="8"/>
        <v>#VALUE!</v>
      </c>
    </row>
    <row r="23" spans="2:16" x14ac:dyDescent="0.25">
      <c r="C23" s="56" t="s">
        <v>32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2:16" x14ac:dyDescent="0.25">
      <c r="B24" t="s">
        <v>20</v>
      </c>
      <c r="C24" s="21">
        <v>774786.84960019798</v>
      </c>
      <c r="D24" s="21">
        <v>699807.47705824429</v>
      </c>
      <c r="E24" s="21">
        <v>774786.84960019798</v>
      </c>
      <c r="F24" s="21">
        <v>749793.72541954764</v>
      </c>
      <c r="G24" s="21">
        <v>774786.84960019798</v>
      </c>
      <c r="H24" s="21">
        <v>823502.28870721883</v>
      </c>
      <c r="I24" s="21">
        <v>850952.36499745771</v>
      </c>
      <c r="J24" s="21">
        <v>850952.36499745771</v>
      </c>
      <c r="K24" s="21">
        <v>823502.28870721883</v>
      </c>
      <c r="L24" s="21">
        <v>850952.36499745771</v>
      </c>
      <c r="M24" s="21">
        <v>823502.28870721883</v>
      </c>
      <c r="N24" s="21">
        <v>850952.36499745771</v>
      </c>
      <c r="O24" s="21">
        <f>+SUM(C24:N24)</f>
        <v>9648278.0773898736</v>
      </c>
    </row>
    <row r="25" spans="2:16" x14ac:dyDescent="0.25">
      <c r="B25" t="s">
        <v>21</v>
      </c>
      <c r="C25" s="23">
        <v>-781600.58190410107</v>
      </c>
      <c r="D25" s="23">
        <v>523307.65248108358</v>
      </c>
      <c r="E25" s="23">
        <v>579376.32953262865</v>
      </c>
      <c r="F25" s="23">
        <v>560686.77051544667</v>
      </c>
      <c r="G25" s="23">
        <v>579376.32953262865</v>
      </c>
      <c r="H25" s="23">
        <v>560686.77051544667</v>
      </c>
      <c r="I25" s="23">
        <v>579376.32953262865</v>
      </c>
      <c r="J25" s="23">
        <v>579376.32953262865</v>
      </c>
      <c r="K25" s="23">
        <v>570681.40703163319</v>
      </c>
      <c r="L25" s="23">
        <v>600031.91166608082</v>
      </c>
      <c r="M25" s="23">
        <v>580676.0435478196</v>
      </c>
      <c r="N25" s="23">
        <v>600031.91166608082</v>
      </c>
      <c r="O25" s="21">
        <f t="shared" ref="O25:O26" si="9">+SUM(C25:N25)</f>
        <v>5532007.2036500052</v>
      </c>
    </row>
    <row r="26" spans="2:16" x14ac:dyDescent="0.25">
      <c r="B26" t="s">
        <v>25</v>
      </c>
      <c r="C26" s="23">
        <v>-610154.32516000001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1">
        <f t="shared" si="9"/>
        <v>-610154.32516000001</v>
      </c>
    </row>
    <row r="27" spans="2:16" x14ac:dyDescent="0.25">
      <c r="B27" t="s">
        <v>26</v>
      </c>
      <c r="C27" s="24">
        <f t="shared" ref="C27:O27" si="10">SUM(C24:C26)</f>
        <v>-616968.0574639031</v>
      </c>
      <c r="D27" s="24">
        <f t="shared" si="10"/>
        <v>1223115.1295393279</v>
      </c>
      <c r="E27" s="24">
        <f t="shared" si="10"/>
        <v>1354163.1791328266</v>
      </c>
      <c r="F27" s="24">
        <f t="shared" si="10"/>
        <v>1310480.4959349944</v>
      </c>
      <c r="G27" s="24">
        <f t="shared" si="10"/>
        <v>1354163.1791328266</v>
      </c>
      <c r="H27" s="24">
        <f t="shared" si="10"/>
        <v>1384189.0592226656</v>
      </c>
      <c r="I27" s="24">
        <f t="shared" si="10"/>
        <v>1430328.6945300864</v>
      </c>
      <c r="J27" s="24">
        <f t="shared" si="10"/>
        <v>1430328.6945300864</v>
      </c>
      <c r="K27" s="24">
        <f t="shared" si="10"/>
        <v>1394183.695738852</v>
      </c>
      <c r="L27" s="24">
        <f t="shared" si="10"/>
        <v>1450984.2766635385</v>
      </c>
      <c r="M27" s="24">
        <f t="shared" si="10"/>
        <v>1404178.3322550384</v>
      </c>
      <c r="N27" s="24">
        <f t="shared" si="10"/>
        <v>1450984.2766635385</v>
      </c>
      <c r="O27" s="24">
        <f t="shared" si="10"/>
        <v>14570130.955879878</v>
      </c>
    </row>
    <row r="29" spans="2:16" x14ac:dyDescent="0.25">
      <c r="C29" s="56" t="s">
        <v>33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6" ht="15.75" thickBot="1" x14ac:dyDescent="0.3">
      <c r="B30" t="s">
        <v>20</v>
      </c>
      <c r="C30" s="25">
        <v>4.5711084258456255E-2</v>
      </c>
      <c r="D30" s="25">
        <v>4.5711084258456255E-2</v>
      </c>
      <c r="E30" s="25">
        <v>4.5711084258456255E-2</v>
      </c>
      <c r="F30" s="25">
        <v>4.5711084258456255E-2</v>
      </c>
      <c r="G30" s="25">
        <v>4.5711084258456255E-2</v>
      </c>
      <c r="H30" s="25">
        <v>4.5711084258456255E-2</v>
      </c>
      <c r="I30" s="25">
        <v>4.5711084258456255E-2</v>
      </c>
      <c r="J30" s="25">
        <v>4.5711084258456255E-2</v>
      </c>
      <c r="K30" s="25">
        <v>4.5711084258456255E-2</v>
      </c>
      <c r="L30" s="25">
        <v>4.5711084258456255E-2</v>
      </c>
      <c r="M30" s="25">
        <v>4.5711084258456255E-2</v>
      </c>
      <c r="N30" s="25">
        <v>4.5711084258456255E-2</v>
      </c>
      <c r="O30" s="25">
        <v>4.5711084258456255E-2</v>
      </c>
      <c r="P30" s="26"/>
    </row>
    <row r="31" spans="2:16" ht="15.75" thickBot="1" x14ac:dyDescent="0.3">
      <c r="B31" t="s">
        <v>21</v>
      </c>
      <c r="C31" s="25">
        <v>4.5711084258456255E-2</v>
      </c>
      <c r="D31" s="25">
        <v>4.5711084258456255E-2</v>
      </c>
      <c r="E31" s="25">
        <v>4.5711084258456255E-2</v>
      </c>
      <c r="F31" s="25">
        <v>4.5711084258456255E-2</v>
      </c>
      <c r="G31" s="25">
        <v>4.5711084258456255E-2</v>
      </c>
      <c r="H31" s="25">
        <v>4.5711084258456255E-2</v>
      </c>
      <c r="I31" s="25">
        <v>4.5711084258456255E-2</v>
      </c>
      <c r="J31" s="25">
        <v>4.5711084258456255E-2</v>
      </c>
      <c r="K31" s="25">
        <v>4.5711084258456255E-2</v>
      </c>
      <c r="L31" s="25">
        <v>4.5711084258456255E-2</v>
      </c>
      <c r="M31" s="25">
        <v>4.5711084258456255E-2</v>
      </c>
      <c r="N31" s="25">
        <v>4.5711084258456255E-2</v>
      </c>
      <c r="O31" s="25">
        <v>4.5711084258456255E-2</v>
      </c>
      <c r="P31" s="26"/>
    </row>
    <row r="32" spans="2:16" ht="15.75" thickBot="1" x14ac:dyDescent="0.3">
      <c r="B32" t="s">
        <v>25</v>
      </c>
      <c r="C32" s="25">
        <v>4.5711084258456255E-2</v>
      </c>
      <c r="D32" s="25">
        <v>4.5711084258456255E-2</v>
      </c>
      <c r="E32" s="25">
        <v>4.5711084258456255E-2</v>
      </c>
      <c r="F32" s="25">
        <v>4.5711084258456255E-2</v>
      </c>
      <c r="G32" s="25">
        <v>4.5711084258456255E-2</v>
      </c>
      <c r="H32" s="25">
        <v>4.5711084258456255E-2</v>
      </c>
      <c r="I32" s="25">
        <v>4.5711084258456255E-2</v>
      </c>
      <c r="J32" s="25">
        <v>4.5711084258456255E-2</v>
      </c>
      <c r="K32" s="25">
        <v>4.5711084258456255E-2</v>
      </c>
      <c r="L32" s="25">
        <v>4.5711084258456255E-2</v>
      </c>
      <c r="M32" s="25">
        <v>4.5711084258456255E-2</v>
      </c>
      <c r="N32" s="25">
        <v>4.5711084258456255E-2</v>
      </c>
      <c r="O32" s="25">
        <v>4.5711084258456255E-2</v>
      </c>
      <c r="P32" s="26"/>
    </row>
    <row r="34" spans="3:15" x14ac:dyDescent="0.25">
      <c r="C34" s="23">
        <f>+C27*C32-C10</f>
        <v>0</v>
      </c>
      <c r="D34" s="23">
        <f t="shared" ref="D34:O34" si="11">+D27*D32-D10</f>
        <v>0</v>
      </c>
      <c r="E34" s="23">
        <f t="shared" si="11"/>
        <v>0</v>
      </c>
      <c r="F34" s="23">
        <f t="shared" si="11"/>
        <v>0</v>
      </c>
      <c r="G34" s="23">
        <f t="shared" si="11"/>
        <v>0</v>
      </c>
      <c r="H34" s="23">
        <f t="shared" si="11"/>
        <v>0</v>
      </c>
      <c r="I34" s="23">
        <f t="shared" si="11"/>
        <v>0</v>
      </c>
      <c r="J34" s="23">
        <f t="shared" si="11"/>
        <v>0</v>
      </c>
      <c r="K34" s="23">
        <f t="shared" si="11"/>
        <v>0</v>
      </c>
      <c r="L34" s="23">
        <f t="shared" si="11"/>
        <v>0</v>
      </c>
      <c r="M34" s="23">
        <f t="shared" si="11"/>
        <v>0</v>
      </c>
      <c r="N34" s="23">
        <f t="shared" si="11"/>
        <v>0</v>
      </c>
      <c r="O34" s="23">
        <f t="shared" si="11"/>
        <v>0</v>
      </c>
    </row>
  </sheetData>
  <mergeCells count="4">
    <mergeCell ref="C5:O5"/>
    <mergeCell ref="C14:O14"/>
    <mergeCell ref="C23:O23"/>
    <mergeCell ref="C29:O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C25"/>
  <sheetViews>
    <sheetView topLeftCell="J2" zoomScale="80" zoomScaleNormal="80" workbookViewId="0">
      <selection activeCell="A38" sqref="A38"/>
    </sheetView>
  </sheetViews>
  <sheetFormatPr defaultRowHeight="15" outlineLevelRow="1" x14ac:dyDescent="0.25"/>
  <cols>
    <col min="1" max="1" width="2.7109375" customWidth="1"/>
    <col min="2" max="2" width="30.42578125" bestFit="1" customWidth="1"/>
    <col min="3" max="3" width="12.85546875" bestFit="1" customWidth="1"/>
    <col min="4" max="14" width="10.5703125" bestFit="1" customWidth="1"/>
    <col min="15" max="15" width="12" bestFit="1" customWidth="1"/>
    <col min="16" max="16" width="2.28515625" customWidth="1"/>
    <col min="17" max="28" width="10.5703125" bestFit="1" customWidth="1"/>
    <col min="29" max="29" width="9.28515625" bestFit="1" customWidth="1"/>
  </cols>
  <sheetData>
    <row r="1" spans="1:29" outlineLevel="1" x14ac:dyDescent="0.25">
      <c r="B1" t="s">
        <v>298</v>
      </c>
      <c r="C1" s="23">
        <v>8501052.9404569883</v>
      </c>
      <c r="D1" s="23">
        <v>610154.32516000001</v>
      </c>
    </row>
    <row r="2" spans="1:29" outlineLevel="1" x14ac:dyDescent="0.25">
      <c r="B2" t="s">
        <v>299</v>
      </c>
      <c r="C2" s="23">
        <v>3017893.3367011831</v>
      </c>
      <c r="D2" s="23">
        <v>0</v>
      </c>
    </row>
    <row r="3" spans="1:29" x14ac:dyDescent="0.25">
      <c r="C3" s="23"/>
      <c r="D3" s="23"/>
    </row>
    <row r="5" spans="1:29" s="40" customFormat="1" ht="12.75" x14ac:dyDescent="0.2">
      <c r="C5" s="57" t="s">
        <v>300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Q5" s="57" t="s">
        <v>301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s="40" customFormat="1" x14ac:dyDescent="0.25">
      <c r="C6" s="15" t="s">
        <v>283</v>
      </c>
      <c r="D6" s="15" t="s">
        <v>284</v>
      </c>
      <c r="E6" s="15" t="s">
        <v>285</v>
      </c>
      <c r="F6" s="15" t="s">
        <v>286</v>
      </c>
      <c r="G6" s="15" t="s">
        <v>287</v>
      </c>
      <c r="H6" s="15" t="s">
        <v>288</v>
      </c>
      <c r="I6" s="15" t="s">
        <v>289</v>
      </c>
      <c r="J6" s="15" t="s">
        <v>290</v>
      </c>
      <c r="K6" s="15" t="s">
        <v>291</v>
      </c>
      <c r="L6" s="15" t="s">
        <v>292</v>
      </c>
      <c r="M6" s="15" t="s">
        <v>293</v>
      </c>
      <c r="N6" s="15" t="s">
        <v>294</v>
      </c>
      <c r="O6" s="15" t="s">
        <v>19</v>
      </c>
      <c r="P6" s="47"/>
      <c r="Q6" s="15" t="s">
        <v>7</v>
      </c>
      <c r="R6" s="15" t="s">
        <v>8</v>
      </c>
      <c r="S6" s="15" t="s">
        <v>9</v>
      </c>
      <c r="T6" s="15" t="s">
        <v>10</v>
      </c>
      <c r="U6" s="15" t="s">
        <v>11</v>
      </c>
      <c r="V6" s="15" t="s">
        <v>12</v>
      </c>
      <c r="W6" s="15" t="s">
        <v>13</v>
      </c>
      <c r="X6" s="15" t="s">
        <v>14</v>
      </c>
      <c r="Y6" s="15" t="s">
        <v>15</v>
      </c>
      <c r="Z6" s="15" t="s">
        <v>16</v>
      </c>
      <c r="AA6" s="15" t="s">
        <v>17</v>
      </c>
      <c r="AB6" s="15" t="s">
        <v>18</v>
      </c>
      <c r="AC6" s="15" t="s">
        <v>19</v>
      </c>
    </row>
    <row r="7" spans="1:29" s="40" customFormat="1" ht="12.75" x14ac:dyDescent="0.2">
      <c r="A7" s="48"/>
      <c r="B7" s="41" t="s">
        <v>302</v>
      </c>
      <c r="C7" s="49">
        <f>('[119]VSP CTA 21'!B4*'[119]CKY Summary'!$B$2)*-1</f>
        <v>-204699.89553100363</v>
      </c>
      <c r="D7" s="49">
        <f>('[119]VSP CTA 21'!C4*'[119]CKY Summary'!$B$2)*-1</f>
        <v>-36628.261491567704</v>
      </c>
      <c r="E7" s="49">
        <f>('[119]VSP CTA 21'!D4*'[119]CKY Summary'!$B$2)*-1</f>
        <v>-83254.11181060526</v>
      </c>
      <c r="F7" s="49">
        <f>('[119]VSP CTA 21'!E4*'[119]CKY Summary'!$B$2)*-1</f>
        <v>-136916.57854196546</v>
      </c>
      <c r="G7" s="49">
        <f>('[119]VSP CTA 21'!F4*'[119]CKY Summary'!$B$2)*-1</f>
        <v>0</v>
      </c>
      <c r="H7" s="49">
        <f>('[119]VSP CTA 21'!G4*'[119]CKY Summary'!$B$2)*-1</f>
        <v>-67368.827829146729</v>
      </c>
      <c r="I7" s="49">
        <f>('[119]VSP CTA 21'!H4*'[119]CKY Summary'!$B$2)*-1</f>
        <v>-36186.093040602856</v>
      </c>
      <c r="J7" s="49">
        <f>('[119]VSP CTA 21'!I4*'[119]CKY Summary'!$B$2)*-1</f>
        <v>0</v>
      </c>
      <c r="K7" s="49">
        <f>('[119]VSP CTA 21'!J4*'[119]CKY Summary'!$B$2)*-1</f>
        <v>-7560.2494230931097</v>
      </c>
      <c r="L7" s="49">
        <f>('[119]VSP CTA 21'!K4*'[119]CKY Summary'!$B$2)*-1</f>
        <v>-35598.984353370244</v>
      </c>
      <c r="M7" s="49">
        <f>('[119]VSP CTA 21'!L4*'[119]CKY Summary'!$B$2)*-1</f>
        <v>0</v>
      </c>
      <c r="N7" s="49">
        <f>('[119]VSP CTA 21'!M4*'[119]CKY Summary'!$B$2)*-1</f>
        <v>-26285.615741270532</v>
      </c>
      <c r="O7" s="50">
        <f>SUM(C7:N7)</f>
        <v>-634498.61776262557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0">
        <f>SUM(Q7:AB7)</f>
        <v>0</v>
      </c>
    </row>
    <row r="8" spans="1:29" s="40" customFormat="1" ht="12.75" x14ac:dyDescent="0.2">
      <c r="B8" s="52" t="s">
        <v>19</v>
      </c>
      <c r="C8" s="53">
        <f t="shared" ref="C8:O8" si="0">SUM(C7:C7)</f>
        <v>-204699.89553100363</v>
      </c>
      <c r="D8" s="53">
        <f t="shared" si="0"/>
        <v>-36628.261491567704</v>
      </c>
      <c r="E8" s="53">
        <f t="shared" si="0"/>
        <v>-83254.11181060526</v>
      </c>
      <c r="F8" s="53">
        <f t="shared" si="0"/>
        <v>-136916.57854196546</v>
      </c>
      <c r="G8" s="53">
        <f t="shared" si="0"/>
        <v>0</v>
      </c>
      <c r="H8" s="53">
        <f t="shared" si="0"/>
        <v>-67368.827829146729</v>
      </c>
      <c r="I8" s="53">
        <f t="shared" si="0"/>
        <v>-36186.093040602856</v>
      </c>
      <c r="J8" s="53">
        <f t="shared" si="0"/>
        <v>0</v>
      </c>
      <c r="K8" s="53">
        <f t="shared" si="0"/>
        <v>-7560.2494230931097</v>
      </c>
      <c r="L8" s="53">
        <f t="shared" si="0"/>
        <v>-35598.984353370244</v>
      </c>
      <c r="M8" s="53">
        <f t="shared" si="0"/>
        <v>0</v>
      </c>
      <c r="N8" s="53">
        <f t="shared" si="0"/>
        <v>-26285.615741270532</v>
      </c>
      <c r="O8" s="53">
        <f t="shared" si="0"/>
        <v>-634498.61776262557</v>
      </c>
      <c r="Q8" s="53">
        <f t="shared" ref="Q8:AC8" si="1">SUM(Q7:Q7)</f>
        <v>0</v>
      </c>
      <c r="R8" s="53">
        <f t="shared" si="1"/>
        <v>0</v>
      </c>
      <c r="S8" s="53">
        <f t="shared" si="1"/>
        <v>0</v>
      </c>
      <c r="T8" s="53">
        <f t="shared" si="1"/>
        <v>0</v>
      </c>
      <c r="U8" s="53">
        <f t="shared" si="1"/>
        <v>0</v>
      </c>
      <c r="V8" s="53">
        <f t="shared" si="1"/>
        <v>0</v>
      </c>
      <c r="W8" s="53">
        <f t="shared" si="1"/>
        <v>0</v>
      </c>
      <c r="X8" s="53">
        <f t="shared" si="1"/>
        <v>0</v>
      </c>
      <c r="Y8" s="53">
        <f t="shared" si="1"/>
        <v>0</v>
      </c>
      <c r="Z8" s="53">
        <f t="shared" si="1"/>
        <v>0</v>
      </c>
      <c r="AA8" s="53">
        <f t="shared" si="1"/>
        <v>0</v>
      </c>
      <c r="AB8" s="53">
        <f t="shared" si="1"/>
        <v>0</v>
      </c>
      <c r="AC8" s="53">
        <f t="shared" si="1"/>
        <v>0</v>
      </c>
    </row>
    <row r="11" spans="1:29" x14ac:dyDescent="0.25">
      <c r="B11" s="40"/>
      <c r="C11" s="57" t="s">
        <v>303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0"/>
      <c r="Q11" s="57" t="s">
        <v>304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29" x14ac:dyDescent="0.25">
      <c r="B12" s="40"/>
      <c r="C12" s="15" t="s">
        <v>283</v>
      </c>
      <c r="D12" s="15" t="s">
        <v>284</v>
      </c>
      <c r="E12" s="15" t="s">
        <v>285</v>
      </c>
      <c r="F12" s="15" t="s">
        <v>286</v>
      </c>
      <c r="G12" s="15" t="s">
        <v>287</v>
      </c>
      <c r="H12" s="15" t="s">
        <v>288</v>
      </c>
      <c r="I12" s="15" t="s">
        <v>289</v>
      </c>
      <c r="J12" s="15" t="s">
        <v>290</v>
      </c>
      <c r="K12" s="15" t="s">
        <v>291</v>
      </c>
      <c r="L12" s="15" t="s">
        <v>292</v>
      </c>
      <c r="M12" s="15" t="s">
        <v>293</v>
      </c>
      <c r="N12" s="15" t="s">
        <v>294</v>
      </c>
      <c r="O12" s="15" t="s">
        <v>19</v>
      </c>
      <c r="P12" s="47"/>
      <c r="Q12" s="15" t="s">
        <v>7</v>
      </c>
      <c r="R12" s="15" t="s">
        <v>8</v>
      </c>
      <c r="S12" s="15" t="s">
        <v>9</v>
      </c>
      <c r="T12" s="15" t="s">
        <v>10</v>
      </c>
      <c r="U12" s="15" t="s">
        <v>11</v>
      </c>
      <c r="V12" s="15" t="s">
        <v>12</v>
      </c>
      <c r="W12" s="15" t="s">
        <v>13</v>
      </c>
      <c r="X12" s="15" t="s">
        <v>14</v>
      </c>
      <c r="Y12" s="15" t="s">
        <v>15</v>
      </c>
      <c r="Z12" s="15" t="s">
        <v>16</v>
      </c>
      <c r="AA12" s="15" t="s">
        <v>17</v>
      </c>
      <c r="AB12" s="15" t="s">
        <v>18</v>
      </c>
      <c r="AC12" s="15" t="s">
        <v>19</v>
      </c>
    </row>
    <row r="13" spans="1:29" x14ac:dyDescent="0.25">
      <c r="B13" s="41" t="s">
        <v>302</v>
      </c>
      <c r="C13" s="49">
        <f>+-(C1+C2)*'[119]CKY Summary'!$B$2</f>
        <v>-526543.5238438081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50">
        <f>SUM(C13:N13)</f>
        <v>-526543.5238438081</v>
      </c>
      <c r="P13" s="40"/>
      <c r="Q13" s="49">
        <f>+-D1*'[119]CKY Summary'!B2</f>
        <v>-27890.815768050277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50">
        <f>SUM(Q13:AB13)</f>
        <v>-27890.815768050277</v>
      </c>
    </row>
    <row r="14" spans="1:29" x14ac:dyDescent="0.25">
      <c r="B14" s="52" t="s">
        <v>19</v>
      </c>
      <c r="C14" s="53">
        <f t="shared" ref="C14:O14" si="2">SUM(C13:C13)</f>
        <v>-526543.5238438081</v>
      </c>
      <c r="D14" s="53">
        <f t="shared" si="2"/>
        <v>0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-526543.5238438081</v>
      </c>
      <c r="P14" s="40"/>
      <c r="Q14" s="53">
        <f t="shared" ref="Q14:AC14" si="3">SUM(Q13:Q13)</f>
        <v>-27890.815768050277</v>
      </c>
      <c r="R14" s="53">
        <f t="shared" si="3"/>
        <v>0</v>
      </c>
      <c r="S14" s="53">
        <f t="shared" si="3"/>
        <v>0</v>
      </c>
      <c r="T14" s="53">
        <f t="shared" si="3"/>
        <v>0</v>
      </c>
      <c r="U14" s="53">
        <f t="shared" si="3"/>
        <v>0</v>
      </c>
      <c r="V14" s="53">
        <f t="shared" si="3"/>
        <v>0</v>
      </c>
      <c r="W14" s="53">
        <f t="shared" si="3"/>
        <v>0</v>
      </c>
      <c r="X14" s="53">
        <f t="shared" si="3"/>
        <v>0</v>
      </c>
      <c r="Y14" s="53">
        <f t="shared" si="3"/>
        <v>0</v>
      </c>
      <c r="Z14" s="53">
        <f t="shared" si="3"/>
        <v>0</v>
      </c>
      <c r="AA14" s="53">
        <f t="shared" si="3"/>
        <v>0</v>
      </c>
      <c r="AB14" s="53">
        <f t="shared" si="3"/>
        <v>0</v>
      </c>
      <c r="AC14" s="53">
        <f t="shared" si="3"/>
        <v>-27890.815768050277</v>
      </c>
    </row>
    <row r="17" spans="2:29" x14ac:dyDescent="0.25">
      <c r="B17" s="40"/>
      <c r="C17" s="57" t="s">
        <v>305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40"/>
      <c r="Q17" s="57" t="s">
        <v>304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2:29" x14ac:dyDescent="0.25">
      <c r="B18" s="40"/>
      <c r="C18" s="15" t="s">
        <v>283</v>
      </c>
      <c r="D18" s="15" t="s">
        <v>284</v>
      </c>
      <c r="E18" s="15" t="s">
        <v>285</v>
      </c>
      <c r="F18" s="15" t="s">
        <v>286</v>
      </c>
      <c r="G18" s="15" t="s">
        <v>287</v>
      </c>
      <c r="H18" s="15" t="s">
        <v>288</v>
      </c>
      <c r="I18" s="15" t="s">
        <v>289</v>
      </c>
      <c r="J18" s="15" t="s">
        <v>290</v>
      </c>
      <c r="K18" s="15" t="s">
        <v>291</v>
      </c>
      <c r="L18" s="15" t="s">
        <v>292</v>
      </c>
      <c r="M18" s="15" t="s">
        <v>293</v>
      </c>
      <c r="N18" s="15" t="s">
        <v>294</v>
      </c>
      <c r="O18" s="15" t="s">
        <v>19</v>
      </c>
      <c r="P18" s="47"/>
      <c r="Q18" s="15" t="s">
        <v>7</v>
      </c>
      <c r="R18" s="15" t="s">
        <v>8</v>
      </c>
      <c r="S18" s="15" t="s">
        <v>9</v>
      </c>
      <c r="T18" s="15" t="s">
        <v>10</v>
      </c>
      <c r="U18" s="15" t="s">
        <v>11</v>
      </c>
      <c r="V18" s="15" t="s">
        <v>12</v>
      </c>
      <c r="W18" s="15" t="s">
        <v>13</v>
      </c>
      <c r="X18" s="15" t="s">
        <v>14</v>
      </c>
      <c r="Y18" s="15" t="s">
        <v>15</v>
      </c>
      <c r="Z18" s="15" t="s">
        <v>16</v>
      </c>
      <c r="AA18" s="15" t="s">
        <v>17</v>
      </c>
      <c r="AB18" s="15" t="s">
        <v>18</v>
      </c>
      <c r="AC18" s="15" t="s">
        <v>19</v>
      </c>
    </row>
    <row r="19" spans="2:29" x14ac:dyDescent="0.25">
      <c r="B19" s="41" t="s">
        <v>302</v>
      </c>
      <c r="C19" s="49">
        <f t="shared" ref="C19:N19" si="4">+C13-C7</f>
        <v>-321843.6283128045</v>
      </c>
      <c r="D19" s="49">
        <f t="shared" si="4"/>
        <v>36628.261491567704</v>
      </c>
      <c r="E19" s="49">
        <f t="shared" si="4"/>
        <v>83254.11181060526</v>
      </c>
      <c r="F19" s="49">
        <f t="shared" si="4"/>
        <v>136916.57854196546</v>
      </c>
      <c r="G19" s="49">
        <f t="shared" si="4"/>
        <v>0</v>
      </c>
      <c r="H19" s="49">
        <f t="shared" si="4"/>
        <v>67368.827829146729</v>
      </c>
      <c r="I19" s="49">
        <f t="shared" si="4"/>
        <v>36186.093040602856</v>
      </c>
      <c r="J19" s="49">
        <f t="shared" si="4"/>
        <v>0</v>
      </c>
      <c r="K19" s="49">
        <f t="shared" si="4"/>
        <v>7560.2494230931097</v>
      </c>
      <c r="L19" s="49">
        <f t="shared" si="4"/>
        <v>35598.984353370244</v>
      </c>
      <c r="M19" s="49">
        <f t="shared" si="4"/>
        <v>0</v>
      </c>
      <c r="N19" s="49">
        <f t="shared" si="4"/>
        <v>26285.615741270532</v>
      </c>
      <c r="O19" s="50">
        <f>SUM(C19:N19)</f>
        <v>107955.09391881741</v>
      </c>
      <c r="P19" s="40"/>
      <c r="Q19" s="49">
        <f t="shared" ref="Q19:AB19" si="5">+Q13-Q7</f>
        <v>-27890.815768050277</v>
      </c>
      <c r="R19" s="49">
        <f t="shared" si="5"/>
        <v>0</v>
      </c>
      <c r="S19" s="49">
        <f t="shared" si="5"/>
        <v>0</v>
      </c>
      <c r="T19" s="49">
        <f t="shared" si="5"/>
        <v>0</v>
      </c>
      <c r="U19" s="49">
        <f t="shared" si="5"/>
        <v>0</v>
      </c>
      <c r="V19" s="49">
        <f t="shared" si="5"/>
        <v>0</v>
      </c>
      <c r="W19" s="49">
        <f t="shared" si="5"/>
        <v>0</v>
      </c>
      <c r="X19" s="49">
        <f t="shared" si="5"/>
        <v>0</v>
      </c>
      <c r="Y19" s="49">
        <f t="shared" si="5"/>
        <v>0</v>
      </c>
      <c r="Z19" s="49">
        <f t="shared" si="5"/>
        <v>0</v>
      </c>
      <c r="AA19" s="49">
        <f t="shared" si="5"/>
        <v>0</v>
      </c>
      <c r="AB19" s="49">
        <f t="shared" si="5"/>
        <v>0</v>
      </c>
      <c r="AC19" s="50">
        <f>SUM(Q19:AB19)</f>
        <v>-27890.815768050277</v>
      </c>
    </row>
    <row r="20" spans="2:29" x14ac:dyDescent="0.25">
      <c r="B20" s="52" t="s">
        <v>19</v>
      </c>
      <c r="C20" s="53">
        <f t="shared" ref="C20:O20" si="6">SUM(C19:C19)</f>
        <v>-321843.6283128045</v>
      </c>
      <c r="D20" s="53">
        <f t="shared" si="6"/>
        <v>36628.261491567704</v>
      </c>
      <c r="E20" s="53">
        <f t="shared" si="6"/>
        <v>83254.11181060526</v>
      </c>
      <c r="F20" s="53">
        <f t="shared" si="6"/>
        <v>136916.57854196546</v>
      </c>
      <c r="G20" s="53">
        <f t="shared" si="6"/>
        <v>0</v>
      </c>
      <c r="H20" s="53">
        <f t="shared" si="6"/>
        <v>67368.827829146729</v>
      </c>
      <c r="I20" s="53">
        <f t="shared" si="6"/>
        <v>36186.093040602856</v>
      </c>
      <c r="J20" s="53">
        <f t="shared" si="6"/>
        <v>0</v>
      </c>
      <c r="K20" s="53">
        <f t="shared" si="6"/>
        <v>7560.2494230931097</v>
      </c>
      <c r="L20" s="53">
        <f t="shared" si="6"/>
        <v>35598.984353370244</v>
      </c>
      <c r="M20" s="53">
        <f t="shared" si="6"/>
        <v>0</v>
      </c>
      <c r="N20" s="53">
        <f t="shared" si="6"/>
        <v>26285.615741270532</v>
      </c>
      <c r="O20" s="53">
        <f t="shared" si="6"/>
        <v>107955.09391881741</v>
      </c>
      <c r="P20" s="40"/>
      <c r="Q20" s="53">
        <f t="shared" ref="Q20:AC20" si="7">SUM(Q19:Q19)</f>
        <v>-27890.815768050277</v>
      </c>
      <c r="R20" s="53">
        <f t="shared" si="7"/>
        <v>0</v>
      </c>
      <c r="S20" s="53">
        <f t="shared" si="7"/>
        <v>0</v>
      </c>
      <c r="T20" s="53">
        <f t="shared" si="7"/>
        <v>0</v>
      </c>
      <c r="U20" s="53">
        <f t="shared" si="7"/>
        <v>0</v>
      </c>
      <c r="V20" s="53">
        <f t="shared" si="7"/>
        <v>0</v>
      </c>
      <c r="W20" s="53">
        <f t="shared" si="7"/>
        <v>0</v>
      </c>
      <c r="X20" s="53">
        <f t="shared" si="7"/>
        <v>0</v>
      </c>
      <c r="Y20" s="53">
        <f t="shared" si="7"/>
        <v>0</v>
      </c>
      <c r="Z20" s="53">
        <f t="shared" si="7"/>
        <v>0</v>
      </c>
      <c r="AA20" s="53">
        <f t="shared" si="7"/>
        <v>0</v>
      </c>
      <c r="AB20" s="53">
        <f t="shared" si="7"/>
        <v>0</v>
      </c>
      <c r="AC20" s="53">
        <f t="shared" si="7"/>
        <v>-27890.815768050277</v>
      </c>
    </row>
    <row r="25" spans="2:29" x14ac:dyDescent="0.25">
      <c r="C25" s="54"/>
    </row>
  </sheetData>
  <mergeCells count="6">
    <mergeCell ref="C5:O5"/>
    <mergeCell ref="Q5:AC5"/>
    <mergeCell ref="C11:O11"/>
    <mergeCell ref="Q11:AC11"/>
    <mergeCell ref="C17:O17"/>
    <mergeCell ref="Q17:A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C17"/>
  <sheetViews>
    <sheetView workbookViewId="0">
      <selection activeCell="A24" sqref="A24"/>
    </sheetView>
  </sheetViews>
  <sheetFormatPr defaultRowHeight="15" x14ac:dyDescent="0.25"/>
  <cols>
    <col min="2" max="2" width="28.85546875" bestFit="1" customWidth="1"/>
  </cols>
  <sheetData>
    <row r="1" spans="2:29" s="40" customFormat="1" ht="12.75" x14ac:dyDescent="0.2">
      <c r="C1" s="58" t="s">
        <v>309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Q1" s="58" t="s">
        <v>308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2:29" s="40" customFormat="1" x14ac:dyDescent="0.25">
      <c r="C2" s="15" t="s">
        <v>283</v>
      </c>
      <c r="D2" s="15" t="s">
        <v>284</v>
      </c>
      <c r="E2" s="15" t="s">
        <v>285</v>
      </c>
      <c r="F2" s="15" t="s">
        <v>286</v>
      </c>
      <c r="G2" s="15" t="s">
        <v>287</v>
      </c>
      <c r="H2" s="15" t="s">
        <v>288</v>
      </c>
      <c r="I2" s="15" t="s">
        <v>289</v>
      </c>
      <c r="J2" s="15" t="s">
        <v>290</v>
      </c>
      <c r="K2" s="15" t="s">
        <v>291</v>
      </c>
      <c r="L2" s="15" t="s">
        <v>292</v>
      </c>
      <c r="M2" s="15" t="s">
        <v>293</v>
      </c>
      <c r="N2" s="15" t="s">
        <v>294</v>
      </c>
      <c r="O2" s="15" t="s">
        <v>295</v>
      </c>
      <c r="Q2" s="15" t="s">
        <v>7</v>
      </c>
      <c r="R2" s="15" t="s">
        <v>8</v>
      </c>
      <c r="S2" s="15" t="s">
        <v>9</v>
      </c>
      <c r="T2" s="15" t="s">
        <v>10</v>
      </c>
      <c r="U2" s="15" t="s">
        <v>11</v>
      </c>
      <c r="V2" s="15" t="s">
        <v>12</v>
      </c>
      <c r="W2" s="15" t="s">
        <v>13</v>
      </c>
      <c r="X2" s="15" t="s">
        <v>14</v>
      </c>
      <c r="Y2" s="15" t="s">
        <v>15</v>
      </c>
      <c r="Z2" s="15" t="s">
        <v>16</v>
      </c>
      <c r="AA2" s="15" t="s">
        <v>17</v>
      </c>
      <c r="AB2" s="15" t="s">
        <v>18</v>
      </c>
      <c r="AC2" s="15" t="s">
        <v>19</v>
      </c>
    </row>
    <row r="3" spans="2:29" s="40" customFormat="1" ht="12.75" x14ac:dyDescent="0.2">
      <c r="B3" s="41" t="s">
        <v>20</v>
      </c>
      <c r="C3" s="42" t="e">
        <f>SUMIF('[119]Other Savings Monthly 21 NSI'!$B:$B,"Bonus",'[119]Other Savings Monthly 21 NSI'!E:E)*'[119]CKY Summary'!$B$2</f>
        <v>#VALUE!</v>
      </c>
      <c r="D3" s="42" t="e">
        <f>SUMIF('[119]Other Savings Monthly 21 NSI'!$B:$B,"Bonus",'[119]Other Savings Monthly 21 NSI'!F:F)*'[119]CKY Summary'!$B$2</f>
        <v>#VALUE!</v>
      </c>
      <c r="E3" s="42" t="e">
        <f>SUMIF('[119]Other Savings Monthly 21 NSI'!$B:$B,"Bonus",'[119]Other Savings Monthly 21 NSI'!G:G)*'[119]CKY Summary'!$B$2</f>
        <v>#VALUE!</v>
      </c>
      <c r="F3" s="42" t="e">
        <f>SUMIF('[119]Other Savings Monthly 21 NSI'!$B:$B,"Bonus",'[119]Other Savings Monthly 21 NSI'!H:H)*'[119]CKY Summary'!$B$2</f>
        <v>#VALUE!</v>
      </c>
      <c r="G3" s="42" t="e">
        <f>SUMIF('[119]Other Savings Monthly 21 NSI'!$B:$B,"Bonus",'[119]Other Savings Monthly 21 NSI'!I:I)*'[119]CKY Summary'!$B$2</f>
        <v>#VALUE!</v>
      </c>
      <c r="H3" s="42" t="e">
        <f>SUMIF('[119]Other Savings Monthly 21 NSI'!$B:$B,"Bonus",'[119]Other Savings Monthly 21 NSI'!J:J)*'[119]CKY Summary'!$B$2</f>
        <v>#VALUE!</v>
      </c>
      <c r="I3" s="42" t="e">
        <f>SUMIF('[119]Other Savings Monthly 21 NSI'!$B:$B,"Bonus",'[119]Other Savings Monthly 21 NSI'!K:K)*'[119]CKY Summary'!$B$2</f>
        <v>#VALUE!</v>
      </c>
      <c r="J3" s="42" t="e">
        <f>SUMIF('[119]Other Savings Monthly 21 NSI'!$B:$B,"Bonus",'[119]Other Savings Monthly 21 NSI'!L:L)*'[119]CKY Summary'!$B$2</f>
        <v>#VALUE!</v>
      </c>
      <c r="K3" s="42" t="e">
        <f>SUMIF('[119]Other Savings Monthly 21 NSI'!$B:$B,"Bonus",'[119]Other Savings Monthly 21 NSI'!M:M)*'[119]CKY Summary'!$B$2</f>
        <v>#VALUE!</v>
      </c>
      <c r="L3" s="42" t="e">
        <f>SUMIF('[119]Other Savings Monthly 21 NSI'!$B:$B,"Bonus",'[119]Other Savings Monthly 21 NSI'!N:N)*'[119]CKY Summary'!$B$2</f>
        <v>#VALUE!</v>
      </c>
      <c r="M3" s="42" t="e">
        <f>SUMIF('[119]Other Savings Monthly 21 NSI'!$B:$B,"Bonus",'[119]Other Savings Monthly 21 NSI'!O:O)*'[119]CKY Summary'!$B$2</f>
        <v>#VALUE!</v>
      </c>
      <c r="N3" s="42" t="e">
        <f>SUMIF('[119]Other Savings Monthly 21 NSI'!$B:$B,"Bonus",'[119]Other Savings Monthly 21 NSI'!P:P)*'[119]CKY Summary'!$B$2</f>
        <v>#VALUE!</v>
      </c>
      <c r="O3" s="43" t="e">
        <f>SUM(C3:N3)</f>
        <v>#VALUE!</v>
      </c>
      <c r="Q3" s="42" t="e">
        <f>SUMIF('[119]Other Savings Monthly 22 NSI'!$B:$B,"Bonus",'[119]Other Savings Monthly 22 NSI'!E:E)*'[119]CKY Summary'!$B$2</f>
        <v>#VALUE!</v>
      </c>
      <c r="R3" s="42" t="e">
        <f>SUMIF('[119]Other Savings Monthly 22 NSI'!$B:$B,"Bonus",'[119]Other Savings Monthly 22 NSI'!F:F)*'[119]CKY Summary'!$B$2</f>
        <v>#VALUE!</v>
      </c>
      <c r="S3" s="42" t="e">
        <f>SUMIF('[119]Other Savings Monthly 22 NSI'!$B:$B,"Bonus",'[119]Other Savings Monthly 22 NSI'!G:G)*'[119]CKY Summary'!$B$2</f>
        <v>#VALUE!</v>
      </c>
      <c r="T3" s="42" t="e">
        <f>SUMIF('[119]Other Savings Monthly 22 NSI'!$B:$B,"Bonus",'[119]Other Savings Monthly 22 NSI'!H:H)*'[119]CKY Summary'!$B$2</f>
        <v>#VALUE!</v>
      </c>
      <c r="U3" s="42" t="e">
        <f>SUMIF('[119]Other Savings Monthly 22 NSI'!$B:$B,"Bonus",'[119]Other Savings Monthly 22 NSI'!I:I)*'[119]CKY Summary'!$B$2</f>
        <v>#VALUE!</v>
      </c>
      <c r="V3" s="42" t="e">
        <f>SUMIF('[119]Other Savings Monthly 22 NSI'!$B:$B,"Bonus",'[119]Other Savings Monthly 22 NSI'!J:J)*'[119]CKY Summary'!$B$2</f>
        <v>#VALUE!</v>
      </c>
      <c r="W3" s="42" t="e">
        <f>SUMIF('[119]Other Savings Monthly 22 NSI'!$B:$B,"Bonus",'[119]Other Savings Monthly 22 NSI'!K:K)*'[119]CKY Summary'!$B$2</f>
        <v>#VALUE!</v>
      </c>
      <c r="X3" s="42" t="e">
        <f>SUMIF('[119]Other Savings Monthly 22 NSI'!$B:$B,"Bonus",'[119]Other Savings Monthly 22 NSI'!L:L)*'[119]CKY Summary'!$B$2</f>
        <v>#VALUE!</v>
      </c>
      <c r="Y3" s="42" t="e">
        <f>SUMIF('[119]Other Savings Monthly 22 NSI'!$B:$B,"Bonus",'[119]Other Savings Monthly 22 NSI'!M:M)*'[119]CKY Summary'!$B$2</f>
        <v>#VALUE!</v>
      </c>
      <c r="Z3" s="42" t="e">
        <f>SUMIF('[119]Other Savings Monthly 22 NSI'!$B:$B,"Bonus",'[119]Other Savings Monthly 22 NSI'!N:N)*'[119]CKY Summary'!$B$2</f>
        <v>#VALUE!</v>
      </c>
      <c r="AA3" s="42" t="e">
        <f>SUMIF('[119]Other Savings Monthly 22 NSI'!$B:$B,"Bonus",'[119]Other Savings Monthly 22 NSI'!O:O)*'[119]CKY Summary'!$B$2</f>
        <v>#VALUE!</v>
      </c>
      <c r="AB3" s="42" t="e">
        <f>SUMIF('[119]Other Savings Monthly 22 NSI'!$B:$B,"Bonus",'[119]Other Savings Monthly 22 NSI'!P:P)*'[119]CKY Summary'!$B$2</f>
        <v>#VALUE!</v>
      </c>
      <c r="AC3" s="43" t="e">
        <f>SUM(Q3:AB3)</f>
        <v>#VALUE!</v>
      </c>
    </row>
    <row r="4" spans="2:29" s="40" customFormat="1" ht="12.75" x14ac:dyDescent="0.2">
      <c r="B4" s="41" t="s">
        <v>21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 t="e">
        <f>SUMIF('[119]Other Savings Monthly 21 NSI'!$B:$B,"Bonus",'[119]Other Savings Monthly 21 NSI'!R:R)*'[119]CKY Summary'!$B$2</f>
        <v>#VALUE!</v>
      </c>
      <c r="L4" s="42" t="e">
        <f>SUMIF('[119]Other Savings Monthly 21 NSI'!$B:$B,"Bonus",'[119]Other Savings Monthly 21 NSI'!S:S)*'[119]CKY Summary'!$B$2</f>
        <v>#VALUE!</v>
      </c>
      <c r="M4" s="42" t="e">
        <f>SUMIF('[119]Other Savings Monthly 21 NSI'!$B:$B,"Bonus",'[119]Other Savings Monthly 21 NSI'!T:T)*'[119]CKY Summary'!$B$2</f>
        <v>#VALUE!</v>
      </c>
      <c r="N4" s="42" t="e">
        <f>SUMIF('[119]Other Savings Monthly 21 NSI'!$B:$B,"Bonus",'[119]Other Savings Monthly 21 NSI'!U:U)*'[119]CKY Summary'!$B$2</f>
        <v>#VALUE!</v>
      </c>
      <c r="O4" s="43" t="e">
        <f>SUM(C4:N4)</f>
        <v>#VALUE!</v>
      </c>
      <c r="Q4" s="42" t="e">
        <f>SUMIF('[119]Other Savings Monthly 22 NSI'!$B:$B,"Bonus",'[119]Other Savings Monthly 22 NSI'!AC:AC)*'[119]CKY Summary'!$B$2</f>
        <v>#VALUE!</v>
      </c>
      <c r="R4" s="42" t="e">
        <f>SUMIF('[119]Other Savings Monthly 22 NSI'!$B:$B,"Bonus",'[119]Other Savings Monthly 22 NSI'!AD:AD)*'[119]CKY Summary'!$B$2</f>
        <v>#VALUE!</v>
      </c>
      <c r="S4" s="42" t="e">
        <f>SUMIF('[119]Other Savings Monthly 22 NSI'!$B:$B,"Bonus",'[119]Other Savings Monthly 22 NSI'!AE:AE)*'[119]CKY Summary'!$B$2</f>
        <v>#VALUE!</v>
      </c>
      <c r="T4" s="42" t="e">
        <f>SUMIF('[119]Other Savings Monthly 22 NSI'!$B:$B,"Bonus",'[119]Other Savings Monthly 22 NSI'!AF:AF)*'[119]CKY Summary'!$B$2</f>
        <v>#VALUE!</v>
      </c>
      <c r="U4" s="42" t="e">
        <f>SUMIF('[119]Other Savings Monthly 22 NSI'!$B:$B,"Bonus",'[119]Other Savings Monthly 22 NSI'!AG:AG)*'[119]CKY Summary'!$B$2</f>
        <v>#VALUE!</v>
      </c>
      <c r="V4" s="42" t="e">
        <f>SUMIF('[119]Other Savings Monthly 22 NSI'!$B:$B,"Bonus",'[119]Other Savings Monthly 22 NSI'!AH:AH)*'[119]CKY Summary'!$B$2</f>
        <v>#VALUE!</v>
      </c>
      <c r="W4" s="42" t="e">
        <f>SUMIF('[119]Other Savings Monthly 22 NSI'!$B:$B,"Bonus",'[119]Other Savings Monthly 22 NSI'!AI:AI)*'[119]CKY Summary'!$B$2</f>
        <v>#VALUE!</v>
      </c>
      <c r="X4" s="42" t="e">
        <f>SUMIF('[119]Other Savings Monthly 22 NSI'!$B:$B,"Bonus",'[119]Other Savings Monthly 22 NSI'!AJ:AJ)*'[119]CKY Summary'!$B$2</f>
        <v>#VALUE!</v>
      </c>
      <c r="Y4" s="42" t="e">
        <f>SUMIF('[119]Other Savings Monthly 22 NSI'!$B:$B,"Bonus",'[119]Other Savings Monthly 22 NSI'!AK:AK)*'[119]CKY Summary'!$B$2</f>
        <v>#VALUE!</v>
      </c>
      <c r="Z4" s="42" t="e">
        <f>SUMIF('[119]Other Savings Monthly 22 NSI'!$B:$B,"Bonus",'[119]Other Savings Monthly 22 NSI'!AL:AL)*'[119]CKY Summary'!$B$2</f>
        <v>#VALUE!</v>
      </c>
      <c r="AA4" s="42" t="e">
        <f>SUMIF('[119]Other Savings Monthly 22 NSI'!$B:$B,"Bonus",'[119]Other Savings Monthly 22 NSI'!AM:AM)*'[119]CKY Summary'!$B$2</f>
        <v>#VALUE!</v>
      </c>
      <c r="AB4" s="42" t="e">
        <f>SUMIF('[119]Other Savings Monthly 22 NSI'!$B:$B,"Bonus",'[119]Other Savings Monthly 22 NSI'!AN:AN)*'[119]CKY Summary'!$B$2</f>
        <v>#VALUE!</v>
      </c>
      <c r="AC4" s="43" t="e">
        <f>SUM(Q4:AB4)</f>
        <v>#VALUE!</v>
      </c>
    </row>
    <row r="5" spans="2:29" s="40" customFormat="1" ht="12.75" x14ac:dyDescent="0.2">
      <c r="B5" s="44" t="s">
        <v>22</v>
      </c>
      <c r="C5" s="45" t="e">
        <f t="shared" ref="C5:O5" si="0">SUM(C3:C4)</f>
        <v>#VALUE!</v>
      </c>
      <c r="D5" s="45" t="e">
        <f t="shared" si="0"/>
        <v>#VALUE!</v>
      </c>
      <c r="E5" s="45" t="e">
        <f t="shared" si="0"/>
        <v>#VALUE!</v>
      </c>
      <c r="F5" s="45" t="e">
        <f t="shared" si="0"/>
        <v>#VALUE!</v>
      </c>
      <c r="G5" s="45" t="e">
        <f t="shared" si="0"/>
        <v>#VALUE!</v>
      </c>
      <c r="H5" s="45" t="e">
        <f t="shared" si="0"/>
        <v>#VALUE!</v>
      </c>
      <c r="I5" s="45" t="e">
        <f t="shared" si="0"/>
        <v>#VALUE!</v>
      </c>
      <c r="J5" s="45" t="e">
        <f t="shared" si="0"/>
        <v>#VALUE!</v>
      </c>
      <c r="K5" s="45" t="e">
        <f t="shared" si="0"/>
        <v>#VALUE!</v>
      </c>
      <c r="L5" s="45" t="e">
        <f t="shared" si="0"/>
        <v>#VALUE!</v>
      </c>
      <c r="M5" s="45" t="e">
        <f t="shared" si="0"/>
        <v>#VALUE!</v>
      </c>
      <c r="N5" s="45" t="e">
        <f t="shared" si="0"/>
        <v>#VALUE!</v>
      </c>
      <c r="O5" s="45" t="e">
        <f t="shared" si="0"/>
        <v>#VALUE!</v>
      </c>
      <c r="Q5" s="45" t="e">
        <f t="shared" ref="Q5:AC5" si="1">SUM(Q3:Q4)</f>
        <v>#VALUE!</v>
      </c>
      <c r="R5" s="45" t="e">
        <f t="shared" si="1"/>
        <v>#VALUE!</v>
      </c>
      <c r="S5" s="45" t="e">
        <f t="shared" si="1"/>
        <v>#VALUE!</v>
      </c>
      <c r="T5" s="45" t="e">
        <f t="shared" si="1"/>
        <v>#VALUE!</v>
      </c>
      <c r="U5" s="45" t="e">
        <f t="shared" si="1"/>
        <v>#VALUE!</v>
      </c>
      <c r="V5" s="45" t="e">
        <f t="shared" si="1"/>
        <v>#VALUE!</v>
      </c>
      <c r="W5" s="45" t="e">
        <f t="shared" si="1"/>
        <v>#VALUE!</v>
      </c>
      <c r="X5" s="45" t="e">
        <f t="shared" si="1"/>
        <v>#VALUE!</v>
      </c>
      <c r="Y5" s="45" t="e">
        <f t="shared" si="1"/>
        <v>#VALUE!</v>
      </c>
      <c r="Z5" s="45" t="e">
        <f t="shared" si="1"/>
        <v>#VALUE!</v>
      </c>
      <c r="AA5" s="45" t="e">
        <f t="shared" si="1"/>
        <v>#VALUE!</v>
      </c>
      <c r="AB5" s="45" t="e">
        <f t="shared" si="1"/>
        <v>#VALUE!</v>
      </c>
      <c r="AC5" s="55" t="e">
        <f t="shared" si="1"/>
        <v>#VALUE!</v>
      </c>
    </row>
    <row r="6" spans="2:29" s="40" customFormat="1" ht="12.75" x14ac:dyDescent="0.2">
      <c r="C6" s="42"/>
      <c r="D6" s="42"/>
      <c r="E6" s="42"/>
      <c r="Q6" s="42"/>
      <c r="R6" s="42"/>
      <c r="S6" s="42"/>
    </row>
    <row r="7" spans="2:29" s="40" customFormat="1" ht="12.75" x14ac:dyDescent="0.2">
      <c r="C7" s="58" t="s">
        <v>306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Q7" s="58" t="s">
        <v>307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2:29" s="40" customFormat="1" x14ac:dyDescent="0.25">
      <c r="C8" s="15" t="s">
        <v>283</v>
      </c>
      <c r="D8" s="15" t="s">
        <v>284</v>
      </c>
      <c r="E8" s="15" t="s">
        <v>285</v>
      </c>
      <c r="F8" s="15" t="s">
        <v>286</v>
      </c>
      <c r="G8" s="15" t="s">
        <v>287</v>
      </c>
      <c r="H8" s="15" t="s">
        <v>288</v>
      </c>
      <c r="I8" s="15" t="s">
        <v>289</v>
      </c>
      <c r="J8" s="15" t="s">
        <v>290</v>
      </c>
      <c r="K8" s="15" t="s">
        <v>291</v>
      </c>
      <c r="L8" s="15" t="s">
        <v>292</v>
      </c>
      <c r="M8" s="15" t="s">
        <v>293</v>
      </c>
      <c r="N8" s="15" t="s">
        <v>294</v>
      </c>
      <c r="O8" s="15" t="s">
        <v>295</v>
      </c>
      <c r="Q8" s="15" t="s">
        <v>7</v>
      </c>
      <c r="R8" s="15" t="s">
        <v>8</v>
      </c>
      <c r="S8" s="15" t="s">
        <v>9</v>
      </c>
      <c r="T8" s="15" t="s">
        <v>10</v>
      </c>
      <c r="U8" s="15" t="s">
        <v>11</v>
      </c>
      <c r="V8" s="15" t="s">
        <v>12</v>
      </c>
      <c r="W8" s="15" t="s">
        <v>13</v>
      </c>
      <c r="X8" s="15" t="s">
        <v>14</v>
      </c>
      <c r="Y8" s="15" t="s">
        <v>15</v>
      </c>
      <c r="Z8" s="15" t="s">
        <v>16</v>
      </c>
      <c r="AA8" s="15" t="s">
        <v>17</v>
      </c>
      <c r="AB8" s="15" t="s">
        <v>18</v>
      </c>
      <c r="AC8" s="15" t="s">
        <v>19</v>
      </c>
    </row>
    <row r="9" spans="2:29" s="40" customFormat="1" ht="12.75" x14ac:dyDescent="0.2">
      <c r="B9" s="41" t="s">
        <v>20</v>
      </c>
      <c r="C9" s="42" t="e">
        <f>SUMIF('[119]Other Savings Monthly 21 Pushed'!$B:$B,"Bonus",'[119]Other Savings Monthly 21 Pushed'!E:E)*'[119]CKY Summary'!$B$2</f>
        <v>#VALUE!</v>
      </c>
      <c r="D9" s="42" t="e">
        <f>SUMIF('[119]Other Savings Monthly 21 Pushed'!$B:$B,"Bonus",'[119]Other Savings Monthly 21 Pushed'!F:F)*'[119]CKY Summary'!$B$2</f>
        <v>#VALUE!</v>
      </c>
      <c r="E9" s="42" t="e">
        <f>SUMIF('[119]Other Savings Monthly 21 Pushed'!$B:$B,"Bonus",'[119]Other Savings Monthly 21 Pushed'!G:G)*'[119]CKY Summary'!$B$2</f>
        <v>#VALUE!</v>
      </c>
      <c r="F9" s="42" t="e">
        <f>SUMIF('[119]Other Savings Monthly 21 Pushed'!$B:$B,"Bonus",'[119]Other Savings Monthly 21 Pushed'!H:H)*'[119]CKY Summary'!$B$2</f>
        <v>#VALUE!</v>
      </c>
      <c r="G9" s="42" t="e">
        <f>SUMIF('[119]Other Savings Monthly 21 Pushed'!$B:$B,"Bonus",'[119]Other Savings Monthly 21 Pushed'!I:I)*'[119]CKY Summary'!$B$2</f>
        <v>#VALUE!</v>
      </c>
      <c r="H9" s="42" t="e">
        <f>SUMIF('[119]Other Savings Monthly 21 Pushed'!$B:$B,"Bonus",'[119]Other Savings Monthly 21 Pushed'!J:J)*'[119]CKY Summary'!$B$2</f>
        <v>#VALUE!</v>
      </c>
      <c r="I9" s="42" t="e">
        <f>SUMIF('[119]Other Savings Monthly 21 Pushed'!$B:$B,"Bonus",'[119]Other Savings Monthly 21 Pushed'!K:K)*'[119]CKY Summary'!$B$2</f>
        <v>#VALUE!</v>
      </c>
      <c r="J9" s="42" t="e">
        <f>SUMIF('[119]Other Savings Monthly 21 Pushed'!$B:$B,"Bonus",'[119]Other Savings Monthly 21 Pushed'!L:L)*'[119]CKY Summary'!$B$2</f>
        <v>#VALUE!</v>
      </c>
      <c r="K9" s="42" t="e">
        <f>SUMIF('[119]Other Savings Monthly 21 Pushed'!$B:$B,"Bonus",'[119]Other Savings Monthly 21 Pushed'!M:M)*'[119]CKY Summary'!$B$2</f>
        <v>#VALUE!</v>
      </c>
      <c r="L9" s="42" t="e">
        <f>SUMIF('[119]Other Savings Monthly 21 Pushed'!$B:$B,"Bonus",'[119]Other Savings Monthly 21 Pushed'!N:N)*'[119]CKY Summary'!$B$2</f>
        <v>#VALUE!</v>
      </c>
      <c r="M9" s="42" t="e">
        <f>SUMIF('[119]Other Savings Monthly 21 Pushed'!$B:$B,"Bonus",'[119]Other Savings Monthly 21 Pushed'!O:O)*'[119]CKY Summary'!$B$2</f>
        <v>#VALUE!</v>
      </c>
      <c r="N9" s="42" t="e">
        <f>SUMIF('[119]Other Savings Monthly 21 Pushed'!$B:$B,"Bonus",'[119]Other Savings Monthly 21 Pushed'!P:P)*'[119]CKY Summary'!$B$2</f>
        <v>#VALUE!</v>
      </c>
      <c r="O9" s="43" t="e">
        <f>SUM(C9:N9)</f>
        <v>#VALUE!</v>
      </c>
      <c r="Q9" s="42" t="e">
        <f>SUMIF('[119]Other Savings Monthly 22 Pushed'!$B:$B,"Bonus",'[119]Other Savings Monthly 22 Pushed'!E:E)*'[119]CKY Summary'!$B$2</f>
        <v>#VALUE!</v>
      </c>
      <c r="R9" s="42" t="e">
        <f>SUMIF('[119]Other Savings Monthly 22 Pushed'!$B:$B,"Bonus",'[119]Other Savings Monthly 22 Pushed'!F:F)*'[119]CKY Summary'!$B$2</f>
        <v>#VALUE!</v>
      </c>
      <c r="S9" s="42" t="e">
        <f>SUMIF('[119]Other Savings Monthly 22 Pushed'!$B:$B,"Bonus",'[119]Other Savings Monthly 22 Pushed'!G:G)*'[119]CKY Summary'!$B$2</f>
        <v>#VALUE!</v>
      </c>
      <c r="T9" s="42" t="e">
        <f>SUMIF('[119]Other Savings Monthly 22 Pushed'!$B:$B,"Bonus",'[119]Other Savings Monthly 22 Pushed'!H:H)*'[119]CKY Summary'!$B$2</f>
        <v>#VALUE!</v>
      </c>
      <c r="U9" s="42" t="e">
        <f>SUMIF('[119]Other Savings Monthly 22 Pushed'!$B:$B,"Bonus",'[119]Other Savings Monthly 22 Pushed'!I:I)*'[119]CKY Summary'!$B$2</f>
        <v>#VALUE!</v>
      </c>
      <c r="V9" s="42" t="e">
        <f>SUMIF('[119]Other Savings Monthly 22 Pushed'!$B:$B,"Bonus",'[119]Other Savings Monthly 22 Pushed'!J:J)*'[119]CKY Summary'!$B$2</f>
        <v>#VALUE!</v>
      </c>
      <c r="W9" s="42" t="e">
        <f>SUMIF('[119]Other Savings Monthly 22 Pushed'!$B:$B,"Bonus",'[119]Other Savings Monthly 22 Pushed'!K:K)*'[119]CKY Summary'!$B$2</f>
        <v>#VALUE!</v>
      </c>
      <c r="X9" s="42" t="e">
        <f>SUMIF('[119]Other Savings Monthly 22 Pushed'!$B:$B,"Bonus",'[119]Other Savings Monthly 22 Pushed'!L:L)*'[119]CKY Summary'!$B$2</f>
        <v>#VALUE!</v>
      </c>
      <c r="Y9" s="42" t="e">
        <f>SUMIF('[119]Other Savings Monthly 22 Pushed'!$B:$B,"Bonus",'[119]Other Savings Monthly 22 Pushed'!M:M)*'[119]CKY Summary'!$B$2</f>
        <v>#VALUE!</v>
      </c>
      <c r="Z9" s="42" t="e">
        <f>SUMIF('[119]Other Savings Monthly 22 Pushed'!$B:$B,"Bonus",'[119]Other Savings Monthly 22 Pushed'!N:N)*'[119]CKY Summary'!$B$2</f>
        <v>#VALUE!</v>
      </c>
      <c r="AA9" s="42" t="e">
        <f>SUMIF('[119]Other Savings Monthly 22 Pushed'!$B:$B,"Bonus",'[119]Other Savings Monthly 22 Pushed'!O:O)*'[119]CKY Summary'!$B$2</f>
        <v>#VALUE!</v>
      </c>
      <c r="AB9" s="42" t="e">
        <f>SUMIF('[119]Other Savings Monthly 22 Pushed'!$B:$B,"Bonus",'[119]Other Savings Monthly 22 Pushed'!P:P)*'[119]CKY Summary'!$B$2</f>
        <v>#VALUE!</v>
      </c>
      <c r="AC9" s="43" t="e">
        <f>SUM(Q9:AB9)</f>
        <v>#VALUE!</v>
      </c>
    </row>
    <row r="10" spans="2:29" s="40" customFormat="1" ht="12.75" x14ac:dyDescent="0.2">
      <c r="B10" s="41" t="s">
        <v>21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3">
        <f>SUM(C10:N10)</f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3">
        <f>SUM(Q10:AB10)</f>
        <v>0</v>
      </c>
    </row>
    <row r="11" spans="2:29" s="40" customFormat="1" ht="12.75" x14ac:dyDescent="0.2">
      <c r="B11" s="44" t="s">
        <v>22</v>
      </c>
      <c r="C11" s="45" t="e">
        <f t="shared" ref="C11:O11" si="2">SUM(C9:C10)</f>
        <v>#VALUE!</v>
      </c>
      <c r="D11" s="45" t="e">
        <f t="shared" si="2"/>
        <v>#VALUE!</v>
      </c>
      <c r="E11" s="45" t="e">
        <f t="shared" si="2"/>
        <v>#VALUE!</v>
      </c>
      <c r="F11" s="45" t="e">
        <f t="shared" si="2"/>
        <v>#VALUE!</v>
      </c>
      <c r="G11" s="45" t="e">
        <f t="shared" si="2"/>
        <v>#VALUE!</v>
      </c>
      <c r="H11" s="45" t="e">
        <f t="shared" si="2"/>
        <v>#VALUE!</v>
      </c>
      <c r="I11" s="45" t="e">
        <f t="shared" si="2"/>
        <v>#VALUE!</v>
      </c>
      <c r="J11" s="45" t="e">
        <f t="shared" si="2"/>
        <v>#VALUE!</v>
      </c>
      <c r="K11" s="45" t="e">
        <f t="shared" si="2"/>
        <v>#VALUE!</v>
      </c>
      <c r="L11" s="45" t="e">
        <f t="shared" si="2"/>
        <v>#VALUE!</v>
      </c>
      <c r="M11" s="45" t="e">
        <f t="shared" si="2"/>
        <v>#VALUE!</v>
      </c>
      <c r="N11" s="45" t="e">
        <f t="shared" si="2"/>
        <v>#VALUE!</v>
      </c>
      <c r="O11" s="45" t="e">
        <f t="shared" si="2"/>
        <v>#VALUE!</v>
      </c>
      <c r="Q11" s="45" t="e">
        <f t="shared" ref="Q11:AC11" si="3">SUM(Q9:Q10)</f>
        <v>#VALUE!</v>
      </c>
      <c r="R11" s="45" t="e">
        <f t="shared" si="3"/>
        <v>#VALUE!</v>
      </c>
      <c r="S11" s="45" t="e">
        <f t="shared" si="3"/>
        <v>#VALUE!</v>
      </c>
      <c r="T11" s="45" t="e">
        <f t="shared" si="3"/>
        <v>#VALUE!</v>
      </c>
      <c r="U11" s="45" t="e">
        <f t="shared" si="3"/>
        <v>#VALUE!</v>
      </c>
      <c r="V11" s="45" t="e">
        <f t="shared" si="3"/>
        <v>#VALUE!</v>
      </c>
      <c r="W11" s="45" t="e">
        <f t="shared" si="3"/>
        <v>#VALUE!</v>
      </c>
      <c r="X11" s="45" t="e">
        <f t="shared" si="3"/>
        <v>#VALUE!</v>
      </c>
      <c r="Y11" s="45" t="e">
        <f t="shared" si="3"/>
        <v>#VALUE!</v>
      </c>
      <c r="Z11" s="45" t="e">
        <f t="shared" si="3"/>
        <v>#VALUE!</v>
      </c>
      <c r="AA11" s="45" t="e">
        <f t="shared" si="3"/>
        <v>#VALUE!</v>
      </c>
      <c r="AB11" s="45" t="e">
        <f t="shared" si="3"/>
        <v>#VALUE!</v>
      </c>
      <c r="AC11" s="45" t="e">
        <f t="shared" si="3"/>
        <v>#VALUE!</v>
      </c>
    </row>
    <row r="12" spans="2:29" s="40" customFormat="1" ht="12.75" x14ac:dyDescent="0.2">
      <c r="B12" s="44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Q12" s="42"/>
      <c r="R12" s="42"/>
      <c r="S12" s="42"/>
    </row>
    <row r="13" spans="2:29" s="40" customFormat="1" ht="12.75" x14ac:dyDescent="0.2">
      <c r="C13" s="58" t="s">
        <v>296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Q13" s="58" t="s">
        <v>297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2:29" s="40" customFormat="1" x14ac:dyDescent="0.25">
      <c r="C14" s="15" t="s">
        <v>283</v>
      </c>
      <c r="D14" s="15" t="s">
        <v>284</v>
      </c>
      <c r="E14" s="15" t="s">
        <v>285</v>
      </c>
      <c r="F14" s="15" t="s">
        <v>286</v>
      </c>
      <c r="G14" s="15" t="s">
        <v>287</v>
      </c>
      <c r="H14" s="15" t="s">
        <v>288</v>
      </c>
      <c r="I14" s="15" t="s">
        <v>289</v>
      </c>
      <c r="J14" s="15" t="s">
        <v>290</v>
      </c>
      <c r="K14" s="15" t="s">
        <v>291</v>
      </c>
      <c r="L14" s="15" t="s">
        <v>292</v>
      </c>
      <c r="M14" s="15" t="s">
        <v>293</v>
      </c>
      <c r="N14" s="15" t="s">
        <v>294</v>
      </c>
      <c r="O14" s="15" t="s">
        <v>295</v>
      </c>
      <c r="Q14" s="15" t="s">
        <v>7</v>
      </c>
      <c r="R14" s="15" t="s">
        <v>8</v>
      </c>
      <c r="S14" s="15" t="s">
        <v>9</v>
      </c>
      <c r="T14" s="15" t="s">
        <v>10</v>
      </c>
      <c r="U14" s="15" t="s">
        <v>11</v>
      </c>
      <c r="V14" s="15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5" t="s">
        <v>17</v>
      </c>
      <c r="AB14" s="15" t="s">
        <v>18</v>
      </c>
      <c r="AC14" s="15" t="s">
        <v>19</v>
      </c>
    </row>
    <row r="15" spans="2:29" s="40" customFormat="1" ht="12.75" x14ac:dyDescent="0.2">
      <c r="B15" s="41" t="s">
        <v>20</v>
      </c>
      <c r="C15" s="42" t="e">
        <f t="shared" ref="C15:N16" si="4">C9+C3</f>
        <v>#VALUE!</v>
      </c>
      <c r="D15" s="42" t="e">
        <f t="shared" si="4"/>
        <v>#VALUE!</v>
      </c>
      <c r="E15" s="42" t="e">
        <f t="shared" si="4"/>
        <v>#VALUE!</v>
      </c>
      <c r="F15" s="42" t="e">
        <f t="shared" si="4"/>
        <v>#VALUE!</v>
      </c>
      <c r="G15" s="42" t="e">
        <f t="shared" si="4"/>
        <v>#VALUE!</v>
      </c>
      <c r="H15" s="42" t="e">
        <f t="shared" si="4"/>
        <v>#VALUE!</v>
      </c>
      <c r="I15" s="42" t="e">
        <f t="shared" si="4"/>
        <v>#VALUE!</v>
      </c>
      <c r="J15" s="42" t="e">
        <f t="shared" si="4"/>
        <v>#VALUE!</v>
      </c>
      <c r="K15" s="42" t="e">
        <f t="shared" si="4"/>
        <v>#VALUE!</v>
      </c>
      <c r="L15" s="42" t="e">
        <f t="shared" si="4"/>
        <v>#VALUE!</v>
      </c>
      <c r="M15" s="42" t="e">
        <f t="shared" si="4"/>
        <v>#VALUE!</v>
      </c>
      <c r="N15" s="42" t="e">
        <f t="shared" si="4"/>
        <v>#VALUE!</v>
      </c>
      <c r="O15" s="43" t="e">
        <f>SUM(C15:N15)</f>
        <v>#VALUE!</v>
      </c>
      <c r="Q15" s="42" t="e">
        <f t="shared" ref="Q15:AB16" si="5">Q9+Q3</f>
        <v>#VALUE!</v>
      </c>
      <c r="R15" s="42" t="e">
        <f t="shared" si="5"/>
        <v>#VALUE!</v>
      </c>
      <c r="S15" s="42" t="e">
        <f t="shared" si="5"/>
        <v>#VALUE!</v>
      </c>
      <c r="T15" s="42" t="e">
        <f t="shared" si="5"/>
        <v>#VALUE!</v>
      </c>
      <c r="U15" s="42" t="e">
        <f t="shared" si="5"/>
        <v>#VALUE!</v>
      </c>
      <c r="V15" s="42" t="e">
        <f t="shared" si="5"/>
        <v>#VALUE!</v>
      </c>
      <c r="W15" s="42" t="e">
        <f t="shared" si="5"/>
        <v>#VALUE!</v>
      </c>
      <c r="X15" s="42" t="e">
        <f t="shared" si="5"/>
        <v>#VALUE!</v>
      </c>
      <c r="Y15" s="42" t="e">
        <f t="shared" si="5"/>
        <v>#VALUE!</v>
      </c>
      <c r="Z15" s="42" t="e">
        <f t="shared" si="5"/>
        <v>#VALUE!</v>
      </c>
      <c r="AA15" s="42" t="e">
        <f t="shared" si="5"/>
        <v>#VALUE!</v>
      </c>
      <c r="AB15" s="42" t="e">
        <f t="shared" si="5"/>
        <v>#VALUE!</v>
      </c>
      <c r="AC15" s="43" t="e">
        <f>SUM(Q15:AB15)</f>
        <v>#VALUE!</v>
      </c>
    </row>
    <row r="16" spans="2:29" s="40" customFormat="1" ht="12.75" x14ac:dyDescent="0.2">
      <c r="B16" s="41" t="s">
        <v>21</v>
      </c>
      <c r="C16" s="42">
        <f t="shared" si="4"/>
        <v>0</v>
      </c>
      <c r="D16" s="42">
        <f t="shared" si="4"/>
        <v>0</v>
      </c>
      <c r="E16" s="42">
        <f t="shared" si="4"/>
        <v>0</v>
      </c>
      <c r="F16" s="42">
        <f t="shared" si="4"/>
        <v>0</v>
      </c>
      <c r="G16" s="42">
        <f t="shared" si="4"/>
        <v>0</v>
      </c>
      <c r="H16" s="42">
        <f t="shared" si="4"/>
        <v>0</v>
      </c>
      <c r="I16" s="42">
        <f t="shared" si="4"/>
        <v>0</v>
      </c>
      <c r="J16" s="42">
        <f t="shared" si="4"/>
        <v>0</v>
      </c>
      <c r="K16" s="42" t="e">
        <f t="shared" si="4"/>
        <v>#VALUE!</v>
      </c>
      <c r="L16" s="42" t="e">
        <f t="shared" si="4"/>
        <v>#VALUE!</v>
      </c>
      <c r="M16" s="42" t="e">
        <f t="shared" si="4"/>
        <v>#VALUE!</v>
      </c>
      <c r="N16" s="42" t="e">
        <f t="shared" si="4"/>
        <v>#VALUE!</v>
      </c>
      <c r="O16" s="43" t="e">
        <f>SUM(C16:N16)</f>
        <v>#VALUE!</v>
      </c>
      <c r="Q16" s="42" t="e">
        <f t="shared" si="5"/>
        <v>#VALUE!</v>
      </c>
      <c r="R16" s="42" t="e">
        <f t="shared" si="5"/>
        <v>#VALUE!</v>
      </c>
      <c r="S16" s="42" t="e">
        <f t="shared" si="5"/>
        <v>#VALUE!</v>
      </c>
      <c r="T16" s="42" t="e">
        <f t="shared" si="5"/>
        <v>#VALUE!</v>
      </c>
      <c r="U16" s="42" t="e">
        <f t="shared" si="5"/>
        <v>#VALUE!</v>
      </c>
      <c r="V16" s="42" t="e">
        <f t="shared" si="5"/>
        <v>#VALUE!</v>
      </c>
      <c r="W16" s="42" t="e">
        <f t="shared" si="5"/>
        <v>#VALUE!</v>
      </c>
      <c r="X16" s="42" t="e">
        <f t="shared" si="5"/>
        <v>#VALUE!</v>
      </c>
      <c r="Y16" s="42" t="e">
        <f t="shared" si="5"/>
        <v>#VALUE!</v>
      </c>
      <c r="Z16" s="42" t="e">
        <f t="shared" si="5"/>
        <v>#VALUE!</v>
      </c>
      <c r="AA16" s="42" t="e">
        <f t="shared" si="5"/>
        <v>#VALUE!</v>
      </c>
      <c r="AB16" s="42" t="e">
        <f t="shared" si="5"/>
        <v>#VALUE!</v>
      </c>
      <c r="AC16" s="43" t="e">
        <f>SUM(Q16:AB16)</f>
        <v>#VALUE!</v>
      </c>
    </row>
    <row r="17" spans="2:29" s="40" customFormat="1" ht="12.75" x14ac:dyDescent="0.2">
      <c r="B17" s="44" t="s">
        <v>22</v>
      </c>
      <c r="C17" s="45" t="e">
        <f t="shared" ref="C17:O17" si="6">SUM(C15:C16)</f>
        <v>#VALUE!</v>
      </c>
      <c r="D17" s="45" t="e">
        <f t="shared" si="6"/>
        <v>#VALUE!</v>
      </c>
      <c r="E17" s="45" t="e">
        <f t="shared" si="6"/>
        <v>#VALUE!</v>
      </c>
      <c r="F17" s="45" t="e">
        <f t="shared" si="6"/>
        <v>#VALUE!</v>
      </c>
      <c r="G17" s="45" t="e">
        <f t="shared" si="6"/>
        <v>#VALUE!</v>
      </c>
      <c r="H17" s="45" t="e">
        <f t="shared" si="6"/>
        <v>#VALUE!</v>
      </c>
      <c r="I17" s="45" t="e">
        <f t="shared" si="6"/>
        <v>#VALUE!</v>
      </c>
      <c r="J17" s="45" t="e">
        <f t="shared" si="6"/>
        <v>#VALUE!</v>
      </c>
      <c r="K17" s="45" t="e">
        <f t="shared" si="6"/>
        <v>#VALUE!</v>
      </c>
      <c r="L17" s="45" t="e">
        <f t="shared" si="6"/>
        <v>#VALUE!</v>
      </c>
      <c r="M17" s="45" t="e">
        <f t="shared" si="6"/>
        <v>#VALUE!</v>
      </c>
      <c r="N17" s="45" t="e">
        <f t="shared" si="6"/>
        <v>#VALUE!</v>
      </c>
      <c r="O17" s="45" t="e">
        <f t="shared" si="6"/>
        <v>#VALUE!</v>
      </c>
      <c r="Q17" s="45" t="e">
        <f t="shared" ref="Q17:AC17" si="7">SUM(Q15:Q16)</f>
        <v>#VALUE!</v>
      </c>
      <c r="R17" s="45" t="e">
        <f t="shared" si="7"/>
        <v>#VALUE!</v>
      </c>
      <c r="S17" s="45" t="e">
        <f t="shared" si="7"/>
        <v>#VALUE!</v>
      </c>
      <c r="T17" s="45" t="e">
        <f t="shared" si="7"/>
        <v>#VALUE!</v>
      </c>
      <c r="U17" s="45" t="e">
        <f t="shared" si="7"/>
        <v>#VALUE!</v>
      </c>
      <c r="V17" s="45" t="e">
        <f t="shared" si="7"/>
        <v>#VALUE!</v>
      </c>
      <c r="W17" s="45" t="e">
        <f t="shared" si="7"/>
        <v>#VALUE!</v>
      </c>
      <c r="X17" s="45" t="e">
        <f t="shared" si="7"/>
        <v>#VALUE!</v>
      </c>
      <c r="Y17" s="45" t="e">
        <f t="shared" si="7"/>
        <v>#VALUE!</v>
      </c>
      <c r="Z17" s="45" t="e">
        <f t="shared" si="7"/>
        <v>#VALUE!</v>
      </c>
      <c r="AA17" s="45" t="e">
        <f t="shared" si="7"/>
        <v>#VALUE!</v>
      </c>
      <c r="AB17" s="45" t="e">
        <f t="shared" si="7"/>
        <v>#VALUE!</v>
      </c>
      <c r="AC17" s="45" t="e">
        <f t="shared" si="7"/>
        <v>#VALUE!</v>
      </c>
    </row>
  </sheetData>
  <mergeCells count="6">
    <mergeCell ref="C1:O1"/>
    <mergeCell ref="Q1:AC1"/>
    <mergeCell ref="C7:O7"/>
    <mergeCell ref="Q7:AC7"/>
    <mergeCell ref="C13:O13"/>
    <mergeCell ref="Q13:A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F190"/>
  <sheetViews>
    <sheetView showGridLines="0" workbookViewId="0">
      <selection activeCell="E193" sqref="E193"/>
    </sheetView>
  </sheetViews>
  <sheetFormatPr defaultColWidth="9" defaultRowHeight="12.75" x14ac:dyDescent="0.2"/>
  <cols>
    <col min="1" max="1" width="9" style="30"/>
    <col min="2" max="2" width="11.85546875" style="30" bestFit="1" customWidth="1"/>
    <col min="3" max="5" width="14.28515625" style="30" bestFit="1" customWidth="1"/>
    <col min="6" max="6" width="33.7109375" style="30" bestFit="1" customWidth="1"/>
    <col min="7" max="16384" width="9" style="30"/>
  </cols>
  <sheetData>
    <row r="3" spans="2:6" x14ac:dyDescent="0.2">
      <c r="B3" s="28" t="s">
        <v>40</v>
      </c>
      <c r="C3" s="28" t="s">
        <v>41</v>
      </c>
      <c r="D3" s="28" t="s">
        <v>42</v>
      </c>
      <c r="E3" s="28" t="s">
        <v>43</v>
      </c>
      <c r="F3" s="29" t="s">
        <v>44</v>
      </c>
    </row>
    <row r="4" spans="2:6" hidden="1" x14ac:dyDescent="0.2">
      <c r="B4" s="31" t="s">
        <v>45</v>
      </c>
      <c r="C4" s="32">
        <v>79353.539999999994</v>
      </c>
      <c r="D4" s="32">
        <v>82748.990000000005</v>
      </c>
      <c r="E4" s="32">
        <v>68324.44</v>
      </c>
      <c r="F4" s="30" t="s">
        <v>46</v>
      </c>
    </row>
    <row r="5" spans="2:6" hidden="1" x14ac:dyDescent="0.2">
      <c r="B5" s="31" t="s">
        <v>47</v>
      </c>
      <c r="C5" s="32">
        <v>6277846.0099999998</v>
      </c>
      <c r="D5" s="32">
        <v>6623931.2199999997</v>
      </c>
      <c r="E5" s="32">
        <v>6832218.4800000004</v>
      </c>
      <c r="F5" s="30" t="s">
        <v>48</v>
      </c>
    </row>
    <row r="6" spans="2:6" hidden="1" x14ac:dyDescent="0.2">
      <c r="B6" s="31" t="s">
        <v>49</v>
      </c>
      <c r="C6" s="32">
        <v>506949.67</v>
      </c>
      <c r="D6" s="32">
        <v>476921.87</v>
      </c>
      <c r="E6" s="32">
        <v>594552.92000000004</v>
      </c>
      <c r="F6" s="30" t="s">
        <v>50</v>
      </c>
    </row>
    <row r="7" spans="2:6" hidden="1" x14ac:dyDescent="0.2">
      <c r="B7" s="31" t="s">
        <v>51</v>
      </c>
      <c r="C7" s="32">
        <v>511207.27</v>
      </c>
      <c r="D7" s="32">
        <v>558082.68000000005</v>
      </c>
      <c r="E7" s="32">
        <v>562281.79</v>
      </c>
      <c r="F7" s="30" t="s">
        <v>48</v>
      </c>
    </row>
    <row r="8" spans="2:6" hidden="1" x14ac:dyDescent="0.2">
      <c r="B8" s="31" t="s">
        <v>52</v>
      </c>
      <c r="C8" s="32">
        <v>5457.24</v>
      </c>
      <c r="D8" s="32">
        <v>7232.66</v>
      </c>
      <c r="E8" s="32">
        <v>7576.34</v>
      </c>
      <c r="F8" s="30" t="s">
        <v>50</v>
      </c>
    </row>
    <row r="9" spans="2:6" hidden="1" x14ac:dyDescent="0.2">
      <c r="B9" s="31" t="s">
        <v>53</v>
      </c>
      <c r="C9" s="32"/>
      <c r="D9" s="32">
        <v>3.29</v>
      </c>
      <c r="E9" s="32">
        <v>41.13</v>
      </c>
      <c r="F9" s="30" t="s">
        <v>54</v>
      </c>
    </row>
    <row r="10" spans="2:6" hidden="1" x14ac:dyDescent="0.2">
      <c r="B10" s="31" t="s">
        <v>55</v>
      </c>
      <c r="C10" s="32"/>
      <c r="D10" s="32">
        <v>66.95</v>
      </c>
      <c r="E10" s="32"/>
      <c r="F10" s="30" t="s">
        <v>54</v>
      </c>
    </row>
    <row r="11" spans="2:6" hidden="1" x14ac:dyDescent="0.2">
      <c r="B11" s="31" t="s">
        <v>56</v>
      </c>
      <c r="C11" s="32">
        <v>216.07</v>
      </c>
      <c r="D11" s="32">
        <v>7.72</v>
      </c>
      <c r="E11" s="32"/>
      <c r="F11" s="30" t="s">
        <v>54</v>
      </c>
    </row>
    <row r="12" spans="2:6" hidden="1" x14ac:dyDescent="0.2">
      <c r="B12" s="31" t="s">
        <v>57</v>
      </c>
      <c r="C12" s="32">
        <v>2683.67</v>
      </c>
      <c r="D12" s="32">
        <v>10335.76</v>
      </c>
      <c r="E12" s="32">
        <v>18145.37</v>
      </c>
      <c r="F12" s="30" t="s">
        <v>54</v>
      </c>
    </row>
    <row r="13" spans="2:6" hidden="1" x14ac:dyDescent="0.2">
      <c r="B13" s="31" t="s">
        <v>58</v>
      </c>
      <c r="C13" s="32">
        <v>6626.55</v>
      </c>
      <c r="D13" s="32">
        <v>8045.66</v>
      </c>
      <c r="E13" s="32">
        <v>755.43</v>
      </c>
      <c r="F13" s="30" t="s">
        <v>54</v>
      </c>
    </row>
    <row r="14" spans="2:6" hidden="1" x14ac:dyDescent="0.2">
      <c r="B14" s="31" t="s">
        <v>59</v>
      </c>
      <c r="C14" s="32"/>
      <c r="D14" s="32">
        <v>15.51</v>
      </c>
      <c r="E14" s="32"/>
      <c r="F14" s="30" t="s">
        <v>54</v>
      </c>
    </row>
    <row r="15" spans="2:6" hidden="1" x14ac:dyDescent="0.2">
      <c r="B15" s="31" t="s">
        <v>60</v>
      </c>
      <c r="C15" s="32"/>
      <c r="D15" s="32"/>
      <c r="E15" s="32">
        <v>148.34</v>
      </c>
      <c r="F15" s="30" t="s">
        <v>54</v>
      </c>
    </row>
    <row r="16" spans="2:6" hidden="1" x14ac:dyDescent="0.2">
      <c r="B16" s="31" t="s">
        <v>61</v>
      </c>
      <c r="C16" s="32"/>
      <c r="D16" s="32"/>
      <c r="E16" s="32">
        <v>3.82</v>
      </c>
      <c r="F16" s="30" t="s">
        <v>54</v>
      </c>
    </row>
    <row r="17" spans="2:6" hidden="1" x14ac:dyDescent="0.2">
      <c r="B17" s="31" t="s">
        <v>62</v>
      </c>
      <c r="C17" s="32">
        <v>57610.48</v>
      </c>
      <c r="D17" s="32">
        <v>44322.86</v>
      </c>
      <c r="E17" s="32">
        <v>24740.71</v>
      </c>
      <c r="F17" s="30" t="s">
        <v>54</v>
      </c>
    </row>
    <row r="18" spans="2:6" hidden="1" x14ac:dyDescent="0.2">
      <c r="B18" s="31" t="s">
        <v>63</v>
      </c>
      <c r="C18" s="32">
        <v>337758.14</v>
      </c>
      <c r="D18" s="32">
        <v>1184940.33</v>
      </c>
      <c r="E18" s="32">
        <v>1204874.5</v>
      </c>
      <c r="F18" s="30" t="s">
        <v>54</v>
      </c>
    </row>
    <row r="19" spans="2:6" hidden="1" x14ac:dyDescent="0.2">
      <c r="B19" s="31" t="s">
        <v>42</v>
      </c>
      <c r="C19" s="32">
        <v>39.630000000000003</v>
      </c>
      <c r="D19" s="32">
        <v>34.6</v>
      </c>
      <c r="E19" s="32"/>
      <c r="F19" s="30" t="s">
        <v>54</v>
      </c>
    </row>
    <row r="20" spans="2:6" hidden="1" x14ac:dyDescent="0.2">
      <c r="B20" s="31" t="s">
        <v>43</v>
      </c>
      <c r="C20" s="32">
        <v>47538.12</v>
      </c>
      <c r="D20" s="32">
        <v>36253.19</v>
      </c>
      <c r="E20" s="32">
        <v>21510.6</v>
      </c>
      <c r="F20" s="30" t="s">
        <v>54</v>
      </c>
    </row>
    <row r="21" spans="2:6" hidden="1" x14ac:dyDescent="0.2">
      <c r="B21" s="31" t="s">
        <v>64</v>
      </c>
      <c r="C21" s="32"/>
      <c r="D21" s="32"/>
      <c r="E21" s="32">
        <v>222.63</v>
      </c>
      <c r="F21" s="30" t="s">
        <v>54</v>
      </c>
    </row>
    <row r="22" spans="2:6" hidden="1" x14ac:dyDescent="0.2">
      <c r="B22" s="31" t="s">
        <v>65</v>
      </c>
      <c r="C22" s="32"/>
      <c r="D22" s="32">
        <v>1268.1500000000001</v>
      </c>
      <c r="E22" s="32">
        <v>18697.46</v>
      </c>
      <c r="F22" s="30" t="s">
        <v>54</v>
      </c>
    </row>
    <row r="23" spans="2:6" hidden="1" x14ac:dyDescent="0.2">
      <c r="B23" s="31" t="s">
        <v>66</v>
      </c>
      <c r="C23" s="32"/>
      <c r="D23" s="32"/>
      <c r="E23" s="32">
        <v>307.45</v>
      </c>
      <c r="F23" s="30" t="s">
        <v>54</v>
      </c>
    </row>
    <row r="24" spans="2:6" hidden="1" x14ac:dyDescent="0.2">
      <c r="B24" s="31" t="s">
        <v>67</v>
      </c>
      <c r="C24" s="32">
        <v>78906.179999999993</v>
      </c>
      <c r="D24" s="32">
        <v>3869.56</v>
      </c>
      <c r="E24" s="32">
        <v>12152.69</v>
      </c>
      <c r="F24" s="30" t="s">
        <v>54</v>
      </c>
    </row>
    <row r="25" spans="2:6" hidden="1" x14ac:dyDescent="0.2">
      <c r="B25" s="31" t="s">
        <v>68</v>
      </c>
      <c r="C25" s="32">
        <v>120407.49</v>
      </c>
      <c r="D25" s="32">
        <v>148527.12</v>
      </c>
      <c r="E25" s="32">
        <v>705822.52</v>
      </c>
      <c r="F25" s="30" t="s">
        <v>54</v>
      </c>
    </row>
    <row r="26" spans="2:6" hidden="1" x14ac:dyDescent="0.2">
      <c r="B26" s="31" t="s">
        <v>69</v>
      </c>
      <c r="C26" s="32">
        <v>341.65</v>
      </c>
      <c r="D26" s="32">
        <v>5270.05</v>
      </c>
      <c r="E26" s="32"/>
      <c r="F26" s="30" t="s">
        <v>54</v>
      </c>
    </row>
    <row r="27" spans="2:6" hidden="1" x14ac:dyDescent="0.2">
      <c r="B27" s="31" t="s">
        <v>70</v>
      </c>
      <c r="C27" s="32">
        <v>149356.89000000001</v>
      </c>
      <c r="D27" s="32">
        <v>125769.67</v>
      </c>
      <c r="E27" s="32">
        <v>86724.97</v>
      </c>
      <c r="F27" s="30" t="s">
        <v>54</v>
      </c>
    </row>
    <row r="28" spans="2:6" hidden="1" x14ac:dyDescent="0.2">
      <c r="B28" s="31" t="s">
        <v>71</v>
      </c>
      <c r="C28" s="32">
        <v>-3448.17</v>
      </c>
      <c r="D28" s="32">
        <v>-11519.62</v>
      </c>
      <c r="E28" s="32">
        <v>-30852.47</v>
      </c>
      <c r="F28" s="30" t="s">
        <v>54</v>
      </c>
    </row>
    <row r="29" spans="2:6" hidden="1" x14ac:dyDescent="0.2">
      <c r="B29" s="31" t="s">
        <v>72</v>
      </c>
      <c r="C29" s="32">
        <v>2407724.0499999998</v>
      </c>
      <c r="D29" s="32">
        <v>2730547.85</v>
      </c>
      <c r="E29" s="32">
        <v>2095287.02</v>
      </c>
      <c r="F29" s="30" t="s">
        <v>73</v>
      </c>
    </row>
    <row r="30" spans="2:6" hidden="1" x14ac:dyDescent="0.2">
      <c r="B30" s="31" t="s">
        <v>74</v>
      </c>
      <c r="C30" s="32">
        <v>128281.97</v>
      </c>
      <c r="D30" s="32">
        <v>152651.22</v>
      </c>
      <c r="E30" s="32">
        <v>35165.730000000003</v>
      </c>
      <c r="F30" s="30" t="s">
        <v>75</v>
      </c>
    </row>
    <row r="31" spans="2:6" hidden="1" x14ac:dyDescent="0.2">
      <c r="B31" s="31" t="s">
        <v>76</v>
      </c>
      <c r="C31" s="32">
        <v>157531.07</v>
      </c>
      <c r="D31" s="32">
        <v>222738.72</v>
      </c>
      <c r="E31" s="32">
        <v>121267.4</v>
      </c>
      <c r="F31" s="30" t="s">
        <v>77</v>
      </c>
    </row>
    <row r="32" spans="2:6" hidden="1" x14ac:dyDescent="0.2">
      <c r="B32" s="31" t="s">
        <v>78</v>
      </c>
      <c r="C32" s="32"/>
      <c r="D32" s="32"/>
      <c r="E32" s="32">
        <v>5239.4399999999996</v>
      </c>
      <c r="F32" s="30" t="s">
        <v>79</v>
      </c>
    </row>
    <row r="33" spans="2:6" hidden="1" x14ac:dyDescent="0.2">
      <c r="B33" s="31" t="s">
        <v>80</v>
      </c>
      <c r="C33" s="32">
        <v>27066.94</v>
      </c>
      <c r="D33" s="32">
        <v>142895.20000000001</v>
      </c>
      <c r="E33" s="32">
        <v>127023.33</v>
      </c>
      <c r="F33" s="30" t="s">
        <v>73</v>
      </c>
    </row>
    <row r="34" spans="2:6" hidden="1" x14ac:dyDescent="0.2">
      <c r="B34" s="31" t="s">
        <v>81</v>
      </c>
      <c r="C34" s="32">
        <v>3645.74</v>
      </c>
      <c r="D34" s="32">
        <v>1585.58</v>
      </c>
      <c r="E34" s="32"/>
      <c r="F34" s="30" t="s">
        <v>73</v>
      </c>
    </row>
    <row r="35" spans="2:6" hidden="1" x14ac:dyDescent="0.2">
      <c r="B35" s="31" t="s">
        <v>82</v>
      </c>
      <c r="C35" s="32">
        <v>9329.2000000000007</v>
      </c>
      <c r="D35" s="32">
        <v>29123.43</v>
      </c>
      <c r="E35" s="32">
        <v>65305.63</v>
      </c>
      <c r="F35" s="30" t="s">
        <v>73</v>
      </c>
    </row>
    <row r="36" spans="2:6" hidden="1" x14ac:dyDescent="0.2">
      <c r="B36" s="31" t="s">
        <v>83</v>
      </c>
      <c r="C36" s="32">
        <v>1642.5</v>
      </c>
      <c r="D36" s="32">
        <v>721.87</v>
      </c>
      <c r="E36" s="32"/>
      <c r="F36" s="30" t="s">
        <v>73</v>
      </c>
    </row>
    <row r="37" spans="2:6" hidden="1" x14ac:dyDescent="0.2">
      <c r="B37" s="31" t="s">
        <v>84</v>
      </c>
      <c r="C37" s="32">
        <v>20201.439999999999</v>
      </c>
      <c r="D37" s="32">
        <v>18503.89</v>
      </c>
      <c r="E37" s="32">
        <v>40525.08</v>
      </c>
      <c r="F37" s="30" t="s">
        <v>73</v>
      </c>
    </row>
    <row r="38" spans="2:6" hidden="1" x14ac:dyDescent="0.2">
      <c r="B38" s="31" t="s">
        <v>85</v>
      </c>
      <c r="C38" s="32">
        <v>134.99</v>
      </c>
      <c r="D38" s="32">
        <v>393.91</v>
      </c>
      <c r="E38" s="32">
        <v>-297.29000000000002</v>
      </c>
      <c r="F38" s="30" t="s">
        <v>73</v>
      </c>
    </row>
    <row r="39" spans="2:6" hidden="1" x14ac:dyDescent="0.2">
      <c r="B39" s="31" t="s">
        <v>86</v>
      </c>
      <c r="C39" s="32">
        <v>49107.199999999997</v>
      </c>
      <c r="D39" s="32">
        <v>66174.95</v>
      </c>
      <c r="E39" s="32">
        <v>131192.31</v>
      </c>
      <c r="F39" s="30" t="s">
        <v>73</v>
      </c>
    </row>
    <row r="40" spans="2:6" hidden="1" x14ac:dyDescent="0.2">
      <c r="B40" s="31" t="s">
        <v>87</v>
      </c>
      <c r="C40" s="32">
        <v>79749.179999999993</v>
      </c>
      <c r="D40" s="32">
        <v>86601.63</v>
      </c>
      <c r="E40" s="32">
        <v>116271.86</v>
      </c>
      <c r="F40" s="30" t="s">
        <v>73</v>
      </c>
    </row>
    <row r="41" spans="2:6" hidden="1" x14ac:dyDescent="0.2">
      <c r="B41" s="31" t="s">
        <v>88</v>
      </c>
      <c r="C41" s="32">
        <v>836495.21</v>
      </c>
      <c r="D41" s="32">
        <v>475917.61</v>
      </c>
      <c r="E41" s="32">
        <v>20346.64</v>
      </c>
      <c r="F41" s="30" t="s">
        <v>73</v>
      </c>
    </row>
    <row r="42" spans="2:6" hidden="1" x14ac:dyDescent="0.2">
      <c r="B42" s="31" t="s">
        <v>89</v>
      </c>
      <c r="C42" s="32">
        <v>-3186</v>
      </c>
      <c r="D42" s="32"/>
      <c r="E42" s="32"/>
      <c r="F42" s="30" t="s">
        <v>73</v>
      </c>
    </row>
    <row r="43" spans="2:6" hidden="1" x14ac:dyDescent="0.2">
      <c r="B43" s="31" t="s">
        <v>90</v>
      </c>
      <c r="C43" s="32">
        <v>531.29</v>
      </c>
      <c r="D43" s="32">
        <v>452.12</v>
      </c>
      <c r="E43" s="32"/>
      <c r="F43" s="30" t="s">
        <v>73</v>
      </c>
    </row>
    <row r="44" spans="2:6" hidden="1" x14ac:dyDescent="0.2">
      <c r="B44" s="31" t="s">
        <v>91</v>
      </c>
      <c r="C44" s="32">
        <v>17337.27</v>
      </c>
      <c r="D44" s="32">
        <v>6679.48</v>
      </c>
      <c r="E44" s="32">
        <v>128833.1</v>
      </c>
      <c r="F44" s="30" t="s">
        <v>73</v>
      </c>
    </row>
    <row r="45" spans="2:6" hidden="1" x14ac:dyDescent="0.2">
      <c r="B45" s="31" t="s">
        <v>92</v>
      </c>
      <c r="C45" s="32"/>
      <c r="D45" s="32"/>
      <c r="E45" s="32">
        <v>26.72</v>
      </c>
      <c r="F45" s="30" t="s">
        <v>73</v>
      </c>
    </row>
    <row r="46" spans="2:6" hidden="1" x14ac:dyDescent="0.2">
      <c r="B46" s="31" t="s">
        <v>93</v>
      </c>
      <c r="C46" s="32">
        <v>52029.36</v>
      </c>
      <c r="D46" s="32">
        <v>39753.360000000001</v>
      </c>
      <c r="E46" s="32">
        <v>46914.43</v>
      </c>
      <c r="F46" s="30" t="s">
        <v>94</v>
      </c>
    </row>
    <row r="47" spans="2:6" hidden="1" x14ac:dyDescent="0.2">
      <c r="B47" s="31" t="s">
        <v>95</v>
      </c>
      <c r="C47" s="32"/>
      <c r="D47" s="32"/>
      <c r="E47" s="32">
        <v>257.95</v>
      </c>
      <c r="F47" s="30" t="s">
        <v>73</v>
      </c>
    </row>
    <row r="48" spans="2:6" hidden="1" x14ac:dyDescent="0.2">
      <c r="B48" s="31" t="s">
        <v>96</v>
      </c>
      <c r="C48" s="32"/>
      <c r="D48" s="32"/>
      <c r="E48" s="32">
        <v>8019.93</v>
      </c>
      <c r="F48" s="30" t="s">
        <v>73</v>
      </c>
    </row>
    <row r="49" spans="2:6" hidden="1" x14ac:dyDescent="0.2">
      <c r="B49" s="31" t="s">
        <v>97</v>
      </c>
      <c r="C49" s="32"/>
      <c r="D49" s="32">
        <v>646.88</v>
      </c>
      <c r="E49" s="32">
        <v>5537.63</v>
      </c>
      <c r="F49" s="30" t="s">
        <v>73</v>
      </c>
    </row>
    <row r="50" spans="2:6" hidden="1" x14ac:dyDescent="0.2">
      <c r="B50" s="31" t="s">
        <v>98</v>
      </c>
      <c r="C50" s="32">
        <v>372.81</v>
      </c>
      <c r="D50" s="32">
        <v>138.91999999999999</v>
      </c>
      <c r="E50" s="32">
        <v>-739.62</v>
      </c>
      <c r="F50" s="30" t="s">
        <v>73</v>
      </c>
    </row>
    <row r="51" spans="2:6" hidden="1" x14ac:dyDescent="0.2">
      <c r="B51" s="31" t="s">
        <v>99</v>
      </c>
      <c r="C51" s="32">
        <v>777499.62</v>
      </c>
      <c r="D51" s="32">
        <v>1003409.28</v>
      </c>
      <c r="E51" s="32">
        <v>772157.5</v>
      </c>
      <c r="F51" s="30" t="s">
        <v>73</v>
      </c>
    </row>
    <row r="52" spans="2:6" hidden="1" x14ac:dyDescent="0.2">
      <c r="B52" s="31" t="s">
        <v>100</v>
      </c>
      <c r="C52" s="32">
        <v>12331.39</v>
      </c>
      <c r="D52" s="32">
        <v>-11967.42</v>
      </c>
      <c r="E52" s="32"/>
      <c r="F52" s="30" t="s">
        <v>73</v>
      </c>
    </row>
    <row r="53" spans="2:6" hidden="1" x14ac:dyDescent="0.2">
      <c r="B53" s="31" t="s">
        <v>101</v>
      </c>
      <c r="C53" s="32">
        <v>-71899.289999999994</v>
      </c>
      <c r="D53" s="32">
        <v>0</v>
      </c>
      <c r="E53" s="32">
        <v>4172.16</v>
      </c>
      <c r="F53" s="30" t="s">
        <v>73</v>
      </c>
    </row>
    <row r="54" spans="2:6" hidden="1" x14ac:dyDescent="0.2">
      <c r="B54" s="31" t="s">
        <v>102</v>
      </c>
      <c r="C54" s="32">
        <v>-2706.07</v>
      </c>
      <c r="D54" s="32"/>
      <c r="E54" s="32"/>
      <c r="F54" s="30" t="s">
        <v>73</v>
      </c>
    </row>
    <row r="55" spans="2:6" hidden="1" x14ac:dyDescent="0.2">
      <c r="B55" s="31" t="s">
        <v>103</v>
      </c>
      <c r="C55" s="32">
        <v>136570.01999999999</v>
      </c>
      <c r="D55" s="32">
        <v>120265.23</v>
      </c>
      <c r="E55" s="32">
        <v>109858.89</v>
      </c>
      <c r="F55" s="30" t="s">
        <v>73</v>
      </c>
    </row>
    <row r="56" spans="2:6" hidden="1" x14ac:dyDescent="0.2">
      <c r="B56" s="31" t="s">
        <v>104</v>
      </c>
      <c r="C56" s="32">
        <v>362244.42</v>
      </c>
      <c r="D56" s="32">
        <v>314274.65000000002</v>
      </c>
      <c r="E56" s="32">
        <v>325211.96000000002</v>
      </c>
      <c r="F56" s="30" t="s">
        <v>73</v>
      </c>
    </row>
    <row r="57" spans="2:6" hidden="1" x14ac:dyDescent="0.2">
      <c r="B57" s="31" t="s">
        <v>105</v>
      </c>
      <c r="C57" s="32"/>
      <c r="D57" s="32">
        <v>8265.92</v>
      </c>
      <c r="E57" s="32">
        <v>60349.55</v>
      </c>
      <c r="F57" s="30" t="s">
        <v>73</v>
      </c>
    </row>
    <row r="58" spans="2:6" hidden="1" x14ac:dyDescent="0.2">
      <c r="B58" s="31" t="s">
        <v>106</v>
      </c>
      <c r="C58" s="32"/>
      <c r="D58" s="32">
        <v>226363.45</v>
      </c>
      <c r="E58" s="32">
        <v>1231264.19</v>
      </c>
      <c r="F58" s="30" t="s">
        <v>73</v>
      </c>
    </row>
    <row r="59" spans="2:6" hidden="1" x14ac:dyDescent="0.2">
      <c r="B59" s="31" t="s">
        <v>107</v>
      </c>
      <c r="C59" s="32"/>
      <c r="D59" s="32">
        <v>2807.69</v>
      </c>
      <c r="E59" s="32">
        <v>-1957.31</v>
      </c>
      <c r="F59" s="30" t="s">
        <v>73</v>
      </c>
    </row>
    <row r="60" spans="2:6" hidden="1" x14ac:dyDescent="0.2">
      <c r="B60" s="31" t="s">
        <v>108</v>
      </c>
      <c r="C60" s="32">
        <v>221059.63</v>
      </c>
      <c r="D60" s="32">
        <v>289371.7</v>
      </c>
      <c r="E60" s="32">
        <v>94234.6</v>
      </c>
      <c r="F60" s="30" t="s">
        <v>109</v>
      </c>
    </row>
    <row r="61" spans="2:6" hidden="1" x14ac:dyDescent="0.2">
      <c r="B61" s="31" t="s">
        <v>110</v>
      </c>
      <c r="C61" s="32">
        <v>6324.94</v>
      </c>
      <c r="D61" s="32"/>
      <c r="E61" s="32"/>
      <c r="F61" s="30" t="s">
        <v>109</v>
      </c>
    </row>
    <row r="62" spans="2:6" hidden="1" x14ac:dyDescent="0.2">
      <c r="B62" s="31" t="s">
        <v>111</v>
      </c>
      <c r="C62" s="32">
        <v>91246.41</v>
      </c>
      <c r="D62" s="32">
        <v>121447.83</v>
      </c>
      <c r="E62" s="32">
        <v>35372.5</v>
      </c>
      <c r="F62" s="30" t="s">
        <v>109</v>
      </c>
    </row>
    <row r="63" spans="2:6" hidden="1" x14ac:dyDescent="0.2">
      <c r="B63" s="31" t="s">
        <v>112</v>
      </c>
      <c r="C63" s="32">
        <v>1749.42</v>
      </c>
      <c r="D63" s="32">
        <v>2871.94</v>
      </c>
      <c r="E63" s="32">
        <v>2153.85</v>
      </c>
      <c r="F63" s="30" t="s">
        <v>109</v>
      </c>
    </row>
    <row r="64" spans="2:6" hidden="1" x14ac:dyDescent="0.2">
      <c r="B64" s="31" t="s">
        <v>113</v>
      </c>
      <c r="C64" s="32"/>
      <c r="D64" s="32">
        <v>493.82</v>
      </c>
      <c r="E64" s="32"/>
      <c r="F64" s="30" t="s">
        <v>109</v>
      </c>
    </row>
    <row r="65" spans="2:6" hidden="1" x14ac:dyDescent="0.2">
      <c r="B65" s="31" t="s">
        <v>114</v>
      </c>
      <c r="C65" s="32">
        <v>14.22</v>
      </c>
      <c r="D65" s="32">
        <v>29.16</v>
      </c>
      <c r="E65" s="32">
        <v>12.53</v>
      </c>
      <c r="F65" s="30" t="s">
        <v>109</v>
      </c>
    </row>
    <row r="66" spans="2:6" hidden="1" x14ac:dyDescent="0.2">
      <c r="B66" s="31" t="s">
        <v>115</v>
      </c>
      <c r="C66" s="32">
        <v>3597.67</v>
      </c>
      <c r="D66" s="32">
        <v>4174.2700000000004</v>
      </c>
      <c r="E66" s="32">
        <v>10592.03</v>
      </c>
      <c r="F66" s="30" t="s">
        <v>109</v>
      </c>
    </row>
    <row r="67" spans="2:6" hidden="1" x14ac:dyDescent="0.2">
      <c r="B67" s="31" t="s">
        <v>116</v>
      </c>
      <c r="C67" s="32">
        <v>8210.2800000000007</v>
      </c>
      <c r="D67" s="32">
        <v>13159.74</v>
      </c>
      <c r="E67" s="32">
        <v>8295.24</v>
      </c>
      <c r="F67" s="30" t="s">
        <v>109</v>
      </c>
    </row>
    <row r="68" spans="2:6" hidden="1" x14ac:dyDescent="0.2">
      <c r="B68" s="31" t="s">
        <v>117</v>
      </c>
      <c r="C68" s="32">
        <v>39669.93</v>
      </c>
      <c r="D68" s="32">
        <v>53279.97</v>
      </c>
      <c r="E68" s="32">
        <v>13000.05</v>
      </c>
      <c r="F68" s="30" t="s">
        <v>118</v>
      </c>
    </row>
    <row r="69" spans="2:6" hidden="1" x14ac:dyDescent="0.2">
      <c r="B69" s="31" t="s">
        <v>119</v>
      </c>
      <c r="C69" s="32">
        <v>12914.25</v>
      </c>
      <c r="D69" s="32">
        <v>15050.5</v>
      </c>
      <c r="E69" s="32">
        <v>17710.580000000002</v>
      </c>
      <c r="F69" s="30" t="s">
        <v>118</v>
      </c>
    </row>
    <row r="70" spans="2:6" hidden="1" x14ac:dyDescent="0.2">
      <c r="B70" s="31" t="s">
        <v>120</v>
      </c>
      <c r="C70" s="32">
        <v>314.23</v>
      </c>
      <c r="D70" s="32">
        <v>56.27</v>
      </c>
      <c r="E70" s="32">
        <v>-0.25</v>
      </c>
      <c r="F70" s="30" t="s">
        <v>73</v>
      </c>
    </row>
    <row r="71" spans="2:6" hidden="1" x14ac:dyDescent="0.2">
      <c r="B71" s="31" t="s">
        <v>121</v>
      </c>
      <c r="C71" s="32"/>
      <c r="D71" s="32">
        <v>807.5</v>
      </c>
      <c r="E71" s="32">
        <v>2692.88</v>
      </c>
      <c r="F71" s="30" t="s">
        <v>118</v>
      </c>
    </row>
    <row r="72" spans="2:6" hidden="1" x14ac:dyDescent="0.2">
      <c r="B72" s="31" t="s">
        <v>122</v>
      </c>
      <c r="C72" s="32"/>
      <c r="D72" s="32">
        <v>662.96</v>
      </c>
      <c r="E72" s="32">
        <v>641.63</v>
      </c>
      <c r="F72" s="30" t="s">
        <v>118</v>
      </c>
    </row>
    <row r="73" spans="2:6" hidden="1" x14ac:dyDescent="0.2">
      <c r="B73" s="31" t="s">
        <v>123</v>
      </c>
      <c r="C73" s="32">
        <v>-0.14000000000000001</v>
      </c>
      <c r="D73" s="32"/>
      <c r="E73" s="32"/>
      <c r="F73" s="30" t="s">
        <v>109</v>
      </c>
    </row>
    <row r="74" spans="2:6" hidden="1" x14ac:dyDescent="0.2">
      <c r="B74" s="31" t="s">
        <v>124</v>
      </c>
      <c r="C74" s="32">
        <v>-454.75</v>
      </c>
      <c r="D74" s="32">
        <v>-454.94</v>
      </c>
      <c r="E74" s="32">
        <v>-302.66000000000003</v>
      </c>
      <c r="F74" s="30" t="s">
        <v>118</v>
      </c>
    </row>
    <row r="75" spans="2:6" hidden="1" x14ac:dyDescent="0.2">
      <c r="B75" s="31" t="s">
        <v>125</v>
      </c>
      <c r="C75" s="32">
        <v>181.32</v>
      </c>
      <c r="D75" s="32">
        <v>787.2</v>
      </c>
      <c r="E75" s="32">
        <v>83.5</v>
      </c>
      <c r="F75" s="30" t="s">
        <v>118</v>
      </c>
    </row>
    <row r="76" spans="2:6" hidden="1" x14ac:dyDescent="0.2">
      <c r="B76" s="31" t="s">
        <v>126</v>
      </c>
      <c r="C76" s="32">
        <v>8156.67</v>
      </c>
      <c r="D76" s="32">
        <v>10314.81</v>
      </c>
      <c r="E76" s="32">
        <v>16637.88</v>
      </c>
      <c r="F76" s="30" t="s">
        <v>127</v>
      </c>
    </row>
    <row r="77" spans="2:6" hidden="1" x14ac:dyDescent="0.2">
      <c r="B77" s="31" t="s">
        <v>128</v>
      </c>
      <c r="C77" s="32">
        <v>38387.06</v>
      </c>
      <c r="D77" s="32">
        <v>24712.25</v>
      </c>
      <c r="E77" s="32">
        <v>1013.2</v>
      </c>
      <c r="F77" s="30" t="s">
        <v>54</v>
      </c>
    </row>
    <row r="78" spans="2:6" hidden="1" x14ac:dyDescent="0.2">
      <c r="B78" s="31" t="s">
        <v>129</v>
      </c>
      <c r="C78" s="32">
        <v>997.1</v>
      </c>
      <c r="D78" s="32">
        <v>812.73</v>
      </c>
      <c r="E78" s="32"/>
      <c r="F78" s="30" t="s">
        <v>127</v>
      </c>
    </row>
    <row r="79" spans="2:6" hidden="1" x14ac:dyDescent="0.2">
      <c r="B79" s="31" t="s">
        <v>130</v>
      </c>
      <c r="C79" s="32">
        <v>165761.54</v>
      </c>
      <c r="D79" s="32">
        <v>181729.64</v>
      </c>
      <c r="E79" s="32">
        <v>130413.43</v>
      </c>
      <c r="F79" s="30" t="s">
        <v>127</v>
      </c>
    </row>
    <row r="80" spans="2:6" hidden="1" x14ac:dyDescent="0.2">
      <c r="B80" s="31" t="s">
        <v>131</v>
      </c>
      <c r="C80" s="32">
        <v>1566.55</v>
      </c>
      <c r="D80" s="32"/>
      <c r="E80" s="32">
        <v>2.69</v>
      </c>
      <c r="F80" s="30" t="s">
        <v>127</v>
      </c>
    </row>
    <row r="81" spans="2:6" hidden="1" x14ac:dyDescent="0.2">
      <c r="B81" s="31" t="s">
        <v>132</v>
      </c>
      <c r="C81" s="32">
        <v>-2</v>
      </c>
      <c r="D81" s="32"/>
      <c r="E81" s="32"/>
      <c r="F81" s="30" t="s">
        <v>127</v>
      </c>
    </row>
    <row r="82" spans="2:6" hidden="1" x14ac:dyDescent="0.2">
      <c r="B82" s="31" t="s">
        <v>133</v>
      </c>
      <c r="C82" s="32"/>
      <c r="D82" s="32">
        <v>17.510000000000002</v>
      </c>
      <c r="E82" s="32">
        <v>205.78</v>
      </c>
      <c r="F82" s="30" t="s">
        <v>127</v>
      </c>
    </row>
    <row r="83" spans="2:6" hidden="1" x14ac:dyDescent="0.2">
      <c r="B83" s="31" t="s">
        <v>134</v>
      </c>
      <c r="C83" s="32">
        <v>-192.69</v>
      </c>
      <c r="D83" s="32"/>
      <c r="E83" s="32"/>
      <c r="F83" s="30" t="s">
        <v>127</v>
      </c>
    </row>
    <row r="84" spans="2:6" hidden="1" x14ac:dyDescent="0.2">
      <c r="B84" s="31" t="s">
        <v>135</v>
      </c>
      <c r="C84" s="32">
        <v>102141.42</v>
      </c>
      <c r="D84" s="32">
        <v>95109.04</v>
      </c>
      <c r="E84" s="32">
        <v>870574.68</v>
      </c>
      <c r="F84" s="30" t="s">
        <v>136</v>
      </c>
    </row>
    <row r="85" spans="2:6" hidden="1" x14ac:dyDescent="0.2">
      <c r="B85" s="31" t="s">
        <v>137</v>
      </c>
      <c r="C85" s="32">
        <v>43933.22</v>
      </c>
      <c r="D85" s="32">
        <v>48620.95</v>
      </c>
      <c r="E85" s="32">
        <v>95087.65</v>
      </c>
      <c r="F85" s="30" t="s">
        <v>138</v>
      </c>
    </row>
    <row r="86" spans="2:6" hidden="1" x14ac:dyDescent="0.2">
      <c r="B86" s="31" t="s">
        <v>139</v>
      </c>
      <c r="C86" s="32">
        <v>13222.7</v>
      </c>
      <c r="D86" s="32">
        <v>11472.74</v>
      </c>
      <c r="E86" s="32">
        <v>2629.08</v>
      </c>
      <c r="F86" s="30" t="s">
        <v>127</v>
      </c>
    </row>
    <row r="87" spans="2:6" hidden="1" x14ac:dyDescent="0.2">
      <c r="B87" s="31" t="s">
        <v>140</v>
      </c>
      <c r="C87" s="32">
        <v>13690.82</v>
      </c>
      <c r="D87" s="32">
        <v>3690.46</v>
      </c>
      <c r="E87" s="32"/>
      <c r="F87" s="30" t="s">
        <v>141</v>
      </c>
    </row>
    <row r="88" spans="2:6" hidden="1" x14ac:dyDescent="0.2">
      <c r="B88" s="31" t="s">
        <v>142</v>
      </c>
      <c r="C88" s="32">
        <v>1603.98</v>
      </c>
      <c r="D88" s="32">
        <v>5498.27</v>
      </c>
      <c r="E88" s="32">
        <v>3963.77</v>
      </c>
      <c r="F88" s="30" t="s">
        <v>109</v>
      </c>
    </row>
    <row r="89" spans="2:6" hidden="1" x14ac:dyDescent="0.2">
      <c r="B89" s="31" t="s">
        <v>143</v>
      </c>
      <c r="C89" s="32"/>
      <c r="D89" s="32">
        <v>0.05</v>
      </c>
      <c r="E89" s="32"/>
      <c r="F89" s="30" t="s">
        <v>127</v>
      </c>
    </row>
    <row r="90" spans="2:6" hidden="1" x14ac:dyDescent="0.2">
      <c r="B90" s="31" t="s">
        <v>144</v>
      </c>
      <c r="C90" s="32">
        <v>2.56</v>
      </c>
      <c r="D90" s="32"/>
      <c r="E90" s="32"/>
      <c r="F90" s="30" t="s">
        <v>127</v>
      </c>
    </row>
    <row r="91" spans="2:6" hidden="1" x14ac:dyDescent="0.2">
      <c r="B91" s="31" t="s">
        <v>145</v>
      </c>
      <c r="C91" s="32">
        <v>-18382.68</v>
      </c>
      <c r="D91" s="32">
        <v>-16833.490000000002</v>
      </c>
      <c r="E91" s="32"/>
      <c r="F91" s="30" t="s">
        <v>127</v>
      </c>
    </row>
    <row r="92" spans="2:6" hidden="1" x14ac:dyDescent="0.2">
      <c r="B92" s="31" t="s">
        <v>146</v>
      </c>
      <c r="C92" s="32"/>
      <c r="D92" s="32">
        <v>1060.25</v>
      </c>
      <c r="E92" s="32">
        <v>15092.54</v>
      </c>
      <c r="F92" s="30" t="s">
        <v>127</v>
      </c>
    </row>
    <row r="93" spans="2:6" hidden="1" x14ac:dyDescent="0.2">
      <c r="B93" s="31" t="s">
        <v>147</v>
      </c>
      <c r="C93" s="32">
        <v>12290.03</v>
      </c>
      <c r="D93" s="32">
        <v>11802.1</v>
      </c>
      <c r="E93" s="32"/>
      <c r="F93" s="30" t="s">
        <v>127</v>
      </c>
    </row>
    <row r="94" spans="2:6" hidden="1" x14ac:dyDescent="0.2">
      <c r="B94" s="31" t="s">
        <v>148</v>
      </c>
      <c r="C94" s="32">
        <v>528.42999999999995</v>
      </c>
      <c r="D94" s="32">
        <v>710.85</v>
      </c>
      <c r="E94" s="32">
        <v>1604.02</v>
      </c>
      <c r="F94" s="30" t="s">
        <v>149</v>
      </c>
    </row>
    <row r="95" spans="2:6" hidden="1" x14ac:dyDescent="0.2">
      <c r="B95" s="31" t="s">
        <v>150</v>
      </c>
      <c r="C95" s="32">
        <v>4614.0200000000004</v>
      </c>
      <c r="D95" s="32">
        <v>4604.63</v>
      </c>
      <c r="E95" s="32">
        <v>4023.65</v>
      </c>
      <c r="F95" s="30" t="s">
        <v>149</v>
      </c>
    </row>
    <row r="96" spans="2:6" hidden="1" x14ac:dyDescent="0.2">
      <c r="B96" s="31" t="s">
        <v>151</v>
      </c>
      <c r="C96" s="32">
        <v>30.57</v>
      </c>
      <c r="D96" s="32">
        <v>29283.13</v>
      </c>
      <c r="E96" s="32">
        <v>44732.08</v>
      </c>
      <c r="F96" s="30" t="s">
        <v>152</v>
      </c>
    </row>
    <row r="97" spans="2:6" hidden="1" x14ac:dyDescent="0.2">
      <c r="B97" s="31" t="s">
        <v>153</v>
      </c>
      <c r="C97" s="32">
        <v>2097.58</v>
      </c>
      <c r="D97" s="32">
        <v>1825.87</v>
      </c>
      <c r="E97" s="32">
        <v>66.69</v>
      </c>
      <c r="F97" s="30" t="s">
        <v>149</v>
      </c>
    </row>
    <row r="98" spans="2:6" hidden="1" x14ac:dyDescent="0.2">
      <c r="B98" s="31" t="s">
        <v>154</v>
      </c>
      <c r="C98" s="32">
        <v>26.5</v>
      </c>
      <c r="D98" s="32">
        <v>26.28</v>
      </c>
      <c r="E98" s="32">
        <v>159.13</v>
      </c>
      <c r="F98" s="30" t="s">
        <v>149</v>
      </c>
    </row>
    <row r="99" spans="2:6" hidden="1" x14ac:dyDescent="0.2">
      <c r="B99" s="31" t="s">
        <v>155</v>
      </c>
      <c r="C99" s="32">
        <v>10879.66</v>
      </c>
      <c r="D99" s="32">
        <v>18072.099999999999</v>
      </c>
      <c r="E99" s="32">
        <v>1596.18</v>
      </c>
      <c r="F99" s="30" t="s">
        <v>149</v>
      </c>
    </row>
    <row r="100" spans="2:6" hidden="1" x14ac:dyDescent="0.2">
      <c r="B100" s="31" t="s">
        <v>156</v>
      </c>
      <c r="C100" s="32">
        <v>1572.81</v>
      </c>
      <c r="D100" s="32">
        <v>1132.9000000000001</v>
      </c>
      <c r="E100" s="32">
        <v>614.33000000000004</v>
      </c>
      <c r="F100" s="30" t="s">
        <v>157</v>
      </c>
    </row>
    <row r="101" spans="2:6" hidden="1" x14ac:dyDescent="0.2">
      <c r="B101" s="31" t="s">
        <v>158</v>
      </c>
      <c r="C101" s="32">
        <v>47499.34</v>
      </c>
      <c r="D101" s="32">
        <v>34535.07</v>
      </c>
      <c r="E101" s="32">
        <v>39557.449999999997</v>
      </c>
      <c r="F101" s="30" t="s">
        <v>159</v>
      </c>
    </row>
    <row r="102" spans="2:6" hidden="1" x14ac:dyDescent="0.2">
      <c r="B102" s="31" t="s">
        <v>160</v>
      </c>
      <c r="C102" s="32">
        <v>54977.279999999999</v>
      </c>
      <c r="D102" s="32">
        <v>66669.11</v>
      </c>
      <c r="E102" s="32">
        <v>57207.49</v>
      </c>
      <c r="F102" s="30" t="s">
        <v>157</v>
      </c>
    </row>
    <row r="103" spans="2:6" hidden="1" x14ac:dyDescent="0.2">
      <c r="B103" s="31" t="s">
        <v>161</v>
      </c>
      <c r="C103" s="32">
        <v>4.8</v>
      </c>
      <c r="D103" s="32">
        <v>263.08999999999997</v>
      </c>
      <c r="E103" s="32">
        <v>6317.94</v>
      </c>
      <c r="F103" s="30" t="s">
        <v>162</v>
      </c>
    </row>
    <row r="104" spans="2:6" hidden="1" x14ac:dyDescent="0.2">
      <c r="B104" s="31" t="s">
        <v>163</v>
      </c>
      <c r="C104" s="32"/>
      <c r="D104" s="32"/>
      <c r="E104" s="32">
        <v>11058.79</v>
      </c>
      <c r="F104" s="30" t="s">
        <v>164</v>
      </c>
    </row>
    <row r="105" spans="2:6" hidden="1" x14ac:dyDescent="0.2">
      <c r="B105" s="31" t="s">
        <v>165</v>
      </c>
      <c r="C105" s="32">
        <v>-5800.17</v>
      </c>
      <c r="D105" s="32">
        <v>-3736.1</v>
      </c>
      <c r="E105" s="32">
        <v>-29611.06</v>
      </c>
      <c r="F105" s="30" t="s">
        <v>166</v>
      </c>
    </row>
    <row r="106" spans="2:6" hidden="1" x14ac:dyDescent="0.2">
      <c r="B106" s="31" t="s">
        <v>167</v>
      </c>
      <c r="C106" s="32">
        <v>20.43</v>
      </c>
      <c r="D106" s="32"/>
      <c r="E106" s="32"/>
      <c r="F106" s="30" t="s">
        <v>141</v>
      </c>
    </row>
    <row r="107" spans="2:6" hidden="1" x14ac:dyDescent="0.2">
      <c r="B107" s="31" t="s">
        <v>168</v>
      </c>
      <c r="C107" s="32">
        <v>67.33</v>
      </c>
      <c r="D107" s="32"/>
      <c r="E107" s="32">
        <v>-712.8</v>
      </c>
      <c r="F107" s="30" t="s">
        <v>127</v>
      </c>
    </row>
    <row r="108" spans="2:6" hidden="1" x14ac:dyDescent="0.2">
      <c r="B108" s="31" t="s">
        <v>169</v>
      </c>
      <c r="C108" s="32">
        <v>-66026.429999999993</v>
      </c>
      <c r="D108" s="32">
        <v>183563.84</v>
      </c>
      <c r="E108" s="32">
        <v>53923.54</v>
      </c>
      <c r="F108" s="30" t="s">
        <v>127</v>
      </c>
    </row>
    <row r="109" spans="2:6" hidden="1" x14ac:dyDescent="0.2">
      <c r="B109" s="31" t="s">
        <v>170</v>
      </c>
      <c r="C109" s="32">
        <v>18890.580000000002</v>
      </c>
      <c r="D109" s="32">
        <v>20961.11</v>
      </c>
      <c r="E109" s="32"/>
      <c r="F109" s="30" t="s">
        <v>73</v>
      </c>
    </row>
    <row r="110" spans="2:6" hidden="1" x14ac:dyDescent="0.2">
      <c r="B110" s="31" t="s">
        <v>171</v>
      </c>
      <c r="C110" s="32">
        <v>9059.73</v>
      </c>
      <c r="D110" s="32">
        <v>12215.12</v>
      </c>
      <c r="E110" s="32">
        <v>-1976.99</v>
      </c>
      <c r="F110" s="30" t="s">
        <v>73</v>
      </c>
    </row>
    <row r="111" spans="2:6" hidden="1" x14ac:dyDescent="0.2">
      <c r="B111" s="31" t="s">
        <v>172</v>
      </c>
      <c r="C111" s="32">
        <v>704396.95</v>
      </c>
      <c r="D111" s="32">
        <v>794992.45</v>
      </c>
      <c r="E111" s="32">
        <v>892306.02</v>
      </c>
      <c r="F111" s="30" t="s">
        <v>73</v>
      </c>
    </row>
    <row r="112" spans="2:6" hidden="1" x14ac:dyDescent="0.2">
      <c r="B112" s="31" t="s">
        <v>173</v>
      </c>
      <c r="C112" s="32">
        <v>8.69</v>
      </c>
      <c r="D112" s="32">
        <v>14.99</v>
      </c>
      <c r="E112" s="32"/>
      <c r="F112" s="30" t="s">
        <v>73</v>
      </c>
    </row>
    <row r="113" spans="2:6" hidden="1" x14ac:dyDescent="0.2">
      <c r="B113" s="31" t="s">
        <v>174</v>
      </c>
      <c r="C113" s="32">
        <v>77721.149999999994</v>
      </c>
      <c r="D113" s="32">
        <v>58356.11</v>
      </c>
      <c r="E113" s="32">
        <v>38447.410000000003</v>
      </c>
      <c r="F113" s="30" t="s">
        <v>73</v>
      </c>
    </row>
    <row r="114" spans="2:6" hidden="1" x14ac:dyDescent="0.2">
      <c r="B114" s="31" t="s">
        <v>175</v>
      </c>
      <c r="C114" s="32">
        <v>84363.53</v>
      </c>
      <c r="D114" s="32">
        <v>23391.77</v>
      </c>
      <c r="E114" s="32">
        <v>63874.15</v>
      </c>
      <c r="F114" s="30" t="s">
        <v>73</v>
      </c>
    </row>
    <row r="115" spans="2:6" hidden="1" x14ac:dyDescent="0.2">
      <c r="B115" s="31" t="s">
        <v>176</v>
      </c>
      <c r="C115" s="32">
        <v>292.35000000000002</v>
      </c>
      <c r="D115" s="32">
        <v>793.3</v>
      </c>
      <c r="E115" s="32">
        <v>803.1</v>
      </c>
      <c r="F115" s="30" t="s">
        <v>73</v>
      </c>
    </row>
    <row r="116" spans="2:6" hidden="1" x14ac:dyDescent="0.2">
      <c r="B116" s="31" t="s">
        <v>177</v>
      </c>
      <c r="C116" s="32">
        <v>26.94</v>
      </c>
      <c r="D116" s="32">
        <v>44.9</v>
      </c>
      <c r="E116" s="32"/>
      <c r="F116" s="30" t="s">
        <v>73</v>
      </c>
    </row>
    <row r="117" spans="2:6" hidden="1" x14ac:dyDescent="0.2">
      <c r="B117" s="31" t="s">
        <v>178</v>
      </c>
      <c r="C117" s="32">
        <v>85122.12</v>
      </c>
      <c r="D117" s="32">
        <v>74704.06</v>
      </c>
      <c r="E117" s="32">
        <v>43396.35</v>
      </c>
      <c r="F117" s="30" t="s">
        <v>179</v>
      </c>
    </row>
    <row r="118" spans="2:6" hidden="1" x14ac:dyDescent="0.2">
      <c r="B118" s="31" t="s">
        <v>180</v>
      </c>
      <c r="C118" s="32">
        <v>2215.7800000000002</v>
      </c>
      <c r="D118" s="32">
        <v>542.48</v>
      </c>
      <c r="E118" s="32">
        <v>2762.37</v>
      </c>
      <c r="F118" s="30" t="s">
        <v>179</v>
      </c>
    </row>
    <row r="119" spans="2:6" hidden="1" x14ac:dyDescent="0.2">
      <c r="B119" s="31" t="s">
        <v>181</v>
      </c>
      <c r="C119" s="32"/>
      <c r="D119" s="32">
        <v>543.71</v>
      </c>
      <c r="E119" s="32">
        <v>1331.93</v>
      </c>
      <c r="F119" s="30" t="s">
        <v>182</v>
      </c>
    </row>
    <row r="120" spans="2:6" hidden="1" x14ac:dyDescent="0.2">
      <c r="B120" s="31" t="s">
        <v>183</v>
      </c>
      <c r="C120" s="32">
        <v>1.94</v>
      </c>
      <c r="D120" s="32">
        <v>0</v>
      </c>
      <c r="E120" s="32"/>
      <c r="F120" s="30" t="s">
        <v>50</v>
      </c>
    </row>
    <row r="121" spans="2:6" hidden="1" x14ac:dyDescent="0.2">
      <c r="B121" s="31" t="s">
        <v>184</v>
      </c>
      <c r="C121" s="32">
        <v>767704.93</v>
      </c>
      <c r="D121" s="32">
        <v>977398.14</v>
      </c>
      <c r="E121" s="32">
        <v>489937.23</v>
      </c>
      <c r="F121" s="30" t="s">
        <v>185</v>
      </c>
    </row>
    <row r="122" spans="2:6" hidden="1" x14ac:dyDescent="0.2">
      <c r="B122" s="31" t="s">
        <v>186</v>
      </c>
      <c r="C122" s="32">
        <v>295830.44</v>
      </c>
      <c r="D122" s="32">
        <v>428536.78</v>
      </c>
      <c r="E122" s="32">
        <v>248069.6</v>
      </c>
      <c r="F122" s="30" t="s">
        <v>187</v>
      </c>
    </row>
    <row r="123" spans="2:6" hidden="1" x14ac:dyDescent="0.2">
      <c r="B123" s="31" t="s">
        <v>188</v>
      </c>
      <c r="C123" s="32">
        <v>787.88</v>
      </c>
      <c r="D123" s="32">
        <v>591.42999999999995</v>
      </c>
      <c r="E123" s="32">
        <v>-4342.6400000000003</v>
      </c>
      <c r="F123" s="30" t="s">
        <v>189</v>
      </c>
    </row>
    <row r="124" spans="2:6" hidden="1" x14ac:dyDescent="0.2">
      <c r="B124" s="31" t="s">
        <v>190</v>
      </c>
      <c r="C124" s="32">
        <v>480880.51</v>
      </c>
      <c r="D124" s="32">
        <v>512372.89</v>
      </c>
      <c r="E124" s="32">
        <v>547143.56999999995</v>
      </c>
      <c r="F124" s="30" t="s">
        <v>191</v>
      </c>
    </row>
    <row r="125" spans="2:6" hidden="1" x14ac:dyDescent="0.2">
      <c r="B125" s="31" t="s">
        <v>192</v>
      </c>
      <c r="C125" s="32">
        <v>42560.53</v>
      </c>
      <c r="D125" s="32">
        <v>40037.01</v>
      </c>
      <c r="E125" s="32">
        <v>31663.040000000001</v>
      </c>
      <c r="F125" s="30" t="s">
        <v>193</v>
      </c>
    </row>
    <row r="126" spans="2:6" hidden="1" x14ac:dyDescent="0.2">
      <c r="B126" s="31" t="s">
        <v>194</v>
      </c>
      <c r="C126" s="32">
        <v>22565.85</v>
      </c>
      <c r="D126" s="32">
        <v>20309.23</v>
      </c>
      <c r="E126" s="32">
        <v>28515.06</v>
      </c>
      <c r="F126" s="30" t="s">
        <v>195</v>
      </c>
    </row>
    <row r="127" spans="2:6" hidden="1" x14ac:dyDescent="0.2">
      <c r="B127" s="31" t="s">
        <v>196</v>
      </c>
      <c r="C127" s="32">
        <v>41511.199999999997</v>
      </c>
      <c r="D127" s="32">
        <v>29680.6</v>
      </c>
      <c r="E127" s="32">
        <v>36967.25</v>
      </c>
      <c r="F127" s="30" t="s">
        <v>197</v>
      </c>
    </row>
    <row r="128" spans="2:6" hidden="1" x14ac:dyDescent="0.2">
      <c r="B128" s="31" t="s">
        <v>198</v>
      </c>
      <c r="C128" s="32">
        <v>40480.28</v>
      </c>
      <c r="D128" s="32">
        <v>62119.79</v>
      </c>
      <c r="E128" s="32">
        <v>77104.929999999993</v>
      </c>
      <c r="F128" s="30" t="s">
        <v>199</v>
      </c>
    </row>
    <row r="129" spans="2:6" hidden="1" x14ac:dyDescent="0.2">
      <c r="B129" s="31" t="s">
        <v>200</v>
      </c>
      <c r="C129" s="32">
        <v>2815.18</v>
      </c>
      <c r="D129" s="32">
        <v>2437.54</v>
      </c>
      <c r="E129" s="32">
        <v>1682.3</v>
      </c>
      <c r="F129" s="30" t="s">
        <v>136</v>
      </c>
    </row>
    <row r="130" spans="2:6" hidden="1" x14ac:dyDescent="0.2">
      <c r="B130" s="31" t="s">
        <v>201</v>
      </c>
      <c r="C130" s="32">
        <v>14077.74</v>
      </c>
      <c r="D130" s="32">
        <v>10361.31</v>
      </c>
      <c r="E130" s="32">
        <v>4117.92</v>
      </c>
      <c r="F130" s="30" t="s">
        <v>136</v>
      </c>
    </row>
    <row r="131" spans="2:6" hidden="1" x14ac:dyDescent="0.2">
      <c r="B131" s="31" t="s">
        <v>202</v>
      </c>
      <c r="C131" s="32">
        <v>-9295.5300000000007</v>
      </c>
      <c r="D131" s="32">
        <v>3403.84</v>
      </c>
      <c r="E131" s="32">
        <v>-4849.95</v>
      </c>
      <c r="F131" s="30" t="s">
        <v>136</v>
      </c>
    </row>
    <row r="132" spans="2:6" hidden="1" x14ac:dyDescent="0.2">
      <c r="B132" s="31" t="s">
        <v>203</v>
      </c>
      <c r="C132" s="32">
        <v>7833.74</v>
      </c>
      <c r="D132" s="32">
        <v>6982.87</v>
      </c>
      <c r="E132" s="32">
        <v>7231.17</v>
      </c>
      <c r="F132" s="30" t="s">
        <v>204</v>
      </c>
    </row>
    <row r="133" spans="2:6" hidden="1" x14ac:dyDescent="0.2">
      <c r="B133" s="31" t="s">
        <v>205</v>
      </c>
      <c r="C133" s="32">
        <v>80810.39</v>
      </c>
      <c r="D133" s="32">
        <v>81765.259999999995</v>
      </c>
      <c r="E133" s="32">
        <v>-43146.67</v>
      </c>
      <c r="F133" s="30" t="s">
        <v>206</v>
      </c>
    </row>
    <row r="134" spans="2:6" hidden="1" x14ac:dyDescent="0.2">
      <c r="B134" s="31" t="s">
        <v>207</v>
      </c>
      <c r="C134" s="32">
        <v>2989.19</v>
      </c>
      <c r="D134" s="32">
        <v>2664.25</v>
      </c>
      <c r="E134" s="32">
        <v>2452.23</v>
      </c>
      <c r="F134" s="30" t="s">
        <v>208</v>
      </c>
    </row>
    <row r="135" spans="2:6" hidden="1" x14ac:dyDescent="0.2">
      <c r="B135" s="31" t="s">
        <v>209</v>
      </c>
      <c r="C135" s="32">
        <v>74272.100000000006</v>
      </c>
      <c r="D135" s="32">
        <v>97183.63</v>
      </c>
      <c r="E135" s="32">
        <v>135391.14000000001</v>
      </c>
      <c r="F135" s="30" t="s">
        <v>208</v>
      </c>
    </row>
    <row r="136" spans="2:6" hidden="1" x14ac:dyDescent="0.2">
      <c r="B136" s="31" t="s">
        <v>210</v>
      </c>
      <c r="C136" s="32">
        <v>14215.47</v>
      </c>
      <c r="D136" s="32">
        <v>17544.57</v>
      </c>
      <c r="E136" s="32">
        <v>23676.76</v>
      </c>
      <c r="F136" s="30" t="s">
        <v>136</v>
      </c>
    </row>
    <row r="137" spans="2:6" hidden="1" x14ac:dyDescent="0.2">
      <c r="B137" s="31" t="s">
        <v>211</v>
      </c>
      <c r="C137" s="32">
        <v>921439.17</v>
      </c>
      <c r="D137" s="32">
        <v>1018698.24</v>
      </c>
      <c r="E137" s="32">
        <v>930542.2</v>
      </c>
      <c r="F137" s="30" t="s">
        <v>189</v>
      </c>
    </row>
    <row r="138" spans="2:6" hidden="1" x14ac:dyDescent="0.2">
      <c r="B138" s="31" t="s">
        <v>212</v>
      </c>
      <c r="C138" s="32">
        <v>31300.61</v>
      </c>
      <c r="D138" s="32">
        <v>31231.06</v>
      </c>
      <c r="E138" s="32">
        <v>20574.37</v>
      </c>
      <c r="F138" s="30" t="s">
        <v>189</v>
      </c>
    </row>
    <row r="139" spans="2:6" hidden="1" x14ac:dyDescent="0.2">
      <c r="B139" s="31" t="s">
        <v>213</v>
      </c>
      <c r="C139" s="32">
        <v>15556.52</v>
      </c>
      <c r="D139" s="32">
        <v>15382.13</v>
      </c>
      <c r="E139" s="32">
        <v>16441.580000000002</v>
      </c>
      <c r="F139" s="30" t="s">
        <v>189</v>
      </c>
    </row>
    <row r="140" spans="2:6" hidden="1" x14ac:dyDescent="0.2">
      <c r="B140" s="31" t="s">
        <v>214</v>
      </c>
      <c r="C140" s="32">
        <v>10153.09</v>
      </c>
      <c r="D140" s="32">
        <v>12562.52</v>
      </c>
      <c r="E140" s="32">
        <v>13014.47</v>
      </c>
      <c r="F140" s="30" t="s">
        <v>199</v>
      </c>
    </row>
    <row r="141" spans="2:6" hidden="1" x14ac:dyDescent="0.2">
      <c r="B141" s="31" t="s">
        <v>215</v>
      </c>
      <c r="C141" s="32">
        <v>821.18</v>
      </c>
      <c r="D141" s="32">
        <v>106.13</v>
      </c>
      <c r="E141" s="32">
        <v>-527.64</v>
      </c>
      <c r="F141" s="30" t="s">
        <v>189</v>
      </c>
    </row>
    <row r="142" spans="2:6" hidden="1" x14ac:dyDescent="0.2">
      <c r="B142" s="31" t="s">
        <v>216</v>
      </c>
      <c r="C142" s="32">
        <v>58069.31</v>
      </c>
      <c r="D142" s="32">
        <v>58447.34</v>
      </c>
      <c r="E142" s="32">
        <v>57402.25</v>
      </c>
      <c r="F142" s="30" t="s">
        <v>187</v>
      </c>
    </row>
    <row r="143" spans="2:6" hidden="1" x14ac:dyDescent="0.2">
      <c r="B143" s="31" t="s">
        <v>217</v>
      </c>
      <c r="C143" s="32">
        <v>69514.62</v>
      </c>
      <c r="D143" s="32">
        <v>107209.82</v>
      </c>
      <c r="E143" s="32">
        <v>27738.86</v>
      </c>
      <c r="F143" s="30" t="s">
        <v>50</v>
      </c>
    </row>
    <row r="144" spans="2:6" hidden="1" x14ac:dyDescent="0.2">
      <c r="B144" s="31" t="s">
        <v>218</v>
      </c>
      <c r="C144" s="32">
        <v>-164375.20000000001</v>
      </c>
      <c r="D144" s="32">
        <v>-167281.25</v>
      </c>
      <c r="E144" s="32">
        <v>-165715.48000000001</v>
      </c>
      <c r="F144" s="30" t="s">
        <v>189</v>
      </c>
    </row>
    <row r="145" spans="2:6" hidden="1" x14ac:dyDescent="0.2">
      <c r="B145" s="31" t="s">
        <v>219</v>
      </c>
      <c r="C145" s="32">
        <v>-4677.22</v>
      </c>
      <c r="D145" s="32">
        <v>-4782.9399999999996</v>
      </c>
      <c r="E145" s="32">
        <v>-6607</v>
      </c>
      <c r="F145" s="30" t="s">
        <v>199</v>
      </c>
    </row>
    <row r="146" spans="2:6" hidden="1" x14ac:dyDescent="0.2">
      <c r="B146" s="31" t="s">
        <v>220</v>
      </c>
      <c r="C146" s="32">
        <v>-464.14</v>
      </c>
      <c r="D146" s="32">
        <v>-334.44</v>
      </c>
      <c r="E146" s="32">
        <v>-414.2</v>
      </c>
      <c r="F146" s="30" t="s">
        <v>199</v>
      </c>
    </row>
    <row r="147" spans="2:6" hidden="1" x14ac:dyDescent="0.2">
      <c r="B147" s="31" t="s">
        <v>221</v>
      </c>
      <c r="C147" s="32">
        <v>-37223.22</v>
      </c>
      <c r="D147" s="32">
        <v>-35967.25</v>
      </c>
      <c r="E147" s="32">
        <v>-39706.35</v>
      </c>
      <c r="F147" s="30" t="s">
        <v>187</v>
      </c>
    </row>
    <row r="148" spans="2:6" hidden="1" x14ac:dyDescent="0.2">
      <c r="B148" s="31" t="s">
        <v>222</v>
      </c>
      <c r="C148" s="32">
        <v>-68712.78</v>
      </c>
      <c r="D148" s="32">
        <v>-69478.63</v>
      </c>
      <c r="E148" s="32">
        <v>-79288.23</v>
      </c>
      <c r="F148" s="30" t="s">
        <v>191</v>
      </c>
    </row>
    <row r="149" spans="2:6" hidden="1" x14ac:dyDescent="0.2">
      <c r="B149" s="31" t="s">
        <v>223</v>
      </c>
      <c r="C149" s="32">
        <v>-6816.43</v>
      </c>
      <c r="D149" s="32">
        <v>-4740.91</v>
      </c>
      <c r="E149" s="32">
        <v>-1792.1</v>
      </c>
      <c r="F149" s="30" t="s">
        <v>159</v>
      </c>
    </row>
    <row r="150" spans="2:6" hidden="1" x14ac:dyDescent="0.2">
      <c r="B150" s="31" t="s">
        <v>224</v>
      </c>
      <c r="C150" s="32">
        <v>-24129.16</v>
      </c>
      <c r="D150" s="32">
        <v>-21749.88</v>
      </c>
      <c r="E150" s="32">
        <v>-24283.06</v>
      </c>
      <c r="F150" s="30" t="s">
        <v>225</v>
      </c>
    </row>
    <row r="151" spans="2:6" hidden="1" x14ac:dyDescent="0.2">
      <c r="B151" s="31" t="s">
        <v>226</v>
      </c>
      <c r="C151" s="32">
        <v>-69263.23</v>
      </c>
      <c r="D151" s="32">
        <v>-78165.14</v>
      </c>
      <c r="E151" s="32">
        <v>-83934.26</v>
      </c>
      <c r="F151" s="30" t="s">
        <v>225</v>
      </c>
    </row>
    <row r="152" spans="2:6" hidden="1" x14ac:dyDescent="0.2">
      <c r="B152" s="31" t="s">
        <v>227</v>
      </c>
      <c r="C152" s="32">
        <v>-717.73</v>
      </c>
      <c r="D152" s="32">
        <v>-770.21</v>
      </c>
      <c r="E152" s="32">
        <v>-712.03</v>
      </c>
      <c r="F152" s="30" t="s">
        <v>225</v>
      </c>
    </row>
    <row r="153" spans="2:6" hidden="1" x14ac:dyDescent="0.2">
      <c r="B153" s="31" t="s">
        <v>228</v>
      </c>
      <c r="C153" s="32">
        <v>-3369.26</v>
      </c>
      <c r="D153" s="32">
        <v>-3455.61</v>
      </c>
      <c r="E153" s="32">
        <v>-2999.65</v>
      </c>
      <c r="F153" s="30" t="s">
        <v>225</v>
      </c>
    </row>
    <row r="154" spans="2:6" hidden="1" x14ac:dyDescent="0.2">
      <c r="B154" s="31" t="s">
        <v>229</v>
      </c>
      <c r="C154" s="32">
        <v>-11696.67</v>
      </c>
      <c r="D154" s="32">
        <v>-11354.35</v>
      </c>
      <c r="E154" s="32">
        <v>6076.53</v>
      </c>
      <c r="F154" s="30" t="s">
        <v>206</v>
      </c>
    </row>
    <row r="155" spans="2:6" hidden="1" x14ac:dyDescent="0.2">
      <c r="B155" s="31" t="s">
        <v>230</v>
      </c>
      <c r="C155" s="32">
        <v>-105783.55</v>
      </c>
      <c r="D155" s="32">
        <v>-148931.31</v>
      </c>
      <c r="E155" s="32">
        <v>-31640.58</v>
      </c>
      <c r="F155" s="30" t="s">
        <v>185</v>
      </c>
    </row>
    <row r="156" spans="2:6" x14ac:dyDescent="0.2">
      <c r="B156" s="31" t="s">
        <v>231</v>
      </c>
      <c r="C156" s="32">
        <v>327390.96000000002</v>
      </c>
      <c r="D156" s="32">
        <v>351302.34</v>
      </c>
      <c r="E156" s="32">
        <v>246240.54</v>
      </c>
      <c r="F156" s="30" t="s">
        <v>232</v>
      </c>
    </row>
    <row r="157" spans="2:6" x14ac:dyDescent="0.2">
      <c r="B157" s="31" t="s">
        <v>233</v>
      </c>
      <c r="C157" s="32">
        <v>35572.160000000003</v>
      </c>
      <c r="D157" s="32">
        <v>51295.53</v>
      </c>
      <c r="E157" s="32">
        <v>100684.23</v>
      </c>
      <c r="F157" s="30" t="s">
        <v>234</v>
      </c>
    </row>
    <row r="158" spans="2:6" x14ac:dyDescent="0.2">
      <c r="B158" s="31" t="s">
        <v>235</v>
      </c>
      <c r="C158" s="32">
        <v>7637.55</v>
      </c>
      <c r="D158" s="32">
        <v>7202.17</v>
      </c>
      <c r="E158" s="32">
        <v>5965.2</v>
      </c>
      <c r="F158" s="30" t="s">
        <v>236</v>
      </c>
    </row>
    <row r="159" spans="2:6" x14ac:dyDescent="0.2">
      <c r="B159" s="33" t="s">
        <v>237</v>
      </c>
      <c r="C159" s="34">
        <v>4999.45</v>
      </c>
      <c r="D159" s="34">
        <v>3854.25</v>
      </c>
      <c r="E159" s="34">
        <v>-1486.5</v>
      </c>
      <c r="F159" s="35" t="s">
        <v>236</v>
      </c>
    </row>
    <row r="160" spans="2:6" hidden="1" x14ac:dyDescent="0.2">
      <c r="B160" s="31" t="s">
        <v>238</v>
      </c>
      <c r="C160" s="32">
        <v>147.63999999999999</v>
      </c>
      <c r="D160" s="32">
        <v>153.68</v>
      </c>
      <c r="E160" s="32">
        <v>4196.08</v>
      </c>
      <c r="F160" s="30" t="s">
        <v>239</v>
      </c>
    </row>
    <row r="161" spans="2:6" hidden="1" x14ac:dyDescent="0.2">
      <c r="B161" s="31" t="s">
        <v>240</v>
      </c>
      <c r="C161" s="32">
        <v>19931.71</v>
      </c>
      <c r="D161" s="32">
        <v>9263.94</v>
      </c>
      <c r="E161" s="32">
        <v>16736.75</v>
      </c>
      <c r="F161" s="30" t="s">
        <v>239</v>
      </c>
    </row>
    <row r="162" spans="2:6" hidden="1" x14ac:dyDescent="0.2">
      <c r="B162" s="31" t="s">
        <v>241</v>
      </c>
      <c r="C162" s="32">
        <v>3062.93</v>
      </c>
      <c r="D162" s="32">
        <v>3145.65</v>
      </c>
      <c r="E162" s="32">
        <v>8434.59</v>
      </c>
      <c r="F162" s="30" t="s">
        <v>242</v>
      </c>
    </row>
    <row r="163" spans="2:6" hidden="1" x14ac:dyDescent="0.2">
      <c r="B163" s="31" t="s">
        <v>243</v>
      </c>
      <c r="C163" s="32">
        <v>26317.08</v>
      </c>
      <c r="D163" s="32">
        <v>29141.200000000001</v>
      </c>
      <c r="E163" s="32">
        <v>17256.34</v>
      </c>
      <c r="F163" s="30" t="s">
        <v>239</v>
      </c>
    </row>
    <row r="164" spans="2:6" hidden="1" x14ac:dyDescent="0.2">
      <c r="B164" s="31" t="s">
        <v>244</v>
      </c>
      <c r="C164" s="32">
        <v>160.16</v>
      </c>
      <c r="D164" s="32"/>
      <c r="E164" s="32"/>
      <c r="F164" s="30" t="s">
        <v>152</v>
      </c>
    </row>
    <row r="165" spans="2:6" hidden="1" x14ac:dyDescent="0.2">
      <c r="B165" s="31" t="s">
        <v>245</v>
      </c>
      <c r="C165" s="32">
        <v>694245.51</v>
      </c>
      <c r="D165" s="32">
        <v>787948.06</v>
      </c>
      <c r="E165" s="32">
        <v>712794.74</v>
      </c>
      <c r="F165" s="30" t="s">
        <v>246</v>
      </c>
    </row>
    <row r="166" spans="2:6" hidden="1" x14ac:dyDescent="0.2">
      <c r="B166" s="31" t="s">
        <v>247</v>
      </c>
      <c r="C166" s="32">
        <v>9621.49</v>
      </c>
      <c r="D166" s="32">
        <v>11434.29</v>
      </c>
      <c r="E166" s="32">
        <v>3657.38</v>
      </c>
      <c r="F166" s="30" t="s">
        <v>239</v>
      </c>
    </row>
    <row r="167" spans="2:6" hidden="1" x14ac:dyDescent="0.2">
      <c r="B167" s="31" t="s">
        <v>248</v>
      </c>
      <c r="C167" s="32">
        <v>82423.33</v>
      </c>
      <c r="D167" s="32">
        <v>89857.12</v>
      </c>
      <c r="E167" s="32">
        <v>92368.26</v>
      </c>
      <c r="F167" s="30" t="s">
        <v>249</v>
      </c>
    </row>
    <row r="168" spans="2:6" hidden="1" x14ac:dyDescent="0.2">
      <c r="B168" s="31" t="s">
        <v>250</v>
      </c>
      <c r="C168" s="32">
        <v>41239.75</v>
      </c>
      <c r="D168" s="32">
        <v>54815.12</v>
      </c>
      <c r="E168" s="32">
        <v>16451.72</v>
      </c>
      <c r="F168" s="30" t="s">
        <v>251</v>
      </c>
    </row>
    <row r="169" spans="2:6" hidden="1" x14ac:dyDescent="0.2">
      <c r="B169" s="31" t="s">
        <v>252</v>
      </c>
      <c r="C169" s="32">
        <v>20801.07</v>
      </c>
      <c r="D169" s="32">
        <v>26042.06</v>
      </c>
      <c r="E169" s="32">
        <v>17549.59</v>
      </c>
      <c r="F169" s="30" t="s">
        <v>253</v>
      </c>
    </row>
    <row r="170" spans="2:6" hidden="1" x14ac:dyDescent="0.2">
      <c r="B170" s="31" t="s">
        <v>254</v>
      </c>
      <c r="C170" s="32">
        <v>2001.78</v>
      </c>
      <c r="D170" s="32">
        <v>1463.86</v>
      </c>
      <c r="E170" s="32">
        <v>662.94</v>
      </c>
      <c r="F170" s="30" t="s">
        <v>255</v>
      </c>
    </row>
    <row r="171" spans="2:6" hidden="1" x14ac:dyDescent="0.2">
      <c r="B171" s="31" t="s">
        <v>256</v>
      </c>
      <c r="C171" s="32">
        <v>123705.88</v>
      </c>
      <c r="D171" s="32">
        <v>138229.04999999999</v>
      </c>
      <c r="E171" s="32">
        <v>143000.47</v>
      </c>
      <c r="F171" s="30" t="s">
        <v>246</v>
      </c>
    </row>
    <row r="172" spans="2:6" hidden="1" x14ac:dyDescent="0.2">
      <c r="B172" s="31" t="s">
        <v>257</v>
      </c>
      <c r="C172" s="32">
        <v>149468.42000000001</v>
      </c>
      <c r="D172" s="32"/>
      <c r="E172" s="32"/>
      <c r="F172" s="30" t="s">
        <v>258</v>
      </c>
    </row>
    <row r="173" spans="2:6" hidden="1" x14ac:dyDescent="0.2">
      <c r="B173" s="31" t="s">
        <v>259</v>
      </c>
      <c r="C173" s="32">
        <v>70831.850000000006</v>
      </c>
      <c r="D173" s="32">
        <v>164122.44</v>
      </c>
      <c r="E173" s="32">
        <v>383557.37</v>
      </c>
      <c r="F173" s="30" t="s">
        <v>258</v>
      </c>
    </row>
    <row r="174" spans="2:6" hidden="1" x14ac:dyDescent="0.2">
      <c r="B174" s="31" t="s">
        <v>260</v>
      </c>
      <c r="C174" s="32">
        <v>900213.39</v>
      </c>
      <c r="D174" s="32">
        <v>1018739.4</v>
      </c>
      <c r="E174" s="32">
        <v>928724.64</v>
      </c>
      <c r="F174" s="30" t="s">
        <v>258</v>
      </c>
    </row>
    <row r="175" spans="2:6" hidden="1" x14ac:dyDescent="0.2">
      <c r="B175" s="31" t="s">
        <v>261</v>
      </c>
      <c r="C175" s="32">
        <v>10797.23</v>
      </c>
      <c r="D175" s="32">
        <v>12344.76</v>
      </c>
      <c r="E175" s="32">
        <v>10911.91</v>
      </c>
      <c r="F175" s="30" t="s">
        <v>262</v>
      </c>
    </row>
    <row r="176" spans="2:6" hidden="1" x14ac:dyDescent="0.2">
      <c r="B176" s="31" t="s">
        <v>263</v>
      </c>
      <c r="C176" s="32">
        <v>32.75</v>
      </c>
      <c r="D176" s="32">
        <v>6.72</v>
      </c>
      <c r="E176" s="32">
        <v>6.55</v>
      </c>
      <c r="F176" s="30" t="s">
        <v>127</v>
      </c>
    </row>
    <row r="177" spans="2:6" hidden="1" x14ac:dyDescent="0.2">
      <c r="B177" s="31" t="s">
        <v>264</v>
      </c>
      <c r="C177" s="32">
        <v>463615.56</v>
      </c>
      <c r="D177" s="32">
        <v>475526.34</v>
      </c>
      <c r="E177" s="32">
        <v>496591.87</v>
      </c>
      <c r="F177" s="30" t="s">
        <v>225</v>
      </c>
    </row>
    <row r="178" spans="2:6" hidden="1" x14ac:dyDescent="0.2">
      <c r="B178" s="31" t="s">
        <v>265</v>
      </c>
      <c r="C178" s="32">
        <v>82836.179999999993</v>
      </c>
      <c r="D178" s="32">
        <v>299021.46999999997</v>
      </c>
      <c r="E178" s="32">
        <v>60131.85</v>
      </c>
      <c r="F178" s="30" t="s">
        <v>266</v>
      </c>
    </row>
    <row r="179" spans="2:6" hidden="1" x14ac:dyDescent="0.2">
      <c r="B179" s="31" t="s">
        <v>267</v>
      </c>
      <c r="C179" s="32">
        <v>34913.14</v>
      </c>
      <c r="D179" s="32">
        <v>62022.71</v>
      </c>
      <c r="E179" s="32">
        <v>22397.85</v>
      </c>
      <c r="F179" s="30" t="s">
        <v>266</v>
      </c>
    </row>
    <row r="180" spans="2:6" hidden="1" x14ac:dyDescent="0.2">
      <c r="B180" s="31" t="s">
        <v>268</v>
      </c>
      <c r="C180" s="32">
        <v>-122966.94</v>
      </c>
      <c r="D180" s="32">
        <v>-299715.84999999998</v>
      </c>
      <c r="E180" s="32">
        <v>-151738.23000000001</v>
      </c>
      <c r="F180" s="30" t="s">
        <v>266</v>
      </c>
    </row>
    <row r="181" spans="2:6" hidden="1" x14ac:dyDescent="0.2">
      <c r="B181" s="31" t="s">
        <v>269</v>
      </c>
      <c r="C181" s="32">
        <v>5059.28</v>
      </c>
      <c r="D181" s="32">
        <v>-63120.88</v>
      </c>
      <c r="E181" s="32">
        <v>69208.570000000007</v>
      </c>
      <c r="F181" s="30" t="s">
        <v>266</v>
      </c>
    </row>
    <row r="182" spans="2:6" hidden="1" x14ac:dyDescent="0.2">
      <c r="B182" s="31" t="s">
        <v>270</v>
      </c>
      <c r="C182" s="32">
        <v>7245</v>
      </c>
      <c r="D182" s="32">
        <v>4873.6000000000004</v>
      </c>
      <c r="E182" s="32">
        <v>16231.03</v>
      </c>
      <c r="F182" s="30" t="s">
        <v>127</v>
      </c>
    </row>
    <row r="183" spans="2:6" hidden="1" x14ac:dyDescent="0.2">
      <c r="B183" s="31" t="s">
        <v>271</v>
      </c>
      <c r="C183" s="32">
        <v>3771.8</v>
      </c>
      <c r="D183" s="32">
        <v>13749.61</v>
      </c>
      <c r="E183" s="32"/>
      <c r="F183" s="30" t="s">
        <v>262</v>
      </c>
    </row>
    <row r="184" spans="2:6" hidden="1" x14ac:dyDescent="0.2">
      <c r="B184" s="31" t="s">
        <v>272</v>
      </c>
      <c r="C184" s="32">
        <v>2288.4499999999998</v>
      </c>
      <c r="D184" s="32">
        <v>66.78</v>
      </c>
      <c r="E184" s="32">
        <v>2540.13</v>
      </c>
      <c r="F184" s="30" t="s">
        <v>127</v>
      </c>
    </row>
    <row r="185" spans="2:6" hidden="1" x14ac:dyDescent="0.2">
      <c r="B185" s="31" t="s">
        <v>273</v>
      </c>
      <c r="C185" s="32">
        <v>212088.72</v>
      </c>
      <c r="D185" s="32">
        <v>279386.58</v>
      </c>
      <c r="E185" s="32">
        <v>261716.99</v>
      </c>
      <c r="F185" s="30" t="s">
        <v>127</v>
      </c>
    </row>
    <row r="186" spans="2:6" hidden="1" x14ac:dyDescent="0.2">
      <c r="B186" s="31" t="s">
        <v>274</v>
      </c>
      <c r="C186" s="32">
        <v>4833.13</v>
      </c>
      <c r="D186" s="32">
        <v>5677.54</v>
      </c>
      <c r="E186" s="32">
        <v>6162.84</v>
      </c>
      <c r="F186" s="30" t="s">
        <v>262</v>
      </c>
    </row>
    <row r="187" spans="2:6" x14ac:dyDescent="0.2">
      <c r="B187" s="36" t="s">
        <v>22</v>
      </c>
      <c r="C187" s="37">
        <f>SUBTOTAL(9,C120:C186)</f>
        <v>375600.12</v>
      </c>
      <c r="D187" s="37">
        <f t="shared" ref="D187:E187" si="0">SUBTOTAL(9,D120:D186)</f>
        <v>413654.29</v>
      </c>
      <c r="E187" s="37">
        <f t="shared" si="0"/>
        <v>351403.47000000003</v>
      </c>
    </row>
    <row r="189" spans="2:6" x14ac:dyDescent="0.2">
      <c r="E189" s="30" t="s">
        <v>275</v>
      </c>
    </row>
    <row r="190" spans="2:6" x14ac:dyDescent="0.2">
      <c r="E190" s="37">
        <f>AVERAGE(C187:E187)</f>
        <v>380219.29333333328</v>
      </c>
    </row>
  </sheetData>
  <autoFilter ref="B3:F186" xr:uid="{00000000-0009-0000-0000-000004000000}">
    <filterColumn colId="4">
      <filters>
        <filter val="Contingent Stock"/>
        <filter val="Other Stock Compensation"/>
        <filter val="Restricted Stock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 2</vt:lpstr>
      <vt:lpstr>Sheet 2a</vt:lpstr>
      <vt:lpstr>Sheet 2b</vt:lpstr>
      <vt:lpstr>Sheet 3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\ Susanne \ M</dc:creator>
  <cp:lastModifiedBy>Ryan \ John</cp:lastModifiedBy>
  <dcterms:created xsi:type="dcterms:W3CDTF">2021-07-11T18:57:03Z</dcterms:created>
  <dcterms:modified xsi:type="dcterms:W3CDTF">2021-08-25T21:32:07Z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{F153F34C-15EA-48DC-9A74-496A7E69E3A8}</vt:lpwstr>
  </property>
</Properties>
</file>