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7A2BE444-162B-444B-A126-13CBFEB54D2E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2021-00183 B-5.2 CWC (Forecast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localSheetId="0" hidden="1">1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'[16]B-1 p.1 Summary (Base)'!$A$2</definedName>
    <definedName name="CCCfeeadj">'[10]L Graph (Data)'!$A$410:$DS$457</definedName>
    <definedName name="CCCvoladj">'[10]L Graph (Data)'!$A$359:$DS$406</definedName>
    <definedName name="cen">'[21]B-1 p.1 Summary (Base)'!$J$8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'[16]Index A'!$A$10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'[16]B-1 p.1 Summary (Base)'!$A$4</definedName>
    <definedName name="datef">'[16]B-1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0">'2021-00183 B-5.2 CWC (Forecast)'!$A$1:$J$30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'[16]B-1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[15]B!$A$3</definedName>
    <definedName name="UNEMPLOY_TAX">#REF!</definedName>
    <definedName name="Usage_per_Cust">[7]Inputs!$B$12</definedName>
    <definedName name="usd">[33]Assumptions!$C$13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'[34]xref acct'!$A$3:$C$167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E30" i="1"/>
  <c r="I28" i="1"/>
  <c r="I26" i="1"/>
  <c r="I24" i="1"/>
  <c r="I22" i="1"/>
  <c r="I20" i="1"/>
  <c r="I18" i="1"/>
  <c r="I16" i="1"/>
  <c r="A16" i="1"/>
  <c r="A18" i="1" s="1"/>
  <c r="A20" i="1" s="1"/>
  <c r="A22" i="1" s="1"/>
  <c r="A24" i="1" s="1"/>
  <c r="A26" i="1" s="1"/>
  <c r="A28" i="1" s="1"/>
  <c r="A30" i="1" s="1"/>
  <c r="I30" i="1" l="1"/>
</calcChain>
</file>

<file path=xl/sharedStrings.xml><?xml version="1.0" encoding="utf-8"?>
<sst xmlns="http://schemas.openxmlformats.org/spreadsheetml/2006/main" count="40" uniqueCount="34">
  <si>
    <t>COLUMBIA GAS OF KENTUCKY, INC.</t>
  </si>
  <si>
    <t>CASH WORKING CAPITAL COMPONENTS - 1 / 8 O&amp;M EXPENSES</t>
  </si>
  <si>
    <t>DATA:_____BASE PERIOD___X___FORECASTED PERIOD</t>
  </si>
  <si>
    <t>TYPE OF FILING:___X____ORIGINAL________UPDATED</t>
  </si>
  <si>
    <t>LINE</t>
  </si>
  <si>
    <t xml:space="preserve">TOTAL </t>
  </si>
  <si>
    <t>1 /8 METHOD</t>
  </si>
  <si>
    <t>JURISDICTIONAL</t>
  </si>
  <si>
    <t>NO.</t>
  </si>
  <si>
    <t>DESCRIPTION</t>
  </si>
  <si>
    <t>COMPANY</t>
  </si>
  <si>
    <t>PERCENT</t>
  </si>
  <si>
    <t>AMOUNT</t>
  </si>
  <si>
    <t>(1)</t>
  </si>
  <si>
    <t>(2)</t>
  </si>
  <si>
    <t>(3)</t>
  </si>
  <si>
    <t>CASH WORKING CAPITAL</t>
  </si>
  <si>
    <t xml:space="preserve">      PURCHASED GAS EXPENSE</t>
  </si>
  <si>
    <t>12.50%</t>
  </si>
  <si>
    <t xml:space="preserve">      LIQUEFIED PETROLEUM GAS EXPENSE</t>
  </si>
  <si>
    <t xml:space="preserve">      DISTRIBUTION EXPENSE</t>
  </si>
  <si>
    <t xml:space="preserve">      CUSTOMER ACCOUNTING &amp; COLLECTING</t>
  </si>
  <si>
    <t xml:space="preserve">      CUSTOMER SERVICE &amp; INFORMATION</t>
  </si>
  <si>
    <t xml:space="preserve">      SALES EXPENSE</t>
  </si>
  <si>
    <t xml:space="preserve">      A &amp; G EXPENSE</t>
  </si>
  <si>
    <t>TOTAL O &amp; M EXPENSES</t>
  </si>
  <si>
    <t>CASE NO. 2021 - 00183</t>
  </si>
  <si>
    <t>WITNESS: JOHNSON</t>
  </si>
  <si>
    <t>WORKPAPER REFERENCE NO(S).</t>
  </si>
  <si>
    <t>STAFF 3-035</t>
  </si>
  <si>
    <t>ATTACHMENT C</t>
  </si>
  <si>
    <t>KY PSC Case No. 2021-00183</t>
  </si>
  <si>
    <t>Staff 3-35</t>
  </si>
  <si>
    <t>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</si>
</sst>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/>
    <xf numFmtId="0" fontId="1" fillId="0" borderId="0" xfId="0" applyFont="1"/>
    <xf numFmtId="0" fontId="2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/>
    <xf numFmtId="0" fontId="2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/>
    <xf numFmtId="0" fontId="1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0" xfId="0" applyNumberFormat="1" applyFont="1" applyProtection="1"/>
    <xf numFmtId="10" fontId="1" fillId="0" borderId="0" xfId="0" applyNumberFormat="1" applyFont="1" applyProtection="1"/>
    <xf numFmtId="37" fontId="1" fillId="0" borderId="0" xfId="0" applyNumberFormat="1" applyFont="1" applyFill="1" applyProtection="1"/>
    <xf numFmtId="0" fontId="1" fillId="0" borderId="0" xfId="0" applyFont="1" applyFill="1"/>
    <xf numFmtId="37" fontId="1" fillId="0" borderId="2" xfId="0" applyNumberFormat="1" applyFont="1" applyFill="1" applyBorder="1" applyProtection="1"/>
    <xf numFmtId="37" fontId="1" fillId="0" borderId="2" xfId="0" applyNumberFormat="1" applyFont="1" applyBorder="1" applyProtection="1"/>
    <xf numFmtId="37" fontId="3" fillId="0" borderId="0" xfId="0" applyNumberFormat="1" applyFont="1" applyProtection="1"/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16\Schedules\(Final%20With%20No%20Markups)%20-%20CKY%20Cost%20of%20Service%20Schedules%20A%20-%20K%20(Base%20Period%20TME%208-31-16,%20Forecast%20Period%20TME%2012-31-17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Archive\Rate%20Case%20-%202013\Schedules\CKY%20FINAL%2005.16.13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Historic/Schedules%20A%20-%20L%20-%20Cost%20of%20Service%20and%20Rate%20Base/As%20Filed/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 refreshError="1"/>
      <sheetData sheetId="2" refreshError="1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J. T. CROOM</v>
          </cell>
        </row>
      </sheetData>
      <sheetData sheetId="52"/>
      <sheetData sheetId="53" refreshError="1"/>
      <sheetData sheetId="54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Party, Outing, Gift DO NOT USE"/>
      <sheetName val="F-4 Emp Recog &amp; Activities"/>
      <sheetName val="F-5 Cust. Serv.&amp;Sales Expense"/>
      <sheetName val="Adv OLD FORMAT DO NOT U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heet1"/>
    </sheetNames>
    <sheetDataSet>
      <sheetData sheetId="0">
        <row r="10">
          <cell r="A10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8">
          <cell r="J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M38"/>
  <sheetViews>
    <sheetView tabSelected="1" zoomScaleNormal="100" workbookViewId="0">
      <selection activeCell="M4" sqref="M4"/>
    </sheetView>
  </sheetViews>
  <sheetFormatPr defaultColWidth="9.81640625" defaultRowHeight="12.75" x14ac:dyDescent="0.35"/>
  <cols>
    <col min="1" max="1" width="7.81640625" style="2" customWidth="1"/>
    <col min="2" max="2" width="3.81640625" style="2" customWidth="1"/>
    <col min="3" max="3" width="39.81640625" style="2" customWidth="1"/>
    <col min="4" max="5" width="12.81640625" style="2" customWidth="1"/>
    <col min="6" max="6" width="9.81640625" style="2"/>
    <col min="7" max="7" width="19.81640625" style="2" customWidth="1"/>
    <col min="8" max="8" width="9.81640625" style="2"/>
    <col min="9" max="9" width="16.81640625" style="2" customWidth="1"/>
    <col min="10" max="10" width="7.81640625" style="2" customWidth="1"/>
    <col min="11" max="11" width="8.81640625" style="2" customWidth="1"/>
    <col min="12" max="12" width="3.81640625" style="2" customWidth="1"/>
    <col min="13" max="13" width="13.81640625" style="2" customWidth="1"/>
    <col min="14" max="14" width="3.81640625" style="2" customWidth="1"/>
    <col min="15" max="15" width="16.81640625" style="2" customWidth="1"/>
    <col min="16" max="16384" width="9.81640625" style="2"/>
  </cols>
  <sheetData>
    <row r="1" spans="1:13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  <c r="M1" s="26" t="s">
        <v>31</v>
      </c>
    </row>
    <row r="2" spans="1:13" x14ac:dyDescent="0.3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1"/>
      <c r="M2" s="26" t="s">
        <v>32</v>
      </c>
    </row>
    <row r="3" spans="1:13" x14ac:dyDescent="0.3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3"/>
      <c r="M3" s="26" t="s">
        <v>33</v>
      </c>
    </row>
    <row r="4" spans="1:13" x14ac:dyDescent="0.35">
      <c r="A4" s="29" t="str">
        <f>"FOR THE TWELVE MONTHS ENDING DECEMBER 31, 2022"</f>
        <v>FOR THE TWELVE MONTHS ENDING DECEMBER 31, 2022</v>
      </c>
      <c r="B4" s="29"/>
      <c r="C4" s="29"/>
      <c r="D4" s="29"/>
      <c r="E4" s="29"/>
      <c r="F4" s="29"/>
      <c r="G4" s="29"/>
      <c r="H4" s="29"/>
      <c r="I4" s="29"/>
      <c r="J4" s="29"/>
      <c r="K4" s="3"/>
    </row>
    <row r="6" spans="1:13" x14ac:dyDescent="0.35">
      <c r="A6" s="4" t="s">
        <v>2</v>
      </c>
      <c r="I6" s="4"/>
      <c r="J6" s="5" t="s">
        <v>29</v>
      </c>
    </row>
    <row r="7" spans="1:13" x14ac:dyDescent="0.35">
      <c r="A7" s="6" t="s">
        <v>3</v>
      </c>
      <c r="B7" s="7"/>
      <c r="C7" s="7"/>
      <c r="D7" s="7"/>
      <c r="E7" s="7"/>
      <c r="F7" s="7"/>
      <c r="G7" s="7"/>
      <c r="H7" s="7"/>
      <c r="I7" s="6"/>
      <c r="J7" s="8" t="s">
        <v>30</v>
      </c>
    </row>
    <row r="8" spans="1:13" x14ac:dyDescent="0.35">
      <c r="A8" s="9" t="s">
        <v>28</v>
      </c>
      <c r="B8" s="10"/>
      <c r="C8" s="10"/>
      <c r="D8" s="7"/>
      <c r="E8" s="7"/>
      <c r="F8" s="7"/>
      <c r="G8" s="7"/>
      <c r="H8" s="7"/>
      <c r="I8" s="11"/>
      <c r="J8" s="8" t="s">
        <v>27</v>
      </c>
    </row>
    <row r="9" spans="1:13" x14ac:dyDescent="0.35">
      <c r="A9" s="9"/>
      <c r="B9" s="10"/>
      <c r="C9" s="10"/>
      <c r="D9" s="7"/>
      <c r="E9" s="7"/>
      <c r="F9" s="7"/>
      <c r="G9" s="7"/>
      <c r="H9" s="7"/>
      <c r="I9" s="11"/>
      <c r="J9" s="8"/>
    </row>
    <row r="10" spans="1:13" x14ac:dyDescent="0.35">
      <c r="A10" s="12" t="s">
        <v>4</v>
      </c>
      <c r="B10" s="13"/>
      <c r="C10" s="13"/>
      <c r="D10" s="13"/>
      <c r="E10" s="12" t="s">
        <v>5</v>
      </c>
      <c r="F10" s="13"/>
      <c r="G10" s="12" t="s">
        <v>6</v>
      </c>
      <c r="H10" s="13"/>
      <c r="I10" s="12" t="s">
        <v>7</v>
      </c>
      <c r="J10" s="13"/>
    </row>
    <row r="11" spans="1:13" x14ac:dyDescent="0.35">
      <c r="A11" s="14" t="s">
        <v>8</v>
      </c>
      <c r="B11" s="15"/>
      <c r="C11" s="16" t="s">
        <v>9</v>
      </c>
      <c r="D11" s="15"/>
      <c r="E11" s="14" t="s">
        <v>10</v>
      </c>
      <c r="F11" s="15"/>
      <c r="G11" s="14" t="s">
        <v>11</v>
      </c>
      <c r="H11" s="15"/>
      <c r="I11" s="14" t="s">
        <v>12</v>
      </c>
      <c r="J11" s="15"/>
    </row>
    <row r="12" spans="1:13" x14ac:dyDescent="0.35">
      <c r="E12" s="17" t="s">
        <v>13</v>
      </c>
      <c r="G12" s="17" t="s">
        <v>14</v>
      </c>
      <c r="I12" s="17" t="s">
        <v>15</v>
      </c>
    </row>
    <row r="14" spans="1:13" x14ac:dyDescent="0.35">
      <c r="A14" s="17">
        <v>1</v>
      </c>
      <c r="C14" s="4" t="s">
        <v>16</v>
      </c>
      <c r="E14" s="18"/>
      <c r="I14" s="18"/>
      <c r="L14" s="18"/>
    </row>
    <row r="15" spans="1:13" x14ac:dyDescent="0.35">
      <c r="E15" s="21"/>
      <c r="F15" s="18"/>
      <c r="G15" s="19"/>
      <c r="H15" s="18"/>
      <c r="I15" s="18"/>
      <c r="J15" s="18"/>
      <c r="L15" s="18"/>
    </row>
    <row r="16" spans="1:13" x14ac:dyDescent="0.35">
      <c r="A16" s="17">
        <f>A14+1</f>
        <v>2</v>
      </c>
      <c r="C16" s="4" t="s">
        <v>17</v>
      </c>
      <c r="E16" s="20">
        <v>393577</v>
      </c>
      <c r="G16" s="17" t="s">
        <v>18</v>
      </c>
      <c r="I16" s="18">
        <f>(E16*0.125)</f>
        <v>49197.125</v>
      </c>
      <c r="L16" s="18"/>
    </row>
    <row r="17" spans="1:12" x14ac:dyDescent="0.35">
      <c r="E17" s="25"/>
      <c r="L17" s="18"/>
    </row>
    <row r="18" spans="1:12" x14ac:dyDescent="0.35">
      <c r="A18" s="17">
        <f>A16+1</f>
        <v>3</v>
      </c>
      <c r="C18" s="4" t="s">
        <v>19</v>
      </c>
      <c r="E18" s="20">
        <v>0</v>
      </c>
      <c r="F18" s="18"/>
      <c r="G18" s="17" t="s">
        <v>18</v>
      </c>
      <c r="H18" s="18"/>
      <c r="I18" s="18">
        <f>(E18*0.125)</f>
        <v>0</v>
      </c>
      <c r="J18" s="18"/>
      <c r="L18" s="18"/>
    </row>
    <row r="19" spans="1:12" x14ac:dyDescent="0.35">
      <c r="E19" s="21"/>
      <c r="F19" s="18"/>
      <c r="I19" s="18"/>
      <c r="J19" s="18"/>
      <c r="L19" s="18"/>
    </row>
    <row r="20" spans="1:12" x14ac:dyDescent="0.35">
      <c r="A20" s="17">
        <f>A18+1</f>
        <v>4</v>
      </c>
      <c r="C20" s="4" t="s">
        <v>20</v>
      </c>
      <c r="E20" s="20">
        <v>21886993.511</v>
      </c>
      <c r="F20" s="18"/>
      <c r="G20" s="17" t="s">
        <v>18</v>
      </c>
      <c r="H20" s="18"/>
      <c r="I20" s="18">
        <f>(E20*0.125)</f>
        <v>2735874.188875</v>
      </c>
      <c r="L20" s="18"/>
    </row>
    <row r="21" spans="1:12" x14ac:dyDescent="0.35">
      <c r="E21" s="21"/>
      <c r="F21" s="18"/>
      <c r="G21" s="19"/>
      <c r="H21" s="18"/>
      <c r="I21" s="18"/>
      <c r="J21" s="18"/>
      <c r="L21" s="18"/>
    </row>
    <row r="22" spans="1:12" x14ac:dyDescent="0.35">
      <c r="A22" s="17">
        <f>A20+1</f>
        <v>5</v>
      </c>
      <c r="C22" s="4" t="s">
        <v>21</v>
      </c>
      <c r="E22" s="20">
        <v>4518342.8729999997</v>
      </c>
      <c r="F22" s="18"/>
      <c r="G22" s="17" t="s">
        <v>18</v>
      </c>
      <c r="H22" s="18"/>
      <c r="I22" s="18">
        <f>(E22*0.125)</f>
        <v>564792.85912499996</v>
      </c>
      <c r="J22" s="18"/>
      <c r="L22" s="18"/>
    </row>
    <row r="23" spans="1:12" x14ac:dyDescent="0.35">
      <c r="E23" s="21"/>
      <c r="F23" s="18"/>
      <c r="G23" s="19"/>
      <c r="H23" s="18"/>
      <c r="I23" s="18"/>
      <c r="J23" s="18"/>
      <c r="L23" s="18"/>
    </row>
    <row r="24" spans="1:12" x14ac:dyDescent="0.35">
      <c r="A24" s="17">
        <f>A22+1</f>
        <v>6</v>
      </c>
      <c r="C24" s="4" t="s">
        <v>22</v>
      </c>
      <c r="E24" s="20">
        <v>1931596.2690000001</v>
      </c>
      <c r="F24" s="18"/>
      <c r="G24" s="17" t="s">
        <v>18</v>
      </c>
      <c r="H24" s="18"/>
      <c r="I24" s="18">
        <f>(E24*0.125)</f>
        <v>241449.53362500001</v>
      </c>
      <c r="J24" s="18"/>
      <c r="L24" s="18"/>
    </row>
    <row r="25" spans="1:12" x14ac:dyDescent="0.35">
      <c r="E25" s="20"/>
      <c r="F25" s="18"/>
      <c r="G25" s="19"/>
      <c r="H25" s="18"/>
      <c r="I25" s="18"/>
      <c r="J25" s="18"/>
      <c r="L25" s="18"/>
    </row>
    <row r="26" spans="1:12" x14ac:dyDescent="0.35">
      <c r="A26" s="17">
        <f>A24+1</f>
        <v>7</v>
      </c>
      <c r="C26" s="4" t="s">
        <v>23</v>
      </c>
      <c r="E26" s="20">
        <v>40936.578000000001</v>
      </c>
      <c r="F26" s="18"/>
      <c r="G26" s="17" t="s">
        <v>18</v>
      </c>
      <c r="H26" s="18"/>
      <c r="I26" s="18">
        <f>(E26*0.125)</f>
        <v>5117.0722500000002</v>
      </c>
      <c r="J26" s="18"/>
      <c r="L26" s="18"/>
    </row>
    <row r="27" spans="1:12" x14ac:dyDescent="0.35">
      <c r="E27" s="20"/>
      <c r="F27" s="18"/>
      <c r="G27" s="19"/>
      <c r="H27" s="18"/>
      <c r="I27" s="18"/>
      <c r="J27" s="18"/>
      <c r="L27" s="18"/>
    </row>
    <row r="28" spans="1:12" x14ac:dyDescent="0.35">
      <c r="A28" s="17">
        <f>A26+1</f>
        <v>8</v>
      </c>
      <c r="C28" s="4" t="s">
        <v>24</v>
      </c>
      <c r="E28" s="22">
        <v>27098033.145999994</v>
      </c>
      <c r="F28" s="18"/>
      <c r="G28" s="17" t="s">
        <v>18</v>
      </c>
      <c r="H28" s="18"/>
      <c r="I28" s="23">
        <f>(E28*0.125)</f>
        <v>3387254.1432499993</v>
      </c>
      <c r="J28" s="18"/>
      <c r="L28" s="18"/>
    </row>
    <row r="29" spans="1:12" x14ac:dyDescent="0.35">
      <c r="E29" s="18"/>
      <c r="F29" s="18"/>
      <c r="G29" s="19"/>
      <c r="H29" s="18"/>
      <c r="I29" s="18"/>
      <c r="J29" s="18"/>
      <c r="L29" s="18"/>
    </row>
    <row r="30" spans="1:12" x14ac:dyDescent="0.35">
      <c r="A30" s="17">
        <f>A28+1</f>
        <v>9</v>
      </c>
      <c r="C30" s="4" t="s">
        <v>25</v>
      </c>
      <c r="E30" s="18">
        <f>SUM(E16:E28)</f>
        <v>55869479.376999997</v>
      </c>
      <c r="F30" s="18"/>
      <c r="H30" s="18"/>
      <c r="I30" s="24">
        <f>SUM(I16:I28)</f>
        <v>6983684.9221249996</v>
      </c>
      <c r="J30" s="18"/>
      <c r="L30" s="18"/>
    </row>
    <row r="31" spans="1:12" x14ac:dyDescent="0.35">
      <c r="F31" s="18"/>
      <c r="G31" s="19"/>
      <c r="H31" s="18"/>
      <c r="I31" s="18"/>
      <c r="J31" s="18"/>
      <c r="L31" s="18"/>
    </row>
    <row r="32" spans="1:12" x14ac:dyDescent="0.35">
      <c r="C32" s="4"/>
      <c r="H32" s="18"/>
      <c r="I32" s="18"/>
      <c r="J32" s="18"/>
    </row>
    <row r="33" spans="3:10" x14ac:dyDescent="0.35">
      <c r="C33" s="4"/>
      <c r="H33" s="18"/>
      <c r="I33" s="18"/>
      <c r="J33" s="18"/>
    </row>
    <row r="34" spans="3:10" x14ac:dyDescent="0.35">
      <c r="C34" s="4"/>
      <c r="H34" s="18"/>
      <c r="I34" s="18"/>
      <c r="J34" s="18"/>
    </row>
    <row r="35" spans="3:10" x14ac:dyDescent="0.35">
      <c r="H35" s="18"/>
      <c r="I35" s="18"/>
      <c r="J35" s="18"/>
    </row>
    <row r="36" spans="3:10" x14ac:dyDescent="0.35">
      <c r="H36" s="18"/>
      <c r="I36" s="18"/>
      <c r="J36" s="18"/>
    </row>
    <row r="37" spans="3:10" x14ac:dyDescent="0.35">
      <c r="H37" s="18"/>
      <c r="I37" s="18"/>
      <c r="J37" s="18"/>
    </row>
    <row r="38" spans="3:10" x14ac:dyDescent="0.35">
      <c r="H38" s="18"/>
      <c r="I38" s="18"/>
      <c r="J38" s="18"/>
    </row>
  </sheetData>
  <mergeCells count="4">
    <mergeCell ref="A1:J1"/>
    <mergeCell ref="A2:J2"/>
    <mergeCell ref="A3:J3"/>
    <mergeCell ref="A4:J4"/>
  </mergeCells>
  <printOptions horizontalCentered="1"/>
  <pageMargins left="0.5" right="0.5" top="1" bottom="0.5" header="0.3" footer="0.3"/>
  <pageSetup orientation="landscape" r:id="rId1"/>
  <headerFooter alignWithMargins="0">
    <oddHeader>&amp;RKY PSC Case No. 2021-00183
Staff 3-035
Attachment  C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2021-00183 B-5.2 CWC (Forecast)</vt:lpstr>
      <vt:lpstr>'2021-00183 B-5.2 CWC (Forecast)'!Print_Area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 \ Kevin \ Lee</dc:creator>
  <cp:lastModifiedBy>Allyson Honaker</cp:lastModifiedBy>
  <cp:lastPrinted>2021-08-17T17:44:49Z</cp:lastPrinted>
  <dcterms:created xsi:type="dcterms:W3CDTF">2021-08-17T16:25:29Z</dcterms:created>
  <dcterms:modified xsi:type="dcterms:W3CDTF">2021-08-25T22:27:07Z</dcterms:modified>
</cp:coreProperties>
</file>