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9890" yWindow="350" windowWidth="10960" windowHeight="9500" tabRatio="769"/>
  </bookViews>
  <sheets>
    <sheet name="PSC DR 1-50" sheetId="1" r:id="rId1"/>
  </sheets>
  <externalReferences>
    <externalReference r:id="rId2"/>
  </externalReferences>
  <definedNames>
    <definedName name="\P">#REF!</definedName>
    <definedName name="_Fill" hidden="1">#REF!</definedName>
    <definedName name="DATE">'[1]PS IS 202012'!$B$346</definedName>
    <definedName name="IFN">'[1]PS IS 202012'!#REF!</definedName>
    <definedName name="NvsASD">"V2020-12-31"</definedName>
    <definedName name="NvsAutoDrillOk">"VN"</definedName>
    <definedName name="NvsElapsedTime">0.000416666669480037</definedName>
    <definedName name="NvsEndTime">44287.4032638889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"%,X,RPF..,CZF.."</definedName>
    <definedName name="NvsPanelBusUnit">"V"</definedName>
    <definedName name="NvsPanelEffdt">"V2099-01-01"</definedName>
    <definedName name="NvsPanelSetid">"VSHARE"</definedName>
    <definedName name="NvsReqBU">"V00032"</definedName>
    <definedName name="NvsReqBUOnly">"VY"</definedName>
    <definedName name="NvsTransLed">"VN"</definedName>
    <definedName name="NvsTreeASD">"V2020-12-31"</definedName>
    <definedName name="NvsValTbl.ACCOUNT">"GL_ACCOUNT_TBL"</definedName>
    <definedName name="PAGE114">#REF!</definedName>
    <definedName name="PAGE115">#REF!</definedName>
    <definedName name="PAGE116">#REF!</definedName>
    <definedName name="_xlnm.Print_Area" localSheetId="0">'PSC DR 1-50'!$A$1:$G$87</definedName>
    <definedName name="PURCHASE">'[1]PS IS 202012'!#REF!</definedName>
  </definedNames>
  <calcPr calcId="152511"/>
</workbook>
</file>

<file path=xl/calcChain.xml><?xml version="1.0" encoding="utf-8"?>
<calcChain xmlns="http://schemas.openxmlformats.org/spreadsheetml/2006/main">
  <c r="G72" i="1" l="1"/>
  <c r="F72" i="1" l="1"/>
  <c r="E72" i="1"/>
  <c r="D79" i="1"/>
  <c r="E65" i="1"/>
  <c r="F65" i="1"/>
  <c r="G65" i="1"/>
  <c r="G73" i="1" s="1"/>
  <c r="D72" i="1"/>
  <c r="D73" i="1" s="1"/>
  <c r="D65" i="1"/>
  <c r="E27" i="1"/>
  <c r="E36" i="1" s="1"/>
  <c r="F27" i="1"/>
  <c r="F36" i="1" s="1"/>
  <c r="G27" i="1"/>
  <c r="G36" i="1" s="1"/>
  <c r="D27" i="1"/>
  <c r="E73" i="1" l="1"/>
  <c r="F73" i="1"/>
  <c r="A15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8" i="1" s="1"/>
  <c r="A57" i="1" s="1"/>
  <c r="A58" i="1" s="1"/>
  <c r="A59" i="1" s="1"/>
  <c r="A60" i="1" s="1"/>
  <c r="A61" i="1" s="1"/>
  <c r="A62" i="1" s="1"/>
  <c r="A63" i="1" s="1"/>
  <c r="A64" i="1" s="1"/>
  <c r="A65" i="1" s="1"/>
  <c r="D36" i="1"/>
  <c r="E79" i="1"/>
  <c r="G79" i="1"/>
  <c r="F79" i="1"/>
  <c r="A66" i="1" l="1"/>
  <c r="A67" i="1" l="1"/>
  <c r="A68" i="1" s="1"/>
  <c r="E38" i="1"/>
  <c r="E81" i="1" s="1"/>
  <c r="F38" i="1"/>
  <c r="F81" i="1" s="1"/>
  <c r="D38" i="1"/>
  <c r="D81" i="1" s="1"/>
  <c r="G38" i="1"/>
  <c r="G81" i="1" s="1"/>
  <c r="A69" i="1" l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</calcChain>
</file>

<file path=xl/sharedStrings.xml><?xml version="1.0" encoding="utf-8"?>
<sst xmlns="http://schemas.openxmlformats.org/spreadsheetml/2006/main" count="81" uniqueCount="62">
  <si>
    <t>Columbia Gas of Kentucky, Inc.</t>
  </si>
  <si>
    <t>Net Income per MCF Sold</t>
  </si>
  <si>
    <t>Line</t>
  </si>
  <si>
    <t>No.</t>
  </si>
  <si>
    <t>Description</t>
  </si>
  <si>
    <t>Base Period</t>
  </si>
  <si>
    <t>Operating Income</t>
  </si>
  <si>
    <t xml:space="preserve">  Total Operating Revenues</t>
  </si>
  <si>
    <t>$</t>
  </si>
  <si>
    <t>Operating Income Deductions</t>
  </si>
  <si>
    <t xml:space="preserve">  Customer Service &amp; Informational Expenses</t>
  </si>
  <si>
    <t xml:space="preserve">  Sales Expenses</t>
  </si>
  <si>
    <t xml:space="preserve">  Administrative &amp; General Expenses</t>
  </si>
  <si>
    <t xml:space="preserve">  Depreciation Expenses</t>
  </si>
  <si>
    <t xml:space="preserve">  Amortization of Utility Plant Acquisition Adjustment</t>
  </si>
  <si>
    <t xml:space="preserve">  Taxes Other Than Income Taxes</t>
  </si>
  <si>
    <t xml:space="preserve">    Total Operating Expenses</t>
  </si>
  <si>
    <t xml:space="preserve">  Income Taxes - Federal</t>
  </si>
  <si>
    <t xml:space="preserve">  Interest and Dividend Income</t>
  </si>
  <si>
    <t xml:space="preserve">  Miscellaneous Non-operating Income</t>
  </si>
  <si>
    <t xml:space="preserve">    Total Other Income</t>
  </si>
  <si>
    <t>Net Income (Loss)</t>
  </si>
  <si>
    <t>Mcf Sold</t>
  </si>
  <si>
    <t xml:space="preserve">  Customer Accounts Expenses</t>
  </si>
  <si>
    <t xml:space="preserve">  Distribution Expenses</t>
  </si>
  <si>
    <t>Case No. 2021-00183</t>
  </si>
  <si>
    <t>For Calendar Years 2018, 2019, 2020 and the Base Period</t>
  </si>
  <si>
    <t>TME 08/31/2021</t>
  </si>
  <si>
    <t>OTHER INCOME AND DEDUCTIONS</t>
  </si>
  <si>
    <t>INTEREST CHARGES</t>
  </si>
  <si>
    <t xml:space="preserve">  Provision for Deferred Income Taxes</t>
  </si>
  <si>
    <t xml:space="preserve">  Investment Tax Credit Adjustment - Net</t>
  </si>
  <si>
    <t xml:space="preserve"> Operating and Maintenace Expenses:</t>
  </si>
  <si>
    <t xml:space="preserve">  Power Production Expenses</t>
  </si>
  <si>
    <t xml:space="preserve">  Purchased Power Epenses</t>
  </si>
  <si>
    <t xml:space="preserve">  Transmission Expenses</t>
  </si>
  <si>
    <t xml:space="preserve">    Total O&amp;M Expenses (L5 through L12)</t>
  </si>
  <si>
    <t xml:space="preserve">  Income Taxes - Other</t>
  </si>
  <si>
    <t>Net Utility Operating Income (Loss)</t>
  </si>
  <si>
    <t>Page 1 of 2</t>
  </si>
  <si>
    <t>Page 2 of 2</t>
  </si>
  <si>
    <t xml:space="preserve"> Other Income:</t>
  </si>
  <si>
    <t xml:space="preserve">  NON-UTILITY OPERATING INCOME</t>
  </si>
  <si>
    <t xml:space="preserve">  Equity in Earnings of Susidiary Company</t>
  </si>
  <si>
    <t xml:space="preserve">  Allowance for Funds Used During Construction</t>
  </si>
  <si>
    <t xml:space="preserve">  Gain on Distribution of Property</t>
  </si>
  <si>
    <t xml:space="preserve"> Other Income Deductions:</t>
  </si>
  <si>
    <t xml:space="preserve">  Loss on Disposition of Property</t>
  </si>
  <si>
    <t xml:space="preserve">  Miscellaneous Income and Deductions:</t>
  </si>
  <si>
    <t xml:space="preserve">  Taxes Applicable to Other Income and Deductions:</t>
  </si>
  <si>
    <t xml:space="preserve">   Taxes Other Than Income taxes</t>
  </si>
  <si>
    <t xml:space="preserve">   Income Taxes and Investment Tax Credits</t>
  </si>
  <si>
    <t xml:space="preserve">     Total Taxes on Other Income and Deductions</t>
  </si>
  <si>
    <t>Net Other Income and Deductions</t>
  </si>
  <si>
    <t xml:space="preserve">  Interest on Long-Term Debt</t>
  </si>
  <si>
    <t xml:space="preserve">  Interest on Short-Term Debt</t>
  </si>
  <si>
    <t xml:space="preserve">  Amortization of Premium on Debt - Credit</t>
  </si>
  <si>
    <t xml:space="preserve">   Total Interest Chareges</t>
  </si>
  <si>
    <t xml:space="preserve">  Other interest</t>
  </si>
  <si>
    <t>Staff 1-50</t>
  </si>
  <si>
    <t>Attachment A</t>
  </si>
  <si>
    <t>KY PSC 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</si>
</sst>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color theme="1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8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37" fontId="3" fillId="0" borderId="0" xfId="2" applyNumberFormat="1" applyFont="1" applyFill="1" applyBorder="1" applyProtection="1"/>
    <xf numFmtId="0" fontId="6" fillId="0" borderId="0" xfId="0" applyFont="1"/>
    <xf numFmtId="0" fontId="6" fillId="0" borderId="0" xfId="0" applyFont="1" applyFill="1"/>
    <xf numFmtId="164" fontId="6" fillId="0" borderId="0" xfId="1" applyNumberFormat="1" applyFont="1" applyFill="1" applyBorder="1"/>
    <xf numFmtId="37" fontId="6" fillId="0" borderId="0" xfId="2" applyNumberFormat="1" applyFont="1" applyFill="1" applyProtection="1">
      <protection locked="0"/>
    </xf>
    <xf numFmtId="37" fontId="6" fillId="0" borderId="1" xfId="2" applyNumberFormat="1" applyFont="1" applyFill="1" applyBorder="1" applyProtection="1">
      <protection locked="0"/>
    </xf>
    <xf numFmtId="37" fontId="6" fillId="0" borderId="0" xfId="2" applyNumberFormat="1" applyFont="1" applyFill="1" applyBorder="1" applyProtection="1"/>
    <xf numFmtId="164" fontId="6" fillId="0" borderId="0" xfId="1" applyNumberFormat="1" applyFont="1" applyBorder="1"/>
    <xf numFmtId="37" fontId="6" fillId="0" borderId="0" xfId="0" applyNumberFormat="1" applyFont="1" applyFill="1"/>
    <xf numFmtId="37" fontId="6" fillId="0" borderId="0" xfId="0" applyNumberFormat="1" applyFont="1"/>
    <xf numFmtId="10" fontId="6" fillId="0" borderId="0" xfId="6" applyNumberFormat="1" applyFont="1" applyFill="1" applyBorder="1"/>
    <xf numFmtId="164" fontId="6" fillId="0" borderId="1" xfId="1" applyNumberFormat="1" applyFont="1" applyFill="1" applyBorder="1"/>
    <xf numFmtId="164" fontId="6" fillId="0" borderId="0" xfId="0" applyNumberFormat="1" applyFont="1" applyBorder="1"/>
    <xf numFmtId="37" fontId="6" fillId="0" borderId="1" xfId="0" applyNumberFormat="1" applyFont="1" applyBorder="1"/>
    <xf numFmtId="164" fontId="6" fillId="0" borderId="3" xfId="0" applyNumberFormat="1" applyFont="1" applyBorder="1"/>
    <xf numFmtId="164" fontId="6" fillId="0" borderId="0" xfId="1" applyNumberFormat="1" applyFont="1" applyFill="1"/>
    <xf numFmtId="164" fontId="6" fillId="0" borderId="0" xfId="0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37" fontId="6" fillId="0" borderId="1" xfId="2" applyNumberFormat="1" applyFont="1" applyFill="1" applyBorder="1" applyProtection="1"/>
    <xf numFmtId="164" fontId="6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7">
    <cellStyle name="Comma" xfId="1" builtinId="3"/>
    <cellStyle name="Comma 2" xfId="5"/>
    <cellStyle name="Normal" xfId="0" builtinId="0"/>
    <cellStyle name="Normal 2" xfId="3"/>
    <cellStyle name="Normal 3" xfId="4"/>
    <cellStyle name="Normal_Schedules A thru L Cost of Servive June 30, 2009" xfId="2"/>
    <cellStyle name="Percent" xfId="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Filings\Rate%20Case%20-%202021\Budget\Financial%20Data%20Forecasted%20(2021%20AFP%20Rate%20Case)\CKY%20Financial%20Statements%204.5.2021%20(updated%20with%20Actual%20thru%2002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- Act thru 02.2021"/>
      <sheetName val="Cash Flow"/>
      <sheetName val="IS - Act thru 02.2021"/>
      <sheetName val="IS - Translate DR 01-050"/>
      <sheetName val="PS IS 202012"/>
    </sheetNames>
    <sheetDataSet>
      <sheetData sheetId="0"/>
      <sheetData sheetId="1"/>
      <sheetData sheetId="2">
        <row r="6">
          <cell r="A6" t="str">
            <v xml:space="preserve">                                   Retail Revenue</v>
          </cell>
        </row>
      </sheetData>
      <sheetData sheetId="3"/>
      <sheetData sheetId="4">
        <row r="346">
          <cell r="B346" t="str">
            <v>2020-12-31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85"/>
  <sheetViews>
    <sheetView tabSelected="1" zoomScale="90" zoomScaleNormal="90" workbookViewId="0">
      <selection activeCell="L22" sqref="L22"/>
    </sheetView>
  </sheetViews>
  <sheetFormatPr defaultColWidth="9.1796875" defaultRowHeight="12.5"/>
  <cols>
    <col min="1" max="1" width="4.453125" style="3" bestFit="1" customWidth="1"/>
    <col min="2" max="2" width="47.1796875" style="1" customWidth="1"/>
    <col min="3" max="3" width="1.81640625" style="1" customWidth="1"/>
    <col min="4" max="6" width="13.1796875" style="1" bestFit="1" customWidth="1"/>
    <col min="7" max="7" width="14.81640625" style="1" customWidth="1"/>
    <col min="8" max="8" width="11.1796875" style="1" bestFit="1" customWidth="1"/>
    <col min="9" max="16384" width="9.1796875" style="1"/>
  </cols>
  <sheetData>
    <row r="1" spans="1:7">
      <c r="A1" s="37" t="s">
        <v>61</v>
      </c>
      <c r="B1" s="37"/>
      <c r="C1" s="37"/>
      <c r="D1" s="37"/>
      <c r="E1" s="37"/>
      <c r="F1" s="37"/>
      <c r="G1" s="37"/>
    </row>
    <row r="2" spans="1:7">
      <c r="A2" s="37" t="s">
        <v>59</v>
      </c>
      <c r="B2" s="37"/>
      <c r="C2" s="37"/>
      <c r="D2" s="37"/>
      <c r="E2" s="37"/>
      <c r="F2" s="37"/>
      <c r="G2" s="37"/>
    </row>
    <row r="3" spans="1:7">
      <c r="A3" s="37" t="s">
        <v>60</v>
      </c>
      <c r="B3" s="37"/>
      <c r="C3" s="37"/>
      <c r="D3" s="37"/>
      <c r="E3" s="37"/>
      <c r="F3" s="37"/>
      <c r="G3" s="37"/>
    </row>
    <row r="4" spans="1:7">
      <c r="A4" s="37" t="s">
        <v>39</v>
      </c>
      <c r="B4" s="37"/>
      <c r="C4" s="37"/>
      <c r="D4" s="37"/>
      <c r="E4" s="37"/>
      <c r="F4" s="37"/>
      <c r="G4" s="37"/>
    </row>
    <row r="5" spans="1:7">
      <c r="A5" s="35" t="s">
        <v>0</v>
      </c>
      <c r="B5" s="35"/>
      <c r="C5" s="35"/>
      <c r="D5" s="35"/>
      <c r="E5" s="35"/>
      <c r="F5" s="35"/>
      <c r="G5" s="35"/>
    </row>
    <row r="6" spans="1:7">
      <c r="A6" s="35" t="s">
        <v>25</v>
      </c>
      <c r="B6" s="35"/>
      <c r="C6" s="35"/>
      <c r="D6" s="35"/>
      <c r="E6" s="35"/>
      <c r="F6" s="35"/>
      <c r="G6" s="35"/>
    </row>
    <row r="7" spans="1:7">
      <c r="A7" s="35" t="s">
        <v>1</v>
      </c>
      <c r="B7" s="35"/>
      <c r="C7" s="35"/>
      <c r="D7" s="35"/>
      <c r="E7" s="35"/>
      <c r="F7" s="35"/>
      <c r="G7" s="35"/>
    </row>
    <row r="8" spans="1:7">
      <c r="A8" s="36" t="s">
        <v>26</v>
      </c>
      <c r="B8" s="36"/>
      <c r="C8" s="36"/>
      <c r="D8" s="36"/>
      <c r="E8" s="36"/>
      <c r="F8" s="36"/>
      <c r="G8" s="36"/>
    </row>
    <row r="9" spans="1:7">
      <c r="A9" s="2"/>
      <c r="B9" s="2"/>
      <c r="C9" s="2"/>
      <c r="D9" s="2"/>
      <c r="E9" s="2"/>
      <c r="F9" s="2"/>
      <c r="G9" s="2"/>
    </row>
    <row r="11" spans="1:7">
      <c r="A11" s="7" t="s">
        <v>2</v>
      </c>
      <c r="B11" s="8"/>
      <c r="C11" s="8"/>
      <c r="D11" s="8"/>
      <c r="E11" s="8"/>
      <c r="F11" s="8"/>
      <c r="G11" s="7" t="s">
        <v>5</v>
      </c>
    </row>
    <row r="12" spans="1:7">
      <c r="A12" s="5" t="s">
        <v>3</v>
      </c>
      <c r="B12" s="5" t="s">
        <v>4</v>
      </c>
      <c r="C12" s="6"/>
      <c r="D12" s="5">
        <v>2018</v>
      </c>
      <c r="E12" s="5">
        <v>2019</v>
      </c>
      <c r="F12" s="5">
        <v>2020</v>
      </c>
      <c r="G12" s="5" t="s">
        <v>27</v>
      </c>
    </row>
    <row r="13" spans="1:7">
      <c r="D13" s="3" t="s">
        <v>8</v>
      </c>
      <c r="E13" s="3" t="s">
        <v>8</v>
      </c>
      <c r="F13" s="3" t="s">
        <v>8</v>
      </c>
      <c r="G13" s="3" t="s">
        <v>8</v>
      </c>
    </row>
    <row r="14" spans="1:7">
      <c r="A14" s="3">
        <v>1</v>
      </c>
      <c r="B14" s="4" t="s">
        <v>6</v>
      </c>
      <c r="D14" s="14"/>
      <c r="E14" s="14"/>
      <c r="F14" s="14"/>
      <c r="G14" s="14"/>
    </row>
    <row r="15" spans="1:7">
      <c r="A15" s="3">
        <f>A14+1</f>
        <v>2</v>
      </c>
      <c r="B15" s="1" t="s">
        <v>7</v>
      </c>
      <c r="D15" s="28">
        <v>143588683</v>
      </c>
      <c r="E15" s="28">
        <v>137927987</v>
      </c>
      <c r="F15" s="28">
        <v>131005836</v>
      </c>
      <c r="G15" s="28">
        <v>148319652</v>
      </c>
    </row>
    <row r="16" spans="1:7">
      <c r="D16" s="14"/>
      <c r="E16" s="14"/>
      <c r="F16" s="14"/>
      <c r="G16" s="15"/>
    </row>
    <row r="17" spans="1:7">
      <c r="A17" s="3">
        <f>A15+1</f>
        <v>3</v>
      </c>
      <c r="B17" s="4" t="s">
        <v>9</v>
      </c>
      <c r="D17" s="14"/>
      <c r="E17" s="14"/>
      <c r="F17" s="14"/>
      <c r="G17" s="15"/>
    </row>
    <row r="18" spans="1:7">
      <c r="A18" s="12">
        <f t="shared" ref="A18:A27" si="0">A17+1</f>
        <v>4</v>
      </c>
      <c r="B18" s="1" t="s">
        <v>32</v>
      </c>
      <c r="D18" s="14"/>
      <c r="E18" s="14"/>
      <c r="F18" s="14"/>
      <c r="G18" s="15"/>
    </row>
    <row r="19" spans="1:7">
      <c r="A19" s="12">
        <f t="shared" si="0"/>
        <v>5</v>
      </c>
      <c r="B19" s="1" t="s">
        <v>33</v>
      </c>
      <c r="D19" s="28">
        <v>0</v>
      </c>
      <c r="E19" s="28">
        <v>0</v>
      </c>
      <c r="F19" s="28">
        <v>0</v>
      </c>
      <c r="G19" s="28"/>
    </row>
    <row r="20" spans="1:7">
      <c r="A20" s="12">
        <f t="shared" si="0"/>
        <v>6</v>
      </c>
      <c r="B20" s="1" t="s">
        <v>34</v>
      </c>
      <c r="D20" s="28">
        <v>55785434</v>
      </c>
      <c r="E20" s="28">
        <v>46586121</v>
      </c>
      <c r="F20" s="28">
        <v>37265862</v>
      </c>
      <c r="G20" s="28">
        <v>50483226</v>
      </c>
    </row>
    <row r="21" spans="1:7">
      <c r="A21" s="12">
        <f t="shared" si="0"/>
        <v>7</v>
      </c>
      <c r="B21" s="1" t="s">
        <v>35</v>
      </c>
      <c r="D21" s="28">
        <v>803</v>
      </c>
      <c r="E21" s="28">
        <v>1722</v>
      </c>
      <c r="F21" s="28">
        <v>993</v>
      </c>
      <c r="G21" s="28">
        <v>1010</v>
      </c>
    </row>
    <row r="22" spans="1:7">
      <c r="A22" s="12">
        <f t="shared" si="0"/>
        <v>8</v>
      </c>
      <c r="B22" s="1" t="s">
        <v>24</v>
      </c>
      <c r="D22" s="28">
        <v>17834995</v>
      </c>
      <c r="E22" s="28">
        <v>21326489</v>
      </c>
      <c r="F22" s="28">
        <v>19598602</v>
      </c>
      <c r="G22" s="28">
        <v>21741231</v>
      </c>
    </row>
    <row r="23" spans="1:7">
      <c r="A23" s="12">
        <f t="shared" si="0"/>
        <v>9</v>
      </c>
      <c r="B23" s="1" t="s">
        <v>23</v>
      </c>
      <c r="D23" s="28">
        <v>4972013</v>
      </c>
      <c r="E23" s="28">
        <v>4222140</v>
      </c>
      <c r="F23" s="28">
        <v>5776175</v>
      </c>
      <c r="G23" s="28">
        <v>5312422</v>
      </c>
    </row>
    <row r="24" spans="1:7">
      <c r="A24" s="10">
        <f t="shared" si="0"/>
        <v>10</v>
      </c>
      <c r="B24" s="1" t="s">
        <v>10</v>
      </c>
      <c r="D24" s="28">
        <v>1070203</v>
      </c>
      <c r="E24" s="28">
        <v>498143</v>
      </c>
      <c r="F24" s="28">
        <v>375483</v>
      </c>
      <c r="G24" s="28">
        <v>1072432</v>
      </c>
    </row>
    <row r="25" spans="1:7">
      <c r="A25" s="10">
        <f t="shared" si="0"/>
        <v>11</v>
      </c>
      <c r="B25" s="1" t="s">
        <v>11</v>
      </c>
      <c r="D25" s="28">
        <v>148306</v>
      </c>
      <c r="E25" s="28">
        <v>174578</v>
      </c>
      <c r="F25" s="28">
        <v>37120</v>
      </c>
      <c r="G25" s="28">
        <v>49754</v>
      </c>
    </row>
    <row r="26" spans="1:7">
      <c r="A26" s="10">
        <f t="shared" si="0"/>
        <v>12</v>
      </c>
      <c r="B26" s="1" t="s">
        <v>12</v>
      </c>
      <c r="D26" s="24">
        <v>20088942</v>
      </c>
      <c r="E26" s="24">
        <v>23031065</v>
      </c>
      <c r="F26" s="24">
        <v>24149305</v>
      </c>
      <c r="G26" s="24">
        <v>27792888</v>
      </c>
    </row>
    <row r="27" spans="1:7">
      <c r="A27" s="10">
        <f t="shared" si="0"/>
        <v>13</v>
      </c>
      <c r="B27" s="1" t="s">
        <v>36</v>
      </c>
      <c r="D27" s="30">
        <f>SUM(D19:D26)</f>
        <v>99900696</v>
      </c>
      <c r="E27" s="30">
        <f t="shared" ref="E27:G27" si="1">SUM(E19:E26)</f>
        <v>95840258</v>
      </c>
      <c r="F27" s="30">
        <f t="shared" si="1"/>
        <v>87203540</v>
      </c>
      <c r="G27" s="30">
        <f t="shared" si="1"/>
        <v>106452963</v>
      </c>
    </row>
    <row r="28" spans="1:7">
      <c r="D28" s="31"/>
      <c r="E28" s="32"/>
      <c r="F28" s="32"/>
      <c r="G28" s="31"/>
    </row>
    <row r="29" spans="1:7">
      <c r="A29" s="10">
        <f>A27+1</f>
        <v>14</v>
      </c>
      <c r="B29" s="1" t="s">
        <v>13</v>
      </c>
      <c r="D29" s="16">
        <v>12807796</v>
      </c>
      <c r="E29" s="16">
        <v>13883939</v>
      </c>
      <c r="F29" s="16">
        <v>15169708</v>
      </c>
      <c r="G29" s="16">
        <v>16051491</v>
      </c>
    </row>
    <row r="30" spans="1:7">
      <c r="A30" s="10">
        <f>A29+1</f>
        <v>15</v>
      </c>
      <c r="B30" s="1" t="s">
        <v>14</v>
      </c>
      <c r="D30" s="16">
        <v>0</v>
      </c>
      <c r="E30" s="16">
        <v>0</v>
      </c>
      <c r="F30" s="16">
        <v>0</v>
      </c>
      <c r="G30" s="16"/>
    </row>
    <row r="31" spans="1:7">
      <c r="A31" s="10">
        <f t="shared" ref="A31:A36" si="2">A30+1</f>
        <v>16</v>
      </c>
      <c r="B31" s="1" t="s">
        <v>15</v>
      </c>
      <c r="D31" s="16">
        <v>5050151</v>
      </c>
      <c r="E31" s="16">
        <v>5747586</v>
      </c>
      <c r="F31" s="16">
        <v>6749593</v>
      </c>
      <c r="G31" s="16">
        <v>7399025</v>
      </c>
    </row>
    <row r="32" spans="1:7">
      <c r="A32" s="10">
        <f t="shared" si="2"/>
        <v>17</v>
      </c>
      <c r="B32" s="1" t="s">
        <v>17</v>
      </c>
      <c r="D32" s="17">
        <v>3322030</v>
      </c>
      <c r="E32" s="17">
        <v>1558516</v>
      </c>
      <c r="F32" s="17">
        <v>449908</v>
      </c>
      <c r="G32" s="17">
        <v>-473738</v>
      </c>
    </row>
    <row r="33" spans="1:7">
      <c r="A33" s="10">
        <f t="shared" si="2"/>
        <v>18</v>
      </c>
      <c r="B33" s="1" t="s">
        <v>37</v>
      </c>
      <c r="D33" s="19">
        <v>14020</v>
      </c>
      <c r="E33" s="19">
        <v>-19045</v>
      </c>
      <c r="F33" s="19">
        <v>8546</v>
      </c>
      <c r="G33" s="19">
        <v>-335221</v>
      </c>
    </row>
    <row r="34" spans="1:7">
      <c r="A34" s="12">
        <f t="shared" si="2"/>
        <v>19</v>
      </c>
      <c r="B34" s="1" t="s">
        <v>30</v>
      </c>
      <c r="D34" s="19">
        <v>845689</v>
      </c>
      <c r="E34" s="19">
        <v>1668580</v>
      </c>
      <c r="F34" s="19">
        <v>3477385</v>
      </c>
      <c r="G34" s="19">
        <v>3757339</v>
      </c>
    </row>
    <row r="35" spans="1:7">
      <c r="A35" s="12">
        <f t="shared" si="2"/>
        <v>20</v>
      </c>
      <c r="B35" s="1" t="s">
        <v>31</v>
      </c>
      <c r="D35" s="33">
        <v>170963</v>
      </c>
      <c r="E35" s="33">
        <v>-24396</v>
      </c>
      <c r="F35" s="33">
        <v>-21701</v>
      </c>
      <c r="G35" s="33">
        <v>-20541</v>
      </c>
    </row>
    <row r="36" spans="1:7">
      <c r="A36" s="12">
        <f t="shared" si="2"/>
        <v>21</v>
      </c>
      <c r="B36" s="1" t="s">
        <v>16</v>
      </c>
      <c r="D36" s="16">
        <f>SUM(D27:D35)</f>
        <v>122111345</v>
      </c>
      <c r="E36" s="20">
        <f>SUM(E27:E35)</f>
        <v>118655438</v>
      </c>
      <c r="F36" s="20">
        <f t="shared" ref="F36:G36" si="3">SUM(F27:F35)</f>
        <v>113036979</v>
      </c>
      <c r="G36" s="20">
        <f t="shared" si="3"/>
        <v>132831318</v>
      </c>
    </row>
    <row r="37" spans="1:7">
      <c r="D37" s="32"/>
      <c r="E37" s="32"/>
      <c r="F37" s="32"/>
      <c r="G37" s="32"/>
    </row>
    <row r="38" spans="1:7" ht="13" thickBot="1">
      <c r="A38" s="3">
        <f>A36+1</f>
        <v>22</v>
      </c>
      <c r="B38" s="1" t="s">
        <v>38</v>
      </c>
      <c r="D38" s="34">
        <f>D15-D36</f>
        <v>21477338</v>
      </c>
      <c r="E38" s="34">
        <f>E15-E36</f>
        <v>19272549</v>
      </c>
      <c r="F38" s="34">
        <f>F15-F36</f>
        <v>17968857</v>
      </c>
      <c r="G38" s="34">
        <f>G15-G36</f>
        <v>15488334</v>
      </c>
    </row>
    <row r="39" spans="1:7" ht="13" thickTop="1"/>
    <row r="40" spans="1:7">
      <c r="A40" s="12"/>
    </row>
    <row r="41" spans="1:7">
      <c r="A41" s="12"/>
    </row>
    <row r="42" spans="1:7">
      <c r="A42" s="37" t="s">
        <v>61</v>
      </c>
      <c r="B42" s="37"/>
      <c r="C42" s="37"/>
      <c r="D42" s="37"/>
      <c r="E42" s="37"/>
      <c r="F42" s="37"/>
      <c r="G42" s="37"/>
    </row>
    <row r="43" spans="1:7">
      <c r="A43" s="37" t="s">
        <v>59</v>
      </c>
      <c r="B43" s="37"/>
      <c r="C43" s="37"/>
      <c r="D43" s="37"/>
      <c r="E43" s="37"/>
      <c r="F43" s="37"/>
      <c r="G43" s="37"/>
    </row>
    <row r="44" spans="1:7">
      <c r="A44" s="37" t="s">
        <v>60</v>
      </c>
      <c r="B44" s="37"/>
      <c r="C44" s="37"/>
      <c r="D44" s="37"/>
      <c r="E44" s="37"/>
      <c r="F44" s="37"/>
      <c r="G44" s="37"/>
    </row>
    <row r="45" spans="1:7">
      <c r="A45" s="37" t="s">
        <v>40</v>
      </c>
      <c r="B45" s="37"/>
      <c r="C45" s="37"/>
      <c r="D45" s="37"/>
      <c r="E45" s="37"/>
      <c r="F45" s="37"/>
      <c r="G45" s="37"/>
    </row>
    <row r="46" spans="1:7">
      <c r="A46" s="35" t="s">
        <v>0</v>
      </c>
      <c r="B46" s="35"/>
      <c r="C46" s="35"/>
      <c r="D46" s="35"/>
      <c r="E46" s="35"/>
      <c r="F46" s="35"/>
      <c r="G46" s="35"/>
    </row>
    <row r="47" spans="1:7">
      <c r="A47" s="35" t="s">
        <v>25</v>
      </c>
      <c r="B47" s="35"/>
      <c r="C47" s="35"/>
      <c r="D47" s="35"/>
      <c r="E47" s="35"/>
      <c r="F47" s="35"/>
      <c r="G47" s="35"/>
    </row>
    <row r="48" spans="1:7">
      <c r="A48" s="35" t="s">
        <v>1</v>
      </c>
      <c r="B48" s="35"/>
      <c r="C48" s="35"/>
      <c r="D48" s="35"/>
      <c r="E48" s="35"/>
      <c r="F48" s="35"/>
      <c r="G48" s="35"/>
    </row>
    <row r="49" spans="1:7">
      <c r="A49" s="36" t="s">
        <v>26</v>
      </c>
      <c r="B49" s="36"/>
      <c r="C49" s="36"/>
      <c r="D49" s="36"/>
      <c r="E49" s="36"/>
      <c r="F49" s="36"/>
      <c r="G49" s="36"/>
    </row>
    <row r="50" spans="1:7">
      <c r="A50" s="2"/>
      <c r="B50" s="2"/>
      <c r="C50" s="2"/>
      <c r="D50" s="2"/>
      <c r="E50" s="2"/>
      <c r="F50" s="2"/>
      <c r="G50" s="2"/>
    </row>
    <row r="51" spans="1:7">
      <c r="A51" s="12"/>
    </row>
    <row r="52" spans="1:7">
      <c r="A52" s="7" t="s">
        <v>2</v>
      </c>
      <c r="B52" s="8"/>
      <c r="C52" s="8"/>
      <c r="D52" s="8"/>
      <c r="E52" s="8"/>
      <c r="F52" s="8"/>
      <c r="G52" s="7" t="s">
        <v>5</v>
      </c>
    </row>
    <row r="53" spans="1:7">
      <c r="A53" s="5" t="s">
        <v>3</v>
      </c>
      <c r="B53" s="5" t="s">
        <v>4</v>
      </c>
      <c r="C53" s="6"/>
      <c r="D53" s="5">
        <v>2018</v>
      </c>
      <c r="E53" s="5">
        <v>2019</v>
      </c>
      <c r="F53" s="5">
        <v>2020</v>
      </c>
      <c r="G53" s="5" t="s">
        <v>27</v>
      </c>
    </row>
    <row r="54" spans="1:7">
      <c r="A54" s="12"/>
      <c r="D54" s="12" t="s">
        <v>8</v>
      </c>
      <c r="E54" s="12" t="s">
        <v>8</v>
      </c>
      <c r="F54" s="12" t="s">
        <v>8</v>
      </c>
      <c r="G54" s="12" t="s">
        <v>8</v>
      </c>
    </row>
    <row r="55" spans="1:7">
      <c r="A55" s="12"/>
    </row>
    <row r="56" spans="1:7">
      <c r="A56" s="12"/>
      <c r="D56" s="14"/>
      <c r="E56" s="14"/>
      <c r="F56" s="14"/>
      <c r="G56" s="14"/>
    </row>
    <row r="57" spans="1:7">
      <c r="A57" s="3">
        <f>A38+1</f>
        <v>23</v>
      </c>
      <c r="B57" s="1" t="s">
        <v>28</v>
      </c>
      <c r="D57" s="15"/>
      <c r="E57" s="14"/>
      <c r="F57" s="14"/>
      <c r="G57" s="14"/>
    </row>
    <row r="58" spans="1:7">
      <c r="A58" s="12">
        <f t="shared" ref="A58:A65" si="4">A57+1</f>
        <v>24</v>
      </c>
      <c r="B58" s="1" t="s">
        <v>41</v>
      </c>
      <c r="D58" s="15"/>
      <c r="E58" s="14"/>
      <c r="F58" s="14"/>
      <c r="G58" s="14"/>
    </row>
    <row r="59" spans="1:7">
      <c r="A59" s="12">
        <f t="shared" si="4"/>
        <v>25</v>
      </c>
      <c r="B59" s="1" t="s">
        <v>42</v>
      </c>
      <c r="D59" s="16">
        <v>403875</v>
      </c>
      <c r="E59" s="16">
        <v>357426</v>
      </c>
      <c r="F59" s="16">
        <v>272061</v>
      </c>
      <c r="G59" s="16">
        <v>284954.69999999995</v>
      </c>
    </row>
    <row r="60" spans="1:7">
      <c r="A60" s="12">
        <f t="shared" si="4"/>
        <v>26</v>
      </c>
      <c r="B60" s="1" t="s">
        <v>43</v>
      </c>
      <c r="D60" s="16">
        <v>56477</v>
      </c>
      <c r="E60" s="16">
        <v>54096</v>
      </c>
      <c r="F60" s="16">
        <v>42232</v>
      </c>
      <c r="G60" s="16">
        <v>7143.24</v>
      </c>
    </row>
    <row r="61" spans="1:7">
      <c r="A61" s="12">
        <f t="shared" si="4"/>
        <v>27</v>
      </c>
      <c r="B61" s="1" t="s">
        <v>18</v>
      </c>
      <c r="D61" s="16">
        <v>29732</v>
      </c>
      <c r="E61" s="16">
        <v>45579</v>
      </c>
      <c r="F61" s="16">
        <v>0</v>
      </c>
      <c r="G61" s="16">
        <v>0</v>
      </c>
    </row>
    <row r="62" spans="1:7">
      <c r="A62" s="12">
        <f t="shared" si="4"/>
        <v>28</v>
      </c>
      <c r="B62" s="1" t="s">
        <v>44</v>
      </c>
      <c r="D62" s="16">
        <v>112798</v>
      </c>
      <c r="E62" s="16">
        <v>179308</v>
      </c>
      <c r="F62" s="16">
        <v>199654</v>
      </c>
      <c r="G62" s="16">
        <v>284528.21947000001</v>
      </c>
    </row>
    <row r="63" spans="1:7">
      <c r="A63" s="12">
        <f t="shared" si="4"/>
        <v>29</v>
      </c>
      <c r="B63" s="1" t="s">
        <v>19</v>
      </c>
      <c r="D63" s="17">
        <v>3249740</v>
      </c>
      <c r="E63" s="17">
        <v>3739009</v>
      </c>
      <c r="F63" s="17">
        <v>1343671</v>
      </c>
      <c r="G63" s="17">
        <v>1496214.9</v>
      </c>
    </row>
    <row r="64" spans="1:7">
      <c r="A64" s="12">
        <f t="shared" si="4"/>
        <v>30</v>
      </c>
      <c r="B64" s="1" t="s">
        <v>45</v>
      </c>
      <c r="D64" s="18">
        <v>0</v>
      </c>
      <c r="E64" s="18">
        <v>0</v>
      </c>
      <c r="F64" s="18">
        <v>0</v>
      </c>
      <c r="G64" s="18">
        <v>0</v>
      </c>
    </row>
    <row r="65" spans="1:8">
      <c r="A65" s="12">
        <f t="shared" si="4"/>
        <v>31</v>
      </c>
      <c r="B65" s="1" t="s">
        <v>20</v>
      </c>
      <c r="D65" s="19">
        <f>SUM(D59:D64)</f>
        <v>3852622</v>
      </c>
      <c r="E65" s="19">
        <f t="shared" ref="E65:G65" si="5">SUM(E59:E64)</f>
        <v>4375418</v>
      </c>
      <c r="F65" s="19">
        <f t="shared" si="5"/>
        <v>1857618</v>
      </c>
      <c r="G65" s="19">
        <f t="shared" si="5"/>
        <v>2072841.0594699997</v>
      </c>
      <c r="H65" s="13"/>
    </row>
    <row r="66" spans="1:8">
      <c r="A66" s="10">
        <f t="shared" ref="A66:A81" si="6">A65+1</f>
        <v>32</v>
      </c>
      <c r="B66" s="1" t="s">
        <v>46</v>
      </c>
      <c r="D66" s="16"/>
      <c r="E66" s="20"/>
      <c r="F66" s="20"/>
      <c r="G66" s="20"/>
    </row>
    <row r="67" spans="1:8">
      <c r="A67" s="12">
        <f t="shared" si="6"/>
        <v>33</v>
      </c>
      <c r="B67" s="1" t="s">
        <v>47</v>
      </c>
      <c r="D67" s="16">
        <v>747</v>
      </c>
      <c r="E67" s="20">
        <v>1177</v>
      </c>
      <c r="F67" s="20">
        <v>4</v>
      </c>
      <c r="G67" s="20">
        <v>0.87</v>
      </c>
    </row>
    <row r="68" spans="1:8">
      <c r="A68" s="12">
        <f t="shared" si="6"/>
        <v>34</v>
      </c>
      <c r="B68" s="1" t="s">
        <v>48</v>
      </c>
      <c r="D68" s="21">
        <v>391465</v>
      </c>
      <c r="E68" s="22">
        <v>530280</v>
      </c>
      <c r="F68" s="22">
        <v>438388</v>
      </c>
      <c r="G68" s="22">
        <v>193138.90001028572</v>
      </c>
    </row>
    <row r="69" spans="1:8">
      <c r="A69" s="12">
        <f t="shared" si="6"/>
        <v>35</v>
      </c>
      <c r="B69" s="9" t="s">
        <v>49</v>
      </c>
      <c r="D69" s="16"/>
      <c r="E69" s="16"/>
      <c r="F69" s="23"/>
      <c r="G69" s="16"/>
    </row>
    <row r="70" spans="1:8">
      <c r="A70" s="12">
        <f t="shared" si="6"/>
        <v>36</v>
      </c>
      <c r="B70" s="9" t="s">
        <v>51</v>
      </c>
      <c r="D70" s="16">
        <v>862083</v>
      </c>
      <c r="E70" s="16">
        <v>981013</v>
      </c>
      <c r="F70" s="16">
        <v>352730</v>
      </c>
      <c r="G70" s="16">
        <v>396092</v>
      </c>
    </row>
    <row r="71" spans="1:8">
      <c r="A71" s="12">
        <f t="shared" si="6"/>
        <v>37</v>
      </c>
      <c r="B71" s="9" t="s">
        <v>50</v>
      </c>
      <c r="D71" s="16">
        <v>0</v>
      </c>
      <c r="E71" s="16"/>
      <c r="F71" s="16"/>
      <c r="G71" s="16"/>
    </row>
    <row r="72" spans="1:8">
      <c r="A72" s="12">
        <f t="shared" si="6"/>
        <v>38</v>
      </c>
      <c r="B72" s="9" t="s">
        <v>52</v>
      </c>
      <c r="D72" s="24">
        <f>SUM(D70:D71)</f>
        <v>862083</v>
      </c>
      <c r="E72" s="24">
        <f>SUM(E70:E71)</f>
        <v>981013</v>
      </c>
      <c r="F72" s="24">
        <f>SUM(F70:F71)</f>
        <v>352730</v>
      </c>
      <c r="G72" s="24">
        <f>SUM(G70:G71)</f>
        <v>396092</v>
      </c>
    </row>
    <row r="73" spans="1:8">
      <c r="A73" s="12">
        <f t="shared" si="6"/>
        <v>39</v>
      </c>
      <c r="B73" s="9" t="s">
        <v>53</v>
      </c>
      <c r="D73" s="16">
        <f>+D65-D67-D68-D72</f>
        <v>2598327</v>
      </c>
      <c r="E73" s="16">
        <f t="shared" ref="E73" si="7">+E65-E67-E68-E72</f>
        <v>2862948</v>
      </c>
      <c r="F73" s="16">
        <f t="shared" ref="F73" si="8">+F65-F67-F68-F72</f>
        <v>1066496</v>
      </c>
      <c r="G73" s="16">
        <f t="shared" ref="G73" si="9">+G65-G67-G68-G72</f>
        <v>1483609.289459714</v>
      </c>
    </row>
    <row r="74" spans="1:8">
      <c r="A74" s="12">
        <f t="shared" si="6"/>
        <v>40</v>
      </c>
      <c r="B74" s="9" t="s">
        <v>29</v>
      </c>
      <c r="D74" s="16"/>
      <c r="E74" s="16"/>
      <c r="F74" s="16"/>
      <c r="G74" s="16"/>
    </row>
    <row r="75" spans="1:8">
      <c r="A75" s="12">
        <f t="shared" si="6"/>
        <v>41</v>
      </c>
      <c r="B75" s="9" t="s">
        <v>54</v>
      </c>
      <c r="D75" s="16">
        <v>6105329</v>
      </c>
      <c r="E75" s="16">
        <v>6707343</v>
      </c>
      <c r="F75" s="16">
        <v>7484136</v>
      </c>
      <c r="G75" s="16">
        <v>7790658.9876712337</v>
      </c>
    </row>
    <row r="76" spans="1:8">
      <c r="A76" s="12">
        <f t="shared" si="6"/>
        <v>42</v>
      </c>
      <c r="B76" s="9" t="s">
        <v>55</v>
      </c>
      <c r="D76" s="19">
        <v>247990</v>
      </c>
      <c r="E76" s="19">
        <v>234817</v>
      </c>
      <c r="F76" s="19">
        <v>102729</v>
      </c>
      <c r="G76" s="19">
        <v>96953.612648109833</v>
      </c>
    </row>
    <row r="77" spans="1:8">
      <c r="A77" s="12">
        <f t="shared" si="6"/>
        <v>43</v>
      </c>
      <c r="B77" s="1" t="s">
        <v>56</v>
      </c>
      <c r="D77" s="25">
        <v>0</v>
      </c>
      <c r="E77" s="25">
        <v>0</v>
      </c>
      <c r="F77" s="25">
        <v>0</v>
      </c>
      <c r="G77" s="25">
        <v>0</v>
      </c>
    </row>
    <row r="78" spans="1:8">
      <c r="A78" s="12">
        <f t="shared" si="6"/>
        <v>44</v>
      </c>
      <c r="B78" s="1" t="s">
        <v>58</v>
      </c>
      <c r="D78" s="26">
        <v>-124762</v>
      </c>
      <c r="E78" s="26">
        <v>-158663</v>
      </c>
      <c r="F78" s="26">
        <v>-129535</v>
      </c>
      <c r="G78" s="26">
        <v>-159831.77511999998</v>
      </c>
    </row>
    <row r="79" spans="1:8">
      <c r="A79" s="12">
        <f t="shared" si="6"/>
        <v>45</v>
      </c>
      <c r="B79" s="1" t="s">
        <v>57</v>
      </c>
      <c r="D79" s="25">
        <f>SUM(D75:D78)</f>
        <v>6228557</v>
      </c>
      <c r="E79" s="25">
        <f t="shared" ref="E79:G79" si="10">SUM(E75:E78)</f>
        <v>6783497</v>
      </c>
      <c r="F79" s="25">
        <f t="shared" si="10"/>
        <v>7457330</v>
      </c>
      <c r="G79" s="25">
        <f t="shared" si="10"/>
        <v>7727780.8251993433</v>
      </c>
    </row>
    <row r="80" spans="1:8">
      <c r="A80" s="12">
        <f t="shared" si="6"/>
        <v>46</v>
      </c>
      <c r="D80" s="14"/>
      <c r="E80" s="14"/>
      <c r="F80" s="14"/>
      <c r="G80" s="14"/>
    </row>
    <row r="81" spans="1:7" ht="13.5" thickBot="1">
      <c r="A81" s="12">
        <f t="shared" si="6"/>
        <v>47</v>
      </c>
      <c r="B81" s="11" t="s">
        <v>21</v>
      </c>
      <c r="D81" s="27">
        <f>D38-D79+D73</f>
        <v>17847108</v>
      </c>
      <c r="E81" s="27">
        <f t="shared" ref="E81:G81" si="11">E38-E79+E73</f>
        <v>15352000</v>
      </c>
      <c r="F81" s="27">
        <f t="shared" si="11"/>
        <v>11578023</v>
      </c>
      <c r="G81" s="27">
        <f t="shared" si="11"/>
        <v>9244162.4642603714</v>
      </c>
    </row>
    <row r="82" spans="1:7" ht="13" thickTop="1">
      <c r="D82" s="25"/>
      <c r="E82" s="25"/>
      <c r="F82" s="25"/>
      <c r="G82" s="25"/>
    </row>
    <row r="83" spans="1:7">
      <c r="A83" s="10">
        <f>A81+1</f>
        <v>48</v>
      </c>
      <c r="B83" s="1" t="s">
        <v>22</v>
      </c>
      <c r="D83" s="28">
        <v>11195219</v>
      </c>
      <c r="E83" s="28">
        <v>10841755</v>
      </c>
      <c r="F83" s="28">
        <v>10336595</v>
      </c>
      <c r="G83" s="28">
        <v>11910905</v>
      </c>
    </row>
    <row r="84" spans="1:7">
      <c r="D84" s="14"/>
      <c r="E84" s="14"/>
      <c r="F84" s="14"/>
      <c r="G84" s="14"/>
    </row>
    <row r="85" spans="1:7">
      <c r="D85" s="14"/>
      <c r="E85" s="14"/>
      <c r="F85" s="29"/>
      <c r="G85" s="14"/>
    </row>
  </sheetData>
  <mergeCells count="16">
    <mergeCell ref="A1:G1"/>
    <mergeCell ref="A8:G8"/>
    <mergeCell ref="A7:G7"/>
    <mergeCell ref="A2:G2"/>
    <mergeCell ref="A3:G3"/>
    <mergeCell ref="A4:G4"/>
    <mergeCell ref="A5:G5"/>
    <mergeCell ref="A6:G6"/>
    <mergeCell ref="A47:G47"/>
    <mergeCell ref="A48:G48"/>
    <mergeCell ref="A49:G49"/>
    <mergeCell ref="A42:G42"/>
    <mergeCell ref="A43:G43"/>
    <mergeCell ref="A44:G44"/>
    <mergeCell ref="A45:G45"/>
    <mergeCell ref="A46:G46"/>
  </mergeCells>
  <pageMargins left="0.7" right="0.7" top="0.75" bottom="0.75" header="0.3" footer="0.3"/>
  <pageSetup scale="80" orientation="portrait" verticalDpi="0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 DR 1-50</vt:lpstr>
      <vt:lpstr>'PSC DR 1-50'!Print_Area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</cp:lastModifiedBy>
  <cp:lastPrinted>2016-05-20T13:37:41Z</cp:lastPrinted>
  <dcterms:created xsi:type="dcterms:W3CDTF">2013-05-08T18:59:52Z</dcterms:created>
  <dcterms:modified xsi:type="dcterms:W3CDTF">2021-06-10T03:50:26Z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