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937117\AppData\Local\Temp\278\notes9E8BB0\"/>
    </mc:Choice>
  </mc:AlternateContent>
  <bookViews>
    <workbookView xWindow="-105" yWindow="-105" windowWidth="23250" windowHeight="14010"/>
  </bookViews>
  <sheets>
    <sheet name="Page 1" sheetId="5" r:id="rId1"/>
    <sheet name="Page 2" sheetId="9" r:id="rId2"/>
    <sheet name="Page 3" sheetId="6" r:id="rId3"/>
    <sheet name="Page 4" sheetId="1" r:id="rId4"/>
    <sheet name="Page 5" sheetId="4" r:id="rId5"/>
    <sheet name="Page 6" sheetId="2" r:id="rId6"/>
    <sheet name="Page 7" sheetId="8" r:id="rId7"/>
  </sheets>
  <definedNames>
    <definedName name="_xlnm.Print_Area" localSheetId="3">'Page 4'!$A$1:$J$58</definedName>
  </definedNames>
  <calcPr calcId="152511"/>
</workbook>
</file>

<file path=xl/calcChain.xml><?xml version="1.0" encoding="utf-8"?>
<calcChain xmlns="http://schemas.openxmlformats.org/spreadsheetml/2006/main">
  <c r="C8" i="1" l="1"/>
  <c r="D8" i="1"/>
  <c r="E8" i="1"/>
  <c r="F8" i="1"/>
  <c r="G8" i="1"/>
  <c r="H8" i="1"/>
  <c r="I8" i="1"/>
  <c r="J8" i="1"/>
  <c r="C9" i="1"/>
  <c r="D9" i="1"/>
  <c r="E9" i="1"/>
  <c r="F9" i="1"/>
  <c r="G9" i="1"/>
  <c r="H9" i="1"/>
  <c r="I9" i="1"/>
  <c r="J9" i="1"/>
  <c r="B9" i="1"/>
  <c r="B8" i="1"/>
  <c r="C10" i="1"/>
  <c r="C13" i="6" s="1"/>
  <c r="D10" i="1"/>
  <c r="C14" i="6" s="1"/>
  <c r="E10" i="1"/>
  <c r="C15" i="6" s="1"/>
  <c r="F10" i="1"/>
  <c r="C16" i="6" s="1"/>
  <c r="G10" i="1"/>
  <c r="C17" i="6" s="1"/>
  <c r="H10" i="1"/>
  <c r="C18" i="6" s="1"/>
  <c r="I10" i="1"/>
  <c r="C19" i="6" s="1"/>
  <c r="J10" i="1"/>
  <c r="C20" i="6" s="1"/>
  <c r="B10" i="1"/>
  <c r="C12" i="6" s="1"/>
  <c r="C55" i="1"/>
  <c r="D55" i="1"/>
  <c r="E55" i="1"/>
  <c r="F55" i="1"/>
  <c r="G55" i="1"/>
  <c r="H55" i="1"/>
  <c r="I55" i="1"/>
  <c r="J55" i="1"/>
  <c r="B55" i="1"/>
  <c r="D14" i="9" l="1"/>
  <c r="D15" i="9"/>
  <c r="D16" i="9"/>
  <c r="D17" i="9"/>
  <c r="D18" i="9"/>
  <c r="D19" i="9"/>
  <c r="D20" i="9"/>
  <c r="D21" i="9"/>
  <c r="G21" i="5"/>
  <c r="G23" i="5"/>
  <c r="F16" i="5"/>
  <c r="F17" i="5"/>
  <c r="F18" i="5"/>
  <c r="F19" i="5"/>
  <c r="F20" i="5"/>
  <c r="F21" i="5"/>
  <c r="F22" i="5"/>
  <c r="F23" i="5"/>
  <c r="E37" i="4"/>
  <c r="D37" i="4"/>
  <c r="C37" i="4"/>
  <c r="J21" i="4"/>
  <c r="I21" i="4"/>
  <c r="H21" i="4"/>
  <c r="D21" i="4"/>
  <c r="E21" i="4"/>
  <c r="M13" i="2"/>
  <c r="G16" i="5" s="1"/>
  <c r="M14" i="2"/>
  <c r="G17" i="5" s="1"/>
  <c r="M15" i="2"/>
  <c r="G18" i="5" s="1"/>
  <c r="M16" i="2"/>
  <c r="G19" i="5" s="1"/>
  <c r="M17" i="2"/>
  <c r="G20" i="5" s="1"/>
  <c r="M18" i="2"/>
  <c r="M19" i="2"/>
  <c r="G22" i="5" s="1"/>
  <c r="M20" i="2"/>
  <c r="H13" i="2"/>
  <c r="H14" i="2"/>
  <c r="H15" i="2"/>
  <c r="H16" i="2"/>
  <c r="H17" i="2"/>
  <c r="H18" i="2"/>
  <c r="H19" i="2"/>
  <c r="H20" i="2"/>
  <c r="F12" i="4"/>
  <c r="F13" i="4"/>
  <c r="F14" i="4"/>
  <c r="F15" i="4"/>
  <c r="F16" i="4"/>
  <c r="F17" i="4"/>
  <c r="F18" i="4"/>
  <c r="F19" i="4"/>
  <c r="H12" i="2"/>
  <c r="G13" i="6" l="1"/>
  <c r="G14" i="6"/>
  <c r="G15" i="6"/>
  <c r="G16" i="6"/>
  <c r="G17" i="6"/>
  <c r="G18" i="6"/>
  <c r="G19" i="6"/>
  <c r="G20" i="6"/>
  <c r="G12" i="6"/>
  <c r="B23" i="5" l="1"/>
  <c r="B21" i="9"/>
  <c r="B22" i="5"/>
  <c r="B20" i="9"/>
  <c r="B19" i="9"/>
  <c r="B21" i="5"/>
  <c r="B18" i="9"/>
  <c r="B20" i="5"/>
  <c r="B17" i="9"/>
  <c r="B19" i="5"/>
  <c r="B18" i="5"/>
  <c r="B16" i="9"/>
  <c r="B17" i="5"/>
  <c r="B15" i="9"/>
  <c r="B16" i="5"/>
  <c r="B14" i="9"/>
  <c r="M21" i="8"/>
  <c r="B21" i="8" l="1"/>
  <c r="F14" i="9" l="1"/>
  <c r="H14" i="9" s="1"/>
  <c r="J14" i="9" s="1"/>
  <c r="F15" i="9"/>
  <c r="H15" i="9" s="1"/>
  <c r="J15" i="9" s="1"/>
  <c r="F16" i="9"/>
  <c r="H16" i="9" s="1"/>
  <c r="J16" i="9" s="1"/>
  <c r="F17" i="9"/>
  <c r="H17" i="9" s="1"/>
  <c r="J17" i="9" s="1"/>
  <c r="F18" i="9"/>
  <c r="H18" i="9" s="1"/>
  <c r="J18" i="9" s="1"/>
  <c r="F19" i="9"/>
  <c r="H19" i="9" s="1"/>
  <c r="J19" i="9" s="1"/>
  <c r="F20" i="9"/>
  <c r="H20" i="9" s="1"/>
  <c r="J20" i="9" s="1"/>
  <c r="F21" i="9"/>
  <c r="H21" i="9" s="1"/>
  <c r="J21" i="9" s="1"/>
  <c r="F21" i="8" l="1"/>
  <c r="E21" i="8"/>
  <c r="C21" i="8"/>
  <c r="C21" i="4"/>
  <c r="F15" i="5"/>
  <c r="F24" i="5" s="1"/>
  <c r="I21" i="8" l="1"/>
  <c r="K21" i="8"/>
  <c r="E24" i="5" l="1"/>
  <c r="D24" i="5"/>
  <c r="F34" i="4" l="1"/>
  <c r="K18" i="4"/>
  <c r="M12" i="2" l="1"/>
  <c r="M22" i="2" s="1"/>
  <c r="H22" i="2"/>
  <c r="F35" i="4" l="1"/>
  <c r="F33" i="4"/>
  <c r="F32" i="4"/>
  <c r="F31" i="4"/>
  <c r="F30" i="4"/>
  <c r="F29" i="4"/>
  <c r="F28" i="4"/>
  <c r="F27" i="4"/>
  <c r="K19" i="4"/>
  <c r="K17" i="4"/>
  <c r="K16" i="4"/>
  <c r="K15" i="4"/>
  <c r="K14" i="4"/>
  <c r="K13" i="4"/>
  <c r="K12" i="4"/>
  <c r="K11" i="4"/>
  <c r="K21" i="4" s="1"/>
  <c r="F11" i="4"/>
  <c r="F21" i="4" s="1"/>
  <c r="F37" i="4" l="1"/>
  <c r="L22" i="5"/>
  <c r="K22" i="5"/>
  <c r="I22" i="5"/>
  <c r="J22" i="5"/>
  <c r="K3" i="8"/>
  <c r="L3" i="2"/>
  <c r="J3" i="4"/>
  <c r="J3" i="1"/>
  <c r="G21" i="6" l="1"/>
  <c r="B15" i="5"/>
  <c r="F13" i="9"/>
  <c r="F22" i="9" s="1"/>
  <c r="D13" i="9"/>
  <c r="H13" i="9" s="1"/>
  <c r="H22" i="9" s="1"/>
  <c r="I23" i="5" l="1"/>
  <c r="J23" i="5"/>
  <c r="L23" i="5"/>
  <c r="K23" i="5"/>
  <c r="L21" i="5"/>
  <c r="K21" i="5"/>
  <c r="I21" i="5"/>
  <c r="J21" i="5"/>
  <c r="I20" i="5"/>
  <c r="J20" i="5"/>
  <c r="K20" i="5"/>
  <c r="L20" i="5"/>
  <c r="L19" i="5"/>
  <c r="J19" i="5"/>
  <c r="I19" i="5"/>
  <c r="K19" i="5"/>
  <c r="L18" i="5"/>
  <c r="K18" i="5"/>
  <c r="I18" i="5"/>
  <c r="J18" i="5"/>
  <c r="L17" i="5"/>
  <c r="I17" i="5"/>
  <c r="J17" i="5"/>
  <c r="K17" i="5"/>
  <c r="L16" i="5"/>
  <c r="K16" i="5"/>
  <c r="I16" i="5"/>
  <c r="J16" i="5"/>
  <c r="L15" i="5"/>
  <c r="K15" i="5"/>
  <c r="I15" i="5"/>
  <c r="J15" i="5"/>
  <c r="D22" i="9"/>
  <c r="G15" i="5"/>
  <c r="G24" i="5" s="1"/>
  <c r="L24" i="5" l="1"/>
  <c r="L32" i="5"/>
  <c r="L33" i="5" s="1"/>
  <c r="J24" i="5"/>
  <c r="J32" i="5"/>
  <c r="J33" i="5" s="1"/>
  <c r="I32" i="5"/>
  <c r="I33" i="5" s="1"/>
  <c r="I24" i="5"/>
  <c r="K32" i="5"/>
  <c r="K33" i="5" s="1"/>
  <c r="K24" i="5"/>
  <c r="B24" i="5"/>
  <c r="I34" i="5" l="1"/>
  <c r="L34" i="5"/>
  <c r="K34" i="5"/>
  <c r="J34" i="5"/>
  <c r="G3" i="6"/>
  <c r="J3" i="9"/>
  <c r="B13" i="9" l="1"/>
  <c r="J13" i="9" s="1"/>
  <c r="J29" i="9" l="1"/>
  <c r="J30" i="9" s="1"/>
  <c r="J31" i="9" s="1"/>
  <c r="J22" i="9"/>
  <c r="B22" i="9"/>
</calcChain>
</file>

<file path=xl/sharedStrings.xml><?xml version="1.0" encoding="utf-8"?>
<sst xmlns="http://schemas.openxmlformats.org/spreadsheetml/2006/main" count="358" uniqueCount="190">
  <si>
    <t>Average</t>
  </si>
  <si>
    <t>Past 5-Years Historical Growth Rates</t>
  </si>
  <si>
    <t>EPS</t>
  </si>
  <si>
    <t>DPS</t>
  </si>
  <si>
    <t>BVPS</t>
  </si>
  <si>
    <t>Yield</t>
  </si>
  <si>
    <t>Dividends</t>
  </si>
  <si>
    <t>(a)</t>
  </si>
  <si>
    <t>(b)</t>
  </si>
  <si>
    <t>Growth</t>
  </si>
  <si>
    <t>Projected</t>
  </si>
  <si>
    <t>Zacks</t>
  </si>
  <si>
    <t xml:space="preserve">EPS </t>
  </si>
  <si>
    <t>Retention</t>
  </si>
  <si>
    <t>COE</t>
  </si>
  <si>
    <t>Combination Utility Group</t>
  </si>
  <si>
    <t>MGE Energy Inc.</t>
  </si>
  <si>
    <t>Alliant Energy Corp.</t>
  </si>
  <si>
    <t>CMS Energy Corp.</t>
  </si>
  <si>
    <t>Consolidated Edison, Inc.</t>
  </si>
  <si>
    <t>Historical</t>
  </si>
  <si>
    <t>Value Line</t>
  </si>
  <si>
    <t xml:space="preserve"> EPS</t>
  </si>
  <si>
    <t>Dividend</t>
  </si>
  <si>
    <t>EPS Growth</t>
  </si>
  <si>
    <t>EPS COE</t>
  </si>
  <si>
    <t>Projected Growth Rates and Cost of Equity Estimates</t>
  </si>
  <si>
    <t>Dividend Yield Calculation</t>
  </si>
  <si>
    <t>(b)/(a)</t>
  </si>
  <si>
    <t>Ret. Growth</t>
  </si>
  <si>
    <t>Next 12-Mo.</t>
  </si>
  <si>
    <t>Stock Price</t>
  </si>
  <si>
    <t>(1)</t>
  </si>
  <si>
    <t>(2)</t>
  </si>
  <si>
    <t>(3)</t>
  </si>
  <si>
    <t>(4)</t>
  </si>
  <si>
    <t>(5)</t>
  </si>
  <si>
    <t>(6)</t>
  </si>
  <si>
    <t>DCF Method</t>
  </si>
  <si>
    <t>Per Share Annual Growth Rates - Historical and Projected</t>
  </si>
  <si>
    <t>Retention Growth Rates - Historical and Projected</t>
  </si>
  <si>
    <t>S&amp;P</t>
  </si>
  <si>
    <t>Rank</t>
  </si>
  <si>
    <t>Safety</t>
  </si>
  <si>
    <t>Financial</t>
  </si>
  <si>
    <t>Strength</t>
  </si>
  <si>
    <t>A-</t>
  </si>
  <si>
    <t>B++</t>
  </si>
  <si>
    <t>AAA</t>
  </si>
  <si>
    <t>A++</t>
  </si>
  <si>
    <t>BBB+</t>
  </si>
  <si>
    <t>B+</t>
  </si>
  <si>
    <t>AA+</t>
  </si>
  <si>
    <t>A+</t>
  </si>
  <si>
    <t>A</t>
  </si>
  <si>
    <t>AA</t>
  </si>
  <si>
    <t>AA-</t>
  </si>
  <si>
    <t>B</t>
  </si>
  <si>
    <t>C++</t>
  </si>
  <si>
    <t>C+</t>
  </si>
  <si>
    <t>BBB</t>
  </si>
  <si>
    <t>C</t>
  </si>
  <si>
    <t>BBB-</t>
  </si>
  <si>
    <t>Investment Risk Indicators</t>
  </si>
  <si>
    <t>Value Line Risk Indicators</t>
  </si>
  <si>
    <t>Long-Term Credit Ratings</t>
  </si>
  <si>
    <t>Fin. Str.</t>
  </si>
  <si>
    <t>Stk Price</t>
  </si>
  <si>
    <t>S&amp;P LT</t>
  </si>
  <si>
    <t>Moody's LT</t>
  </si>
  <si>
    <t>Moody's</t>
  </si>
  <si>
    <t>Beta</t>
  </si>
  <si>
    <t>Weight</t>
  </si>
  <si>
    <t>Stability</t>
  </si>
  <si>
    <t xml:space="preserve">Rating </t>
  </si>
  <si>
    <t>Baa1</t>
  </si>
  <si>
    <t>Baa2</t>
  </si>
  <si>
    <t>Aa3</t>
  </si>
  <si>
    <t>A3</t>
  </si>
  <si>
    <t>A2</t>
  </si>
  <si>
    <t>Averages</t>
  </si>
  <si>
    <t>S&amp;P Credit</t>
  </si>
  <si>
    <t>Moody's Credit</t>
  </si>
  <si>
    <t>Value Line Fin.</t>
  </si>
  <si>
    <t>Rating Weightings</t>
  </si>
  <si>
    <t>Str. Weightings</t>
  </si>
  <si>
    <t>Aaa</t>
  </si>
  <si>
    <t>Aa1</t>
  </si>
  <si>
    <t>Aa2</t>
  </si>
  <si>
    <t>A1</t>
  </si>
  <si>
    <t>Baa3</t>
  </si>
  <si>
    <t>BB+</t>
  </si>
  <si>
    <t>Ba1</t>
  </si>
  <si>
    <t>BB</t>
  </si>
  <si>
    <t>Ba2</t>
  </si>
  <si>
    <t>BB-</t>
  </si>
  <si>
    <t>Ba3</t>
  </si>
  <si>
    <t>Historical EPS Growth Rates and Cost of Equity Estimates</t>
  </si>
  <si>
    <t xml:space="preserve">Cost of </t>
  </si>
  <si>
    <t>Equity -</t>
  </si>
  <si>
    <t>Hist. EPS</t>
  </si>
  <si>
    <t>Past 10-Years Historical Growth Rates</t>
  </si>
  <si>
    <t xml:space="preserve"> n/a = Data not published or not applicable.</t>
  </si>
  <si>
    <t>5-Year</t>
  </si>
  <si>
    <t>10-Year</t>
  </si>
  <si>
    <t>(4)   Average of (2) and (3) above.</t>
  </si>
  <si>
    <t>(5)   Sum of (1) and (4) above.</t>
  </si>
  <si>
    <t>Average (6)</t>
  </si>
  <si>
    <t>Yahoo</t>
  </si>
  <si>
    <t>Finance</t>
  </si>
  <si>
    <t>`</t>
  </si>
  <si>
    <t>Eversource Energy</t>
  </si>
  <si>
    <t>WEC Energy Group</t>
  </si>
  <si>
    <t>Footnotes:  (1)  S&amp;P and Moody's credit ratings for Madison Gas &amp; Electric Company,  (2) Moody's credit rating for Vectren Corp. is for subsidiaries Indiana Gas and Southern Indiana Gas &amp; Electric.</t>
  </si>
  <si>
    <t>Black Hills Corp.</t>
  </si>
  <si>
    <t>Northwestern Corp.</t>
  </si>
  <si>
    <t>Date</t>
  </si>
  <si>
    <t>Energy</t>
  </si>
  <si>
    <t>Inc.</t>
  </si>
  <si>
    <t>Alliant Energy</t>
  </si>
  <si>
    <t>Corp.</t>
  </si>
  <si>
    <t>Black Hills</t>
  </si>
  <si>
    <t>CMS Energy</t>
  </si>
  <si>
    <t>Consolidated</t>
  </si>
  <si>
    <t>Edison, Inc.</t>
  </si>
  <si>
    <t>Eversource</t>
  </si>
  <si>
    <t>MGE Energy</t>
  </si>
  <si>
    <t>Northwestern</t>
  </si>
  <si>
    <t>WEC Energy</t>
  </si>
  <si>
    <t>Group</t>
  </si>
  <si>
    <t>40-Day Average</t>
  </si>
  <si>
    <t>Average (7)</t>
  </si>
  <si>
    <t>(6)   Sum of dividend yield and applicable projected growth rate.</t>
  </si>
  <si>
    <t>at www.standardandpoors.com and www.moodys.com.</t>
  </si>
  <si>
    <t>Sempra Energy</t>
  </si>
  <si>
    <t>Sempra</t>
  </si>
  <si>
    <t>Page 7 of 7</t>
  </si>
  <si>
    <t>Page 1 of 7</t>
  </si>
  <si>
    <t>Page 2 of 7</t>
  </si>
  <si>
    <t>Page 3 of 7</t>
  </si>
  <si>
    <t>Page 4 of 7</t>
  </si>
  <si>
    <t>Page 5 of 7</t>
  </si>
  <si>
    <t>Page 6 of 7</t>
  </si>
  <si>
    <t>Market Cap</t>
  </si>
  <si>
    <t>Black Hills Corp. (BKH)</t>
  </si>
  <si>
    <t>CMS Energy Corp. (CMS)</t>
  </si>
  <si>
    <t>Consolidated Edison, Inc. (ED)</t>
  </si>
  <si>
    <t>Eversource Energy (ES)</t>
  </si>
  <si>
    <t>MGE Energy Inc. (1) (MGEE)</t>
  </si>
  <si>
    <t xml:space="preserve">Northwestern Corp. </t>
  </si>
  <si>
    <t>Sempra Energy (SRE)</t>
  </si>
  <si>
    <t>WEC Energy Group (WEC)</t>
  </si>
  <si>
    <t xml:space="preserve">10-Day Average </t>
  </si>
  <si>
    <t>20-Day Average</t>
  </si>
  <si>
    <t>Billions ($)</t>
  </si>
  <si>
    <t>'23 - '25</t>
  </si>
  <si>
    <t>per Value Line</t>
  </si>
  <si>
    <t>(2)   www.yahoo.com (retrieved March 1, 2021).</t>
  </si>
  <si>
    <t>(3)   www.zacks.com (retrieved March 1, 2021).</t>
  </si>
  <si>
    <t>Estimated '18-'20 to '24-'26 Growth Rates</t>
  </si>
  <si>
    <t>Source:  Value Line Investment Survey, January 22, 2021, February 12, 2021, and March 12, 2021.   S&amp;P and Moody's ratings accessed on February 24, 2021 and February 25, 2021.</t>
  </si>
  <si>
    <t>Source: Value Line Investment Survey, January 22, 2021, February 12, 2021, March 12, 2021.</t>
  </si>
  <si>
    <t>Source:    Value Line Investment Survey, January 22, 2021, February 12, 2021, March 12, 2021.</t>
  </si>
  <si>
    <t>Alliant Energy Corp. (LNT)</t>
  </si>
  <si>
    <t>Average Closing Stock Price through March 15, 2021</t>
  </si>
  <si>
    <t>Low-End and High-End Outlier Tests</t>
  </si>
  <si>
    <t>Median Result (excluding negative values)(7)</t>
  </si>
  <si>
    <t>200% of Median Result (7)</t>
  </si>
  <si>
    <t>40-Day Avg.</t>
  </si>
  <si>
    <t>(b)  Value Line Investment Survey, Summary and Index, March 19, 2021.  Estimated dividends during the next 12-months.</t>
  </si>
  <si>
    <t xml:space="preserve">        results that were more than 200% of the median value of the DCF results for the entire proxy group prior to the elimination of any outlier results (with the exception of negative estimates).</t>
  </si>
  <si>
    <t>Median Result (excluding negative values)(6)</t>
  </si>
  <si>
    <t>200% of Median Result (6)</t>
  </si>
  <si>
    <t>High-End Threshold - 200% of Median (average)</t>
  </si>
  <si>
    <t xml:space="preserve">        Opinion No. 569-B, 173 FERC ¶ 61,159, at P.140 (Nov. 19, 2020).  FERC's previous high-end outlier test of 17.7% was further applied where indicated (see ISO New England Inc., 109 FERC</t>
  </si>
  <si>
    <t xml:space="preserve">        ¶ 61,147 at P 205 (November 3, 2004). </t>
  </si>
  <si>
    <t>Attachment VVR-8</t>
  </si>
  <si>
    <t>(1)   See page 3 of this Attachment.</t>
  </si>
  <si>
    <t>(4)   See page 5 of this Attachment.</t>
  </si>
  <si>
    <t>(5)   See page 6 of this Attachment.</t>
  </si>
  <si>
    <t xml:space="preserve">        See page 7 of Attachment VVR-7 and FERC Opinion No. 569, 169 FERC ¶, 61,129, at P. 387 (Nov. 21, 2019), FERC Opinion No. 569-A, 171 FERC ¶ 61,154, at P.154 (May 21, 2020), and FERC </t>
  </si>
  <si>
    <t>(2)   See page 5 of this Attachment.</t>
  </si>
  <si>
    <t>(3)   See page 5 of this Attachment.</t>
  </si>
  <si>
    <t>(a)  See page 4 of this Attachment; 40-day average closing stock price.</t>
  </si>
  <si>
    <t>Vincent V. Rea</t>
  </si>
  <si>
    <t>Low-End Threshold (5.30%) (7)</t>
  </si>
  <si>
    <t>(7)   For cost of equity estimates, the average calculations exclude the highlighted data.  DCF estimates below 5.30% were excluded from the estimated cost of equity.  Also excluded were DCF</t>
  </si>
  <si>
    <t>Low-End Threshold (5.30%) (6)</t>
  </si>
  <si>
    <t>(6)   For cost of equity estimates, the average calculations exclude the highlighted data.  DCF estimates below 5.30% were excluded from the estimated cost of equity.  Also excluded were DCF</t>
  </si>
  <si>
    <t>Case No. 2021-00183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</si>
</sst>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%"/>
    <numFmt numFmtId="166" formatCode="_([$$-409]* #,##0.00_);_([$$-409]* \(#,##0.00\);_([$$-409]* &quot;-&quot;??_);_(@_)"/>
    <numFmt numFmtId="167" formatCode="_(* #,##0.0_);_(* \(#,##0.0\);_(* &quot;-&quot;??_);_(@_)"/>
    <numFmt numFmtId="168" formatCode="_(* #,##0_);_(* \(#,##0\);_(* &quot;-&quot;??_);_(@_)"/>
    <numFmt numFmtId="169" formatCode="0.0"/>
  </numFmts>
  <fonts count="37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i/>
      <sz val="11"/>
      <color theme="1"/>
      <name val="Calibri"/>
      <family val="2"/>
    </font>
    <font>
      <b/>
      <sz val="14"/>
      <color theme="1"/>
      <name val="Calibri"/>
      <family val="2"/>
      <scheme val="minor"/>
    </font>
    <font>
      <sz val="11"/>
      <color theme="1"/>
      <name val="Calisto MT"/>
      <family val="1"/>
    </font>
    <font>
      <sz val="9"/>
      <color theme="1"/>
      <name val="Calisto MT"/>
      <family val="1"/>
    </font>
    <font>
      <b/>
      <sz val="11"/>
      <color theme="1"/>
      <name val="Calisto MT"/>
      <family val="1"/>
    </font>
    <font>
      <sz val="11"/>
      <color theme="1"/>
      <name val="Californian FB"/>
      <family val="1"/>
    </font>
    <font>
      <sz val="10"/>
      <color theme="1"/>
      <name val="Calisto MT"/>
      <family val="1"/>
    </font>
    <font>
      <sz val="12"/>
      <color theme="1"/>
      <name val="Calisto MT"/>
      <family val="1"/>
    </font>
    <font>
      <b/>
      <sz val="9"/>
      <color theme="1"/>
      <name val="Calisto MT"/>
      <family val="1"/>
    </font>
    <font>
      <sz val="8"/>
      <color theme="1"/>
      <name val="Calisto MT"/>
      <family val="1"/>
    </font>
    <font>
      <sz val="14"/>
      <color theme="1"/>
      <name val="Calibri"/>
      <family val="2"/>
      <scheme val="minor"/>
    </font>
    <font>
      <b/>
      <sz val="10"/>
      <color theme="1"/>
      <name val="Calisto MT"/>
      <family val="1"/>
    </font>
    <font>
      <b/>
      <i/>
      <sz val="11"/>
      <color theme="1"/>
      <name val="Calibri"/>
      <family val="2"/>
      <scheme val="minor"/>
    </font>
    <font>
      <sz val="11"/>
      <color indexed="8"/>
      <name val="Calisto MT"/>
      <family val="1"/>
    </font>
    <font>
      <u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indexed="8"/>
      <name val="Calisto MT"/>
      <family val="1"/>
    </font>
    <font>
      <sz val="9"/>
      <color indexed="8"/>
      <name val="Calisto MT"/>
      <family val="1"/>
    </font>
    <font>
      <sz val="9"/>
      <color theme="1"/>
      <name val="Calibri"/>
      <family val="2"/>
    </font>
    <font>
      <sz val="8"/>
      <color indexed="8"/>
      <name val="Calisto MT"/>
      <family val="1"/>
    </font>
    <font>
      <sz val="8"/>
      <color theme="1"/>
      <name val="Calibri"/>
      <family val="2"/>
    </font>
    <font>
      <sz val="12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sto MT"/>
      <family val="1"/>
    </font>
    <font>
      <u/>
      <sz val="11"/>
      <color indexed="8"/>
      <name val="Calisto MT"/>
      <family val="1"/>
    </font>
    <font>
      <sz val="9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2"/>
      <color indexed="8"/>
      <name val="Calisto MT"/>
      <family val="1"/>
    </font>
    <font>
      <sz val="10"/>
      <color theme="1"/>
      <name val="Calibri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22">
    <xf numFmtId="0" fontId="0" fillId="0" borderId="0" xfId="0"/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/>
    <xf numFmtId="165" fontId="9" fillId="0" borderId="0" xfId="3" applyNumberFormat="1" applyFont="1" applyFill="1" applyBorder="1"/>
    <xf numFmtId="0" fontId="6" fillId="0" borderId="0" xfId="0" applyFont="1" applyFill="1"/>
    <xf numFmtId="0" fontId="10" fillId="0" borderId="0" xfId="0" applyFont="1" applyFill="1"/>
    <xf numFmtId="0" fontId="0" fillId="0" borderId="0" xfId="0" applyFill="1"/>
    <xf numFmtId="0" fontId="20" fillId="0" borderId="0" xfId="0" applyFont="1" applyFill="1" applyBorder="1" applyAlignment="1">
      <alignment horizontal="center"/>
    </xf>
    <xf numFmtId="0" fontId="20" fillId="0" borderId="2" xfId="0" applyFont="1" applyFill="1" applyBorder="1" applyAlignment="1">
      <alignment horizontal="center"/>
    </xf>
    <xf numFmtId="0" fontId="9" fillId="0" borderId="0" xfId="0" applyFont="1" applyFill="1"/>
    <xf numFmtId="165" fontId="9" fillId="0" borderId="1" xfId="3" applyNumberFormat="1" applyFont="1" applyFill="1" applyBorder="1"/>
    <xf numFmtId="0" fontId="14" fillId="0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7" fillId="0" borderId="0" xfId="0" applyFont="1" applyFill="1"/>
    <xf numFmtId="0" fontId="20" fillId="0" borderId="0" xfId="0" applyFont="1" applyFill="1" applyBorder="1"/>
    <xf numFmtId="0" fontId="12" fillId="0" borderId="0" xfId="0" applyFont="1" applyFill="1"/>
    <xf numFmtId="0" fontId="20" fillId="0" borderId="2" xfId="0" applyFont="1" applyFill="1" applyBorder="1"/>
    <xf numFmtId="0" fontId="24" fillId="0" borderId="2" xfId="0" quotePrefix="1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20" fillId="0" borderId="0" xfId="0" applyFont="1" applyFill="1"/>
    <xf numFmtId="0" fontId="9" fillId="0" borderId="2" xfId="0" applyFont="1" applyFill="1" applyBorder="1"/>
    <xf numFmtId="165" fontId="9" fillId="0" borderId="0" xfId="3" applyNumberFormat="1" applyFont="1" applyFill="1"/>
    <xf numFmtId="165" fontId="9" fillId="0" borderId="0" xfId="0" applyNumberFormat="1" applyFont="1" applyFill="1"/>
    <xf numFmtId="0" fontId="9" fillId="0" borderId="0" xfId="0" applyFont="1" applyFill="1" applyAlignment="1">
      <alignment horizontal="center"/>
    </xf>
    <xf numFmtId="0" fontId="3" fillId="0" borderId="0" xfId="0" applyFont="1" applyFill="1" applyAlignment="1"/>
    <xf numFmtId="0" fontId="3" fillId="0" borderId="0" xfId="0" applyFont="1" applyFill="1" applyBorder="1" applyAlignment="1"/>
    <xf numFmtId="0" fontId="17" fillId="0" borderId="0" xfId="0" applyFont="1" applyFill="1" applyBorder="1" applyAlignment="1">
      <alignment horizontal="center"/>
    </xf>
    <xf numFmtId="14" fontId="0" fillId="0" borderId="0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3" xfId="0" quotePrefix="1" applyFont="1" applyFill="1" applyBorder="1" applyAlignment="1">
      <alignment horizontal="center"/>
    </xf>
    <xf numFmtId="0" fontId="11" fillId="0" borderId="0" xfId="0" applyFont="1" applyFill="1" applyAlignment="1">
      <alignment horizontal="left"/>
    </xf>
    <xf numFmtId="0" fontId="19" fillId="0" borderId="0" xfId="0" applyFont="1" applyFill="1" applyAlignment="1">
      <alignment horizontal="left"/>
    </xf>
    <xf numFmtId="43" fontId="9" fillId="0" borderId="0" xfId="2" quotePrefix="1" applyFont="1" applyFill="1" applyBorder="1" applyAlignment="1">
      <alignment horizontal="center"/>
    </xf>
    <xf numFmtId="2" fontId="0" fillId="0" borderId="0" xfId="0" applyNumberFormat="1" applyFill="1"/>
    <xf numFmtId="0" fontId="21" fillId="0" borderId="0" xfId="0" applyFont="1" applyFill="1"/>
    <xf numFmtId="0" fontId="9" fillId="0" borderId="0" xfId="0" quotePrefix="1" applyFont="1" applyFill="1"/>
    <xf numFmtId="165" fontId="9" fillId="0" borderId="0" xfId="3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right"/>
    </xf>
    <xf numFmtId="1" fontId="9" fillId="0" borderId="0" xfId="0" applyNumberFormat="1" applyFont="1" applyFill="1" applyBorder="1" applyAlignment="1">
      <alignment horizontal="right"/>
    </xf>
    <xf numFmtId="9" fontId="9" fillId="0" borderId="0" xfId="3" applyNumberFormat="1" applyFont="1" applyFill="1" applyBorder="1" applyAlignment="1">
      <alignment horizontal="center"/>
    </xf>
    <xf numFmtId="168" fontId="9" fillId="0" borderId="0" xfId="2" applyNumberFormat="1" applyFont="1" applyFill="1" applyBorder="1" applyAlignment="1">
      <alignment horizontal="right"/>
    </xf>
    <xf numFmtId="9" fontId="9" fillId="0" borderId="0" xfId="3" applyFont="1" applyFill="1" applyBorder="1" applyAlignment="1">
      <alignment horizontal="right"/>
    </xf>
    <xf numFmtId="43" fontId="15" fillId="0" borderId="0" xfId="2" applyNumberFormat="1" applyFont="1" applyFill="1" applyBorder="1" applyAlignment="1">
      <alignment horizontal="center"/>
    </xf>
    <xf numFmtId="0" fontId="0" fillId="0" borderId="0" xfId="0" applyFont="1" applyFill="1"/>
    <xf numFmtId="0" fontId="27" fillId="0" borderId="0" xfId="0" applyFont="1" applyFill="1"/>
    <xf numFmtId="14" fontId="28" fillId="0" borderId="0" xfId="0" applyNumberFormat="1" applyFont="1" applyFill="1" applyAlignment="1">
      <alignment horizontal="center"/>
    </xf>
    <xf numFmtId="0" fontId="10" fillId="0" borderId="0" xfId="0" quotePrefix="1" applyFont="1" applyFill="1" applyAlignment="1">
      <alignment horizontal="center"/>
    </xf>
    <xf numFmtId="14" fontId="30" fillId="0" borderId="0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left" vertical="top"/>
    </xf>
    <xf numFmtId="0" fontId="14" fillId="0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9" fillId="0" borderId="0" xfId="0" applyFont="1" applyFill="1"/>
    <xf numFmtId="14" fontId="0" fillId="0" borderId="0" xfId="0" applyNumberFormat="1" applyFill="1"/>
    <xf numFmtId="0" fontId="0" fillId="0" borderId="0" xfId="0" applyFont="1" applyFill="1" applyBorder="1"/>
    <xf numFmtId="15" fontId="0" fillId="0" borderId="0" xfId="0" applyNumberFormat="1" applyFont="1" applyFill="1" applyBorder="1" applyAlignment="1">
      <alignment horizontal="center"/>
    </xf>
    <xf numFmtId="0" fontId="9" fillId="0" borderId="3" xfId="0" applyFont="1" applyFill="1" applyBorder="1"/>
    <xf numFmtId="14" fontId="0" fillId="0" borderId="0" xfId="0" applyNumberFormat="1" applyFont="1" applyFill="1" applyAlignment="1">
      <alignment horizontal="center"/>
    </xf>
    <xf numFmtId="165" fontId="11" fillId="0" borderId="0" xfId="3" applyNumberFormat="1" applyFont="1" applyFill="1" applyBorder="1" applyAlignment="1">
      <alignment horizontal="center"/>
    </xf>
    <xf numFmtId="0" fontId="0" fillId="0" borderId="0" xfId="0" applyFill="1" applyBorder="1"/>
    <xf numFmtId="0" fontId="6" fillId="0" borderId="0" xfId="0" applyFont="1" applyFill="1" applyBorder="1" applyAlignment="1">
      <alignment horizontal="center"/>
    </xf>
    <xf numFmtId="0" fontId="9" fillId="0" borderId="1" xfId="0" applyFont="1" applyFill="1" applyBorder="1"/>
    <xf numFmtId="14" fontId="6" fillId="0" borderId="0" xfId="0" applyNumberFormat="1" applyFont="1" applyFill="1"/>
    <xf numFmtId="0" fontId="6" fillId="0" borderId="0" xfId="0" applyFont="1" applyFill="1" applyBorder="1"/>
    <xf numFmtId="165" fontId="6" fillId="0" borderId="0" xfId="3" applyNumberFormat="1" applyFont="1" applyFill="1" applyBorder="1"/>
    <xf numFmtId="165" fontId="6" fillId="0" borderId="0" xfId="0" applyNumberFormat="1" applyFont="1" applyFill="1" applyBorder="1"/>
    <xf numFmtId="0" fontId="6" fillId="0" borderId="0" xfId="0" quotePrefix="1" applyFont="1" applyFill="1" applyBorder="1"/>
    <xf numFmtId="165" fontId="6" fillId="0" borderId="0" xfId="3" quotePrefix="1" applyNumberFormat="1" applyFont="1" applyFill="1" applyBorder="1" applyAlignment="1">
      <alignment horizontal="right"/>
    </xf>
    <xf numFmtId="43" fontId="6" fillId="0" borderId="0" xfId="2" applyFont="1" applyFill="1" applyBorder="1"/>
    <xf numFmtId="43" fontId="9" fillId="0" borderId="0" xfId="2" applyFont="1" applyFill="1" applyBorder="1"/>
    <xf numFmtId="14" fontId="6" fillId="0" borderId="0" xfId="0" applyNumberFormat="1" applyFont="1" applyFill="1" applyAlignment="1">
      <alignment horizontal="center"/>
    </xf>
    <xf numFmtId="165" fontId="9" fillId="0" borderId="1" xfId="2" applyNumberFormat="1" applyFont="1" applyFill="1" applyBorder="1"/>
    <xf numFmtId="0" fontId="13" fillId="0" borderId="0" xfId="0" applyFont="1" applyFill="1"/>
    <xf numFmtId="0" fontId="14" fillId="0" borderId="0" xfId="0" applyFont="1" applyFill="1" applyAlignment="1">
      <alignment horizontal="left" vertical="top"/>
    </xf>
    <xf numFmtId="0" fontId="0" fillId="0" borderId="0" xfId="0" applyFont="1" applyFill="1" applyBorder="1" applyAlignment="1">
      <alignment horizontal="left"/>
    </xf>
    <xf numFmtId="0" fontId="10" fillId="0" borderId="0" xfId="0" quotePrefix="1" applyFont="1" applyFill="1"/>
    <xf numFmtId="0" fontId="9" fillId="0" borderId="2" xfId="0" applyFont="1" applyFill="1" applyBorder="1" applyAlignment="1">
      <alignment horizontal="left"/>
    </xf>
    <xf numFmtId="0" fontId="22" fillId="0" borderId="0" xfId="0" applyFont="1" applyFill="1"/>
    <xf numFmtId="0" fontId="9" fillId="0" borderId="0" xfId="0" applyFont="1" applyFill="1" applyBorder="1" applyAlignment="1">
      <alignment horizontal="left"/>
    </xf>
    <xf numFmtId="0" fontId="9" fillId="0" borderId="0" xfId="0" quotePrefix="1" applyFont="1" applyFill="1" applyBorder="1" applyAlignment="1">
      <alignment horizontal="center"/>
    </xf>
    <xf numFmtId="0" fontId="0" fillId="0" borderId="0" xfId="0" quotePrefix="1" applyFill="1" applyBorder="1"/>
    <xf numFmtId="43" fontId="9" fillId="0" borderId="0" xfId="2" applyFont="1" applyFill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9" fillId="0" borderId="0" xfId="0" quotePrefix="1" applyFont="1" applyFill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 applyFill="1" applyBorder="1" applyAlignment="1"/>
    <xf numFmtId="0" fontId="13" fillId="0" borderId="0" xfId="0" applyFont="1" applyFill="1" applyAlignment="1">
      <alignment horizontal="center"/>
    </xf>
    <xf numFmtId="14" fontId="0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14" fontId="20" fillId="0" borderId="0" xfId="0" quotePrefix="1" applyNumberFormat="1" applyFont="1" applyFill="1" applyBorder="1" applyAlignment="1">
      <alignment horizontal="center"/>
    </xf>
    <xf numFmtId="0" fontId="13" fillId="0" borderId="0" xfId="0" applyFont="1" applyFill="1" applyBorder="1"/>
    <xf numFmtId="0" fontId="3" fillId="0" borderId="0" xfId="0" applyFont="1" applyFill="1" applyAlignment="1">
      <alignment horizontal="left"/>
    </xf>
    <xf numFmtId="14" fontId="3" fillId="0" borderId="0" xfId="0" applyNumberFormat="1" applyFont="1" applyFill="1" applyBorder="1" applyAlignment="1">
      <alignment horizontal="left"/>
    </xf>
    <xf numFmtId="14" fontId="3" fillId="0" borderId="0" xfId="0" applyNumberFormat="1" applyFont="1" applyFill="1" applyBorder="1" applyAlignment="1">
      <alignment horizontal="center"/>
    </xf>
    <xf numFmtId="0" fontId="3" fillId="0" borderId="0" xfId="0" applyFont="1" applyFill="1"/>
    <xf numFmtId="165" fontId="11" fillId="0" borderId="1" xfId="3" applyNumberFormat="1" applyFont="1" applyFill="1" applyBorder="1"/>
    <xf numFmtId="0" fontId="9" fillId="0" borderId="6" xfId="0" quotePrefix="1" applyFont="1" applyFill="1" applyBorder="1"/>
    <xf numFmtId="0" fontId="9" fillId="0" borderId="7" xfId="0" applyFont="1" applyFill="1" applyBorder="1"/>
    <xf numFmtId="0" fontId="9" fillId="0" borderId="6" xfId="0" applyFont="1" applyFill="1" applyBorder="1"/>
    <xf numFmtId="0" fontId="9" fillId="0" borderId="8" xfId="0" applyFont="1" applyFill="1" applyBorder="1"/>
    <xf numFmtId="0" fontId="9" fillId="0" borderId="9" xfId="0" applyFont="1" applyFill="1" applyBorder="1"/>
    <xf numFmtId="0" fontId="6" fillId="0" borderId="0" xfId="0" applyFont="1" applyFill="1" applyAlignment="1">
      <alignment horizontal="center"/>
    </xf>
    <xf numFmtId="14" fontId="0" fillId="0" borderId="0" xfId="0" applyNumberFormat="1" applyFill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9" fillId="0" borderId="2" xfId="0" applyFont="1" applyFill="1" applyBorder="1" applyAlignment="1"/>
    <xf numFmtId="0" fontId="12" fillId="0" borderId="0" xfId="0" applyFont="1" applyFill="1" applyAlignment="1">
      <alignment horizontal="center"/>
    </xf>
    <xf numFmtId="0" fontId="25" fillId="0" borderId="0" xfId="0" applyFont="1" applyFill="1"/>
    <xf numFmtId="14" fontId="6" fillId="0" borderId="0" xfId="0" applyNumberFormat="1" applyFont="1" applyFill="1" applyBorder="1"/>
    <xf numFmtId="14" fontId="4" fillId="0" borderId="0" xfId="0" applyNumberFormat="1" applyFont="1" applyFill="1" applyBorder="1" applyAlignment="1">
      <alignment horizontal="center"/>
    </xf>
    <xf numFmtId="14" fontId="1" fillId="0" borderId="0" xfId="0" applyNumberFormat="1" applyFont="1" applyFill="1" applyBorder="1" applyAlignment="1">
      <alignment horizontal="center"/>
    </xf>
    <xf numFmtId="0" fontId="4" fillId="0" borderId="0" xfId="0" applyFont="1" applyFill="1" applyBorder="1"/>
    <xf numFmtId="0" fontId="1" fillId="0" borderId="0" xfId="0" applyFont="1" applyFill="1" applyBorder="1"/>
    <xf numFmtId="164" fontId="9" fillId="0" borderId="0" xfId="1" applyNumberFormat="1" applyFont="1" applyFill="1" applyBorder="1" applyAlignment="1">
      <alignment horizontal="center"/>
    </xf>
    <xf numFmtId="14" fontId="23" fillId="0" borderId="0" xfId="0" applyNumberFormat="1" applyFont="1" applyFill="1" applyBorder="1" applyAlignment="1">
      <alignment horizontal="center"/>
    </xf>
    <xf numFmtId="164" fontId="11" fillId="0" borderId="0" xfId="2" applyNumberFormat="1" applyFont="1" applyFill="1" applyBorder="1" applyAlignment="1">
      <alignment horizontal="center"/>
    </xf>
    <xf numFmtId="164" fontId="11" fillId="0" borderId="0" xfId="1" applyNumberFormat="1" applyFont="1" applyFill="1" applyBorder="1" applyAlignment="1">
      <alignment horizontal="center"/>
    </xf>
    <xf numFmtId="0" fontId="11" fillId="0" borderId="0" xfId="0" applyFont="1" applyFill="1" applyBorder="1"/>
    <xf numFmtId="43" fontId="11" fillId="0" borderId="0" xfId="0" applyNumberFormat="1" applyFont="1" applyFill="1" applyBorder="1" applyAlignment="1">
      <alignment horizontal="center"/>
    </xf>
    <xf numFmtId="43" fontId="11" fillId="0" borderId="0" xfId="0" quotePrefix="1" applyNumberFormat="1" applyFont="1" applyFill="1" applyBorder="1" applyAlignment="1">
      <alignment horizontal="center"/>
    </xf>
    <xf numFmtId="167" fontId="11" fillId="0" borderId="0" xfId="0" applyNumberFormat="1" applyFont="1" applyFill="1" applyBorder="1" applyAlignment="1">
      <alignment horizontal="center"/>
    </xf>
    <xf numFmtId="2" fontId="9" fillId="0" borderId="0" xfId="0" applyNumberFormat="1" applyFont="1" applyFill="1" applyBorder="1"/>
    <xf numFmtId="0" fontId="5" fillId="0" borderId="0" xfId="0" applyFont="1" applyFill="1" applyBorder="1"/>
    <xf numFmtId="43" fontId="0" fillId="0" borderId="0" xfId="2" applyFont="1" applyFill="1" applyBorder="1"/>
    <xf numFmtId="43" fontId="0" fillId="0" borderId="0" xfId="2" applyFont="1" applyFill="1"/>
    <xf numFmtId="0" fontId="5" fillId="0" borderId="0" xfId="0" applyFont="1" applyFill="1"/>
    <xf numFmtId="0" fontId="9" fillId="0" borderId="2" xfId="0" applyFont="1" applyFill="1" applyBorder="1" applyAlignment="1">
      <alignment horizontal="center"/>
    </xf>
    <xf numFmtId="0" fontId="14" fillId="0" borderId="0" xfId="0" applyFont="1" applyFill="1" applyBorder="1"/>
    <xf numFmtId="44" fontId="14" fillId="0" borderId="0" xfId="1" applyFont="1" applyFill="1" applyBorder="1"/>
    <xf numFmtId="44" fontId="9" fillId="0" borderId="1" xfId="1" applyFont="1" applyFill="1" applyBorder="1"/>
    <xf numFmtId="44" fontId="0" fillId="0" borderId="0" xfId="1" applyFont="1" applyFill="1" applyBorder="1"/>
    <xf numFmtId="165" fontId="0" fillId="0" borderId="0" xfId="3" applyNumberFormat="1" applyFont="1" applyFill="1" applyBorder="1"/>
    <xf numFmtId="0" fontId="9" fillId="0" borderId="2" xfId="0" applyFont="1" applyFill="1" applyBorder="1" applyAlignment="1">
      <alignment horizontal="center"/>
    </xf>
    <xf numFmtId="0" fontId="16" fillId="0" borderId="0" xfId="0" applyFont="1" applyFill="1"/>
    <xf numFmtId="44" fontId="9" fillId="0" borderId="0" xfId="0" applyNumberFormat="1" applyFont="1" applyFill="1" applyBorder="1"/>
    <xf numFmtId="10" fontId="9" fillId="0" borderId="0" xfId="3" applyNumberFormat="1" applyFont="1" applyFill="1" applyBorder="1"/>
    <xf numFmtId="165" fontId="9" fillId="0" borderId="0" xfId="2" applyNumberFormat="1" applyFont="1" applyFill="1" applyBorder="1"/>
    <xf numFmtId="0" fontId="6" fillId="0" borderId="0" xfId="0" applyFont="1" applyFill="1" applyAlignment="1">
      <alignment horizontal="center"/>
    </xf>
    <xf numFmtId="165" fontId="20" fillId="0" borderId="0" xfId="3" applyNumberFormat="1" applyFont="1" applyFill="1" applyBorder="1"/>
    <xf numFmtId="0" fontId="23" fillId="0" borderId="0" xfId="0" applyFont="1" applyFill="1" applyBorder="1"/>
    <xf numFmtId="166" fontId="9" fillId="0" borderId="0" xfId="1" applyNumberFormat="1" applyFont="1" applyFill="1"/>
    <xf numFmtId="44" fontId="9" fillId="0" borderId="0" xfId="1" applyFont="1" applyFill="1"/>
    <xf numFmtId="0" fontId="29" fillId="0" borderId="0" xfId="0" applyFont="1" applyFill="1" applyBorder="1" applyAlignment="1">
      <alignment horizontal="left"/>
    </xf>
    <xf numFmtId="0" fontId="0" fillId="0" borderId="2" xfId="0" applyFill="1" applyBorder="1"/>
    <xf numFmtId="14" fontId="9" fillId="0" borderId="2" xfId="0" quotePrefix="1" applyNumberFormat="1" applyFont="1" applyFill="1" applyBorder="1" applyAlignment="1">
      <alignment horizontal="center"/>
    </xf>
    <xf numFmtId="0" fontId="11" fillId="0" borderId="0" xfId="0" applyFont="1" applyFill="1"/>
    <xf numFmtId="14" fontId="11" fillId="0" borderId="0" xfId="0" applyNumberFormat="1" applyFont="1" applyFill="1"/>
    <xf numFmtId="2" fontId="11" fillId="0" borderId="0" xfId="0" applyNumberFormat="1" applyFont="1" applyFill="1" applyBorder="1" applyAlignment="1">
      <alignment horizontal="center"/>
    </xf>
    <xf numFmtId="0" fontId="18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29" fillId="0" borderId="0" xfId="0" applyFont="1" applyFill="1" applyBorder="1"/>
    <xf numFmtId="165" fontId="20" fillId="0" borderId="0" xfId="3" applyNumberFormat="1" applyFont="1" applyFill="1" applyBorder="1" applyAlignment="1">
      <alignment horizontal="right"/>
    </xf>
    <xf numFmtId="0" fontId="31" fillId="0" borderId="4" xfId="0" applyFont="1" applyBorder="1"/>
    <xf numFmtId="0" fontId="20" fillId="0" borderId="6" xfId="0" applyFont="1" applyBorder="1"/>
    <xf numFmtId="165" fontId="20" fillId="0" borderId="3" xfId="3" applyNumberFormat="1" applyFont="1" applyFill="1" applyBorder="1"/>
    <xf numFmtId="165" fontId="20" fillId="0" borderId="5" xfId="3" applyNumberFormat="1" applyFont="1" applyFill="1" applyBorder="1"/>
    <xf numFmtId="165" fontId="20" fillId="0" borderId="7" xfId="3" applyNumberFormat="1" applyFont="1" applyFill="1" applyBorder="1"/>
    <xf numFmtId="165" fontId="10" fillId="0" borderId="0" xfId="0" applyNumberFormat="1" applyFont="1" applyFill="1" applyAlignment="1">
      <alignment horizontal="center"/>
    </xf>
    <xf numFmtId="0" fontId="29" fillId="0" borderId="0" xfId="0" applyFont="1"/>
    <xf numFmtId="0" fontId="33" fillId="0" borderId="0" xfId="0" applyFont="1" applyFill="1" applyBorder="1"/>
    <xf numFmtId="0" fontId="14" fillId="0" borderId="0" xfId="0" applyFont="1" applyFill="1" applyBorder="1" applyAlignment="1">
      <alignment horizontal="center"/>
    </xf>
    <xf numFmtId="14" fontId="34" fillId="0" borderId="0" xfId="0" quotePrefix="1" applyNumberFormat="1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14" fontId="34" fillId="0" borderId="2" xfId="0" quotePrefix="1" applyNumberFormat="1" applyFont="1" applyFill="1" applyBorder="1" applyAlignment="1">
      <alignment horizontal="center"/>
    </xf>
    <xf numFmtId="0" fontId="9" fillId="0" borderId="2" xfId="0" quotePrefix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9" fillId="0" borderId="2" xfId="0" applyFont="1" applyFill="1" applyBorder="1" applyAlignment="1">
      <alignment horizontal="center"/>
    </xf>
    <xf numFmtId="43" fontId="9" fillId="0" borderId="2" xfId="2" applyFont="1" applyFill="1" applyBorder="1" applyAlignment="1">
      <alignment horizontal="center"/>
    </xf>
    <xf numFmtId="165" fontId="9" fillId="0" borderId="0" xfId="3" quotePrefix="1" applyNumberFormat="1" applyFont="1" applyFill="1" applyAlignment="1">
      <alignment horizontal="right"/>
    </xf>
    <xf numFmtId="0" fontId="20" fillId="2" borderId="10" xfId="0" applyFont="1" applyFill="1" applyBorder="1"/>
    <xf numFmtId="165" fontId="20" fillId="2" borderId="1" xfId="3" applyNumberFormat="1" applyFont="1" applyFill="1" applyBorder="1"/>
    <xf numFmtId="165" fontId="20" fillId="2" borderId="11" xfId="3" applyNumberFormat="1" applyFont="1" applyFill="1" applyBorder="1"/>
    <xf numFmtId="0" fontId="24" fillId="0" borderId="0" xfId="0" quotePrefix="1" applyFont="1" applyFill="1"/>
    <xf numFmtId="0" fontId="24" fillId="0" borderId="0" xfId="0" applyFont="1" applyFill="1"/>
    <xf numFmtId="0" fontId="32" fillId="0" borderId="0" xfId="0" applyFont="1" applyFill="1"/>
    <xf numFmtId="0" fontId="29" fillId="2" borderId="1" xfId="0" applyFont="1" applyFill="1" applyBorder="1"/>
    <xf numFmtId="0" fontId="26" fillId="0" borderId="0" xfId="0" quotePrefix="1" applyFont="1" applyFill="1"/>
    <xf numFmtId="0" fontId="16" fillId="0" borderId="0" xfId="0" quotePrefix="1" applyFont="1" applyFill="1"/>
    <xf numFmtId="14" fontId="14" fillId="0" borderId="0" xfId="0" applyNumberFormat="1" applyFont="1" applyFill="1"/>
    <xf numFmtId="2" fontId="14" fillId="0" borderId="0" xfId="2" applyNumberFormat="1" applyFont="1" applyFill="1" applyBorder="1" applyAlignment="1">
      <alignment horizontal="right"/>
    </xf>
    <xf numFmtId="2" fontId="34" fillId="0" borderId="0" xfId="0" quotePrefix="1" applyNumberFormat="1" applyFont="1" applyFill="1" applyBorder="1" applyAlignment="1">
      <alignment horizontal="right"/>
    </xf>
    <xf numFmtId="2" fontId="14" fillId="0" borderId="0" xfId="0" applyNumberFormat="1" applyFont="1" applyFill="1"/>
    <xf numFmtId="14" fontId="14" fillId="0" borderId="1" xfId="0" applyNumberFormat="1" applyFont="1" applyFill="1" applyBorder="1"/>
    <xf numFmtId="2" fontId="14" fillId="0" borderId="1" xfId="1" applyNumberFormat="1" applyFont="1" applyFill="1" applyBorder="1"/>
    <xf numFmtId="14" fontId="9" fillId="0" borderId="0" xfId="0" applyNumberFormat="1" applyFont="1" applyFill="1"/>
    <xf numFmtId="43" fontId="9" fillId="0" borderId="0" xfId="2" applyFont="1" applyFill="1" applyAlignment="1">
      <alignment horizontal="center"/>
    </xf>
    <xf numFmtId="2" fontId="9" fillId="0" borderId="0" xfId="0" applyNumberFormat="1" applyFont="1" applyFill="1" applyAlignment="1">
      <alignment horizontal="right"/>
    </xf>
    <xf numFmtId="0" fontId="9" fillId="0" borderId="0" xfId="0" quotePrefix="1" applyFont="1" applyFill="1" applyAlignment="1">
      <alignment horizontal="right"/>
    </xf>
    <xf numFmtId="43" fontId="9" fillId="0" borderId="1" xfId="2" applyFont="1" applyFill="1" applyBorder="1" applyAlignment="1">
      <alignment horizontal="right"/>
    </xf>
    <xf numFmtId="169" fontId="9" fillId="0" borderId="1" xfId="0" applyNumberFormat="1" applyFont="1" applyFill="1" applyBorder="1" applyAlignment="1">
      <alignment horizontal="right"/>
    </xf>
    <xf numFmtId="9" fontId="9" fillId="0" borderId="1" xfId="3" applyNumberFormat="1" applyFont="1" applyFill="1" applyBorder="1" applyAlignment="1">
      <alignment horizontal="center"/>
    </xf>
    <xf numFmtId="168" fontId="9" fillId="0" borderId="1" xfId="2" applyNumberFormat="1" applyFont="1" applyFill="1" applyBorder="1" applyAlignment="1">
      <alignment horizontal="right"/>
    </xf>
    <xf numFmtId="9" fontId="9" fillId="0" borderId="1" xfId="3" applyFont="1" applyFill="1" applyBorder="1" applyAlignment="1">
      <alignment horizontal="right"/>
    </xf>
    <xf numFmtId="43" fontId="9" fillId="0" borderId="1" xfId="2" applyNumberFormat="1" applyFont="1" applyFill="1" applyBorder="1" applyAlignment="1">
      <alignment horizontal="center"/>
    </xf>
    <xf numFmtId="167" fontId="9" fillId="0" borderId="1" xfId="2" applyNumberFormat="1" applyFont="1" applyFill="1" applyBorder="1" applyAlignment="1">
      <alignment horizontal="center"/>
    </xf>
    <xf numFmtId="167" fontId="9" fillId="0" borderId="1" xfId="2" applyNumberFormat="1" applyFont="1" applyFill="1" applyBorder="1" applyAlignment="1"/>
    <xf numFmtId="0" fontId="0" fillId="0" borderId="1" xfId="0" applyFill="1" applyBorder="1"/>
    <xf numFmtId="2" fontId="9" fillId="0" borderId="1" xfId="2" applyNumberFormat="1" applyFont="1" applyFill="1" applyBorder="1" applyAlignment="1">
      <alignment horizontal="right"/>
    </xf>
    <xf numFmtId="14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35" fillId="0" borderId="0" xfId="0" applyFont="1" applyFill="1"/>
    <xf numFmtId="0" fontId="36" fillId="0" borderId="0" xfId="0" applyFont="1" applyFill="1"/>
    <xf numFmtId="0" fontId="9" fillId="0" borderId="2" xfId="0" quotePrefix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9" fillId="0" borderId="0" xfId="0" applyFont="1" applyFill="1" applyAlignment="1">
      <alignment horizontal="center" vertical="top"/>
    </xf>
    <xf numFmtId="14" fontId="9" fillId="0" borderId="0" xfId="0" applyNumberFormat="1" applyFont="1" applyFill="1" applyAlignment="1">
      <alignment horizontal="center" vertical="top"/>
    </xf>
    <xf numFmtId="0" fontId="9" fillId="0" borderId="1" xfId="0" applyFont="1" applyFill="1" applyBorder="1" applyAlignment="1">
      <alignment horizontal="center"/>
    </xf>
    <xf numFmtId="0" fontId="9" fillId="0" borderId="1" xfId="0" quotePrefix="1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43" fontId="9" fillId="0" borderId="2" xfId="2" applyFont="1" applyFill="1" applyBorder="1" applyAlignment="1">
      <alignment horizontal="center"/>
    </xf>
    <xf numFmtId="0" fontId="9" fillId="0" borderId="4" xfId="0" quotePrefix="1" applyFont="1" applyFill="1" applyBorder="1" applyAlignment="1">
      <alignment horizontal="center"/>
    </xf>
    <xf numFmtId="0" fontId="9" fillId="0" borderId="5" xfId="0" quotePrefix="1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</cellXfs>
  <cellStyles count="4">
    <cellStyle name="Comma" xfId="2" builtinId="3"/>
    <cellStyle name="Currency" xfId="1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1"/>
  <sheetViews>
    <sheetView tabSelected="1" workbookViewId="0">
      <selection activeCell="K2" sqref="K2"/>
    </sheetView>
  </sheetViews>
  <sheetFormatPr defaultColWidth="9.140625" defaultRowHeight="15" x14ac:dyDescent="0.25"/>
  <cols>
    <col min="1" max="1" width="46.140625" style="4" customWidth="1"/>
    <col min="2" max="2" width="9.42578125" style="4" customWidth="1"/>
    <col min="3" max="3" width="2.42578125" style="4" customWidth="1"/>
    <col min="4" max="4" width="12.7109375" style="4" customWidth="1"/>
    <col min="5" max="5" width="12" style="4" customWidth="1"/>
    <col min="6" max="6" width="11.7109375" style="4" customWidth="1"/>
    <col min="7" max="7" width="11.42578125" style="4" customWidth="1"/>
    <col min="8" max="8" width="3.140625" style="4" customWidth="1"/>
    <col min="9" max="9" width="12.5703125" style="4" customWidth="1"/>
    <col min="10" max="10" width="11.7109375" style="4" bestFit="1" customWidth="1"/>
    <col min="11" max="11" width="11.42578125" style="4" customWidth="1"/>
    <col min="12" max="12" width="12.42578125" style="4" customWidth="1"/>
    <col min="13" max="13" width="13.28515625" style="4" customWidth="1"/>
    <col min="14" max="16384" width="9.140625" style="4"/>
  </cols>
  <sheetData>
    <row r="1" spans="1:20" ht="15.75" x14ac:dyDescent="0.25">
      <c r="A1" s="11" t="s">
        <v>38</v>
      </c>
      <c r="F1" s="62"/>
      <c r="G1" s="70"/>
      <c r="K1" s="9" t="s">
        <v>184</v>
      </c>
      <c r="L1" s="9"/>
    </row>
    <row r="2" spans="1:20" ht="15.75" x14ac:dyDescent="0.25">
      <c r="A2" s="11" t="s">
        <v>15</v>
      </c>
      <c r="D2" s="86"/>
      <c r="E2" s="208"/>
      <c r="F2" s="208"/>
      <c r="K2" s="9" t="s">
        <v>189</v>
      </c>
      <c r="L2" s="9"/>
    </row>
    <row r="3" spans="1:20" ht="15.75" x14ac:dyDescent="0.25">
      <c r="A3" s="11" t="s">
        <v>26</v>
      </c>
      <c r="D3" s="86"/>
      <c r="K3" s="19" t="s">
        <v>176</v>
      </c>
    </row>
    <row r="4" spans="1:20" ht="15.75" x14ac:dyDescent="0.25">
      <c r="A4" s="11"/>
      <c r="D4" s="86"/>
      <c r="K4" s="19" t="s">
        <v>137</v>
      </c>
    </row>
    <row r="5" spans="1:20" x14ac:dyDescent="0.25">
      <c r="A5" s="13"/>
      <c r="D5" s="86"/>
    </row>
    <row r="6" spans="1:20" x14ac:dyDescent="0.25">
      <c r="A6" s="149"/>
      <c r="F6" s="86"/>
      <c r="G6" s="86"/>
      <c r="J6" s="62"/>
    </row>
    <row r="7" spans="1:20" ht="15.75" x14ac:dyDescent="0.25">
      <c r="B7" s="86"/>
      <c r="D7" s="45"/>
      <c r="E7" s="45"/>
      <c r="F7" s="45"/>
      <c r="G7" s="45"/>
      <c r="H7" s="45"/>
      <c r="I7" s="45"/>
      <c r="J7" s="45"/>
      <c r="K7" s="45"/>
      <c r="L7" s="45"/>
    </row>
    <row r="8" spans="1:20" ht="15.75" x14ac:dyDescent="0.25">
      <c r="D8" s="45"/>
      <c r="E8" s="45"/>
      <c r="F8" s="45"/>
      <c r="G8" s="45"/>
      <c r="I8" s="45"/>
      <c r="J8" s="45"/>
      <c r="K8" s="45"/>
      <c r="L8" s="45"/>
    </row>
    <row r="9" spans="1:20" x14ac:dyDescent="0.25">
      <c r="A9" s="9"/>
      <c r="B9" s="46" t="s">
        <v>32</v>
      </c>
      <c r="C9" s="46"/>
      <c r="D9" s="46" t="s">
        <v>33</v>
      </c>
      <c r="E9" s="46" t="s">
        <v>34</v>
      </c>
      <c r="F9" s="46" t="s">
        <v>35</v>
      </c>
      <c r="G9" s="46" t="s">
        <v>36</v>
      </c>
      <c r="H9" s="5"/>
      <c r="I9" s="46" t="s">
        <v>37</v>
      </c>
      <c r="J9" s="46" t="s">
        <v>37</v>
      </c>
      <c r="K9" s="46" t="s">
        <v>37</v>
      </c>
      <c r="L9" s="46" t="s">
        <v>37</v>
      </c>
      <c r="M9" s="15"/>
    </row>
    <row r="10" spans="1:20" x14ac:dyDescent="0.25">
      <c r="A10" s="20"/>
      <c r="B10" s="106"/>
      <c r="C10" s="23"/>
      <c r="D10" s="207"/>
      <c r="E10" s="207"/>
      <c r="F10" s="207"/>
      <c r="G10" s="207"/>
      <c r="H10" s="9"/>
      <c r="I10" s="207"/>
      <c r="J10" s="207"/>
      <c r="K10" s="207"/>
      <c r="L10" s="207"/>
      <c r="M10" s="15"/>
    </row>
    <row r="11" spans="1:20" x14ac:dyDescent="0.25">
      <c r="A11" s="2"/>
      <c r="B11" s="23"/>
      <c r="C11" s="9"/>
      <c r="D11" s="23" t="s">
        <v>108</v>
      </c>
      <c r="E11" s="23" t="s">
        <v>11</v>
      </c>
      <c r="F11" s="23" t="s">
        <v>21</v>
      </c>
      <c r="G11" s="23" t="s">
        <v>21</v>
      </c>
      <c r="H11" s="9"/>
      <c r="I11" s="23" t="s">
        <v>108</v>
      </c>
      <c r="J11" s="23" t="s">
        <v>11</v>
      </c>
      <c r="K11" s="23" t="s">
        <v>21</v>
      </c>
      <c r="L11" s="23" t="s">
        <v>21</v>
      </c>
      <c r="M11" s="15"/>
      <c r="N11" s="63"/>
      <c r="O11" s="63"/>
      <c r="P11" s="63"/>
    </row>
    <row r="12" spans="1:20" x14ac:dyDescent="0.25">
      <c r="A12" s="2"/>
      <c r="B12" s="1" t="s">
        <v>23</v>
      </c>
      <c r="C12" s="1"/>
      <c r="D12" s="1" t="s">
        <v>109</v>
      </c>
      <c r="E12" s="1" t="s">
        <v>12</v>
      </c>
      <c r="F12" s="1" t="s">
        <v>22</v>
      </c>
      <c r="G12" s="1" t="s">
        <v>13</v>
      </c>
      <c r="H12" s="9"/>
      <c r="I12" s="1" t="s">
        <v>109</v>
      </c>
      <c r="J12" s="1" t="s">
        <v>12</v>
      </c>
      <c r="K12" s="1" t="s">
        <v>22</v>
      </c>
      <c r="L12" s="1" t="s">
        <v>29</v>
      </c>
      <c r="M12" s="15"/>
      <c r="N12" s="63"/>
      <c r="O12" s="63"/>
      <c r="P12" s="63"/>
    </row>
    <row r="13" spans="1:20" x14ac:dyDescent="0.25">
      <c r="A13" s="20" t="s">
        <v>15</v>
      </c>
      <c r="B13" s="133" t="s">
        <v>5</v>
      </c>
      <c r="C13" s="127"/>
      <c r="D13" s="127" t="s">
        <v>24</v>
      </c>
      <c r="E13" s="127" t="s">
        <v>9</v>
      </c>
      <c r="F13" s="105" t="s">
        <v>9</v>
      </c>
      <c r="G13" s="105" t="s">
        <v>9</v>
      </c>
      <c r="H13" s="105"/>
      <c r="I13" s="105" t="s">
        <v>25</v>
      </c>
      <c r="J13" s="105" t="s">
        <v>14</v>
      </c>
      <c r="K13" s="105" t="s">
        <v>14</v>
      </c>
      <c r="L13" s="105" t="s">
        <v>14</v>
      </c>
      <c r="M13" s="107"/>
      <c r="N13" s="60"/>
      <c r="O13" s="60"/>
      <c r="P13" s="60"/>
      <c r="Q13" s="103"/>
      <c r="R13" s="103"/>
      <c r="S13" s="103"/>
      <c r="T13" s="103"/>
    </row>
    <row r="14" spans="1:20" x14ac:dyDescent="0.2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15"/>
      <c r="N14" s="63"/>
      <c r="O14" s="63"/>
      <c r="P14" s="63"/>
    </row>
    <row r="15" spans="1:20" x14ac:dyDescent="0.25">
      <c r="A15" s="9" t="s">
        <v>17</v>
      </c>
      <c r="B15" s="21">
        <f>'Page 3'!G12</f>
        <v>3.295E-2</v>
      </c>
      <c r="C15" s="22"/>
      <c r="D15" s="21">
        <v>5.7000000000000002E-2</v>
      </c>
      <c r="E15" s="21">
        <v>5.8200000000000002E-2</v>
      </c>
      <c r="F15" s="21">
        <f>'Page 5'!H11</f>
        <v>5.5E-2</v>
      </c>
      <c r="G15" s="21">
        <f>'Page 6'!M12</f>
        <v>4.0399999999999998E-2</v>
      </c>
      <c r="H15" s="9"/>
      <c r="I15" s="3">
        <f>ROUND($B15+D15,5)</f>
        <v>8.9950000000000002E-2</v>
      </c>
      <c r="J15" s="3">
        <f>ROUND($B15+E15,5)</f>
        <v>9.1149999999999995E-2</v>
      </c>
      <c r="K15" s="3">
        <f>ROUND($B15+F15,5)</f>
        <v>8.795E-2</v>
      </c>
      <c r="L15" s="3">
        <f>ROUND($B15+G15,5)</f>
        <v>7.3349999999999999E-2</v>
      </c>
      <c r="M15" s="15"/>
      <c r="N15" s="64"/>
      <c r="O15" s="65"/>
      <c r="P15" s="63"/>
    </row>
    <row r="16" spans="1:20" x14ac:dyDescent="0.25">
      <c r="A16" s="9" t="s">
        <v>114</v>
      </c>
      <c r="B16" s="21">
        <f>'Page 3'!G13</f>
        <v>3.7670000000000002E-2</v>
      </c>
      <c r="C16" s="22"/>
      <c r="D16" s="21">
        <v>4.6800000000000001E-2</v>
      </c>
      <c r="E16" s="21">
        <v>5.21E-2</v>
      </c>
      <c r="F16" s="21">
        <f>'Page 5'!H12</f>
        <v>3.5000000000000003E-2</v>
      </c>
      <c r="G16" s="21">
        <f>'Page 6'!M13</f>
        <v>3.2000000000000001E-2</v>
      </c>
      <c r="H16" s="9"/>
      <c r="I16" s="3">
        <f t="shared" ref="I16:I23" si="0">ROUND($B16+D16,5)</f>
        <v>8.4470000000000003E-2</v>
      </c>
      <c r="J16" s="3">
        <f t="shared" ref="J16:J23" si="1">ROUND($B16+E16,5)</f>
        <v>8.9770000000000003E-2</v>
      </c>
      <c r="K16" s="3">
        <f t="shared" ref="K16:K23" si="2">ROUND($B16+F16,5)</f>
        <v>7.2669999999999998E-2</v>
      </c>
      <c r="L16" s="3">
        <f t="shared" ref="L16:L23" si="3">ROUND($B16+G16,5)</f>
        <v>6.9669999999999996E-2</v>
      </c>
      <c r="M16" s="15"/>
      <c r="N16" s="64"/>
      <c r="O16" s="65"/>
      <c r="P16" s="63"/>
    </row>
    <row r="17" spans="1:16" x14ac:dyDescent="0.25">
      <c r="A17" s="9" t="s">
        <v>18</v>
      </c>
      <c r="B17" s="21">
        <f>'Page 3'!G14</f>
        <v>3.1269999999999999E-2</v>
      </c>
      <c r="C17" s="21"/>
      <c r="D17" s="21">
        <v>7.2599999999999998E-2</v>
      </c>
      <c r="E17" s="21">
        <v>6.9500000000000006E-2</v>
      </c>
      <c r="F17" s="21">
        <f>'Page 5'!H13</f>
        <v>7.4999999999999997E-2</v>
      </c>
      <c r="G17" s="21">
        <f>'Page 6'!M14</f>
        <v>5.4600000000000003E-2</v>
      </c>
      <c r="H17" s="9"/>
      <c r="I17" s="3">
        <f t="shared" si="0"/>
        <v>0.10387</v>
      </c>
      <c r="J17" s="3">
        <f t="shared" si="1"/>
        <v>0.10077</v>
      </c>
      <c r="K17" s="3">
        <f t="shared" si="2"/>
        <v>0.10627</v>
      </c>
      <c r="L17" s="3">
        <f t="shared" si="3"/>
        <v>8.5870000000000002E-2</v>
      </c>
      <c r="M17" s="15"/>
      <c r="N17" s="64"/>
      <c r="O17" s="65"/>
      <c r="P17" s="63"/>
    </row>
    <row r="18" spans="1:16" x14ac:dyDescent="0.25">
      <c r="A18" s="9" t="s">
        <v>19</v>
      </c>
      <c r="B18" s="21">
        <f>'Page 3'!G15</f>
        <v>4.453E-2</v>
      </c>
      <c r="C18" s="21"/>
      <c r="D18" s="21">
        <v>2.9499999999999998E-2</v>
      </c>
      <c r="E18" s="21">
        <v>0.02</v>
      </c>
      <c r="F18" s="21">
        <f>'Page 5'!H14</f>
        <v>2.5000000000000001E-2</v>
      </c>
      <c r="G18" s="21">
        <f>'Page 6'!M15</f>
        <v>2.1999999999999999E-2</v>
      </c>
      <c r="H18" s="9"/>
      <c r="I18" s="3">
        <f t="shared" si="0"/>
        <v>7.4029999999999999E-2</v>
      </c>
      <c r="J18" s="3">
        <f t="shared" si="1"/>
        <v>6.4530000000000004E-2</v>
      </c>
      <c r="K18" s="3">
        <f t="shared" si="2"/>
        <v>6.9529999999999995E-2</v>
      </c>
      <c r="L18" s="3">
        <f t="shared" si="3"/>
        <v>6.6530000000000006E-2</v>
      </c>
      <c r="M18" s="15"/>
      <c r="N18" s="64"/>
      <c r="O18" s="65"/>
      <c r="P18" s="63"/>
    </row>
    <row r="19" spans="1:16" x14ac:dyDescent="0.25">
      <c r="A19" s="9" t="s">
        <v>111</v>
      </c>
      <c r="B19" s="21">
        <f>'Page 3'!G16</f>
        <v>2.861E-2</v>
      </c>
      <c r="C19" s="21"/>
      <c r="D19" s="21">
        <v>7.0499999999999993E-2</v>
      </c>
      <c r="E19" s="21">
        <v>6.7799999999999999E-2</v>
      </c>
      <c r="F19" s="21">
        <f>'Page 5'!H15</f>
        <v>6.5000000000000002E-2</v>
      </c>
      <c r="G19" s="21">
        <f>'Page 6'!M16</f>
        <v>3.3000000000000002E-2</v>
      </c>
      <c r="H19" s="9"/>
      <c r="I19" s="3">
        <f t="shared" si="0"/>
        <v>9.9110000000000004E-2</v>
      </c>
      <c r="J19" s="3">
        <f t="shared" si="1"/>
        <v>9.6409999999999996E-2</v>
      </c>
      <c r="K19" s="3">
        <f t="shared" si="2"/>
        <v>9.3609999999999999E-2</v>
      </c>
      <c r="L19" s="3">
        <f t="shared" si="3"/>
        <v>6.1609999999999998E-2</v>
      </c>
      <c r="M19" s="15"/>
      <c r="N19" s="64"/>
      <c r="O19" s="65"/>
      <c r="P19" s="63"/>
    </row>
    <row r="20" spans="1:16" x14ac:dyDescent="0.25">
      <c r="A20" s="9" t="s">
        <v>16</v>
      </c>
      <c r="B20" s="21">
        <f>'Page 3'!G17</f>
        <v>2.334E-2</v>
      </c>
      <c r="C20" s="21"/>
      <c r="D20" s="172">
        <v>4.7E-2</v>
      </c>
      <c r="E20" s="172">
        <v>4.7100000000000003E-2</v>
      </c>
      <c r="F20" s="21">
        <f>'Page 5'!H16</f>
        <v>4.4999999999999998E-2</v>
      </c>
      <c r="G20" s="21">
        <f>'Page 6'!M17</f>
        <v>4.0399999999999998E-2</v>
      </c>
      <c r="H20" s="9"/>
      <c r="I20" s="3">
        <f t="shared" si="0"/>
        <v>7.034E-2</v>
      </c>
      <c r="J20" s="3">
        <f t="shared" si="1"/>
        <v>7.0440000000000003E-2</v>
      </c>
      <c r="K20" s="3">
        <f t="shared" si="2"/>
        <v>6.8339999999999998E-2</v>
      </c>
      <c r="L20" s="3">
        <f t="shared" si="3"/>
        <v>6.3740000000000005E-2</v>
      </c>
      <c r="M20" s="15"/>
      <c r="N20" s="67"/>
      <c r="O20" s="65"/>
      <c r="P20" s="66"/>
    </row>
    <row r="21" spans="1:16" x14ac:dyDescent="0.25">
      <c r="A21" s="9" t="s">
        <v>115</v>
      </c>
      <c r="B21" s="21">
        <f>'Page 3'!G18</f>
        <v>4.2779999999999999E-2</v>
      </c>
      <c r="C21" s="21"/>
      <c r="D21" s="172">
        <v>4.6600000000000003E-2</v>
      </c>
      <c r="E21" s="172">
        <v>5.2699999999999997E-2</v>
      </c>
      <c r="F21" s="21">
        <f>'Page 5'!H17</f>
        <v>2.5000000000000001E-2</v>
      </c>
      <c r="G21" s="21">
        <f>'Page 6'!M18</f>
        <v>2.7E-2</v>
      </c>
      <c r="H21" s="9"/>
      <c r="I21" s="3">
        <f t="shared" si="0"/>
        <v>8.9380000000000001E-2</v>
      </c>
      <c r="J21" s="3">
        <f t="shared" si="1"/>
        <v>9.5479999999999995E-2</v>
      </c>
      <c r="K21" s="3">
        <f t="shared" si="2"/>
        <v>6.7780000000000007E-2</v>
      </c>
      <c r="L21" s="3">
        <f t="shared" si="3"/>
        <v>6.9779999999999995E-2</v>
      </c>
      <c r="M21" s="15"/>
      <c r="N21" s="64"/>
      <c r="O21" s="65"/>
      <c r="P21" s="63"/>
    </row>
    <row r="22" spans="1:16" x14ac:dyDescent="0.25">
      <c r="A22" s="9" t="s">
        <v>134</v>
      </c>
      <c r="B22" s="21">
        <f>'Page 3'!G19</f>
        <v>3.6490000000000002E-2</v>
      </c>
      <c r="C22" s="21"/>
      <c r="D22" s="172">
        <v>8.5000000000000006E-2</v>
      </c>
      <c r="E22" s="172">
        <v>7.2599999999999998E-2</v>
      </c>
      <c r="F22" s="21">
        <f>'Page 5'!H18</f>
        <v>0.11</v>
      </c>
      <c r="G22" s="21">
        <f>'Page 6'!M19</f>
        <v>4.5999999999999999E-2</v>
      </c>
      <c r="H22" s="9"/>
      <c r="I22" s="3">
        <f t="shared" si="0"/>
        <v>0.12149</v>
      </c>
      <c r="J22" s="3">
        <f t="shared" si="1"/>
        <v>0.10909000000000001</v>
      </c>
      <c r="K22" s="3">
        <f t="shared" si="2"/>
        <v>0.14649000000000001</v>
      </c>
      <c r="L22" s="3">
        <f t="shared" si="3"/>
        <v>8.2489999999999994E-2</v>
      </c>
      <c r="M22" s="15"/>
      <c r="N22" s="64"/>
      <c r="O22" s="65"/>
      <c r="P22" s="63"/>
    </row>
    <row r="23" spans="1:16" x14ac:dyDescent="0.25">
      <c r="A23" s="9" t="s">
        <v>112</v>
      </c>
      <c r="B23" s="21">
        <f>'Page 3'!G20</f>
        <v>3.2199999999999999E-2</v>
      </c>
      <c r="C23" s="21"/>
      <c r="D23" s="21">
        <v>6.1400000000000003E-2</v>
      </c>
      <c r="E23" s="21">
        <v>6.1100000000000002E-2</v>
      </c>
      <c r="F23" s="21">
        <f>'Page 5'!H19</f>
        <v>6.5000000000000002E-2</v>
      </c>
      <c r="G23" s="21">
        <f>'Page 6'!M20</f>
        <v>4.2599999999999999E-2</v>
      </c>
      <c r="H23" s="9"/>
      <c r="I23" s="3">
        <f t="shared" si="0"/>
        <v>9.3600000000000003E-2</v>
      </c>
      <c r="J23" s="3">
        <f t="shared" si="1"/>
        <v>9.3299999999999994E-2</v>
      </c>
      <c r="K23" s="3">
        <f t="shared" si="2"/>
        <v>9.7199999999999995E-2</v>
      </c>
      <c r="L23" s="3">
        <f t="shared" si="3"/>
        <v>7.4800000000000005E-2</v>
      </c>
      <c r="M23" s="15"/>
      <c r="N23" s="64"/>
      <c r="O23" s="65"/>
      <c r="P23" s="63"/>
    </row>
    <row r="24" spans="1:16" x14ac:dyDescent="0.25">
      <c r="A24" s="61" t="s">
        <v>131</v>
      </c>
      <c r="B24" s="71">
        <f>AVERAGE(B15:B23)</f>
        <v>3.4426666666666668E-2</v>
      </c>
      <c r="C24" s="71"/>
      <c r="D24" s="71">
        <f>AVERAGE(D15:D23)</f>
        <v>5.7377777777777778E-2</v>
      </c>
      <c r="E24" s="71">
        <f>AVERAGE(E15:E23)</f>
        <v>5.5677777777777777E-2</v>
      </c>
      <c r="F24" s="71">
        <f>AVERAGE(F15:F23)</f>
        <v>5.5555555555555552E-2</v>
      </c>
      <c r="G24" s="71">
        <f>AVERAGE(G15:G23)</f>
        <v>3.755555555555555E-2</v>
      </c>
      <c r="H24" s="10"/>
      <c r="I24" s="10">
        <f>AVERAGE(I15:I23)</f>
        <v>9.1804444444444439E-2</v>
      </c>
      <c r="J24" s="10">
        <f t="shared" ref="J24:L24" si="4">AVERAGE(J15:J23)</f>
        <v>9.0104444444444445E-2</v>
      </c>
      <c r="K24" s="10">
        <f t="shared" si="4"/>
        <v>8.9982222222222213E-2</v>
      </c>
      <c r="L24" s="10">
        <f t="shared" si="4"/>
        <v>7.1982222222222225E-2</v>
      </c>
      <c r="M24" s="107"/>
      <c r="N24" s="64"/>
      <c r="O24" s="65"/>
      <c r="P24" s="68"/>
    </row>
    <row r="25" spans="1:16" x14ac:dyDescent="0.25">
      <c r="A25" s="2"/>
      <c r="B25" s="137"/>
      <c r="C25" s="137"/>
      <c r="D25" s="137"/>
      <c r="E25" s="137"/>
      <c r="F25" s="137"/>
      <c r="G25" s="137"/>
      <c r="H25" s="3"/>
      <c r="I25" s="3"/>
      <c r="J25" s="3"/>
      <c r="K25" s="3"/>
      <c r="L25" s="3"/>
      <c r="M25" s="107"/>
      <c r="N25" s="64"/>
      <c r="O25" s="65"/>
      <c r="P25" s="68"/>
    </row>
    <row r="26" spans="1:16" x14ac:dyDescent="0.25">
      <c r="A26" s="2"/>
      <c r="B26" s="137"/>
      <c r="C26" s="137"/>
      <c r="D26" s="137"/>
      <c r="E26" s="137"/>
      <c r="F26" s="137"/>
      <c r="G26" s="137"/>
      <c r="H26" s="3"/>
      <c r="I26" s="3"/>
      <c r="J26" s="3"/>
      <c r="K26" s="3"/>
      <c r="L26" s="3"/>
      <c r="M26" s="107"/>
      <c r="N26" s="64"/>
      <c r="O26" s="65"/>
      <c r="P26" s="68"/>
    </row>
    <row r="27" spans="1:16" x14ac:dyDescent="0.25">
      <c r="A27" s="2"/>
      <c r="B27" s="137"/>
      <c r="C27" s="137"/>
      <c r="D27" s="137"/>
      <c r="E27" s="137"/>
      <c r="F27" s="137"/>
      <c r="G27" s="137"/>
      <c r="H27" s="3"/>
      <c r="I27" s="3"/>
      <c r="J27" s="3"/>
      <c r="K27" s="3"/>
      <c r="L27" s="3"/>
      <c r="M27" s="15"/>
      <c r="N27" s="64"/>
      <c r="O27" s="65"/>
      <c r="P27" s="68"/>
    </row>
    <row r="28" spans="1:16" x14ac:dyDescent="0.25">
      <c r="A28" s="154" t="s">
        <v>165</v>
      </c>
      <c r="B28" s="156"/>
      <c r="C28" s="156"/>
      <c r="D28" s="156"/>
      <c r="E28" s="156"/>
      <c r="F28" s="156"/>
      <c r="G28" s="156"/>
      <c r="H28" s="156"/>
      <c r="I28" s="156"/>
      <c r="J28" s="156"/>
      <c r="K28" s="156"/>
      <c r="L28" s="157"/>
      <c r="M28" s="15"/>
      <c r="N28" s="64"/>
      <c r="O28" s="65"/>
      <c r="P28" s="68"/>
    </row>
    <row r="29" spans="1:16" x14ac:dyDescent="0.25">
      <c r="A29" s="155"/>
      <c r="B29" s="139"/>
      <c r="C29" s="139"/>
      <c r="D29" s="139"/>
      <c r="E29" s="139"/>
      <c r="F29" s="139"/>
      <c r="G29" s="139"/>
      <c r="H29" s="139"/>
      <c r="I29" s="139"/>
      <c r="J29" s="139"/>
      <c r="K29" s="139"/>
      <c r="L29" s="158"/>
      <c r="M29" s="15"/>
      <c r="N29" s="64"/>
      <c r="O29" s="65"/>
      <c r="P29" s="68"/>
    </row>
    <row r="30" spans="1:16" x14ac:dyDescent="0.25">
      <c r="A30" s="173" t="s">
        <v>185</v>
      </c>
      <c r="B30" s="174"/>
      <c r="C30" s="174"/>
      <c r="D30" s="174"/>
      <c r="E30" s="174"/>
      <c r="F30" s="174"/>
      <c r="G30" s="174"/>
      <c r="H30" s="174"/>
      <c r="I30" s="174">
        <v>5.2999999999999999E-2</v>
      </c>
      <c r="J30" s="174">
        <v>5.2999999999999999E-2</v>
      </c>
      <c r="K30" s="174">
        <v>5.2999999999999999E-2</v>
      </c>
      <c r="L30" s="175">
        <v>5.2999999999999999E-2</v>
      </c>
      <c r="M30" s="15"/>
      <c r="N30" s="64"/>
      <c r="O30" s="65"/>
      <c r="P30" s="68"/>
    </row>
    <row r="31" spans="1:16" x14ac:dyDescent="0.25">
      <c r="A31" s="155"/>
      <c r="B31" s="139"/>
      <c r="C31" s="139"/>
      <c r="D31" s="139"/>
      <c r="E31" s="139"/>
      <c r="F31" s="139"/>
      <c r="G31" s="139"/>
      <c r="H31" s="139"/>
      <c r="I31" s="139"/>
      <c r="J31" s="139"/>
      <c r="K31" s="139"/>
      <c r="L31" s="158"/>
      <c r="M31" s="15"/>
      <c r="N31" s="64"/>
      <c r="O31" s="65"/>
      <c r="P31" s="68"/>
    </row>
    <row r="32" spans="1:16" x14ac:dyDescent="0.25">
      <c r="A32" s="155" t="s">
        <v>166</v>
      </c>
      <c r="B32" s="139"/>
      <c r="C32" s="139"/>
      <c r="D32" s="139"/>
      <c r="E32" s="139"/>
      <c r="F32" s="139"/>
      <c r="G32" s="139"/>
      <c r="H32" s="139"/>
      <c r="I32" s="139">
        <f>MEDIAN(I15:I23)</f>
        <v>8.9950000000000002E-2</v>
      </c>
      <c r="J32" s="139">
        <f t="shared" ref="J32:L32" si="5">MEDIAN(J15:J23)</f>
        <v>9.3299999999999994E-2</v>
      </c>
      <c r="K32" s="139">
        <f t="shared" si="5"/>
        <v>8.795E-2</v>
      </c>
      <c r="L32" s="158">
        <f t="shared" si="5"/>
        <v>6.9779999999999995E-2</v>
      </c>
      <c r="M32" s="15"/>
      <c r="N32" s="64"/>
      <c r="O32" s="65"/>
      <c r="P32" s="68"/>
    </row>
    <row r="33" spans="1:18" x14ac:dyDescent="0.25">
      <c r="A33" s="155" t="s">
        <v>167</v>
      </c>
      <c r="B33" s="139"/>
      <c r="C33" s="139"/>
      <c r="D33" s="139"/>
      <c r="E33" s="139"/>
      <c r="F33" s="139"/>
      <c r="G33" s="139"/>
      <c r="H33" s="139"/>
      <c r="I33" s="139">
        <f>2*I32</f>
        <v>0.1799</v>
      </c>
      <c r="J33" s="139">
        <f t="shared" ref="J33:L33" si="6">2*J32</f>
        <v>0.18659999999999999</v>
      </c>
      <c r="K33" s="139">
        <f t="shared" si="6"/>
        <v>0.1759</v>
      </c>
      <c r="L33" s="158">
        <f t="shared" si="6"/>
        <v>0.13955999999999999</v>
      </c>
      <c r="M33" s="15"/>
      <c r="N33" s="64"/>
      <c r="O33" s="65"/>
      <c r="P33" s="63"/>
      <c r="Q33" s="63"/>
      <c r="R33" s="63"/>
    </row>
    <row r="34" spans="1:18" x14ac:dyDescent="0.25">
      <c r="A34" s="173" t="s">
        <v>173</v>
      </c>
      <c r="B34" s="174"/>
      <c r="C34" s="174"/>
      <c r="D34" s="174"/>
      <c r="E34" s="174"/>
      <c r="F34" s="174"/>
      <c r="G34" s="174"/>
      <c r="H34" s="174"/>
      <c r="I34" s="174">
        <f>AVERAGE($I33:$L33)</f>
        <v>0.17049</v>
      </c>
      <c r="J34" s="174">
        <f t="shared" ref="J34:L34" si="7">AVERAGE($I33:$L33)</f>
        <v>0.17049</v>
      </c>
      <c r="K34" s="174">
        <f t="shared" si="7"/>
        <v>0.17049</v>
      </c>
      <c r="L34" s="175">
        <f t="shared" si="7"/>
        <v>0.17049</v>
      </c>
      <c r="M34" s="15"/>
      <c r="N34" s="64"/>
      <c r="O34" s="65"/>
      <c r="P34" s="63"/>
      <c r="Q34" s="63"/>
      <c r="R34" s="63"/>
    </row>
    <row r="35" spans="1:18" x14ac:dyDescent="0.25">
      <c r="A35" s="14"/>
      <c r="B35" s="151"/>
      <c r="C35" s="151"/>
      <c r="D35" s="151"/>
      <c r="E35" s="151"/>
      <c r="F35" s="151"/>
      <c r="G35" s="151"/>
      <c r="H35" s="152"/>
      <c r="I35" s="153"/>
      <c r="J35" s="153"/>
      <c r="K35" s="153"/>
      <c r="L35" s="153"/>
      <c r="M35" s="15"/>
      <c r="N35" s="64"/>
      <c r="O35" s="65"/>
      <c r="P35" s="63"/>
      <c r="Q35" s="63"/>
      <c r="R35" s="63"/>
    </row>
    <row r="36" spans="1:18" x14ac:dyDescent="0.25">
      <c r="A36" s="14"/>
      <c r="B36" s="151"/>
      <c r="C36" s="151"/>
      <c r="D36" s="151"/>
      <c r="E36" s="151"/>
      <c r="F36" s="151"/>
      <c r="G36" s="151"/>
      <c r="H36" s="152"/>
      <c r="I36" s="153"/>
      <c r="J36" s="153"/>
      <c r="K36" s="153"/>
      <c r="L36" s="153"/>
      <c r="M36" s="15"/>
      <c r="N36" s="64"/>
      <c r="O36" s="65"/>
      <c r="P36" s="63"/>
      <c r="Q36" s="63"/>
      <c r="R36" s="63"/>
    </row>
    <row r="37" spans="1:18" x14ac:dyDescent="0.25">
      <c r="A37" s="14"/>
      <c r="B37" s="151"/>
      <c r="C37" s="151"/>
      <c r="D37" s="151"/>
      <c r="E37" s="151"/>
      <c r="F37" s="151"/>
      <c r="G37" s="151"/>
      <c r="H37" s="152"/>
      <c r="I37" s="153"/>
      <c r="J37" s="153"/>
      <c r="K37" s="153"/>
      <c r="L37" s="153"/>
      <c r="M37" s="15"/>
      <c r="N37" s="64"/>
      <c r="O37" s="65"/>
      <c r="P37" s="63"/>
      <c r="Q37" s="63"/>
      <c r="R37" s="63"/>
    </row>
    <row r="38" spans="1:18" x14ac:dyDescent="0.25">
      <c r="B38" s="23"/>
      <c r="C38" s="103"/>
      <c r="D38" s="12"/>
      <c r="E38" s="23"/>
      <c r="F38" s="23"/>
      <c r="G38" s="23"/>
      <c r="H38" s="23"/>
      <c r="I38" s="209"/>
      <c r="J38" s="209"/>
      <c r="K38" s="209"/>
      <c r="L38" s="209"/>
      <c r="N38" s="139"/>
      <c r="O38" s="139"/>
      <c r="P38" s="139"/>
      <c r="Q38" s="139"/>
      <c r="R38" s="63"/>
    </row>
    <row r="39" spans="1:18" x14ac:dyDescent="0.25">
      <c r="B39" s="103"/>
      <c r="C39" s="103"/>
      <c r="D39" s="12"/>
      <c r="E39" s="23"/>
      <c r="F39" s="23"/>
      <c r="G39" s="103"/>
      <c r="H39" s="103"/>
      <c r="I39" s="88"/>
      <c r="J39" s="88"/>
      <c r="K39" s="88"/>
      <c r="L39" s="88"/>
    </row>
    <row r="40" spans="1:18" x14ac:dyDescent="0.25">
      <c r="A40" s="75" t="s">
        <v>177</v>
      </c>
      <c r="B40" s="5"/>
      <c r="C40" s="5"/>
      <c r="D40" s="5"/>
      <c r="E40" s="5"/>
      <c r="F40" s="5"/>
      <c r="G40" s="5"/>
      <c r="H40" s="5"/>
      <c r="I40" s="159"/>
      <c r="J40" s="159"/>
      <c r="K40" s="159"/>
      <c r="L40" s="159"/>
    </row>
    <row r="41" spans="1:18" x14ac:dyDescent="0.25">
      <c r="A41" s="75" t="s">
        <v>157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108"/>
    </row>
    <row r="42" spans="1:18" x14ac:dyDescent="0.25">
      <c r="A42" s="75" t="s">
        <v>158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108"/>
    </row>
    <row r="43" spans="1:18" x14ac:dyDescent="0.25">
      <c r="A43" s="75" t="s">
        <v>178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108"/>
    </row>
    <row r="44" spans="1:18" x14ac:dyDescent="0.25">
      <c r="A44" s="75" t="s">
        <v>179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108"/>
    </row>
    <row r="45" spans="1:18" x14ac:dyDescent="0.25">
      <c r="A45" s="75" t="s">
        <v>132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108"/>
    </row>
    <row r="46" spans="1:18" x14ac:dyDescent="0.25">
      <c r="A46" s="176" t="s">
        <v>186</v>
      </c>
      <c r="B46" s="177"/>
      <c r="C46" s="177"/>
      <c r="D46" s="177"/>
      <c r="E46" s="177"/>
      <c r="F46" s="177"/>
      <c r="G46" s="177"/>
      <c r="H46" s="177"/>
      <c r="I46" s="177"/>
      <c r="J46" s="177"/>
      <c r="K46" s="177"/>
      <c r="L46" s="178"/>
      <c r="M46" s="44"/>
    </row>
    <row r="47" spans="1:18" x14ac:dyDescent="0.25">
      <c r="A47" s="176" t="s">
        <v>170</v>
      </c>
      <c r="B47" s="177"/>
      <c r="C47" s="177"/>
      <c r="D47" s="177"/>
      <c r="E47" s="177"/>
      <c r="F47" s="177"/>
      <c r="G47" s="177"/>
      <c r="H47" s="177"/>
      <c r="I47" s="177"/>
      <c r="J47" s="177"/>
      <c r="K47" s="177"/>
      <c r="L47" s="178"/>
      <c r="M47" s="44"/>
    </row>
    <row r="48" spans="1:18" x14ac:dyDescent="0.25">
      <c r="A48" s="176" t="s">
        <v>180</v>
      </c>
      <c r="B48" s="177"/>
      <c r="C48" s="177"/>
      <c r="D48" s="177"/>
      <c r="E48" s="177"/>
      <c r="F48" s="177"/>
      <c r="G48" s="177"/>
      <c r="H48" s="177"/>
      <c r="I48" s="177"/>
      <c r="J48" s="177"/>
      <c r="K48" s="177"/>
      <c r="L48" s="178"/>
      <c r="M48" s="44"/>
    </row>
    <row r="49" spans="1:12" x14ac:dyDescent="0.25">
      <c r="A49" s="176" t="s">
        <v>174</v>
      </c>
      <c r="B49" s="177"/>
      <c r="C49" s="177"/>
      <c r="D49" s="177"/>
      <c r="E49" s="177"/>
      <c r="F49" s="177"/>
      <c r="G49" s="177"/>
      <c r="H49" s="177"/>
      <c r="I49" s="177"/>
      <c r="J49" s="177"/>
      <c r="K49" s="177"/>
      <c r="L49" s="178"/>
    </row>
    <row r="50" spans="1:12" x14ac:dyDescent="0.25">
      <c r="A50" s="176" t="s">
        <v>175</v>
      </c>
      <c r="B50" s="134"/>
      <c r="C50" s="134"/>
      <c r="D50" s="134"/>
      <c r="E50" s="134"/>
      <c r="F50" s="134"/>
      <c r="G50" s="134"/>
      <c r="H50" s="134"/>
      <c r="I50" s="134"/>
      <c r="J50" s="134"/>
      <c r="K50" s="134"/>
      <c r="L50" s="44"/>
    </row>
    <row r="51" spans="1:12" x14ac:dyDescent="0.25">
      <c r="B51" s="9"/>
      <c r="C51" s="9"/>
      <c r="D51" s="9"/>
      <c r="E51" s="9"/>
      <c r="F51" s="9"/>
      <c r="G51" s="9"/>
      <c r="H51" s="9"/>
      <c r="I51" s="9"/>
      <c r="J51" s="9"/>
      <c r="K51" s="9"/>
    </row>
  </sheetData>
  <mergeCells count="4">
    <mergeCell ref="D10:G10"/>
    <mergeCell ref="I10:L10"/>
    <mergeCell ref="E2:F2"/>
    <mergeCell ref="I38:L38"/>
  </mergeCells>
  <pageMargins left="0.95" right="0.7" top="1" bottom="0.75" header="0.3" footer="0.3"/>
  <pageSetup scale="63" orientation="landscape" r:id="rId1"/>
  <ignoredErrors>
    <ignoredError sqref="B9 D9:E9 H9 F9:G9 I9:M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5"/>
  <sheetViews>
    <sheetView workbookViewId="0">
      <selection activeCell="J2" sqref="J2"/>
    </sheetView>
  </sheetViews>
  <sheetFormatPr defaultColWidth="9.140625" defaultRowHeight="15" x14ac:dyDescent="0.25"/>
  <cols>
    <col min="1" max="1" width="29.85546875" style="4" customWidth="1"/>
    <col min="2" max="2" width="13.5703125" style="4" customWidth="1"/>
    <col min="3" max="3" width="3.42578125" style="4" customWidth="1"/>
    <col min="4" max="4" width="13.140625" style="4" customWidth="1"/>
    <col min="5" max="5" width="2.85546875" style="4" customWidth="1"/>
    <col min="6" max="6" width="13.42578125" style="4" customWidth="1"/>
    <col min="7" max="7" width="3.140625" style="4" customWidth="1"/>
    <col min="8" max="8" width="12.42578125" style="4" customWidth="1"/>
    <col min="9" max="9" width="2.5703125" style="4" customWidth="1"/>
    <col min="10" max="10" width="11.7109375" style="4" customWidth="1"/>
    <col min="11" max="16384" width="9.140625" style="4"/>
  </cols>
  <sheetData>
    <row r="1" spans="1:14" ht="15.75" x14ac:dyDescent="0.25">
      <c r="A1" s="11" t="s">
        <v>38</v>
      </c>
      <c r="D1" s="103"/>
      <c r="G1" s="12"/>
      <c r="J1" s="72" t="s">
        <v>184</v>
      </c>
      <c r="K1" s="205"/>
    </row>
    <row r="2" spans="1:14" ht="15.75" x14ac:dyDescent="0.25">
      <c r="A2" s="11" t="s">
        <v>15</v>
      </c>
      <c r="F2" s="103"/>
      <c r="G2" s="12"/>
      <c r="J2" s="72" t="s">
        <v>189</v>
      </c>
      <c r="K2" s="205"/>
    </row>
    <row r="3" spans="1:14" ht="15.75" x14ac:dyDescent="0.25">
      <c r="A3" s="11" t="s">
        <v>97</v>
      </c>
      <c r="J3" s="72" t="str">
        <f>'Page 1'!K3</f>
        <v>Attachment VVR-8</v>
      </c>
      <c r="K3" s="205"/>
    </row>
    <row r="4" spans="1:14" x14ac:dyDescent="0.25">
      <c r="A4" s="13"/>
      <c r="J4" s="72" t="s">
        <v>138</v>
      </c>
      <c r="K4" s="205"/>
    </row>
    <row r="5" spans="1:14" x14ac:dyDescent="0.25">
      <c r="A5" s="13"/>
      <c r="J5" s="72"/>
      <c r="K5" s="205"/>
    </row>
    <row r="6" spans="1:14" x14ac:dyDescent="0.25">
      <c r="A6" s="140"/>
      <c r="B6" s="47"/>
      <c r="C6" s="7"/>
      <c r="D6" s="47"/>
      <c r="E6" s="47"/>
      <c r="F6" s="47"/>
      <c r="G6" s="47"/>
      <c r="H6" s="47"/>
      <c r="I6" s="14"/>
      <c r="J6" s="47"/>
    </row>
    <row r="7" spans="1:14" x14ac:dyDescent="0.25">
      <c r="A7" s="9"/>
      <c r="F7" s="86"/>
      <c r="G7" s="15"/>
    </row>
    <row r="8" spans="1:14" x14ac:dyDescent="0.25">
      <c r="A8" s="16"/>
      <c r="B8" s="17" t="s">
        <v>32</v>
      </c>
      <c r="C8" s="17"/>
      <c r="D8" s="17" t="s">
        <v>33</v>
      </c>
      <c r="E8" s="17"/>
      <c r="F8" s="17" t="s">
        <v>34</v>
      </c>
      <c r="G8" s="17"/>
      <c r="H8" s="17" t="s">
        <v>35</v>
      </c>
      <c r="I8" s="17"/>
      <c r="J8" s="17" t="s">
        <v>36</v>
      </c>
    </row>
    <row r="9" spans="1:14" x14ac:dyDescent="0.25">
      <c r="A9" s="14"/>
      <c r="B9" s="18"/>
      <c r="C9" s="19"/>
      <c r="D9" s="18" t="s">
        <v>103</v>
      </c>
      <c r="E9" s="18"/>
      <c r="F9" s="18" t="s">
        <v>104</v>
      </c>
      <c r="G9" s="19"/>
      <c r="H9" s="18" t="s">
        <v>0</v>
      </c>
      <c r="I9" s="19"/>
      <c r="J9" s="18" t="s">
        <v>98</v>
      </c>
    </row>
    <row r="10" spans="1:14" x14ac:dyDescent="0.25">
      <c r="A10" s="14"/>
      <c r="B10" s="7" t="s">
        <v>23</v>
      </c>
      <c r="C10" s="7"/>
      <c r="D10" s="7" t="s">
        <v>20</v>
      </c>
      <c r="E10" s="7"/>
      <c r="F10" s="7" t="s">
        <v>20</v>
      </c>
      <c r="G10" s="19"/>
      <c r="H10" s="18" t="s">
        <v>20</v>
      </c>
      <c r="I10" s="19"/>
      <c r="J10" s="7" t="s">
        <v>99</v>
      </c>
    </row>
    <row r="11" spans="1:14" x14ac:dyDescent="0.25">
      <c r="A11" s="20" t="s">
        <v>15</v>
      </c>
      <c r="B11" s="8" t="s">
        <v>5</v>
      </c>
      <c r="C11" s="8"/>
      <c r="D11" s="8" t="s">
        <v>24</v>
      </c>
      <c r="E11" s="8"/>
      <c r="F11" s="8" t="s">
        <v>24</v>
      </c>
      <c r="G11" s="8"/>
      <c r="H11" s="8" t="s">
        <v>24</v>
      </c>
      <c r="I11" s="8"/>
      <c r="J11" s="8" t="s">
        <v>100</v>
      </c>
      <c r="K11" s="103"/>
      <c r="L11" s="103"/>
      <c r="M11" s="103"/>
      <c r="N11" s="103"/>
    </row>
    <row r="12" spans="1:14" x14ac:dyDescent="0.25">
      <c r="A12" s="9"/>
      <c r="B12" s="9"/>
      <c r="C12" s="9"/>
      <c r="D12" s="9"/>
      <c r="E12" s="9"/>
      <c r="G12" s="15"/>
      <c r="J12" s="9"/>
    </row>
    <row r="13" spans="1:14" x14ac:dyDescent="0.25">
      <c r="A13" s="9" t="s">
        <v>17</v>
      </c>
      <c r="B13" s="21">
        <f>'Page 3'!G12</f>
        <v>3.295E-2</v>
      </c>
      <c r="C13" s="22"/>
      <c r="D13" s="3">
        <f>'Page 5'!C11</f>
        <v>0.06</v>
      </c>
      <c r="E13" s="2"/>
      <c r="F13" s="3">
        <f>'Page 5'!C27</f>
        <v>0.06</v>
      </c>
      <c r="G13" s="15"/>
      <c r="H13" s="3">
        <f>ROUND(AVERAGE(D13:F13),5)</f>
        <v>0.06</v>
      </c>
      <c r="J13" s="3">
        <f>ROUND(B13+H13,5)</f>
        <v>9.2950000000000005E-2</v>
      </c>
    </row>
    <row r="14" spans="1:14" x14ac:dyDescent="0.25">
      <c r="A14" s="9" t="s">
        <v>114</v>
      </c>
      <c r="B14" s="21">
        <f>'Page 3'!G13</f>
        <v>3.7670000000000002E-2</v>
      </c>
      <c r="C14" s="22"/>
      <c r="D14" s="3">
        <f>'Page 5'!C12</f>
        <v>7.0000000000000007E-2</v>
      </c>
      <c r="E14" s="2"/>
      <c r="F14" s="3">
        <f>'Page 5'!C28</f>
        <v>7.0000000000000007E-2</v>
      </c>
      <c r="G14" s="15"/>
      <c r="H14" s="3">
        <f t="shared" ref="H14:H21" si="0">ROUND(AVERAGE(D14:F14),5)</f>
        <v>7.0000000000000007E-2</v>
      </c>
      <c r="J14" s="3">
        <f t="shared" ref="J14:J19" si="1">ROUND(B14+H14,5)</f>
        <v>0.10767</v>
      </c>
    </row>
    <row r="15" spans="1:14" x14ac:dyDescent="0.25">
      <c r="A15" s="9" t="s">
        <v>18</v>
      </c>
      <c r="B15" s="21">
        <f>'Page 3'!G14</f>
        <v>3.1269999999999999E-2</v>
      </c>
      <c r="C15" s="22"/>
      <c r="D15" s="3">
        <f>'Page 5'!C13</f>
        <v>7.0000000000000007E-2</v>
      </c>
      <c r="E15" s="2"/>
      <c r="F15" s="3">
        <f>'Page 5'!C29</f>
        <v>7.4999999999999997E-2</v>
      </c>
      <c r="G15" s="15"/>
      <c r="H15" s="3">
        <f t="shared" si="0"/>
        <v>7.2499999999999995E-2</v>
      </c>
      <c r="J15" s="3">
        <f t="shared" si="1"/>
        <v>0.10377</v>
      </c>
    </row>
    <row r="16" spans="1:14" x14ac:dyDescent="0.25">
      <c r="A16" s="9" t="s">
        <v>19</v>
      </c>
      <c r="B16" s="21">
        <f>'Page 3'!G15</f>
        <v>4.453E-2</v>
      </c>
      <c r="C16" s="22"/>
      <c r="D16" s="3">
        <f>'Page 5'!C14</f>
        <v>0.02</v>
      </c>
      <c r="E16" s="2"/>
      <c r="F16" s="3">
        <f>'Page 5'!C30</f>
        <v>2.5000000000000001E-2</v>
      </c>
      <c r="G16" s="15"/>
      <c r="H16" s="3">
        <f t="shared" si="0"/>
        <v>2.2499999999999999E-2</v>
      </c>
      <c r="J16" s="3">
        <f t="shared" si="1"/>
        <v>6.7030000000000006E-2</v>
      </c>
    </row>
    <row r="17" spans="1:11" x14ac:dyDescent="0.25">
      <c r="A17" s="9" t="s">
        <v>111</v>
      </c>
      <c r="B17" s="21">
        <f>'Page 3'!G16</f>
        <v>2.861E-2</v>
      </c>
      <c r="C17" s="22"/>
      <c r="D17" s="3">
        <f>'Page 5'!C15</f>
        <v>7.0000000000000007E-2</v>
      </c>
      <c r="E17" s="2"/>
      <c r="F17" s="3">
        <f>'Page 5'!C31</f>
        <v>0.06</v>
      </c>
      <c r="G17" s="15"/>
      <c r="H17" s="3">
        <f t="shared" si="0"/>
        <v>6.5000000000000002E-2</v>
      </c>
      <c r="J17" s="3">
        <f>ROUND(B17+H17,5)</f>
        <v>9.3609999999999999E-2</v>
      </c>
    </row>
    <row r="18" spans="1:11" x14ac:dyDescent="0.25">
      <c r="A18" s="9" t="s">
        <v>16</v>
      </c>
      <c r="B18" s="21">
        <f>'Page 3'!G17</f>
        <v>2.334E-2</v>
      </c>
      <c r="C18" s="22"/>
      <c r="D18" s="3">
        <f>'Page 5'!C16</f>
        <v>0.03</v>
      </c>
      <c r="E18" s="2"/>
      <c r="F18" s="3">
        <f>'Page 5'!C32</f>
        <v>0.05</v>
      </c>
      <c r="G18" s="15"/>
      <c r="H18" s="3">
        <f t="shared" si="0"/>
        <v>0.04</v>
      </c>
      <c r="J18" s="3">
        <f t="shared" si="1"/>
        <v>6.3339999999999994E-2</v>
      </c>
    </row>
    <row r="19" spans="1:11" x14ac:dyDescent="0.25">
      <c r="A19" s="9" t="s">
        <v>115</v>
      </c>
      <c r="B19" s="21">
        <f>'Page 3'!G18</f>
        <v>4.2779999999999999E-2</v>
      </c>
      <c r="C19" s="22"/>
      <c r="D19" s="3">
        <f>'Page 5'!C17</f>
        <v>0.06</v>
      </c>
      <c r="E19" s="2"/>
      <c r="F19" s="3">
        <f>'Page 5'!C33</f>
        <v>7.0000000000000007E-2</v>
      </c>
      <c r="G19" s="15"/>
      <c r="H19" s="3">
        <f t="shared" si="0"/>
        <v>6.5000000000000002E-2</v>
      </c>
      <c r="J19" s="3">
        <f t="shared" si="1"/>
        <v>0.10778</v>
      </c>
    </row>
    <row r="20" spans="1:11" x14ac:dyDescent="0.25">
      <c r="A20" s="9" t="s">
        <v>134</v>
      </c>
      <c r="B20" s="21">
        <f>'Page 3'!G19</f>
        <v>3.6490000000000002E-2</v>
      </c>
      <c r="C20" s="22"/>
      <c r="D20" s="3">
        <f>'Page 5'!C18</f>
        <v>0.04</v>
      </c>
      <c r="E20" s="2"/>
      <c r="F20" s="3">
        <f>'Page 5'!C34</f>
        <v>0.02</v>
      </c>
      <c r="G20" s="15"/>
      <c r="H20" s="3">
        <f t="shared" si="0"/>
        <v>0.03</v>
      </c>
      <c r="J20" s="3">
        <f>ROUND(B20+H20,5)</f>
        <v>6.6489999999999994E-2</v>
      </c>
    </row>
    <row r="21" spans="1:11" x14ac:dyDescent="0.25">
      <c r="A21" s="9" t="s">
        <v>112</v>
      </c>
      <c r="B21" s="21">
        <f>'Page 3'!G20</f>
        <v>3.2199999999999999E-2</v>
      </c>
      <c r="C21" s="22"/>
      <c r="D21" s="3">
        <f>'Page 5'!C19</f>
        <v>7.4999999999999997E-2</v>
      </c>
      <c r="E21" s="2"/>
      <c r="F21" s="3">
        <f>'Page 5'!C35</f>
        <v>0.08</v>
      </c>
      <c r="G21" s="15"/>
      <c r="H21" s="3">
        <f t="shared" si="0"/>
        <v>7.7499999999999999E-2</v>
      </c>
      <c r="J21" s="3">
        <f>ROUND(B21+H21,5)</f>
        <v>0.10970000000000001</v>
      </c>
    </row>
    <row r="22" spans="1:11" x14ac:dyDescent="0.25">
      <c r="A22" s="61" t="s">
        <v>107</v>
      </c>
      <c r="B22" s="10">
        <f>AVERAGE(B13:B21)</f>
        <v>3.4426666666666668E-2</v>
      </c>
      <c r="C22" s="10"/>
      <c r="D22" s="10">
        <f>AVERAGE(D13:D21)</f>
        <v>5.5000000000000007E-2</v>
      </c>
      <c r="E22" s="10"/>
      <c r="F22" s="10">
        <f>AVERAGE(F13:F21)</f>
        <v>5.6666666666666671E-2</v>
      </c>
      <c r="G22" s="10"/>
      <c r="H22" s="10">
        <f>AVERAGE(H13:H21)</f>
        <v>5.5833333333333339E-2</v>
      </c>
      <c r="I22" s="10"/>
      <c r="J22" s="10">
        <f>AVERAGE(J13:J21)</f>
        <v>9.0259999999999993E-2</v>
      </c>
      <c r="K22" s="138"/>
    </row>
    <row r="23" spans="1:11" x14ac:dyDescent="0.25">
      <c r="A23" s="2"/>
      <c r="B23" s="3"/>
      <c r="C23" s="3"/>
      <c r="D23" s="3"/>
      <c r="E23" s="3"/>
      <c r="F23" s="3"/>
      <c r="G23" s="3"/>
      <c r="H23" s="3"/>
      <c r="I23" s="3"/>
      <c r="J23" s="3"/>
      <c r="K23" s="150"/>
    </row>
    <row r="24" spans="1:11" x14ac:dyDescent="0.25">
      <c r="A24" s="2"/>
      <c r="B24" s="3"/>
      <c r="C24" s="3"/>
      <c r="D24" s="3"/>
      <c r="E24" s="3"/>
      <c r="F24" s="3"/>
      <c r="G24" s="3"/>
      <c r="H24" s="3"/>
      <c r="I24" s="3"/>
      <c r="J24" s="3"/>
    </row>
    <row r="25" spans="1:11" x14ac:dyDescent="0.25">
      <c r="A25" s="154" t="s">
        <v>165</v>
      </c>
      <c r="B25" s="156"/>
      <c r="C25" s="156"/>
      <c r="D25" s="156"/>
      <c r="E25" s="156"/>
      <c r="F25" s="156"/>
      <c r="G25" s="156"/>
      <c r="H25" s="156"/>
      <c r="I25" s="156"/>
      <c r="J25" s="157"/>
    </row>
    <row r="26" spans="1:11" x14ac:dyDescent="0.25">
      <c r="A26" s="155"/>
      <c r="B26" s="139"/>
      <c r="C26" s="139"/>
      <c r="D26" s="139"/>
      <c r="E26" s="139"/>
      <c r="F26" s="139"/>
      <c r="G26" s="139"/>
      <c r="H26" s="139"/>
      <c r="I26" s="139"/>
      <c r="J26" s="158"/>
    </row>
    <row r="27" spans="1:11" x14ac:dyDescent="0.25">
      <c r="A27" s="173" t="s">
        <v>187</v>
      </c>
      <c r="B27" s="174"/>
      <c r="C27" s="174"/>
      <c r="D27" s="174"/>
      <c r="E27" s="174"/>
      <c r="F27" s="174"/>
      <c r="G27" s="174"/>
      <c r="H27" s="174"/>
      <c r="I27" s="179"/>
      <c r="J27" s="175">
        <v>5.2999999999999999E-2</v>
      </c>
      <c r="K27" s="9"/>
    </row>
    <row r="28" spans="1:11" x14ac:dyDescent="0.25">
      <c r="A28" s="155"/>
      <c r="B28" s="139"/>
      <c r="C28" s="139"/>
      <c r="D28" s="139"/>
      <c r="E28" s="139"/>
      <c r="F28" s="139"/>
      <c r="G28" s="139"/>
      <c r="H28" s="139"/>
      <c r="I28" s="160"/>
      <c r="J28" s="158"/>
    </row>
    <row r="29" spans="1:11" x14ac:dyDescent="0.25">
      <c r="A29" s="155" t="s">
        <v>171</v>
      </c>
      <c r="B29" s="139"/>
      <c r="C29" s="139"/>
      <c r="D29" s="139"/>
      <c r="E29" s="139"/>
      <c r="F29" s="139"/>
      <c r="G29" s="139"/>
      <c r="H29" s="139"/>
      <c r="I29" s="160"/>
      <c r="J29" s="158">
        <f>MEDIAN(J13:J21)</f>
        <v>9.3609999999999999E-2</v>
      </c>
    </row>
    <row r="30" spans="1:11" x14ac:dyDescent="0.25">
      <c r="A30" s="155" t="s">
        <v>172</v>
      </c>
      <c r="B30" s="139"/>
      <c r="C30" s="139"/>
      <c r="D30" s="139"/>
      <c r="E30" s="139"/>
      <c r="F30" s="139"/>
      <c r="G30" s="139"/>
      <c r="H30" s="139"/>
      <c r="I30" s="160"/>
      <c r="J30" s="158">
        <f t="shared" ref="J30" si="2">2*J29</f>
        <v>0.18722</v>
      </c>
    </row>
    <row r="31" spans="1:11" x14ac:dyDescent="0.25">
      <c r="A31" s="173" t="s">
        <v>173</v>
      </c>
      <c r="B31" s="174"/>
      <c r="C31" s="174"/>
      <c r="D31" s="174"/>
      <c r="E31" s="174"/>
      <c r="F31" s="174"/>
      <c r="G31" s="174"/>
      <c r="H31" s="174"/>
      <c r="I31" s="179"/>
      <c r="J31" s="175">
        <f>AVERAGE($H30:$L30)</f>
        <v>0.18722</v>
      </c>
    </row>
    <row r="32" spans="1:11" x14ac:dyDescent="0.25">
      <c r="A32" s="14"/>
      <c r="B32" s="151"/>
      <c r="C32" s="151"/>
      <c r="D32" s="151"/>
      <c r="E32" s="151"/>
      <c r="F32" s="151"/>
      <c r="G32" s="151"/>
      <c r="H32" s="152"/>
      <c r="I32" s="153"/>
      <c r="J32" s="153"/>
    </row>
    <row r="33" spans="1:14" x14ac:dyDescent="0.25">
      <c r="A33" s="2"/>
      <c r="B33" s="3"/>
      <c r="C33" s="3"/>
      <c r="D33" s="3"/>
      <c r="E33" s="3"/>
      <c r="F33" s="3"/>
      <c r="G33" s="3"/>
      <c r="H33" s="3"/>
      <c r="I33" s="63"/>
      <c r="J33" s="3"/>
    </row>
    <row r="34" spans="1:14" x14ac:dyDescent="0.25">
      <c r="A34" s="2"/>
      <c r="B34" s="69"/>
      <c r="C34" s="69"/>
      <c r="D34" s="69"/>
      <c r="E34" s="69"/>
      <c r="F34" s="69"/>
      <c r="G34" s="69"/>
      <c r="H34" s="69"/>
      <c r="I34" s="63"/>
      <c r="J34" s="36"/>
    </row>
    <row r="35" spans="1:14" x14ac:dyDescent="0.25">
      <c r="A35" s="180" t="s">
        <v>177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</row>
    <row r="36" spans="1:14" x14ac:dyDescent="0.25">
      <c r="A36" s="180" t="s">
        <v>181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</row>
    <row r="37" spans="1:14" x14ac:dyDescent="0.25">
      <c r="A37" s="180" t="s">
        <v>182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</row>
    <row r="38" spans="1:14" x14ac:dyDescent="0.25">
      <c r="A38" s="180" t="s">
        <v>105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</row>
    <row r="39" spans="1:14" x14ac:dyDescent="0.25">
      <c r="A39" s="180" t="s">
        <v>106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</row>
    <row r="40" spans="1:14" x14ac:dyDescent="0.25">
      <c r="A40" s="180" t="s">
        <v>188</v>
      </c>
      <c r="B40" s="134"/>
      <c r="C40" s="134"/>
      <c r="D40" s="134"/>
      <c r="E40" s="134"/>
      <c r="F40" s="134"/>
      <c r="G40" s="134"/>
      <c r="H40" s="134"/>
      <c r="I40" s="134"/>
      <c r="J40" s="134"/>
      <c r="K40" s="134"/>
      <c r="L40" s="44"/>
      <c r="M40" s="44"/>
      <c r="N40" s="44"/>
    </row>
    <row r="41" spans="1:14" x14ac:dyDescent="0.25">
      <c r="A41" s="180" t="s">
        <v>170</v>
      </c>
      <c r="B41" s="134"/>
      <c r="C41" s="134"/>
      <c r="D41" s="134"/>
      <c r="E41" s="134"/>
      <c r="F41" s="134"/>
      <c r="G41" s="134"/>
      <c r="H41" s="134"/>
      <c r="I41" s="134"/>
      <c r="J41" s="134"/>
      <c r="K41" s="134"/>
      <c r="L41" s="44"/>
      <c r="M41" s="44"/>
      <c r="N41" s="44"/>
    </row>
    <row r="42" spans="1:14" x14ac:dyDescent="0.25">
      <c r="A42" s="180" t="s">
        <v>180</v>
      </c>
      <c r="B42" s="134"/>
      <c r="C42" s="134"/>
      <c r="D42" s="134"/>
      <c r="E42" s="134"/>
      <c r="F42" s="134"/>
      <c r="G42" s="134"/>
      <c r="H42" s="134"/>
      <c r="I42" s="134"/>
      <c r="J42" s="134"/>
      <c r="K42" s="134"/>
      <c r="L42" s="44"/>
      <c r="M42" s="44"/>
      <c r="N42" s="44"/>
    </row>
    <row r="43" spans="1:14" x14ac:dyDescent="0.25">
      <c r="A43" s="180" t="s">
        <v>174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</row>
    <row r="44" spans="1:14" x14ac:dyDescent="0.25">
      <c r="A44" s="180" t="s">
        <v>175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</row>
    <row r="45" spans="1:14" x14ac:dyDescent="0.25">
      <c r="A45" s="108"/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</row>
  </sheetData>
  <pageMargins left="1.45" right="0.7" top="1" bottom="0.75" header="0.3" footer="0.3"/>
  <pageSetup scale="75" orientation="landscape" verticalDpi="1200" r:id="rId1"/>
  <ignoredErrors>
    <ignoredError sqref="B8:J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3"/>
  <sheetViews>
    <sheetView workbookViewId="0">
      <selection activeCell="G2" sqref="G2"/>
    </sheetView>
  </sheetViews>
  <sheetFormatPr defaultColWidth="9.140625" defaultRowHeight="15" x14ac:dyDescent="0.25"/>
  <cols>
    <col min="1" max="1" width="28.7109375" style="6" customWidth="1"/>
    <col min="2" max="2" width="2.28515625" style="6" customWidth="1"/>
    <col min="3" max="3" width="12.7109375" style="6" bestFit="1" customWidth="1"/>
    <col min="4" max="4" width="3.28515625" style="6" customWidth="1"/>
    <col min="5" max="5" width="12.7109375" style="6" customWidth="1"/>
    <col min="6" max="6" width="3.140625" style="6" customWidth="1"/>
    <col min="7" max="7" width="12.140625" style="6" customWidth="1"/>
    <col min="8" max="9" width="9.140625" style="6"/>
    <col min="10" max="10" width="10.7109375" style="6" bestFit="1" customWidth="1"/>
    <col min="11" max="16384" width="9.140625" style="6"/>
  </cols>
  <sheetData>
    <row r="1" spans="1:22" ht="15" customHeight="1" x14ac:dyDescent="0.25">
      <c r="A1" s="73" t="s">
        <v>38</v>
      </c>
      <c r="B1" s="48"/>
      <c r="C1" s="210"/>
      <c r="D1" s="210"/>
      <c r="E1" s="210"/>
      <c r="F1" s="48"/>
      <c r="G1" s="5" t="s">
        <v>184</v>
      </c>
      <c r="H1" s="206"/>
      <c r="I1" s="206"/>
      <c r="L1" s="63"/>
      <c r="M1" s="59"/>
      <c r="N1" s="63"/>
      <c r="O1" s="59"/>
      <c r="P1" s="59"/>
      <c r="Q1" s="59"/>
      <c r="R1" s="59"/>
    </row>
    <row r="2" spans="1:22" ht="15" customHeight="1" x14ac:dyDescent="0.25">
      <c r="A2" s="73" t="s">
        <v>15</v>
      </c>
      <c r="B2" s="48"/>
      <c r="C2" s="211"/>
      <c r="D2" s="211"/>
      <c r="E2" s="211"/>
      <c r="F2" s="48"/>
      <c r="G2" s="5" t="s">
        <v>189</v>
      </c>
      <c r="H2" s="205"/>
      <c r="I2" s="206"/>
      <c r="J2" s="63"/>
      <c r="K2" s="63"/>
      <c r="L2" s="63"/>
      <c r="M2" s="63"/>
      <c r="N2" s="63"/>
      <c r="O2" s="59"/>
      <c r="P2" s="59"/>
      <c r="Q2" s="59"/>
      <c r="R2" s="59"/>
    </row>
    <row r="3" spans="1:22" ht="15" customHeight="1" x14ac:dyDescent="0.25">
      <c r="A3" s="73" t="s">
        <v>27</v>
      </c>
      <c r="B3" s="48"/>
      <c r="C3" s="48"/>
      <c r="D3" s="48"/>
      <c r="E3" s="48"/>
      <c r="F3" s="48"/>
      <c r="G3" s="5" t="str">
        <f>'Page 1'!K3</f>
        <v>Attachment VVR-8</v>
      </c>
      <c r="H3" s="205"/>
      <c r="I3" s="72"/>
      <c r="J3" s="63"/>
      <c r="K3" s="63"/>
      <c r="L3" s="63"/>
      <c r="M3" s="63"/>
      <c r="N3" s="63"/>
      <c r="O3" s="59"/>
      <c r="P3" s="59"/>
      <c r="Q3" s="59"/>
      <c r="R3" s="59"/>
    </row>
    <row r="4" spans="1:22" ht="15" customHeight="1" x14ac:dyDescent="0.25">
      <c r="A4" s="49"/>
      <c r="B4" s="49"/>
      <c r="D4" s="49"/>
      <c r="E4" s="50"/>
      <c r="F4" s="49"/>
      <c r="G4" s="5" t="s">
        <v>139</v>
      </c>
      <c r="H4" s="205"/>
      <c r="I4" s="206"/>
      <c r="J4" s="109"/>
      <c r="K4" s="63"/>
      <c r="L4" s="63"/>
      <c r="M4" s="63"/>
      <c r="N4" s="63"/>
      <c r="O4" s="59"/>
      <c r="P4" s="59"/>
      <c r="Q4" s="59"/>
      <c r="R4" s="59"/>
    </row>
    <row r="5" spans="1:22" ht="15" customHeight="1" x14ac:dyDescent="0.25">
      <c r="A5" s="49"/>
      <c r="B5" s="49"/>
      <c r="C5" s="51"/>
      <c r="D5" s="49"/>
      <c r="E5" s="51"/>
      <c r="F5" s="49"/>
      <c r="G5" s="51"/>
      <c r="H5" s="4"/>
      <c r="I5" s="4"/>
      <c r="J5" s="63"/>
      <c r="K5" s="63"/>
      <c r="L5" s="63"/>
      <c r="M5" s="63"/>
      <c r="N5" s="63"/>
      <c r="O5" s="59"/>
      <c r="P5" s="59"/>
      <c r="Q5" s="59"/>
      <c r="R5" s="59"/>
    </row>
    <row r="6" spans="1:22" ht="15" customHeight="1" x14ac:dyDescent="0.25">
      <c r="A6" s="49"/>
      <c r="B6" s="49"/>
      <c r="C6" s="51"/>
      <c r="D6" s="49"/>
      <c r="E6" s="51"/>
      <c r="F6" s="49"/>
      <c r="G6" s="51"/>
      <c r="H6" s="4"/>
      <c r="I6" s="4"/>
      <c r="J6" s="63"/>
      <c r="K6" s="63"/>
      <c r="L6" s="63"/>
      <c r="M6" s="63"/>
      <c r="N6" s="63"/>
      <c r="O6" s="59"/>
      <c r="P6" s="59"/>
      <c r="Q6" s="59"/>
      <c r="R6" s="59"/>
    </row>
    <row r="7" spans="1:22" x14ac:dyDescent="0.25">
      <c r="C7" s="57"/>
      <c r="E7" s="57"/>
      <c r="G7" s="57"/>
      <c r="J7" s="59"/>
      <c r="K7" s="59"/>
      <c r="L7" s="59"/>
      <c r="M7" s="59"/>
      <c r="N7" s="59"/>
      <c r="O7" s="59"/>
      <c r="P7" s="59"/>
      <c r="Q7" s="59"/>
      <c r="R7" s="59"/>
    </row>
    <row r="8" spans="1:22" x14ac:dyDescent="0.25">
      <c r="A8" s="2"/>
      <c r="B8" s="2"/>
      <c r="C8" s="84" t="s">
        <v>7</v>
      </c>
      <c r="D8" s="84"/>
      <c r="E8" s="84" t="s">
        <v>8</v>
      </c>
      <c r="F8" s="84"/>
      <c r="G8" s="84" t="s">
        <v>28</v>
      </c>
      <c r="H8" s="9"/>
      <c r="I8" s="43"/>
      <c r="J8" s="54"/>
      <c r="K8" s="59"/>
      <c r="L8" s="59"/>
      <c r="M8" s="59"/>
      <c r="N8" s="59"/>
      <c r="O8" s="59"/>
      <c r="P8" s="59"/>
      <c r="Q8" s="59"/>
      <c r="R8" s="59"/>
    </row>
    <row r="9" spans="1:22" x14ac:dyDescent="0.25">
      <c r="A9" s="56"/>
      <c r="B9" s="56"/>
      <c r="C9" s="85" t="s">
        <v>168</v>
      </c>
      <c r="D9" s="85"/>
      <c r="E9" s="85" t="s">
        <v>30</v>
      </c>
      <c r="F9" s="85"/>
      <c r="G9" s="85" t="s">
        <v>23</v>
      </c>
      <c r="H9" s="9"/>
      <c r="I9" s="43"/>
      <c r="J9" s="54"/>
      <c r="K9" s="59"/>
      <c r="L9" s="59"/>
      <c r="M9" s="59"/>
      <c r="N9" s="59"/>
      <c r="O9" s="59"/>
      <c r="P9" s="59"/>
      <c r="Q9" s="59"/>
      <c r="R9" s="59"/>
    </row>
    <row r="10" spans="1:22" x14ac:dyDescent="0.25">
      <c r="A10" s="20" t="s">
        <v>15</v>
      </c>
      <c r="B10" s="20"/>
      <c r="C10" s="170" t="s">
        <v>31</v>
      </c>
      <c r="D10" s="170"/>
      <c r="E10" s="170" t="s">
        <v>6</v>
      </c>
      <c r="F10" s="170"/>
      <c r="G10" s="170" t="s">
        <v>5</v>
      </c>
      <c r="H10" s="9"/>
      <c r="I10" s="43"/>
      <c r="J10" s="54"/>
      <c r="K10" s="59"/>
      <c r="L10" s="59"/>
      <c r="M10" s="59"/>
      <c r="N10" s="59"/>
      <c r="O10" s="59"/>
      <c r="P10" s="59"/>
      <c r="Q10" s="59"/>
      <c r="R10" s="59"/>
    </row>
    <row r="11" spans="1:22" ht="15" customHeight="1" x14ac:dyDescent="0.25">
      <c r="A11" s="9"/>
      <c r="B11" s="9"/>
      <c r="C11" s="9"/>
      <c r="D11" s="9"/>
      <c r="E11" s="9"/>
      <c r="F11" s="9"/>
      <c r="G11" s="9"/>
      <c r="H11" s="9"/>
      <c r="I11" s="43"/>
      <c r="J11" s="54"/>
      <c r="K11" s="59"/>
      <c r="L11" s="59"/>
      <c r="M11" s="59"/>
      <c r="N11" s="59"/>
      <c r="O11" s="59"/>
      <c r="P11" s="59"/>
      <c r="Q11" s="59"/>
      <c r="R11" s="59"/>
    </row>
    <row r="12" spans="1:22" x14ac:dyDescent="0.25">
      <c r="A12" s="9" t="s">
        <v>17</v>
      </c>
      <c r="B12" s="9"/>
      <c r="C12" s="141">
        <f>'Page 4'!B$10</f>
        <v>48.863750124999996</v>
      </c>
      <c r="D12" s="141"/>
      <c r="E12" s="142">
        <v>1.61</v>
      </c>
      <c r="F12" s="142"/>
      <c r="G12" s="21">
        <f>ROUND(E12/C12,5)</f>
        <v>3.295E-2</v>
      </c>
      <c r="H12" s="136"/>
      <c r="I12" s="54"/>
      <c r="J12" s="131"/>
      <c r="K12" s="132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</row>
    <row r="13" spans="1:22" x14ac:dyDescent="0.25">
      <c r="A13" s="9" t="s">
        <v>114</v>
      </c>
      <c r="B13" s="9"/>
      <c r="C13" s="141">
        <f>'Page 4'!C$10</f>
        <v>61.316250100000005</v>
      </c>
      <c r="D13" s="141"/>
      <c r="E13" s="142">
        <v>2.31</v>
      </c>
      <c r="F13" s="142"/>
      <c r="G13" s="21">
        <f t="shared" ref="G13:G20" si="0">ROUND(E13/C13,5)</f>
        <v>3.7670000000000002E-2</v>
      </c>
      <c r="H13" s="136"/>
      <c r="I13" s="54"/>
      <c r="J13" s="131"/>
      <c r="K13" s="132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</row>
    <row r="14" spans="1:22" x14ac:dyDescent="0.25">
      <c r="A14" s="9" t="s">
        <v>18</v>
      </c>
      <c r="B14" s="9"/>
      <c r="C14" s="141">
        <f>'Page 4'!D$10</f>
        <v>56.609000175000006</v>
      </c>
      <c r="D14" s="142"/>
      <c r="E14" s="142">
        <v>1.77</v>
      </c>
      <c r="F14" s="142"/>
      <c r="G14" s="21">
        <f t="shared" si="0"/>
        <v>3.1269999999999999E-2</v>
      </c>
      <c r="H14" s="136"/>
      <c r="I14" s="54"/>
      <c r="J14" s="131"/>
      <c r="K14" s="132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</row>
    <row r="15" spans="1:22" x14ac:dyDescent="0.25">
      <c r="A15" s="9" t="s">
        <v>19</v>
      </c>
      <c r="B15" s="9"/>
      <c r="C15" s="141">
        <f>'Page 4'!E$10</f>
        <v>69.608250399999989</v>
      </c>
      <c r="D15" s="142"/>
      <c r="E15" s="142">
        <v>3.1</v>
      </c>
      <c r="F15" s="142"/>
      <c r="G15" s="21">
        <f t="shared" si="0"/>
        <v>4.453E-2</v>
      </c>
      <c r="H15" s="136"/>
      <c r="I15" s="54"/>
      <c r="J15" s="131"/>
      <c r="K15" s="132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</row>
    <row r="16" spans="1:22" x14ac:dyDescent="0.25">
      <c r="A16" s="9" t="s">
        <v>111</v>
      </c>
      <c r="B16" s="9"/>
      <c r="C16" s="141">
        <f>'Page 4'!F$10</f>
        <v>84.232250624999992</v>
      </c>
      <c r="D16" s="142"/>
      <c r="E16" s="142">
        <v>2.41</v>
      </c>
      <c r="F16" s="142"/>
      <c r="G16" s="21">
        <f t="shared" si="0"/>
        <v>2.861E-2</v>
      </c>
      <c r="H16" s="136"/>
      <c r="I16" s="54"/>
      <c r="J16" s="131"/>
      <c r="K16" s="132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</row>
    <row r="17" spans="1:22" x14ac:dyDescent="0.25">
      <c r="A17" s="9" t="s">
        <v>16</v>
      </c>
      <c r="B17" s="9"/>
      <c r="C17" s="141">
        <f>'Page 4'!G$10</f>
        <v>65.988499699999991</v>
      </c>
      <c r="D17" s="142"/>
      <c r="E17" s="142">
        <v>1.54</v>
      </c>
      <c r="F17" s="142"/>
      <c r="G17" s="21">
        <f t="shared" si="0"/>
        <v>2.334E-2</v>
      </c>
      <c r="H17" s="136"/>
      <c r="I17" s="54"/>
      <c r="J17" s="131"/>
      <c r="K17" s="132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</row>
    <row r="18" spans="1:22" x14ac:dyDescent="0.25">
      <c r="A18" s="9" t="s">
        <v>115</v>
      </c>
      <c r="B18" s="9"/>
      <c r="C18" s="141">
        <f>'Page 4'!H$10</f>
        <v>57.976500225000009</v>
      </c>
      <c r="D18" s="142"/>
      <c r="E18" s="142">
        <v>2.48</v>
      </c>
      <c r="F18" s="142"/>
      <c r="G18" s="21">
        <f t="shared" si="0"/>
        <v>4.2779999999999999E-2</v>
      </c>
      <c r="H18" s="136"/>
      <c r="I18" s="54"/>
      <c r="J18" s="54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</row>
    <row r="19" spans="1:22" x14ac:dyDescent="0.25">
      <c r="A19" s="9" t="s">
        <v>134</v>
      </c>
      <c r="B19" s="9"/>
      <c r="C19" s="141">
        <f>'Page 4'!I$10</f>
        <v>123.31050034999998</v>
      </c>
      <c r="D19" s="142"/>
      <c r="E19" s="142">
        <v>4.5</v>
      </c>
      <c r="F19" s="142"/>
      <c r="G19" s="21">
        <f t="shared" si="0"/>
        <v>3.6490000000000002E-2</v>
      </c>
      <c r="H19" s="136"/>
      <c r="I19" s="54"/>
      <c r="J19" s="54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</row>
    <row r="20" spans="1:22" x14ac:dyDescent="0.25">
      <c r="A20" s="9" t="s">
        <v>112</v>
      </c>
      <c r="B20" s="9"/>
      <c r="C20" s="141">
        <f>'Page 4'!J$10</f>
        <v>85.713000199999996</v>
      </c>
      <c r="D20" s="142"/>
      <c r="E20" s="142">
        <v>2.76</v>
      </c>
      <c r="F20" s="142"/>
      <c r="G20" s="21">
        <f t="shared" si="0"/>
        <v>3.2199999999999999E-2</v>
      </c>
      <c r="H20" s="136"/>
      <c r="I20" s="54"/>
      <c r="J20" s="54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</row>
    <row r="21" spans="1:22" x14ac:dyDescent="0.25">
      <c r="A21" s="61" t="s">
        <v>0</v>
      </c>
      <c r="B21" s="61"/>
      <c r="C21" s="130"/>
      <c r="D21" s="130"/>
      <c r="E21" s="130"/>
      <c r="F21" s="130"/>
      <c r="G21" s="10">
        <f>AVERAGE(G12:G20)</f>
        <v>3.4426666666666668E-2</v>
      </c>
      <c r="H21" s="3"/>
      <c r="I21" s="54"/>
      <c r="J21" s="54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</row>
    <row r="22" spans="1:22" x14ac:dyDescent="0.25">
      <c r="A22" s="9"/>
      <c r="B22" s="9"/>
      <c r="C22" s="9"/>
      <c r="D22" s="9"/>
      <c r="E22" s="9"/>
      <c r="F22" s="9"/>
      <c r="G22" s="9"/>
      <c r="H22" s="9"/>
      <c r="I22" s="43"/>
      <c r="J22" s="54"/>
      <c r="K22" s="59"/>
      <c r="L22" s="59"/>
      <c r="M22" s="59"/>
      <c r="N22" s="59"/>
      <c r="O22" s="59"/>
      <c r="P22" s="59"/>
      <c r="Q22" s="59"/>
      <c r="R22" s="59"/>
    </row>
    <row r="23" spans="1:22" x14ac:dyDescent="0.25">
      <c r="A23" s="9"/>
      <c r="B23" s="9"/>
      <c r="C23" s="23"/>
      <c r="D23" s="23"/>
      <c r="E23" s="23"/>
      <c r="F23" s="23"/>
      <c r="G23" s="23"/>
      <c r="H23" s="9"/>
      <c r="I23" s="43"/>
      <c r="J23" s="54"/>
      <c r="K23" s="59"/>
      <c r="L23" s="59"/>
      <c r="M23" s="59"/>
      <c r="N23" s="59"/>
      <c r="O23" s="59"/>
      <c r="P23" s="59"/>
      <c r="Q23" s="59"/>
      <c r="R23" s="59"/>
    </row>
    <row r="24" spans="1:22" x14ac:dyDescent="0.25">
      <c r="A24" s="181" t="s">
        <v>183</v>
      </c>
      <c r="B24" s="9"/>
      <c r="C24" s="9"/>
      <c r="D24" s="9"/>
      <c r="E24" s="9"/>
      <c r="F24" s="9"/>
      <c r="G24" s="9"/>
      <c r="H24" s="9"/>
      <c r="I24" s="43"/>
      <c r="J24" s="54"/>
      <c r="K24" s="59"/>
      <c r="L24" s="59"/>
      <c r="M24" s="59"/>
      <c r="N24" s="59"/>
      <c r="O24" s="59"/>
      <c r="P24" s="59"/>
      <c r="Q24" s="59"/>
      <c r="R24" s="59"/>
    </row>
    <row r="25" spans="1:22" x14ac:dyDescent="0.25">
      <c r="A25" s="181" t="s">
        <v>169</v>
      </c>
      <c r="B25" s="9"/>
      <c r="C25" s="9"/>
      <c r="D25" s="9"/>
      <c r="E25" s="9"/>
      <c r="F25" s="9"/>
      <c r="G25" s="9"/>
      <c r="H25" s="9"/>
      <c r="I25" s="43"/>
      <c r="J25" s="54"/>
      <c r="K25" s="59"/>
      <c r="L25" s="59"/>
      <c r="M25" s="59"/>
      <c r="N25" s="59"/>
      <c r="O25" s="59"/>
      <c r="P25" s="59"/>
      <c r="Q25" s="59"/>
      <c r="R25" s="59"/>
    </row>
    <row r="26" spans="1:22" x14ac:dyDescent="0.25">
      <c r="A26" s="9"/>
      <c r="B26" s="9"/>
      <c r="C26" s="9"/>
      <c r="D26" s="9"/>
      <c r="E26" s="9"/>
      <c r="F26" s="9"/>
      <c r="G26" s="9"/>
      <c r="H26" s="9"/>
      <c r="I26" s="43"/>
      <c r="J26" s="54"/>
      <c r="K26" s="59"/>
      <c r="L26" s="59"/>
      <c r="M26" s="59"/>
      <c r="N26" s="59"/>
      <c r="O26" s="59"/>
      <c r="P26" s="59"/>
      <c r="Q26" s="59"/>
      <c r="R26" s="59"/>
    </row>
    <row r="27" spans="1:22" x14ac:dyDescent="0.25">
      <c r="J27" s="59"/>
      <c r="K27" s="59"/>
      <c r="L27" s="59"/>
      <c r="M27" s="59"/>
      <c r="N27" s="59"/>
      <c r="O27" s="59"/>
      <c r="P27" s="59"/>
      <c r="Q27" s="59"/>
      <c r="R27" s="59"/>
    </row>
    <row r="28" spans="1:22" x14ac:dyDescent="0.25">
      <c r="J28" s="59"/>
      <c r="K28" s="59"/>
      <c r="L28" s="59"/>
      <c r="M28" s="59"/>
      <c r="N28" s="59"/>
      <c r="O28" s="59"/>
      <c r="P28" s="59"/>
      <c r="Q28" s="59"/>
      <c r="R28" s="59"/>
    </row>
    <row r="29" spans="1:22" x14ac:dyDescent="0.25">
      <c r="J29" s="59"/>
      <c r="K29" s="59"/>
      <c r="L29" s="59"/>
      <c r="M29" s="59"/>
      <c r="N29" s="59"/>
      <c r="O29" s="59"/>
      <c r="P29" s="59"/>
      <c r="Q29" s="59"/>
      <c r="R29" s="59"/>
    </row>
    <row r="30" spans="1:22" x14ac:dyDescent="0.25">
      <c r="J30" s="59"/>
      <c r="K30" s="59"/>
      <c r="L30" s="59"/>
      <c r="M30" s="59"/>
      <c r="N30" s="59"/>
      <c r="O30" s="59"/>
      <c r="P30" s="59"/>
      <c r="Q30" s="59"/>
      <c r="R30" s="59"/>
    </row>
    <row r="31" spans="1:22" x14ac:dyDescent="0.25">
      <c r="J31" s="59"/>
      <c r="K31" s="59"/>
      <c r="L31" s="59"/>
      <c r="M31" s="59"/>
      <c r="N31" s="59"/>
      <c r="O31" s="59"/>
      <c r="P31" s="59"/>
      <c r="Q31" s="59"/>
      <c r="R31" s="59"/>
    </row>
    <row r="32" spans="1:22" x14ac:dyDescent="0.25">
      <c r="J32" s="59"/>
      <c r="K32" s="59"/>
      <c r="L32" s="59"/>
      <c r="M32" s="59"/>
      <c r="N32" s="59"/>
      <c r="O32" s="59"/>
      <c r="P32" s="59"/>
      <c r="Q32" s="59"/>
      <c r="R32" s="59"/>
    </row>
    <row r="33" spans="10:18" x14ac:dyDescent="0.25">
      <c r="J33" s="59"/>
      <c r="K33" s="59"/>
      <c r="L33" s="59"/>
      <c r="M33" s="59"/>
      <c r="N33" s="59"/>
      <c r="O33" s="59"/>
      <c r="P33" s="59"/>
      <c r="Q33" s="59"/>
      <c r="R33" s="59"/>
    </row>
    <row r="34" spans="10:18" x14ac:dyDescent="0.25">
      <c r="J34" s="59"/>
      <c r="K34" s="59"/>
      <c r="L34" s="59"/>
      <c r="M34" s="59"/>
      <c r="N34" s="59"/>
      <c r="O34" s="59"/>
      <c r="P34" s="59"/>
      <c r="Q34" s="59"/>
      <c r="R34" s="59"/>
    </row>
    <row r="35" spans="10:18" x14ac:dyDescent="0.25">
      <c r="J35" s="59"/>
      <c r="K35" s="59"/>
      <c r="L35" s="59"/>
      <c r="M35" s="59"/>
      <c r="N35" s="59"/>
      <c r="O35" s="59"/>
      <c r="P35" s="59"/>
      <c r="Q35" s="59"/>
      <c r="R35" s="59"/>
    </row>
    <row r="36" spans="10:18" x14ac:dyDescent="0.25">
      <c r="J36" s="59"/>
      <c r="K36" s="59"/>
      <c r="L36" s="59"/>
      <c r="M36" s="59"/>
      <c r="N36" s="59"/>
      <c r="O36" s="59"/>
      <c r="P36" s="59"/>
      <c r="Q36" s="59"/>
      <c r="R36" s="59"/>
    </row>
    <row r="37" spans="10:18" x14ac:dyDescent="0.25">
      <c r="J37" s="59"/>
      <c r="K37" s="59"/>
      <c r="L37" s="59"/>
      <c r="M37" s="59"/>
      <c r="N37" s="59"/>
      <c r="O37" s="59"/>
      <c r="P37" s="59"/>
      <c r="Q37" s="59"/>
      <c r="R37" s="59"/>
    </row>
    <row r="38" spans="10:18" x14ac:dyDescent="0.25">
      <c r="J38" s="59"/>
      <c r="K38" s="59"/>
      <c r="L38" s="59"/>
      <c r="M38" s="59"/>
      <c r="N38" s="59"/>
      <c r="O38" s="59"/>
      <c r="P38" s="59"/>
      <c r="Q38" s="59"/>
      <c r="R38" s="59"/>
    </row>
    <row r="39" spans="10:18" x14ac:dyDescent="0.25">
      <c r="J39" s="59"/>
      <c r="K39" s="59"/>
      <c r="L39" s="59"/>
      <c r="M39" s="59"/>
      <c r="N39" s="59"/>
      <c r="O39" s="59"/>
      <c r="P39" s="59"/>
      <c r="Q39" s="59"/>
      <c r="R39" s="59"/>
    </row>
    <row r="40" spans="10:18" x14ac:dyDescent="0.25">
      <c r="J40" s="59"/>
      <c r="K40" s="59"/>
      <c r="L40" s="59"/>
      <c r="M40" s="59"/>
      <c r="N40" s="59"/>
      <c r="O40" s="59"/>
      <c r="P40" s="59"/>
      <c r="Q40" s="59"/>
      <c r="R40" s="59"/>
    </row>
    <row r="41" spans="10:18" x14ac:dyDescent="0.25">
      <c r="J41" s="59"/>
      <c r="K41" s="59"/>
      <c r="L41" s="59"/>
      <c r="M41" s="59"/>
      <c r="N41" s="59"/>
      <c r="O41" s="59"/>
      <c r="P41" s="59"/>
      <c r="Q41" s="59"/>
      <c r="R41" s="59"/>
    </row>
    <row r="42" spans="10:18" x14ac:dyDescent="0.25">
      <c r="J42" s="59"/>
      <c r="K42" s="59"/>
      <c r="L42" s="59"/>
      <c r="M42" s="59"/>
      <c r="N42" s="59"/>
      <c r="O42" s="59"/>
      <c r="P42" s="59"/>
      <c r="Q42" s="59"/>
      <c r="R42" s="59"/>
    </row>
    <row r="43" spans="10:18" x14ac:dyDescent="0.25">
      <c r="J43" s="59"/>
      <c r="K43" s="59"/>
      <c r="L43" s="59"/>
      <c r="M43" s="59"/>
      <c r="N43" s="59"/>
      <c r="O43" s="59"/>
      <c r="P43" s="59"/>
      <c r="Q43" s="59"/>
      <c r="R43" s="59"/>
    </row>
    <row r="44" spans="10:18" x14ac:dyDescent="0.25">
      <c r="J44" s="59"/>
      <c r="K44" s="59"/>
      <c r="L44" s="59"/>
      <c r="M44" s="59"/>
      <c r="N44" s="59"/>
      <c r="O44" s="59"/>
      <c r="P44" s="59"/>
      <c r="Q44" s="59"/>
      <c r="R44" s="59"/>
    </row>
    <row r="45" spans="10:18" x14ac:dyDescent="0.25">
      <c r="J45" s="59"/>
      <c r="K45" s="59"/>
      <c r="L45" s="59"/>
      <c r="M45" s="59"/>
      <c r="N45" s="59"/>
      <c r="O45" s="59"/>
      <c r="P45" s="59"/>
      <c r="Q45" s="59"/>
      <c r="R45" s="59"/>
    </row>
    <row r="46" spans="10:18" x14ac:dyDescent="0.25">
      <c r="J46" s="59"/>
      <c r="K46" s="59"/>
      <c r="L46" s="59"/>
      <c r="M46" s="59"/>
      <c r="N46" s="59"/>
      <c r="O46" s="59"/>
      <c r="P46" s="59"/>
      <c r="Q46" s="59"/>
      <c r="R46" s="59"/>
    </row>
    <row r="47" spans="10:18" x14ac:dyDescent="0.25">
      <c r="J47" s="59"/>
      <c r="K47" s="59"/>
      <c r="L47" s="59"/>
      <c r="M47" s="59"/>
      <c r="N47" s="59"/>
      <c r="O47" s="59"/>
      <c r="P47" s="59"/>
      <c r="Q47" s="59"/>
      <c r="R47" s="59"/>
    </row>
    <row r="48" spans="10:18" x14ac:dyDescent="0.25">
      <c r="J48" s="59"/>
      <c r="K48" s="59"/>
      <c r="L48" s="59"/>
      <c r="M48" s="59"/>
      <c r="N48" s="59"/>
      <c r="O48" s="59"/>
      <c r="P48" s="59"/>
      <c r="Q48" s="59"/>
      <c r="R48" s="59"/>
    </row>
    <row r="49" spans="10:18" x14ac:dyDescent="0.25">
      <c r="J49" s="59"/>
      <c r="K49" s="59"/>
      <c r="L49" s="59"/>
      <c r="M49" s="59"/>
      <c r="N49" s="59"/>
      <c r="O49" s="59"/>
      <c r="P49" s="59"/>
      <c r="Q49" s="59"/>
      <c r="R49" s="59"/>
    </row>
    <row r="50" spans="10:18" x14ac:dyDescent="0.25">
      <c r="J50" s="59"/>
      <c r="K50" s="59"/>
      <c r="L50" s="59"/>
      <c r="M50" s="59"/>
      <c r="N50" s="59"/>
      <c r="O50" s="59"/>
      <c r="P50" s="59"/>
      <c r="Q50" s="59"/>
      <c r="R50" s="59"/>
    </row>
    <row r="51" spans="10:18" x14ac:dyDescent="0.25">
      <c r="J51" s="59"/>
      <c r="K51" s="59"/>
      <c r="L51" s="59"/>
      <c r="M51" s="59"/>
      <c r="N51" s="59"/>
      <c r="O51" s="59"/>
      <c r="P51" s="59"/>
      <c r="Q51" s="59"/>
      <c r="R51" s="59"/>
    </row>
    <row r="52" spans="10:18" x14ac:dyDescent="0.25">
      <c r="J52" s="59"/>
      <c r="K52" s="59"/>
      <c r="L52" s="59"/>
      <c r="M52" s="59"/>
      <c r="N52" s="59"/>
      <c r="O52" s="59"/>
      <c r="P52" s="59"/>
      <c r="Q52" s="59"/>
      <c r="R52" s="59"/>
    </row>
    <row r="53" spans="10:18" x14ac:dyDescent="0.25">
      <c r="J53" s="59"/>
      <c r="K53" s="59"/>
      <c r="L53" s="59"/>
      <c r="M53" s="59"/>
      <c r="N53" s="59"/>
      <c r="O53" s="59"/>
      <c r="P53" s="59"/>
      <c r="Q53" s="59"/>
      <c r="R53" s="59"/>
    </row>
    <row r="54" spans="10:18" x14ac:dyDescent="0.25">
      <c r="J54" s="59"/>
      <c r="K54" s="59"/>
      <c r="L54" s="59"/>
      <c r="M54" s="59"/>
      <c r="N54" s="59"/>
      <c r="O54" s="59"/>
      <c r="P54" s="59"/>
      <c r="Q54" s="59"/>
      <c r="R54" s="59"/>
    </row>
    <row r="55" spans="10:18" x14ac:dyDescent="0.25">
      <c r="J55" s="59"/>
      <c r="K55" s="59"/>
      <c r="L55" s="59"/>
      <c r="M55" s="59"/>
      <c r="N55" s="59"/>
      <c r="O55" s="59"/>
      <c r="P55" s="59"/>
      <c r="Q55" s="59"/>
      <c r="R55" s="59"/>
    </row>
    <row r="56" spans="10:18" x14ac:dyDescent="0.25">
      <c r="J56" s="59"/>
      <c r="K56" s="59"/>
      <c r="L56" s="59"/>
      <c r="M56" s="59"/>
      <c r="N56" s="59"/>
      <c r="O56" s="59"/>
      <c r="P56" s="59"/>
      <c r="Q56" s="59"/>
      <c r="R56" s="59"/>
    </row>
    <row r="57" spans="10:18" x14ac:dyDescent="0.25">
      <c r="J57" s="59"/>
      <c r="K57" s="59"/>
      <c r="L57" s="59"/>
      <c r="M57" s="59"/>
      <c r="N57" s="59"/>
      <c r="O57" s="59"/>
      <c r="P57" s="59"/>
      <c r="Q57" s="59"/>
      <c r="R57" s="59"/>
    </row>
    <row r="58" spans="10:18" x14ac:dyDescent="0.25">
      <c r="J58" s="59"/>
      <c r="K58" s="59"/>
      <c r="L58" s="59"/>
      <c r="M58" s="59"/>
      <c r="N58" s="59"/>
      <c r="O58" s="59"/>
      <c r="P58" s="59"/>
      <c r="Q58" s="59"/>
      <c r="R58" s="59"/>
    </row>
    <row r="59" spans="10:18" x14ac:dyDescent="0.25">
      <c r="J59" s="59"/>
      <c r="K59" s="59"/>
      <c r="L59" s="59"/>
      <c r="M59" s="59"/>
      <c r="N59" s="59"/>
      <c r="O59" s="59"/>
      <c r="P59" s="59"/>
      <c r="Q59" s="59"/>
      <c r="R59" s="59"/>
    </row>
    <row r="60" spans="10:18" x14ac:dyDescent="0.25">
      <c r="J60" s="59"/>
      <c r="K60" s="59"/>
      <c r="L60" s="59"/>
      <c r="M60" s="59"/>
      <c r="N60" s="59"/>
      <c r="O60" s="59"/>
      <c r="P60" s="59"/>
      <c r="Q60" s="59"/>
      <c r="R60" s="59"/>
    </row>
    <row r="61" spans="10:18" x14ac:dyDescent="0.25">
      <c r="J61" s="59"/>
      <c r="K61" s="59"/>
      <c r="L61" s="59"/>
      <c r="M61" s="59"/>
      <c r="N61" s="59"/>
      <c r="O61" s="59"/>
      <c r="P61" s="59"/>
      <c r="Q61" s="59"/>
      <c r="R61" s="59"/>
    </row>
    <row r="62" spans="10:18" x14ac:dyDescent="0.25">
      <c r="J62" s="59"/>
      <c r="K62" s="59"/>
      <c r="L62" s="59"/>
      <c r="M62" s="59"/>
      <c r="N62" s="59"/>
      <c r="O62" s="59"/>
      <c r="P62" s="59"/>
      <c r="Q62" s="59"/>
      <c r="R62" s="59"/>
    </row>
    <row r="63" spans="10:18" x14ac:dyDescent="0.25">
      <c r="J63" s="59"/>
      <c r="K63" s="59"/>
      <c r="L63" s="59"/>
      <c r="M63" s="59"/>
      <c r="N63" s="59"/>
      <c r="O63" s="59"/>
      <c r="P63" s="59"/>
      <c r="Q63" s="59"/>
      <c r="R63" s="59"/>
    </row>
  </sheetData>
  <mergeCells count="2">
    <mergeCell ref="C1:E1"/>
    <mergeCell ref="C2:E2"/>
  </mergeCells>
  <pageMargins left="1.45" right="0.2" top="1" bottom="0.75" header="0.3" footer="0.3"/>
  <pageSetup orientation="landscape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61"/>
  <sheetViews>
    <sheetView workbookViewId="0">
      <selection activeCell="J2" sqref="J2"/>
    </sheetView>
  </sheetViews>
  <sheetFormatPr defaultColWidth="9.140625" defaultRowHeight="15" x14ac:dyDescent="0.25"/>
  <cols>
    <col min="1" max="1" width="18.42578125" style="59" customWidth="1"/>
    <col min="2" max="2" width="13.5703125" style="59" customWidth="1"/>
    <col min="3" max="3" width="12.85546875" style="59" customWidth="1"/>
    <col min="4" max="4" width="14" style="59" customWidth="1"/>
    <col min="5" max="5" width="14.42578125" style="59" customWidth="1"/>
    <col min="6" max="6" width="12.85546875" style="59" customWidth="1"/>
    <col min="7" max="7" width="13.7109375" style="59" customWidth="1"/>
    <col min="8" max="8" width="14.28515625" style="59" customWidth="1"/>
    <col min="9" max="9" width="14" style="59" customWidth="1"/>
    <col min="10" max="10" width="17.140625" style="59" customWidth="1"/>
    <col min="11" max="11" width="10.42578125" style="59" customWidth="1"/>
    <col min="12" max="12" width="10.7109375" style="59" bestFit="1" customWidth="1"/>
    <col min="13" max="22" width="9" style="59" customWidth="1"/>
    <col min="23" max="26" width="10.7109375" style="59" bestFit="1" customWidth="1"/>
    <col min="27" max="16384" width="9.140625" style="59"/>
  </cols>
  <sheetData>
    <row r="1" spans="1:26" ht="15.75" x14ac:dyDescent="0.25">
      <c r="A1" s="82" t="s">
        <v>38</v>
      </c>
      <c r="B1" s="83"/>
      <c r="C1" s="83"/>
      <c r="D1" s="83"/>
      <c r="E1" s="143"/>
      <c r="F1" s="143"/>
      <c r="G1" s="74"/>
      <c r="H1" s="54"/>
      <c r="I1" s="54"/>
      <c r="J1" s="9" t="s">
        <v>184</v>
      </c>
      <c r="L1" s="90"/>
      <c r="M1" s="90"/>
      <c r="N1" s="90"/>
      <c r="O1" s="90"/>
      <c r="P1" s="83"/>
      <c r="Q1" s="83"/>
      <c r="R1" s="83"/>
      <c r="S1" s="83"/>
      <c r="T1" s="83"/>
      <c r="U1" s="78"/>
      <c r="V1" s="83"/>
      <c r="W1" s="83"/>
    </row>
    <row r="2" spans="1:26" ht="15.75" x14ac:dyDescent="0.25">
      <c r="A2" s="82" t="s">
        <v>15</v>
      </c>
      <c r="B2" s="83"/>
      <c r="C2" s="83"/>
      <c r="D2" s="83"/>
      <c r="E2" s="89"/>
      <c r="F2" s="27"/>
      <c r="G2" s="25"/>
      <c r="J2" s="9" t="s">
        <v>189</v>
      </c>
      <c r="L2" s="90"/>
      <c r="M2" s="90"/>
      <c r="N2" s="90"/>
      <c r="O2" s="90"/>
      <c r="P2" s="83"/>
      <c r="Q2" s="83"/>
      <c r="R2" s="83"/>
      <c r="S2" s="83"/>
      <c r="T2" s="83"/>
      <c r="U2" s="83"/>
      <c r="V2" s="83"/>
      <c r="W2" s="83"/>
    </row>
    <row r="3" spans="1:26" ht="15.75" x14ac:dyDescent="0.25">
      <c r="A3" s="82" t="s">
        <v>164</v>
      </c>
      <c r="B3" s="83"/>
      <c r="C3" s="83"/>
      <c r="D3" s="83"/>
      <c r="E3" s="87"/>
      <c r="F3" s="25"/>
      <c r="G3" s="25"/>
      <c r="J3" s="2" t="str">
        <f>'Page 1'!K3</f>
        <v>Attachment VVR-8</v>
      </c>
      <c r="L3" s="90"/>
      <c r="M3" s="90"/>
      <c r="N3" s="90"/>
      <c r="O3" s="90"/>
      <c r="P3" s="83"/>
      <c r="Q3" s="83"/>
      <c r="R3" s="83"/>
      <c r="S3" s="83"/>
      <c r="T3" s="83"/>
      <c r="U3" s="83"/>
      <c r="V3" s="83"/>
      <c r="W3" s="83"/>
    </row>
    <row r="4" spans="1:26" ht="15.75" x14ac:dyDescent="0.25">
      <c r="A4" s="82"/>
      <c r="B4" s="83"/>
      <c r="C4" s="83"/>
      <c r="D4" s="83"/>
      <c r="E4" s="87"/>
      <c r="F4" s="25"/>
      <c r="G4" s="25"/>
      <c r="J4" s="2" t="s">
        <v>140</v>
      </c>
      <c r="L4" s="90"/>
      <c r="M4" s="90"/>
      <c r="N4" s="90"/>
      <c r="O4" s="90"/>
      <c r="P4" s="83"/>
      <c r="Q4" s="83"/>
      <c r="R4" s="83"/>
      <c r="S4" s="83"/>
      <c r="T4" s="83"/>
      <c r="U4" s="83"/>
      <c r="V4" s="83"/>
      <c r="W4" s="83"/>
    </row>
    <row r="5" spans="1:26" ht="15.75" x14ac:dyDescent="0.25">
      <c r="A5" s="82"/>
      <c r="B5" s="83"/>
      <c r="C5" s="83"/>
      <c r="D5" s="83"/>
      <c r="E5" s="87"/>
      <c r="F5" s="25"/>
      <c r="G5" s="25"/>
      <c r="J5" s="2"/>
      <c r="L5" s="90"/>
      <c r="M5" s="90"/>
      <c r="N5" s="90"/>
      <c r="O5" s="90"/>
      <c r="P5" s="83"/>
      <c r="Q5" s="83"/>
      <c r="R5" s="83"/>
      <c r="S5" s="83"/>
      <c r="T5" s="83"/>
      <c r="U5" s="83"/>
      <c r="V5" s="83"/>
      <c r="W5" s="83"/>
    </row>
    <row r="6" spans="1:26" ht="15.75" x14ac:dyDescent="0.25">
      <c r="A6" s="82"/>
      <c r="B6" s="83"/>
      <c r="C6" s="83"/>
      <c r="D6" s="83"/>
      <c r="E6" s="87"/>
      <c r="F6" s="25"/>
      <c r="G6" s="25"/>
      <c r="J6" s="2"/>
      <c r="L6" s="90"/>
      <c r="M6" s="90"/>
      <c r="N6" s="90"/>
      <c r="O6" s="90"/>
      <c r="P6" s="83"/>
      <c r="Q6" s="83"/>
      <c r="R6" s="83"/>
      <c r="S6" s="83"/>
      <c r="T6" s="83"/>
      <c r="U6" s="83"/>
      <c r="V6" s="83"/>
      <c r="W6" s="83"/>
    </row>
    <row r="7" spans="1:26" ht="15.75" x14ac:dyDescent="0.25">
      <c r="A7" s="82"/>
      <c r="B7" s="83"/>
      <c r="C7" s="83"/>
      <c r="D7" s="83"/>
      <c r="E7" s="87"/>
      <c r="F7" s="25"/>
      <c r="G7" s="25"/>
      <c r="J7" s="2"/>
      <c r="L7" s="90"/>
      <c r="M7" s="90"/>
      <c r="N7" s="90"/>
      <c r="O7" s="90"/>
      <c r="P7" s="83"/>
      <c r="Q7" s="83"/>
      <c r="R7" s="83"/>
      <c r="S7" s="83"/>
      <c r="T7" s="83"/>
      <c r="U7" s="83"/>
      <c r="V7" s="83"/>
      <c r="W7" s="83"/>
    </row>
    <row r="8" spans="1:26" ht="15.75" x14ac:dyDescent="0.25">
      <c r="A8" s="128" t="s">
        <v>152</v>
      </c>
      <c r="B8" s="129">
        <f>AVERAGE(B15:B24)</f>
        <v>49.340000199999999</v>
      </c>
      <c r="C8" s="129">
        <f t="shared" ref="C8:J8" si="0">AVERAGE(C15:C24)</f>
        <v>63.093000700000019</v>
      </c>
      <c r="D8" s="129">
        <f t="shared" si="0"/>
        <v>56.060999999999993</v>
      </c>
      <c r="E8" s="129">
        <f t="shared" si="0"/>
        <v>69.191000900000006</v>
      </c>
      <c r="F8" s="129">
        <f t="shared" si="0"/>
        <v>80.608001200000004</v>
      </c>
      <c r="G8" s="129">
        <f t="shared" si="0"/>
        <v>67.962999599999989</v>
      </c>
      <c r="H8" s="129">
        <f t="shared" si="0"/>
        <v>61.204000099999995</v>
      </c>
      <c r="I8" s="129">
        <f t="shared" si="0"/>
        <v>123.07499999999997</v>
      </c>
      <c r="J8" s="129">
        <f t="shared" si="0"/>
        <v>85.661000700000002</v>
      </c>
      <c r="L8" s="90"/>
      <c r="M8" s="90"/>
      <c r="N8" s="90"/>
      <c r="O8" s="90"/>
      <c r="P8" s="83"/>
      <c r="Q8" s="83"/>
      <c r="R8" s="83"/>
      <c r="S8" s="83"/>
      <c r="T8" s="83"/>
      <c r="U8" s="83"/>
      <c r="V8" s="83"/>
      <c r="W8" s="83"/>
    </row>
    <row r="9" spans="1:26" ht="15.75" x14ac:dyDescent="0.25">
      <c r="A9" s="128" t="s">
        <v>153</v>
      </c>
      <c r="B9" s="129">
        <f>AVERAGE(B15:B34)</f>
        <v>48.460000149999999</v>
      </c>
      <c r="C9" s="129">
        <f t="shared" ref="C9:J9" si="1">AVERAGE(C15:C34)</f>
        <v>61.824000499999997</v>
      </c>
      <c r="D9" s="129">
        <f t="shared" si="1"/>
        <v>55.676000099999996</v>
      </c>
      <c r="E9" s="129">
        <f t="shared" si="1"/>
        <v>68.622500950000003</v>
      </c>
      <c r="F9" s="129">
        <f t="shared" si="1"/>
        <v>80.80200090000001</v>
      </c>
      <c r="G9" s="129">
        <f t="shared" si="1"/>
        <v>66.622999349999986</v>
      </c>
      <c r="H9" s="129">
        <f t="shared" si="1"/>
        <v>59.915000050000003</v>
      </c>
      <c r="I9" s="129">
        <f t="shared" si="1"/>
        <v>122.53150034999996</v>
      </c>
      <c r="J9" s="129">
        <f t="shared" si="1"/>
        <v>83.986500450000008</v>
      </c>
      <c r="L9" s="90"/>
      <c r="M9" s="90"/>
      <c r="N9" s="90"/>
      <c r="O9" s="90"/>
      <c r="P9" s="83"/>
      <c r="Q9" s="83"/>
      <c r="R9" s="83"/>
      <c r="S9" s="83"/>
      <c r="T9" s="83"/>
      <c r="U9" s="83"/>
      <c r="V9" s="83"/>
      <c r="W9" s="83"/>
    </row>
    <row r="10" spans="1:26" ht="15.75" x14ac:dyDescent="0.25">
      <c r="A10" s="128" t="s">
        <v>130</v>
      </c>
      <c r="B10" s="129">
        <f>AVERAGE(B15:B54)</f>
        <v>48.863750124999996</v>
      </c>
      <c r="C10" s="129">
        <f t="shared" ref="C10:J10" si="2">AVERAGE(C15:C54)</f>
        <v>61.316250100000005</v>
      </c>
      <c r="D10" s="129">
        <f t="shared" si="2"/>
        <v>56.609000175000006</v>
      </c>
      <c r="E10" s="129">
        <f t="shared" si="2"/>
        <v>69.608250399999989</v>
      </c>
      <c r="F10" s="129">
        <f t="shared" si="2"/>
        <v>84.232250624999992</v>
      </c>
      <c r="G10" s="129">
        <f t="shared" si="2"/>
        <v>65.988499699999991</v>
      </c>
      <c r="H10" s="129">
        <f t="shared" si="2"/>
        <v>57.976500225000009</v>
      </c>
      <c r="I10" s="129">
        <f t="shared" si="2"/>
        <v>123.31050034999998</v>
      </c>
      <c r="J10" s="129">
        <f t="shared" si="2"/>
        <v>85.713000199999996</v>
      </c>
      <c r="K10" s="1"/>
      <c r="L10" s="2"/>
      <c r="M10" s="90"/>
      <c r="N10" s="90"/>
      <c r="O10" s="90"/>
      <c r="P10" s="83"/>
      <c r="Q10" s="83"/>
      <c r="R10" s="83"/>
      <c r="S10" s="83"/>
      <c r="T10" s="83"/>
      <c r="U10" s="83"/>
      <c r="V10" s="83"/>
      <c r="W10" s="83"/>
    </row>
    <row r="11" spans="1:26" ht="15.75" x14ac:dyDescent="0.25">
      <c r="A11" s="128"/>
      <c r="B11" s="129"/>
      <c r="C11" s="129"/>
      <c r="D11" s="129"/>
      <c r="E11" s="129"/>
      <c r="F11" s="129"/>
      <c r="G11" s="129"/>
      <c r="H11" s="129"/>
      <c r="I11" s="129"/>
      <c r="J11" s="129"/>
      <c r="K11" s="135"/>
      <c r="L11" s="3"/>
      <c r="M11" s="90"/>
      <c r="N11" s="90"/>
      <c r="O11" s="90"/>
      <c r="P11" s="83"/>
      <c r="Q11" s="83"/>
      <c r="R11" s="83"/>
      <c r="S11" s="83"/>
      <c r="T11" s="83"/>
      <c r="U11" s="83"/>
      <c r="V11" s="83"/>
      <c r="W11" s="83"/>
    </row>
    <row r="12" spans="1:26" x14ac:dyDescent="0.25">
      <c r="A12" s="83"/>
      <c r="B12" s="83"/>
      <c r="C12" s="83"/>
      <c r="D12" s="83"/>
      <c r="E12" s="25"/>
      <c r="F12" s="25"/>
      <c r="G12" s="25"/>
      <c r="H12" s="90"/>
      <c r="I12" s="90"/>
      <c r="J12" s="90"/>
      <c r="K12" s="63"/>
      <c r="L12" s="90"/>
      <c r="M12" s="90"/>
      <c r="N12" s="90"/>
      <c r="O12" s="90"/>
      <c r="P12" s="83"/>
      <c r="Q12" s="83"/>
      <c r="R12" s="83"/>
      <c r="S12" s="83"/>
      <c r="T12" s="83"/>
      <c r="U12" s="83"/>
      <c r="V12" s="83"/>
      <c r="W12" s="83"/>
    </row>
    <row r="13" spans="1:26" ht="15.75" x14ac:dyDescent="0.25">
      <c r="A13" s="161"/>
      <c r="B13" s="162" t="s">
        <v>119</v>
      </c>
      <c r="C13" s="163" t="s">
        <v>121</v>
      </c>
      <c r="D13" s="163" t="s">
        <v>122</v>
      </c>
      <c r="E13" s="163" t="s">
        <v>123</v>
      </c>
      <c r="F13" s="163" t="s">
        <v>125</v>
      </c>
      <c r="G13" s="163" t="s">
        <v>126</v>
      </c>
      <c r="H13" s="163" t="s">
        <v>127</v>
      </c>
      <c r="I13" s="163" t="s">
        <v>135</v>
      </c>
      <c r="J13" s="163" t="s">
        <v>128</v>
      </c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</row>
    <row r="14" spans="1:26" ht="15.75" x14ac:dyDescent="0.25">
      <c r="A14" s="164" t="s">
        <v>116</v>
      </c>
      <c r="B14" s="164" t="s">
        <v>120</v>
      </c>
      <c r="C14" s="165" t="s">
        <v>120</v>
      </c>
      <c r="D14" s="165" t="s">
        <v>120</v>
      </c>
      <c r="E14" s="165" t="s">
        <v>124</v>
      </c>
      <c r="F14" s="165" t="s">
        <v>117</v>
      </c>
      <c r="G14" s="165" t="s">
        <v>118</v>
      </c>
      <c r="H14" s="165" t="s">
        <v>120</v>
      </c>
      <c r="I14" s="165" t="s">
        <v>117</v>
      </c>
      <c r="J14" s="165" t="s">
        <v>129</v>
      </c>
      <c r="K14" s="91"/>
      <c r="L14" s="91"/>
      <c r="W14" s="110"/>
      <c r="X14" s="111"/>
      <c r="Y14" s="111"/>
      <c r="Z14" s="111"/>
    </row>
    <row r="15" spans="1:26" ht="15.75" x14ac:dyDescent="0.25">
      <c r="A15" s="182">
        <v>44270</v>
      </c>
      <c r="B15" s="183">
        <v>52.7</v>
      </c>
      <c r="C15" s="184">
        <v>66.400000000000006</v>
      </c>
      <c r="D15" s="184">
        <v>58.5</v>
      </c>
      <c r="E15" s="184">
        <v>71.819999999999993</v>
      </c>
      <c r="F15" s="184">
        <v>82.75</v>
      </c>
      <c r="G15" s="184">
        <v>72.739999999999995</v>
      </c>
      <c r="H15" s="184">
        <v>64.05</v>
      </c>
      <c r="I15" s="184">
        <v>132</v>
      </c>
      <c r="J15" s="184">
        <v>88.91</v>
      </c>
      <c r="K15" s="91"/>
      <c r="L15" s="91"/>
      <c r="W15" s="110"/>
      <c r="X15" s="111"/>
      <c r="Y15" s="111"/>
      <c r="Z15" s="111"/>
    </row>
    <row r="16" spans="1:26" ht="15.75" x14ac:dyDescent="0.25">
      <c r="A16" s="182">
        <v>44267</v>
      </c>
      <c r="B16" s="183">
        <v>51.12</v>
      </c>
      <c r="C16" s="184">
        <v>65.790000000000006</v>
      </c>
      <c r="D16" s="184">
        <v>57.54</v>
      </c>
      <c r="E16" s="184">
        <v>70.94</v>
      </c>
      <c r="F16" s="184">
        <v>82.1</v>
      </c>
      <c r="G16" s="184">
        <v>72.150000000000006</v>
      </c>
      <c r="H16" s="184">
        <v>63.12</v>
      </c>
      <c r="I16" s="184">
        <v>128.75</v>
      </c>
      <c r="J16" s="184">
        <v>88.49</v>
      </c>
      <c r="K16" s="91"/>
      <c r="L16" s="91"/>
      <c r="W16" s="110"/>
      <c r="X16" s="111"/>
      <c r="Y16" s="111"/>
      <c r="Z16" s="111"/>
    </row>
    <row r="17" spans="1:26" ht="15.75" x14ac:dyDescent="0.25">
      <c r="A17" s="182">
        <v>44266</v>
      </c>
      <c r="B17" s="185">
        <v>49.990001999999997</v>
      </c>
      <c r="C17" s="185">
        <v>64.050003000000004</v>
      </c>
      <c r="D17" s="185">
        <v>56.759998000000003</v>
      </c>
      <c r="E17" s="185">
        <v>69.819999999999993</v>
      </c>
      <c r="F17" s="185">
        <v>80.830001999999993</v>
      </c>
      <c r="G17" s="185">
        <v>70.269997000000004</v>
      </c>
      <c r="H17" s="185">
        <v>62.029998999999997</v>
      </c>
      <c r="I17" s="185">
        <v>126.910004</v>
      </c>
      <c r="J17" s="185">
        <v>86.860000999999997</v>
      </c>
      <c r="K17" s="91"/>
      <c r="L17" s="91"/>
      <c r="W17" s="110"/>
      <c r="X17" s="111"/>
      <c r="Y17" s="111"/>
      <c r="Z17" s="111"/>
    </row>
    <row r="18" spans="1:26" ht="15.75" x14ac:dyDescent="0.25">
      <c r="A18" s="182">
        <v>44265</v>
      </c>
      <c r="B18" s="185">
        <v>50.389999000000003</v>
      </c>
      <c r="C18" s="185">
        <v>65.110000999999997</v>
      </c>
      <c r="D18" s="185">
        <v>57.09</v>
      </c>
      <c r="E18" s="185">
        <v>70.370002999999997</v>
      </c>
      <c r="F18" s="185">
        <v>81.690002000000007</v>
      </c>
      <c r="G18" s="185">
        <v>70.269997000000004</v>
      </c>
      <c r="H18" s="185">
        <v>62.200001</v>
      </c>
      <c r="I18" s="185">
        <v>126.489998</v>
      </c>
      <c r="J18" s="185">
        <v>87.220000999999996</v>
      </c>
      <c r="K18" s="91"/>
      <c r="L18" s="91"/>
      <c r="W18" s="110"/>
      <c r="X18" s="111"/>
      <c r="Y18" s="111"/>
      <c r="Z18" s="111"/>
    </row>
    <row r="19" spans="1:26" ht="15.75" x14ac:dyDescent="0.25">
      <c r="A19" s="182">
        <v>44264</v>
      </c>
      <c r="B19" s="185">
        <v>49.880001</v>
      </c>
      <c r="C19" s="185">
        <v>63.57</v>
      </c>
      <c r="D19" s="185">
        <v>56.529998999999997</v>
      </c>
      <c r="E19" s="185">
        <v>69.690002000000007</v>
      </c>
      <c r="F19" s="185">
        <v>81.660004000000001</v>
      </c>
      <c r="G19" s="185">
        <v>68.580001999999993</v>
      </c>
      <c r="H19" s="185">
        <v>60.610000999999997</v>
      </c>
      <c r="I19" s="185">
        <v>123.43</v>
      </c>
      <c r="J19" s="185">
        <v>86.75</v>
      </c>
      <c r="K19" s="91"/>
      <c r="L19" s="91"/>
      <c r="W19" s="110"/>
      <c r="X19" s="111"/>
      <c r="Y19" s="111"/>
      <c r="Z19" s="111"/>
    </row>
    <row r="20" spans="1:26" ht="15.75" x14ac:dyDescent="0.25">
      <c r="A20" s="182">
        <v>44263</v>
      </c>
      <c r="B20" s="185">
        <v>49.709999000000003</v>
      </c>
      <c r="C20" s="185">
        <v>64.150002000000001</v>
      </c>
      <c r="D20" s="185">
        <v>56.150002000000001</v>
      </c>
      <c r="E20" s="185">
        <v>69.5</v>
      </c>
      <c r="F20" s="185">
        <v>80.620002999999997</v>
      </c>
      <c r="G20" s="185">
        <v>68.059997999999993</v>
      </c>
      <c r="H20" s="185">
        <v>61.610000999999997</v>
      </c>
      <c r="I20" s="185">
        <v>122.910004</v>
      </c>
      <c r="J20" s="185">
        <v>86.330001999999993</v>
      </c>
      <c r="K20" s="91"/>
      <c r="L20" s="91"/>
      <c r="W20" s="110"/>
      <c r="X20" s="111"/>
      <c r="Y20" s="111"/>
      <c r="Z20" s="111"/>
    </row>
    <row r="21" spans="1:26" ht="15.75" x14ac:dyDescent="0.25">
      <c r="A21" s="182">
        <v>44260</v>
      </c>
      <c r="B21" s="185">
        <v>48.389999000000003</v>
      </c>
      <c r="C21" s="185">
        <v>62.549999</v>
      </c>
      <c r="D21" s="185">
        <v>55.369999</v>
      </c>
      <c r="E21" s="185">
        <v>68.300003000000004</v>
      </c>
      <c r="F21" s="185">
        <v>80.660004000000001</v>
      </c>
      <c r="G21" s="185">
        <v>65.519997000000004</v>
      </c>
      <c r="H21" s="185">
        <v>60.91</v>
      </c>
      <c r="I21" s="185">
        <v>119.16999800000001</v>
      </c>
      <c r="J21" s="185">
        <v>84.480002999999996</v>
      </c>
      <c r="K21" s="91"/>
      <c r="L21" s="91"/>
      <c r="W21" s="110"/>
      <c r="X21" s="111"/>
      <c r="Y21" s="111"/>
      <c r="Z21" s="111"/>
    </row>
    <row r="22" spans="1:26" ht="15.75" x14ac:dyDescent="0.25">
      <c r="A22" s="182">
        <v>44259</v>
      </c>
      <c r="B22" s="185">
        <v>47.200001</v>
      </c>
      <c r="C22" s="185">
        <v>59.900002000000001</v>
      </c>
      <c r="D22" s="185">
        <v>53.91</v>
      </c>
      <c r="E22" s="185">
        <v>66.959998999999996</v>
      </c>
      <c r="F22" s="185">
        <v>77.269997000000004</v>
      </c>
      <c r="G22" s="185">
        <v>63.66</v>
      </c>
      <c r="H22" s="185">
        <v>59.200001</v>
      </c>
      <c r="I22" s="185">
        <v>116.989998</v>
      </c>
      <c r="J22" s="185">
        <v>82.279999000000004</v>
      </c>
      <c r="K22" s="91"/>
      <c r="L22" s="91"/>
      <c r="W22" s="110"/>
      <c r="X22" s="111"/>
      <c r="Y22" s="111"/>
      <c r="Z22" s="111"/>
    </row>
    <row r="23" spans="1:26" ht="15.75" x14ac:dyDescent="0.25">
      <c r="A23" s="182">
        <v>44258</v>
      </c>
      <c r="B23" s="185">
        <v>46.91</v>
      </c>
      <c r="C23" s="185">
        <v>59.450001</v>
      </c>
      <c r="D23" s="185">
        <v>53.880001</v>
      </c>
      <c r="E23" s="185">
        <v>67.430000000000007</v>
      </c>
      <c r="F23" s="185">
        <v>77.779999000000004</v>
      </c>
      <c r="G23" s="185">
        <v>63.900002000000001</v>
      </c>
      <c r="H23" s="185">
        <v>58.779998999999997</v>
      </c>
      <c r="I23" s="185">
        <v>116.970001</v>
      </c>
      <c r="J23" s="185">
        <v>82.260002</v>
      </c>
      <c r="K23" s="91"/>
      <c r="L23" s="91"/>
      <c r="W23" s="110"/>
      <c r="X23" s="111"/>
      <c r="Y23" s="111"/>
      <c r="Z23" s="111"/>
    </row>
    <row r="24" spans="1:26" ht="15.75" x14ac:dyDescent="0.25">
      <c r="A24" s="182">
        <v>44257</v>
      </c>
      <c r="B24" s="185">
        <v>47.110000999999997</v>
      </c>
      <c r="C24" s="185">
        <v>59.959999000000003</v>
      </c>
      <c r="D24" s="185">
        <v>54.880001</v>
      </c>
      <c r="E24" s="185">
        <v>67.080001999999993</v>
      </c>
      <c r="F24" s="185">
        <v>80.720000999999996</v>
      </c>
      <c r="G24" s="185">
        <v>64.480002999999996</v>
      </c>
      <c r="H24" s="185">
        <v>59.529998999999997</v>
      </c>
      <c r="I24" s="185">
        <v>117.129997</v>
      </c>
      <c r="J24" s="185">
        <v>83.029999000000004</v>
      </c>
      <c r="K24" s="91"/>
      <c r="L24" s="91"/>
      <c r="W24" s="110"/>
      <c r="X24" s="111"/>
      <c r="Y24" s="111"/>
      <c r="Z24" s="111"/>
    </row>
    <row r="25" spans="1:26" ht="15.75" x14ac:dyDescent="0.25">
      <c r="A25" s="182">
        <v>44256</v>
      </c>
      <c r="B25" s="185">
        <v>47.09</v>
      </c>
      <c r="C25" s="185">
        <v>59.860000999999997</v>
      </c>
      <c r="D25" s="185">
        <v>54.82</v>
      </c>
      <c r="E25" s="185">
        <v>67.040001000000004</v>
      </c>
      <c r="F25" s="185">
        <v>80.730002999999996</v>
      </c>
      <c r="G25" s="185">
        <v>65.470000999999996</v>
      </c>
      <c r="H25" s="185">
        <v>59.779998999999997</v>
      </c>
      <c r="I25" s="185">
        <v>117.900002</v>
      </c>
      <c r="J25" s="185">
        <v>82.790001000000004</v>
      </c>
      <c r="K25" s="91"/>
      <c r="L25" s="91"/>
      <c r="W25" s="110"/>
      <c r="X25" s="111"/>
      <c r="Y25" s="111"/>
      <c r="Z25" s="111"/>
    </row>
    <row r="26" spans="1:26" ht="15.75" x14ac:dyDescent="0.25">
      <c r="A26" s="182">
        <v>44253</v>
      </c>
      <c r="B26" s="185">
        <v>46.16</v>
      </c>
      <c r="C26" s="185">
        <v>59.16</v>
      </c>
      <c r="D26" s="185">
        <v>54.110000999999997</v>
      </c>
      <c r="E26" s="185">
        <v>65.650002000000001</v>
      </c>
      <c r="F26" s="185">
        <v>79.480002999999996</v>
      </c>
      <c r="G26" s="185">
        <v>63.700001</v>
      </c>
      <c r="H26" s="185">
        <v>58.48</v>
      </c>
      <c r="I26" s="185">
        <v>115.980003</v>
      </c>
      <c r="J26" s="185">
        <v>80.639999000000003</v>
      </c>
      <c r="K26" s="91"/>
      <c r="L26" s="91"/>
      <c r="W26" s="110"/>
      <c r="X26" s="111"/>
      <c r="Y26" s="111"/>
      <c r="Z26" s="111"/>
    </row>
    <row r="27" spans="1:26" ht="15.75" x14ac:dyDescent="0.25">
      <c r="A27" s="182">
        <v>44252</v>
      </c>
      <c r="B27" s="185">
        <v>47.369999</v>
      </c>
      <c r="C27" s="185">
        <v>60.209999000000003</v>
      </c>
      <c r="D27" s="185">
        <v>55.060001</v>
      </c>
      <c r="E27" s="185">
        <v>67.150002000000001</v>
      </c>
      <c r="F27" s="185">
        <v>80.559997999999993</v>
      </c>
      <c r="G27" s="185">
        <v>64.949996999999996</v>
      </c>
      <c r="H27" s="185">
        <v>59.73</v>
      </c>
      <c r="I27" s="185">
        <v>119.08000199999999</v>
      </c>
      <c r="J27" s="185">
        <v>81.779999000000004</v>
      </c>
      <c r="K27" s="91"/>
      <c r="L27" s="91"/>
      <c r="W27" s="110"/>
      <c r="X27" s="111"/>
      <c r="Y27" s="111"/>
      <c r="Z27" s="111"/>
    </row>
    <row r="28" spans="1:26" ht="15.75" x14ac:dyDescent="0.25">
      <c r="A28" s="182">
        <v>44251</v>
      </c>
      <c r="B28" s="185">
        <v>47.529998999999997</v>
      </c>
      <c r="C28" s="185">
        <v>60.790000999999997</v>
      </c>
      <c r="D28" s="185">
        <v>54.57</v>
      </c>
      <c r="E28" s="185">
        <v>66.650002000000001</v>
      </c>
      <c r="F28" s="185">
        <v>80.110000999999997</v>
      </c>
      <c r="G28" s="185">
        <v>65.069999999999993</v>
      </c>
      <c r="H28" s="185">
        <v>60.299999</v>
      </c>
      <c r="I28" s="185">
        <v>122.57</v>
      </c>
      <c r="J28" s="185">
        <v>81.93</v>
      </c>
      <c r="K28" s="91"/>
      <c r="L28" s="91"/>
      <c r="W28" s="110"/>
      <c r="X28" s="111"/>
      <c r="Y28" s="111"/>
      <c r="Z28" s="111"/>
    </row>
    <row r="29" spans="1:26" ht="15.75" x14ac:dyDescent="0.25">
      <c r="A29" s="182">
        <v>44250</v>
      </c>
      <c r="B29" s="185">
        <v>48.23</v>
      </c>
      <c r="C29" s="185">
        <v>61.240001999999997</v>
      </c>
      <c r="D29" s="185">
        <v>55.689999</v>
      </c>
      <c r="E29" s="185">
        <v>67.669998000000007</v>
      </c>
      <c r="F29" s="185">
        <v>80.190002000000007</v>
      </c>
      <c r="G29" s="185">
        <v>66.589995999999999</v>
      </c>
      <c r="H29" s="185">
        <v>59.459999000000003</v>
      </c>
      <c r="I29" s="185">
        <v>123.55999799999999</v>
      </c>
      <c r="J29" s="185">
        <v>84.019997000000004</v>
      </c>
      <c r="K29" s="91"/>
      <c r="L29" s="91"/>
      <c r="W29" s="110"/>
      <c r="X29" s="111"/>
      <c r="Y29" s="111"/>
      <c r="Z29" s="111"/>
    </row>
    <row r="30" spans="1:26" ht="15.75" x14ac:dyDescent="0.25">
      <c r="A30" s="182">
        <v>44249</v>
      </c>
      <c r="B30" s="185">
        <v>47.130001</v>
      </c>
      <c r="C30" s="185">
        <v>59.380001</v>
      </c>
      <c r="D30" s="185">
        <v>54.779998999999997</v>
      </c>
      <c r="E30" s="185">
        <v>67.970000999999996</v>
      </c>
      <c r="F30" s="185">
        <v>78.650002000000001</v>
      </c>
      <c r="G30" s="185">
        <v>65.739998</v>
      </c>
      <c r="H30" s="185">
        <v>57.240001999999997</v>
      </c>
      <c r="I30" s="185">
        <v>122.660004</v>
      </c>
      <c r="J30" s="185">
        <v>82.040001000000004</v>
      </c>
      <c r="K30" s="91"/>
      <c r="L30" s="91"/>
      <c r="W30" s="110"/>
      <c r="X30" s="111"/>
      <c r="Y30" s="111"/>
      <c r="Z30" s="111"/>
    </row>
    <row r="31" spans="1:26" ht="15.75" x14ac:dyDescent="0.25">
      <c r="A31" s="182">
        <v>44246</v>
      </c>
      <c r="B31" s="185">
        <v>47.630001</v>
      </c>
      <c r="C31" s="185">
        <v>61.349997999999999</v>
      </c>
      <c r="D31" s="185">
        <v>55.98</v>
      </c>
      <c r="E31" s="185">
        <v>68.180000000000007</v>
      </c>
      <c r="F31" s="185">
        <v>81.459998999999996</v>
      </c>
      <c r="G31" s="185">
        <v>65.830001999999993</v>
      </c>
      <c r="H31" s="185">
        <v>58.630001</v>
      </c>
      <c r="I31" s="185">
        <v>124.57</v>
      </c>
      <c r="J31" s="185">
        <v>83.230002999999996</v>
      </c>
      <c r="K31" s="2"/>
      <c r="W31" s="112"/>
      <c r="X31" s="113"/>
      <c r="Y31" s="113"/>
      <c r="Z31" s="113"/>
    </row>
    <row r="32" spans="1:26" ht="15.75" x14ac:dyDescent="0.25">
      <c r="A32" s="182">
        <v>44245</v>
      </c>
      <c r="B32" s="185">
        <v>48.610000999999997</v>
      </c>
      <c r="C32" s="185">
        <v>61.220001000000003</v>
      </c>
      <c r="D32" s="185">
        <v>56.619999</v>
      </c>
      <c r="E32" s="185">
        <v>70.019997000000004</v>
      </c>
      <c r="F32" s="185">
        <v>82.550003000000004</v>
      </c>
      <c r="G32" s="185">
        <v>65.629997000000003</v>
      </c>
      <c r="H32" s="185">
        <v>58.189999</v>
      </c>
      <c r="I32" s="185">
        <v>124.269997</v>
      </c>
      <c r="J32" s="185">
        <v>83.480002999999996</v>
      </c>
      <c r="K32" s="114"/>
      <c r="W32" s="112"/>
      <c r="X32" s="113"/>
      <c r="Y32" s="113"/>
      <c r="Z32" s="113"/>
    </row>
    <row r="33" spans="1:26" ht="15.75" x14ac:dyDescent="0.25">
      <c r="A33" s="182">
        <v>44244</v>
      </c>
      <c r="B33" s="185">
        <v>48.23</v>
      </c>
      <c r="C33" s="185">
        <v>61.209999000000003</v>
      </c>
      <c r="D33" s="185">
        <v>55.830002</v>
      </c>
      <c r="E33" s="185">
        <v>70.160004000000001</v>
      </c>
      <c r="F33" s="185">
        <v>82.339995999999999</v>
      </c>
      <c r="G33" s="185">
        <v>65.110000999999997</v>
      </c>
      <c r="H33" s="185">
        <v>57.549999</v>
      </c>
      <c r="I33" s="185">
        <v>124.610001</v>
      </c>
      <c r="J33" s="185">
        <v>82.029999000000004</v>
      </c>
      <c r="K33" s="114"/>
      <c r="W33" s="112"/>
      <c r="X33" s="113"/>
      <c r="Y33" s="113"/>
      <c r="Z33" s="113"/>
    </row>
    <row r="34" spans="1:26" ht="15.75" x14ac:dyDescent="0.25">
      <c r="A34" s="182">
        <v>44243</v>
      </c>
      <c r="B34" s="185">
        <v>47.82</v>
      </c>
      <c r="C34" s="185">
        <v>61.130001</v>
      </c>
      <c r="D34" s="185">
        <v>55.450001</v>
      </c>
      <c r="E34" s="185">
        <v>70.050003000000004</v>
      </c>
      <c r="F34" s="185">
        <v>83.889999000000003</v>
      </c>
      <c r="G34" s="185">
        <v>64.739998</v>
      </c>
      <c r="H34" s="185">
        <v>56.900002000000001</v>
      </c>
      <c r="I34" s="185">
        <v>124.68</v>
      </c>
      <c r="J34" s="185">
        <v>81.180000000000007</v>
      </c>
      <c r="K34" s="114"/>
      <c r="W34" s="112"/>
      <c r="X34" s="113"/>
      <c r="Y34" s="113"/>
      <c r="Z34" s="113"/>
    </row>
    <row r="35" spans="1:26" ht="15.75" x14ac:dyDescent="0.25">
      <c r="A35" s="182">
        <v>44239</v>
      </c>
      <c r="B35" s="185">
        <v>48.290000999999997</v>
      </c>
      <c r="C35" s="185">
        <v>61.619999</v>
      </c>
      <c r="D35" s="185">
        <v>56.380001</v>
      </c>
      <c r="E35" s="185">
        <v>71.059997999999993</v>
      </c>
      <c r="F35" s="185">
        <v>85.169998000000007</v>
      </c>
      <c r="G35" s="185">
        <v>65.639999000000003</v>
      </c>
      <c r="H35" s="185">
        <v>56.439999</v>
      </c>
      <c r="I35" s="185">
        <v>124.5</v>
      </c>
      <c r="J35" s="185">
        <v>83.050003000000004</v>
      </c>
      <c r="K35" s="114"/>
      <c r="W35" s="112"/>
      <c r="X35" s="113"/>
      <c r="Y35" s="113"/>
      <c r="Z35" s="113"/>
    </row>
    <row r="36" spans="1:26" ht="15.75" x14ac:dyDescent="0.25">
      <c r="A36" s="182">
        <v>44238</v>
      </c>
      <c r="B36" s="185">
        <v>48.709999000000003</v>
      </c>
      <c r="C36" s="185">
        <v>61.860000999999997</v>
      </c>
      <c r="D36" s="185">
        <v>56.580002</v>
      </c>
      <c r="E36" s="185">
        <v>71.819999999999993</v>
      </c>
      <c r="F36" s="185">
        <v>86.230002999999996</v>
      </c>
      <c r="G36" s="185">
        <v>65.919998000000007</v>
      </c>
      <c r="H36" s="185">
        <v>57.470001000000003</v>
      </c>
      <c r="I36" s="185">
        <v>125.800003</v>
      </c>
      <c r="J36" s="185">
        <v>83.949996999999996</v>
      </c>
      <c r="K36" s="114"/>
      <c r="W36" s="112"/>
      <c r="X36" s="113"/>
      <c r="Y36" s="113"/>
      <c r="Z36" s="113"/>
    </row>
    <row r="37" spans="1:26" ht="15.75" x14ac:dyDescent="0.25">
      <c r="A37" s="182">
        <v>44237</v>
      </c>
      <c r="B37" s="185">
        <v>49.119999</v>
      </c>
      <c r="C37" s="185">
        <v>61.98</v>
      </c>
      <c r="D37" s="185">
        <v>56.93</v>
      </c>
      <c r="E37" s="185">
        <v>72.309997999999993</v>
      </c>
      <c r="F37" s="185">
        <v>87.269997000000004</v>
      </c>
      <c r="G37" s="185">
        <v>65.730002999999996</v>
      </c>
      <c r="H37" s="185">
        <v>57.540000999999997</v>
      </c>
      <c r="I37" s="185">
        <v>126.849998</v>
      </c>
      <c r="J37" s="185">
        <v>85.889999000000003</v>
      </c>
      <c r="K37" s="114"/>
      <c r="W37" s="112"/>
      <c r="X37" s="113"/>
      <c r="Y37" s="113"/>
      <c r="Z37" s="113"/>
    </row>
    <row r="38" spans="1:26" ht="15.75" x14ac:dyDescent="0.25">
      <c r="A38" s="182">
        <v>44236</v>
      </c>
      <c r="B38" s="185">
        <v>48.84</v>
      </c>
      <c r="C38" s="185">
        <v>62.48</v>
      </c>
      <c r="D38" s="185">
        <v>56.580002</v>
      </c>
      <c r="E38" s="185">
        <v>71.349997999999999</v>
      </c>
      <c r="F38" s="185">
        <v>85.739998</v>
      </c>
      <c r="G38" s="185">
        <v>65.160004000000001</v>
      </c>
      <c r="H38" s="185">
        <v>57.110000999999997</v>
      </c>
      <c r="I38" s="185">
        <v>125.339996</v>
      </c>
      <c r="J38" s="185">
        <v>85.459998999999996</v>
      </c>
      <c r="K38" s="114"/>
      <c r="W38" s="112"/>
      <c r="X38" s="113"/>
      <c r="Y38" s="113"/>
      <c r="Z38" s="113"/>
    </row>
    <row r="39" spans="1:26" ht="15.75" x14ac:dyDescent="0.25">
      <c r="A39" s="182">
        <v>44235</v>
      </c>
      <c r="B39" s="185">
        <v>49.060001</v>
      </c>
      <c r="C39" s="185">
        <v>61.68</v>
      </c>
      <c r="D39" s="185">
        <v>56.439999</v>
      </c>
      <c r="E39" s="185">
        <v>71.279999000000004</v>
      </c>
      <c r="F39" s="185">
        <v>85.510002</v>
      </c>
      <c r="G39" s="185">
        <v>65.169998000000007</v>
      </c>
      <c r="H39" s="185">
        <v>56.18</v>
      </c>
      <c r="I39" s="185">
        <v>124.849998</v>
      </c>
      <c r="J39" s="185">
        <v>85.169998000000007</v>
      </c>
      <c r="K39" s="114"/>
      <c r="N39" s="114"/>
      <c r="O39" s="114"/>
      <c r="P39" s="114"/>
      <c r="Q39" s="114"/>
      <c r="R39" s="114"/>
      <c r="S39" s="114"/>
      <c r="T39" s="114"/>
      <c r="U39" s="114"/>
      <c r="V39" s="114"/>
      <c r="W39" s="112"/>
      <c r="X39" s="113"/>
      <c r="Y39" s="113"/>
      <c r="Z39" s="113"/>
    </row>
    <row r="40" spans="1:26" ht="15.75" x14ac:dyDescent="0.25">
      <c r="A40" s="182">
        <v>44232</v>
      </c>
      <c r="B40" s="185">
        <v>49.68</v>
      </c>
      <c r="C40" s="185">
        <v>61.93</v>
      </c>
      <c r="D40" s="185">
        <v>57.450001</v>
      </c>
      <c r="E40" s="185">
        <v>71.5</v>
      </c>
      <c r="F40" s="185">
        <v>87.800003000000004</v>
      </c>
      <c r="G40" s="185">
        <v>65.349997999999999</v>
      </c>
      <c r="H40" s="185">
        <v>56.439999</v>
      </c>
      <c r="I40" s="185">
        <v>126.239998</v>
      </c>
      <c r="J40" s="185">
        <v>86.82</v>
      </c>
      <c r="K40" s="114"/>
      <c r="N40" s="114"/>
      <c r="O40" s="114"/>
      <c r="P40" s="114"/>
      <c r="Q40" s="114"/>
      <c r="R40" s="114"/>
      <c r="S40" s="114"/>
      <c r="T40" s="114"/>
      <c r="U40" s="114"/>
      <c r="V40" s="114"/>
      <c r="W40" s="112"/>
      <c r="X40" s="113"/>
      <c r="Y40" s="113"/>
      <c r="Z40" s="113"/>
    </row>
    <row r="41" spans="1:26" ht="15.75" x14ac:dyDescent="0.25">
      <c r="A41" s="182">
        <v>44231</v>
      </c>
      <c r="B41" s="185">
        <v>49.459999000000003</v>
      </c>
      <c r="C41" s="185">
        <v>61.009998000000003</v>
      </c>
      <c r="D41" s="185">
        <v>56.860000999999997</v>
      </c>
      <c r="E41" s="185">
        <v>70.589995999999999</v>
      </c>
      <c r="F41" s="185">
        <v>88.279999000000004</v>
      </c>
      <c r="G41" s="185">
        <v>65.050003000000004</v>
      </c>
      <c r="H41" s="185">
        <v>55.400002000000001</v>
      </c>
      <c r="I41" s="185">
        <v>126.07</v>
      </c>
      <c r="J41" s="185">
        <v>86.75</v>
      </c>
      <c r="K41" s="114"/>
      <c r="N41" s="114"/>
      <c r="O41" s="114"/>
      <c r="P41" s="114"/>
      <c r="Q41" s="114"/>
      <c r="R41" s="114"/>
      <c r="S41" s="114"/>
      <c r="T41" s="114"/>
      <c r="U41" s="114"/>
      <c r="V41" s="114"/>
      <c r="W41" s="112"/>
      <c r="X41" s="113"/>
      <c r="Y41" s="113"/>
      <c r="Z41" s="113"/>
    </row>
    <row r="42" spans="1:26" ht="15.75" x14ac:dyDescent="0.25">
      <c r="A42" s="182">
        <v>44230</v>
      </c>
      <c r="B42" s="185">
        <v>49.110000999999997</v>
      </c>
      <c r="C42" s="185">
        <v>60.209999000000003</v>
      </c>
      <c r="D42" s="185">
        <v>57.200001</v>
      </c>
      <c r="E42" s="185">
        <v>70.510002</v>
      </c>
      <c r="F42" s="185">
        <v>88</v>
      </c>
      <c r="G42" s="185">
        <v>64.239998</v>
      </c>
      <c r="H42" s="185">
        <v>54.799999</v>
      </c>
      <c r="I42" s="185">
        <v>123.33000199999999</v>
      </c>
      <c r="J42" s="185">
        <v>87.220000999999996</v>
      </c>
      <c r="K42" s="114"/>
      <c r="N42" s="114"/>
      <c r="O42" s="114"/>
      <c r="P42" s="114"/>
      <c r="Q42" s="114"/>
      <c r="R42" s="114"/>
      <c r="S42" s="114"/>
      <c r="T42" s="114"/>
      <c r="U42" s="114"/>
      <c r="V42" s="114"/>
      <c r="W42" s="112"/>
      <c r="X42" s="113"/>
      <c r="Y42" s="113"/>
      <c r="Z42" s="113"/>
    </row>
    <row r="43" spans="1:26" ht="15.75" x14ac:dyDescent="0.25">
      <c r="A43" s="182">
        <v>44229</v>
      </c>
      <c r="B43" s="185">
        <v>49.02</v>
      </c>
      <c r="C43" s="185">
        <v>60.91</v>
      </c>
      <c r="D43" s="185">
        <v>57.419998</v>
      </c>
      <c r="E43" s="185">
        <v>70.260002</v>
      </c>
      <c r="F43" s="185">
        <v>88.230002999999996</v>
      </c>
      <c r="G43" s="185">
        <v>64.730002999999996</v>
      </c>
      <c r="H43" s="185">
        <v>55.450001</v>
      </c>
      <c r="I43" s="185">
        <v>124.58000199999999</v>
      </c>
      <c r="J43" s="185">
        <v>87.790001000000004</v>
      </c>
      <c r="K43" s="115"/>
      <c r="N43" s="114"/>
      <c r="O43" s="114"/>
      <c r="P43" s="114"/>
      <c r="Q43" s="114"/>
      <c r="R43" s="114"/>
      <c r="S43" s="114"/>
      <c r="T43" s="114"/>
      <c r="U43" s="114"/>
      <c r="V43" s="114"/>
      <c r="W43" s="112"/>
      <c r="X43" s="113"/>
      <c r="Y43" s="113"/>
      <c r="Z43" s="113"/>
    </row>
    <row r="44" spans="1:26" ht="15.75" x14ac:dyDescent="0.25">
      <c r="A44" s="182">
        <v>44228</v>
      </c>
      <c r="B44" s="185">
        <v>48.950001</v>
      </c>
      <c r="C44" s="185">
        <v>60.290000999999997</v>
      </c>
      <c r="D44" s="185">
        <v>57.18</v>
      </c>
      <c r="E44" s="185">
        <v>70.75</v>
      </c>
      <c r="F44" s="185">
        <v>87.800003000000004</v>
      </c>
      <c r="G44" s="185">
        <v>64.209998999999996</v>
      </c>
      <c r="H44" s="185">
        <v>54.950001</v>
      </c>
      <c r="I44" s="185">
        <v>124.94000200000001</v>
      </c>
      <c r="J44" s="185">
        <v>88.550003000000004</v>
      </c>
      <c r="K44" s="2"/>
      <c r="N44" s="114"/>
      <c r="O44" s="114"/>
      <c r="P44" s="114"/>
      <c r="Q44" s="114"/>
      <c r="R44" s="114"/>
      <c r="S44" s="114"/>
      <c r="T44" s="114"/>
      <c r="U44" s="114"/>
      <c r="V44" s="114"/>
      <c r="W44" s="112"/>
      <c r="X44" s="113"/>
      <c r="Y44" s="113"/>
      <c r="Z44" s="113"/>
    </row>
    <row r="45" spans="1:26" ht="15.75" x14ac:dyDescent="0.25">
      <c r="A45" s="182">
        <v>44225</v>
      </c>
      <c r="B45" s="185">
        <v>48.650002000000001</v>
      </c>
      <c r="C45" s="185">
        <v>59.119999</v>
      </c>
      <c r="D45" s="185">
        <v>56.880001</v>
      </c>
      <c r="E45" s="185">
        <v>70.779999000000004</v>
      </c>
      <c r="F45" s="185">
        <v>87.5</v>
      </c>
      <c r="G45" s="185">
        <v>63.68</v>
      </c>
      <c r="H45" s="185">
        <v>54.470001000000003</v>
      </c>
      <c r="I45" s="185">
        <v>123.760002</v>
      </c>
      <c r="J45" s="185">
        <v>88.900002000000001</v>
      </c>
      <c r="K45" s="116"/>
      <c r="N45" s="114"/>
      <c r="O45" s="114"/>
      <c r="P45" s="114"/>
      <c r="Q45" s="114"/>
      <c r="R45" s="114"/>
      <c r="S45" s="114"/>
      <c r="T45" s="114"/>
      <c r="U45" s="114"/>
      <c r="V45" s="114"/>
      <c r="W45" s="112"/>
      <c r="X45" s="113"/>
      <c r="Y45" s="113"/>
      <c r="Z45" s="113"/>
    </row>
    <row r="46" spans="1:26" ht="15.75" x14ac:dyDescent="0.25">
      <c r="A46" s="182">
        <v>44224</v>
      </c>
      <c r="B46" s="185">
        <v>48.959999000000003</v>
      </c>
      <c r="C46" s="185">
        <v>59.599997999999999</v>
      </c>
      <c r="D46" s="185">
        <v>57.25</v>
      </c>
      <c r="E46" s="185">
        <v>70.209998999999996</v>
      </c>
      <c r="F46" s="185">
        <v>89.139999000000003</v>
      </c>
      <c r="G46" s="185">
        <v>64.550003000000004</v>
      </c>
      <c r="H46" s="185">
        <v>54.900002000000001</v>
      </c>
      <c r="I46" s="185">
        <v>124.69000200000001</v>
      </c>
      <c r="J46" s="185">
        <v>89.5</v>
      </c>
      <c r="K46" s="116"/>
      <c r="N46" s="114"/>
      <c r="O46" s="114"/>
      <c r="P46" s="114"/>
      <c r="Q46" s="114"/>
      <c r="R46" s="114"/>
      <c r="S46" s="114"/>
      <c r="T46" s="114"/>
      <c r="U46" s="114"/>
      <c r="V46" s="114"/>
      <c r="W46" s="112"/>
      <c r="X46" s="113"/>
      <c r="Y46" s="113"/>
      <c r="Z46" s="113"/>
    </row>
    <row r="47" spans="1:26" ht="15.75" x14ac:dyDescent="0.25">
      <c r="A47" s="182">
        <v>44223</v>
      </c>
      <c r="B47" s="185">
        <v>48.98</v>
      </c>
      <c r="C47" s="185">
        <v>58.970001000000003</v>
      </c>
      <c r="D47" s="185">
        <v>57.299999</v>
      </c>
      <c r="E47" s="185">
        <v>71.540001000000004</v>
      </c>
      <c r="F47" s="185">
        <v>88.529999000000004</v>
      </c>
      <c r="G47" s="185">
        <v>63.610000999999997</v>
      </c>
      <c r="H47" s="185">
        <v>54.580002</v>
      </c>
      <c r="I47" s="185">
        <v>119.949997</v>
      </c>
      <c r="J47" s="185">
        <v>90.839995999999999</v>
      </c>
      <c r="K47" s="116"/>
      <c r="N47" s="114"/>
      <c r="O47" s="114"/>
      <c r="P47" s="114"/>
      <c r="Q47" s="114"/>
      <c r="R47" s="114"/>
      <c r="S47" s="114"/>
      <c r="T47" s="114"/>
      <c r="U47" s="114"/>
      <c r="V47" s="114"/>
      <c r="W47" s="112"/>
      <c r="X47" s="113"/>
      <c r="Y47" s="113"/>
      <c r="Z47" s="113"/>
    </row>
    <row r="48" spans="1:26" ht="15.75" x14ac:dyDescent="0.25">
      <c r="A48" s="182">
        <v>44222</v>
      </c>
      <c r="B48" s="185">
        <v>49.84</v>
      </c>
      <c r="C48" s="185">
        <v>60.049999</v>
      </c>
      <c r="D48" s="185">
        <v>58.779998999999997</v>
      </c>
      <c r="E48" s="185">
        <v>70.279999000000004</v>
      </c>
      <c r="F48" s="185">
        <v>89.889999000000003</v>
      </c>
      <c r="G48" s="185">
        <v>65.769997000000004</v>
      </c>
      <c r="H48" s="185">
        <v>54.919998</v>
      </c>
      <c r="I48" s="185">
        <v>124.589996</v>
      </c>
      <c r="J48" s="185">
        <v>89.339995999999999</v>
      </c>
      <c r="K48" s="116"/>
      <c r="N48" s="114"/>
      <c r="O48" s="114"/>
      <c r="P48" s="114"/>
      <c r="Q48" s="114"/>
      <c r="R48" s="114"/>
      <c r="S48" s="114"/>
      <c r="T48" s="114"/>
      <c r="U48" s="114"/>
      <c r="V48" s="114"/>
      <c r="W48" s="112"/>
      <c r="X48" s="113"/>
      <c r="Y48" s="113"/>
      <c r="Z48" s="113"/>
    </row>
    <row r="49" spans="1:26" ht="15.75" x14ac:dyDescent="0.25">
      <c r="A49" s="182">
        <v>44221</v>
      </c>
      <c r="B49" s="185">
        <v>50.5</v>
      </c>
      <c r="C49" s="185">
        <v>61.099997999999999</v>
      </c>
      <c r="D49" s="185">
        <v>59.52</v>
      </c>
      <c r="E49" s="185">
        <v>70.639999000000003</v>
      </c>
      <c r="F49" s="185">
        <v>90.290001000000004</v>
      </c>
      <c r="G49" s="185">
        <v>66.830001999999993</v>
      </c>
      <c r="H49" s="185">
        <v>56</v>
      </c>
      <c r="I49" s="185">
        <v>125.970001</v>
      </c>
      <c r="J49" s="185">
        <v>89.440002000000007</v>
      </c>
      <c r="K49" s="116"/>
      <c r="N49" s="114"/>
      <c r="O49" s="114"/>
      <c r="P49" s="114"/>
      <c r="Q49" s="114"/>
      <c r="R49" s="114"/>
      <c r="S49" s="114"/>
      <c r="T49" s="114"/>
      <c r="U49" s="114"/>
      <c r="V49" s="114"/>
      <c r="W49" s="112"/>
      <c r="X49" s="113"/>
      <c r="Y49" s="113"/>
      <c r="Z49" s="113"/>
    </row>
    <row r="50" spans="1:26" ht="15.75" x14ac:dyDescent="0.25">
      <c r="A50" s="182">
        <v>44218</v>
      </c>
      <c r="B50" s="185">
        <v>49.41</v>
      </c>
      <c r="C50" s="185">
        <v>59.16</v>
      </c>
      <c r="D50" s="185">
        <v>58.41</v>
      </c>
      <c r="E50" s="185">
        <v>68.830001999999993</v>
      </c>
      <c r="F50" s="185">
        <v>87.410004000000001</v>
      </c>
      <c r="G50" s="185">
        <v>65.949996999999996</v>
      </c>
      <c r="H50" s="185">
        <v>55.43</v>
      </c>
      <c r="I50" s="185">
        <v>121.449997</v>
      </c>
      <c r="J50" s="185">
        <v>87.379997000000003</v>
      </c>
      <c r="K50" s="116"/>
      <c r="N50" s="114"/>
      <c r="O50" s="114"/>
      <c r="P50" s="114"/>
      <c r="Q50" s="114"/>
      <c r="R50" s="114"/>
      <c r="S50" s="114"/>
      <c r="T50" s="114"/>
      <c r="U50" s="114"/>
      <c r="V50" s="114"/>
      <c r="W50" s="112"/>
      <c r="X50" s="113"/>
      <c r="Y50" s="113"/>
      <c r="Z50" s="113"/>
    </row>
    <row r="51" spans="1:26" ht="15.75" x14ac:dyDescent="0.25">
      <c r="A51" s="182">
        <v>44217</v>
      </c>
      <c r="B51" s="185">
        <v>49.75</v>
      </c>
      <c r="C51" s="185">
        <v>60.259998000000003</v>
      </c>
      <c r="D51" s="185">
        <v>58.110000999999997</v>
      </c>
      <c r="E51" s="185">
        <v>69.150002000000001</v>
      </c>
      <c r="F51" s="185">
        <v>87.129997000000003</v>
      </c>
      <c r="G51" s="185">
        <v>65.879997000000003</v>
      </c>
      <c r="H51" s="185">
        <v>55.91</v>
      </c>
      <c r="I51" s="185">
        <v>122.370003</v>
      </c>
      <c r="J51" s="185">
        <v>87.830001999999993</v>
      </c>
      <c r="K51" s="116"/>
      <c r="N51" s="114"/>
      <c r="O51" s="114"/>
      <c r="P51" s="114"/>
      <c r="Q51" s="114"/>
      <c r="R51" s="114"/>
      <c r="S51" s="114"/>
      <c r="T51" s="114"/>
      <c r="U51" s="114"/>
      <c r="V51" s="114"/>
      <c r="W51" s="112"/>
      <c r="X51" s="113"/>
      <c r="Y51" s="113"/>
      <c r="Z51" s="113"/>
    </row>
    <row r="52" spans="1:26" ht="15.75" x14ac:dyDescent="0.25">
      <c r="A52" s="182">
        <v>44216</v>
      </c>
      <c r="B52" s="185">
        <v>49.919998</v>
      </c>
      <c r="C52" s="185">
        <v>60.98</v>
      </c>
      <c r="D52" s="185">
        <v>58.700001</v>
      </c>
      <c r="E52" s="185">
        <v>69.940002000000007</v>
      </c>
      <c r="F52" s="185">
        <v>87.620002999999997</v>
      </c>
      <c r="G52" s="185">
        <v>66.050003000000004</v>
      </c>
      <c r="H52" s="185">
        <v>56.32</v>
      </c>
      <c r="I52" s="185">
        <v>122.870003</v>
      </c>
      <c r="J52" s="185">
        <v>88.349997999999999</v>
      </c>
      <c r="K52" s="114"/>
      <c r="N52" s="114"/>
      <c r="O52" s="114"/>
      <c r="P52" s="114"/>
      <c r="Q52" s="114"/>
      <c r="R52" s="114"/>
      <c r="S52" s="114"/>
      <c r="T52" s="114"/>
      <c r="U52" s="114"/>
      <c r="V52" s="114"/>
      <c r="W52" s="112"/>
      <c r="X52" s="113"/>
      <c r="Y52" s="113"/>
      <c r="Z52" s="113"/>
    </row>
    <row r="53" spans="1:26" ht="15.75" x14ac:dyDescent="0.25">
      <c r="A53" s="182">
        <v>44215</v>
      </c>
      <c r="B53" s="185">
        <v>49.630001</v>
      </c>
      <c r="C53" s="185">
        <v>60.990001999999997</v>
      </c>
      <c r="D53" s="185">
        <v>58.25</v>
      </c>
      <c r="E53" s="185">
        <v>69.480002999999996</v>
      </c>
      <c r="F53" s="185">
        <v>87.139999000000003</v>
      </c>
      <c r="G53" s="185">
        <v>66.269997000000004</v>
      </c>
      <c r="H53" s="185">
        <v>57.32</v>
      </c>
      <c r="I53" s="185">
        <v>121.480003</v>
      </c>
      <c r="J53" s="185">
        <v>87.870002999999997</v>
      </c>
      <c r="K53" s="114"/>
      <c r="N53" s="114"/>
      <c r="O53" s="114"/>
      <c r="P53" s="114"/>
      <c r="Q53" s="114"/>
      <c r="R53" s="114"/>
      <c r="S53" s="114"/>
      <c r="T53" s="114"/>
      <c r="U53" s="114"/>
      <c r="V53" s="114"/>
      <c r="W53" s="112"/>
      <c r="X53" s="113"/>
      <c r="Y53" s="113"/>
      <c r="Z53" s="113"/>
    </row>
    <row r="54" spans="1:26" ht="15.75" x14ac:dyDescent="0.25">
      <c r="A54" s="182">
        <v>44211</v>
      </c>
      <c r="B54" s="185">
        <v>49.470001000000003</v>
      </c>
      <c r="C54" s="185">
        <v>61.970001000000003</v>
      </c>
      <c r="D54" s="185">
        <v>58.619999</v>
      </c>
      <c r="E54" s="185">
        <v>69.599997999999999</v>
      </c>
      <c r="F54" s="185">
        <v>88.57</v>
      </c>
      <c r="G54" s="185">
        <v>67.290001000000004</v>
      </c>
      <c r="H54" s="185">
        <v>59.130001</v>
      </c>
      <c r="I54" s="185">
        <v>122.160004</v>
      </c>
      <c r="J54" s="185">
        <v>88.690002000000007</v>
      </c>
      <c r="K54" s="117"/>
      <c r="N54" s="117"/>
      <c r="O54" s="117"/>
      <c r="P54" s="117"/>
      <c r="Q54" s="117"/>
      <c r="R54" s="117"/>
      <c r="S54" s="117"/>
      <c r="T54" s="117"/>
      <c r="U54" s="117"/>
      <c r="V54" s="117"/>
      <c r="W54" s="112"/>
      <c r="X54" s="113"/>
      <c r="Y54" s="113"/>
      <c r="Z54" s="113"/>
    </row>
    <row r="55" spans="1:26" ht="15.75" x14ac:dyDescent="0.25">
      <c r="A55" s="186" t="s">
        <v>130</v>
      </c>
      <c r="B55" s="187">
        <f>AVERAGE(B15:B54)</f>
        <v>48.863750124999996</v>
      </c>
      <c r="C55" s="187">
        <f t="shared" ref="C55:J55" si="3">AVERAGE(C15:C54)</f>
        <v>61.316250100000005</v>
      </c>
      <c r="D55" s="187">
        <f t="shared" si="3"/>
        <v>56.609000175000006</v>
      </c>
      <c r="E55" s="187">
        <f t="shared" si="3"/>
        <v>69.608250399999989</v>
      </c>
      <c r="F55" s="187">
        <f t="shared" si="3"/>
        <v>84.232250624999992</v>
      </c>
      <c r="G55" s="187">
        <f t="shared" si="3"/>
        <v>65.988499699999991</v>
      </c>
      <c r="H55" s="187">
        <f t="shared" si="3"/>
        <v>57.976500225000009</v>
      </c>
      <c r="I55" s="187">
        <f t="shared" si="3"/>
        <v>123.31050034999998</v>
      </c>
      <c r="J55" s="187">
        <f t="shared" si="3"/>
        <v>85.713000199999996</v>
      </c>
      <c r="K55" s="2"/>
    </row>
    <row r="56" spans="1:26" x14ac:dyDescent="0.25">
      <c r="A56" s="53"/>
      <c r="B56" s="6"/>
      <c r="C56" s="2"/>
      <c r="D56" s="2"/>
      <c r="E56" s="2"/>
      <c r="F56" s="2"/>
      <c r="G56" s="2"/>
      <c r="H56" s="2"/>
      <c r="I56" s="2"/>
      <c r="J56" s="2"/>
      <c r="K56" s="2"/>
    </row>
    <row r="57" spans="1:26" x14ac:dyDescent="0.25">
      <c r="A57" s="53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26" x14ac:dyDescent="0.25">
      <c r="A58" s="53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26" x14ac:dyDescent="0.25">
      <c r="A59" s="53"/>
    </row>
    <row r="60" spans="1:26" x14ac:dyDescent="0.25">
      <c r="A60" s="53"/>
    </row>
    <row r="61" spans="1:26" x14ac:dyDescent="0.25">
      <c r="A61" s="53"/>
    </row>
  </sheetData>
  <pageMargins left="0.95" right="0" top="0.75" bottom="0.75" header="0.3" footer="0.3"/>
  <pageSetup scale="55" orientation="landscape" r:id="rId1"/>
  <ignoredErrors>
    <ignoredError sqref="B8:J8 B9:J9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41"/>
  <sheetViews>
    <sheetView workbookViewId="0">
      <selection activeCell="J2" sqref="J2"/>
    </sheetView>
  </sheetViews>
  <sheetFormatPr defaultColWidth="9.140625" defaultRowHeight="15" x14ac:dyDescent="0.25"/>
  <cols>
    <col min="1" max="1" width="25.42578125" style="6" customWidth="1"/>
    <col min="2" max="2" width="1.42578125" style="6" customWidth="1"/>
    <col min="3" max="3" width="9.5703125" style="6" customWidth="1"/>
    <col min="4" max="6" width="10.140625" style="6" customWidth="1"/>
    <col min="7" max="7" width="4.42578125" style="6" customWidth="1"/>
    <col min="8" max="8" width="10.140625" style="6" customWidth="1"/>
    <col min="9" max="10" width="10.28515625" style="6" customWidth="1"/>
    <col min="11" max="11" width="10" style="6" customWidth="1"/>
    <col min="12" max="12" width="9.140625" style="6"/>
    <col min="13" max="13" width="12.140625" style="6" customWidth="1"/>
    <col min="14" max="16384" width="9.140625" style="6"/>
  </cols>
  <sheetData>
    <row r="1" spans="1:29" x14ac:dyDescent="0.25">
      <c r="A1" s="12" t="s">
        <v>38</v>
      </c>
      <c r="C1" s="30"/>
      <c r="D1" s="52"/>
      <c r="F1" s="202"/>
      <c r="G1" s="203"/>
      <c r="H1" s="203"/>
      <c r="I1" s="203"/>
      <c r="J1" s="9" t="s">
        <v>184</v>
      </c>
      <c r="L1" s="9"/>
    </row>
    <row r="2" spans="1:29" x14ac:dyDescent="0.25">
      <c r="A2" s="12" t="s">
        <v>15</v>
      </c>
      <c r="C2" s="188"/>
      <c r="D2" s="24"/>
      <c r="F2" s="204"/>
      <c r="G2" s="204"/>
      <c r="H2" s="204"/>
      <c r="I2" s="204"/>
      <c r="J2" s="9" t="s">
        <v>189</v>
      </c>
      <c r="L2" s="9"/>
    </row>
    <row r="3" spans="1:29" x14ac:dyDescent="0.25">
      <c r="A3" s="12" t="s">
        <v>39</v>
      </c>
      <c r="D3" s="24"/>
      <c r="G3" s="168"/>
      <c r="I3" s="168"/>
      <c r="J3" s="19" t="str">
        <f>'Page 1'!K3</f>
        <v>Attachment VVR-8</v>
      </c>
      <c r="L3" s="19"/>
    </row>
    <row r="4" spans="1:29" x14ac:dyDescent="0.25">
      <c r="A4" s="43"/>
      <c r="D4" s="24"/>
      <c r="G4" s="168"/>
      <c r="H4" s="54"/>
      <c r="I4" s="27"/>
      <c r="J4" s="19" t="s">
        <v>141</v>
      </c>
      <c r="L4" s="43"/>
    </row>
    <row r="5" spans="1:29" x14ac:dyDescent="0.25">
      <c r="A5" s="43"/>
      <c r="D5" s="24"/>
      <c r="G5" s="203"/>
      <c r="H5" s="54"/>
      <c r="I5" s="27"/>
      <c r="J5" s="55"/>
      <c r="K5" s="19"/>
    </row>
    <row r="6" spans="1:29" x14ac:dyDescent="0.25">
      <c r="D6" s="24"/>
      <c r="E6" s="24"/>
      <c r="F6" s="168"/>
      <c r="G6" s="168"/>
      <c r="H6" s="168"/>
      <c r="I6" s="168"/>
      <c r="J6" s="168"/>
      <c r="K6" s="168"/>
      <c r="L6" s="168"/>
    </row>
    <row r="7" spans="1:29" x14ac:dyDescent="0.25">
      <c r="N7" s="6" t="s">
        <v>110</v>
      </c>
    </row>
    <row r="8" spans="1:29" x14ac:dyDescent="0.25">
      <c r="A8" s="56"/>
      <c r="B8" s="56"/>
      <c r="C8" s="212" t="s">
        <v>1</v>
      </c>
      <c r="D8" s="212"/>
      <c r="E8" s="212"/>
      <c r="F8" s="212"/>
      <c r="G8" s="56"/>
      <c r="H8" s="212" t="s">
        <v>159</v>
      </c>
      <c r="I8" s="212"/>
      <c r="J8" s="212"/>
      <c r="K8" s="212"/>
      <c r="L8" s="9"/>
    </row>
    <row r="9" spans="1:29" x14ac:dyDescent="0.25">
      <c r="A9" s="20" t="s">
        <v>15</v>
      </c>
      <c r="B9" s="20"/>
      <c r="C9" s="170" t="s">
        <v>2</v>
      </c>
      <c r="D9" s="170" t="s">
        <v>3</v>
      </c>
      <c r="E9" s="170" t="s">
        <v>4</v>
      </c>
      <c r="F9" s="170" t="s">
        <v>0</v>
      </c>
      <c r="G9" s="170"/>
      <c r="H9" s="170" t="s">
        <v>2</v>
      </c>
      <c r="I9" s="170" t="s">
        <v>3</v>
      </c>
      <c r="J9" s="170" t="s">
        <v>4</v>
      </c>
      <c r="K9" s="170" t="s">
        <v>0</v>
      </c>
      <c r="L9" s="1"/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  <c r="Y9" s="169"/>
      <c r="Z9" s="169"/>
      <c r="AA9" s="169"/>
      <c r="AB9" s="169"/>
      <c r="AC9" s="169"/>
    </row>
    <row r="10" spans="1:29" x14ac:dyDescent="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</row>
    <row r="11" spans="1:29" x14ac:dyDescent="0.25">
      <c r="A11" s="9" t="s">
        <v>17</v>
      </c>
      <c r="B11" s="9"/>
      <c r="C11" s="21">
        <v>0.06</v>
      </c>
      <c r="D11" s="21">
        <v>7.0000000000000007E-2</v>
      </c>
      <c r="E11" s="21">
        <v>5.5E-2</v>
      </c>
      <c r="F11" s="21">
        <f t="shared" ref="F11:F19" si="0">ROUND(AVERAGE(C11:E11),5)</f>
        <v>6.1670000000000003E-2</v>
      </c>
      <c r="G11" s="21"/>
      <c r="H11" s="21">
        <v>5.5E-2</v>
      </c>
      <c r="I11" s="21">
        <v>0.06</v>
      </c>
      <c r="J11" s="21">
        <v>0.06</v>
      </c>
      <c r="K11" s="21">
        <f t="shared" ref="K11:K19" si="1">ROUND(AVERAGE(H11:J11),5)</f>
        <v>5.833E-2</v>
      </c>
      <c r="L11" s="169"/>
      <c r="M11" s="1"/>
    </row>
    <row r="12" spans="1:29" x14ac:dyDescent="0.25">
      <c r="A12" s="9" t="s">
        <v>114</v>
      </c>
      <c r="B12" s="9"/>
      <c r="C12" s="21">
        <v>7.0000000000000007E-2</v>
      </c>
      <c r="D12" s="21">
        <v>0.05</v>
      </c>
      <c r="E12" s="21">
        <v>0.04</v>
      </c>
      <c r="F12" s="21">
        <f t="shared" si="0"/>
        <v>5.3330000000000002E-2</v>
      </c>
      <c r="G12" s="21"/>
      <c r="H12" s="21">
        <v>3.5000000000000003E-2</v>
      </c>
      <c r="I12" s="21">
        <v>0.06</v>
      </c>
      <c r="J12" s="21">
        <v>0.05</v>
      </c>
      <c r="K12" s="21">
        <f t="shared" si="1"/>
        <v>4.8329999999999998E-2</v>
      </c>
      <c r="L12" s="169"/>
      <c r="M12" s="1"/>
    </row>
    <row r="13" spans="1:29" x14ac:dyDescent="0.25">
      <c r="A13" s="9" t="s">
        <v>18</v>
      </c>
      <c r="B13" s="9"/>
      <c r="C13" s="21">
        <v>7.0000000000000007E-2</v>
      </c>
      <c r="D13" s="172">
        <v>7.0000000000000007E-2</v>
      </c>
      <c r="E13" s="21">
        <v>5.5E-2</v>
      </c>
      <c r="F13" s="21">
        <f t="shared" si="0"/>
        <v>6.5000000000000002E-2</v>
      </c>
      <c r="G13" s="21"/>
      <c r="H13" s="21">
        <v>7.4999999999999997E-2</v>
      </c>
      <c r="I13" s="21">
        <v>7.0000000000000007E-2</v>
      </c>
      <c r="J13" s="21">
        <v>0.08</v>
      </c>
      <c r="K13" s="21">
        <f t="shared" si="1"/>
        <v>7.4999999999999997E-2</v>
      </c>
      <c r="L13" s="169"/>
      <c r="M13" s="1"/>
    </row>
    <row r="14" spans="1:29" x14ac:dyDescent="0.25">
      <c r="A14" s="9" t="s">
        <v>19</v>
      </c>
      <c r="B14" s="9"/>
      <c r="C14" s="21">
        <v>0.02</v>
      </c>
      <c r="D14" s="21">
        <v>0.03</v>
      </c>
      <c r="E14" s="21">
        <v>4.4999999999999998E-2</v>
      </c>
      <c r="F14" s="21">
        <f t="shared" si="0"/>
        <v>3.1669999999999997E-2</v>
      </c>
      <c r="G14" s="21"/>
      <c r="H14" s="21">
        <v>2.5000000000000001E-2</v>
      </c>
      <c r="I14" s="21">
        <v>0.03</v>
      </c>
      <c r="J14" s="21">
        <v>0.03</v>
      </c>
      <c r="K14" s="21">
        <f t="shared" si="1"/>
        <v>2.8330000000000001E-2</v>
      </c>
      <c r="L14" s="169"/>
      <c r="M14" s="1"/>
    </row>
    <row r="15" spans="1:29" x14ac:dyDescent="0.25">
      <c r="A15" s="9" t="s">
        <v>111</v>
      </c>
      <c r="B15" s="9"/>
      <c r="C15" s="21">
        <v>7.0000000000000007E-2</v>
      </c>
      <c r="D15" s="21">
        <v>7.0000000000000007E-2</v>
      </c>
      <c r="E15" s="21">
        <v>3.5000000000000003E-2</v>
      </c>
      <c r="F15" s="21">
        <f t="shared" si="0"/>
        <v>5.833E-2</v>
      </c>
      <c r="G15" s="21"/>
      <c r="H15" s="21">
        <v>6.5000000000000002E-2</v>
      </c>
      <c r="I15" s="21">
        <v>0.06</v>
      </c>
      <c r="J15" s="21">
        <v>5.5E-2</v>
      </c>
      <c r="K15" s="21">
        <f t="shared" si="1"/>
        <v>0.06</v>
      </c>
      <c r="L15" s="169"/>
      <c r="M15" s="1"/>
    </row>
    <row r="16" spans="1:29" x14ac:dyDescent="0.25">
      <c r="A16" s="9" t="s">
        <v>16</v>
      </c>
      <c r="B16" s="9"/>
      <c r="C16" s="21">
        <v>0.03</v>
      </c>
      <c r="D16" s="21">
        <v>4.4999999999999998E-2</v>
      </c>
      <c r="E16" s="21">
        <v>0.06</v>
      </c>
      <c r="F16" s="21">
        <f t="shared" si="0"/>
        <v>4.4999999999999998E-2</v>
      </c>
      <c r="G16" s="21"/>
      <c r="H16" s="21">
        <v>4.4999999999999998E-2</v>
      </c>
      <c r="I16" s="21">
        <v>5.5E-2</v>
      </c>
      <c r="J16" s="21">
        <v>4.4999999999999998E-2</v>
      </c>
      <c r="K16" s="21">
        <f t="shared" si="1"/>
        <v>4.8329999999999998E-2</v>
      </c>
      <c r="L16" s="169"/>
      <c r="M16" s="1"/>
    </row>
    <row r="17" spans="1:13" x14ac:dyDescent="0.25">
      <c r="A17" s="9" t="s">
        <v>115</v>
      </c>
      <c r="B17" s="9"/>
      <c r="C17" s="21">
        <v>0.06</v>
      </c>
      <c r="D17" s="21">
        <v>7.4999999999999997E-2</v>
      </c>
      <c r="E17" s="21">
        <v>7.0000000000000007E-2</v>
      </c>
      <c r="F17" s="21">
        <f t="shared" si="0"/>
        <v>6.8330000000000002E-2</v>
      </c>
      <c r="G17" s="21"/>
      <c r="H17" s="21">
        <v>2.5000000000000001E-2</v>
      </c>
      <c r="I17" s="21">
        <v>0.04</v>
      </c>
      <c r="J17" s="21">
        <v>0.03</v>
      </c>
      <c r="K17" s="21">
        <f t="shared" si="1"/>
        <v>3.1669999999999997E-2</v>
      </c>
      <c r="L17" s="169"/>
      <c r="M17" s="1"/>
    </row>
    <row r="18" spans="1:13" x14ac:dyDescent="0.25">
      <c r="A18" s="9" t="s">
        <v>134</v>
      </c>
      <c r="B18" s="9"/>
      <c r="C18" s="21">
        <v>0.04</v>
      </c>
      <c r="D18" s="21">
        <v>7.4999999999999997E-2</v>
      </c>
      <c r="E18" s="21">
        <v>4.4999999999999998E-2</v>
      </c>
      <c r="F18" s="21">
        <f t="shared" si="0"/>
        <v>5.3330000000000002E-2</v>
      </c>
      <c r="G18" s="21"/>
      <c r="H18" s="21">
        <v>0.11</v>
      </c>
      <c r="I18" s="21">
        <v>7.4999999999999997E-2</v>
      </c>
      <c r="J18" s="21">
        <v>8.5000000000000006E-2</v>
      </c>
      <c r="K18" s="21">
        <f t="shared" si="1"/>
        <v>0.09</v>
      </c>
      <c r="L18" s="169"/>
      <c r="M18" s="1"/>
    </row>
    <row r="19" spans="1:13" x14ac:dyDescent="0.25">
      <c r="A19" s="9" t="s">
        <v>112</v>
      </c>
      <c r="B19" s="9"/>
      <c r="C19" s="21">
        <v>7.4999999999999997E-2</v>
      </c>
      <c r="D19" s="21">
        <v>8.5000000000000006E-2</v>
      </c>
      <c r="E19" s="21">
        <v>0.08</v>
      </c>
      <c r="F19" s="21">
        <f t="shared" si="0"/>
        <v>0.08</v>
      </c>
      <c r="G19" s="21"/>
      <c r="H19" s="21">
        <v>6.5000000000000002E-2</v>
      </c>
      <c r="I19" s="21">
        <v>6.5000000000000002E-2</v>
      </c>
      <c r="J19" s="21">
        <v>0.04</v>
      </c>
      <c r="K19" s="21">
        <f t="shared" si="1"/>
        <v>5.6669999999999998E-2</v>
      </c>
      <c r="L19" s="169"/>
      <c r="M19" s="1"/>
    </row>
    <row r="20" spans="1:13" x14ac:dyDescent="0.25">
      <c r="A20" s="9"/>
      <c r="B20" s="9"/>
      <c r="C20" s="21"/>
      <c r="D20" s="21"/>
      <c r="E20" s="21"/>
      <c r="F20" s="21"/>
      <c r="G20" s="21"/>
      <c r="H20" s="21"/>
      <c r="I20" s="21"/>
      <c r="J20" s="21"/>
      <c r="K20" s="21"/>
      <c r="L20" s="3"/>
    </row>
    <row r="21" spans="1:13" x14ac:dyDescent="0.25">
      <c r="A21" s="61" t="s">
        <v>0</v>
      </c>
      <c r="B21" s="61"/>
      <c r="C21" s="10">
        <f>ROUND(AVERAGE(C11:C19),5)</f>
        <v>5.5E-2</v>
      </c>
      <c r="D21" s="10">
        <f t="shared" ref="D21:E21" si="2">ROUND(AVERAGE(D11:D19),5)</f>
        <v>6.3329999999999997E-2</v>
      </c>
      <c r="E21" s="10">
        <f t="shared" si="2"/>
        <v>5.389E-2</v>
      </c>
      <c r="F21" s="10">
        <f>ROUND(AVERAGE(F11:F19),5)</f>
        <v>5.7410000000000003E-2</v>
      </c>
      <c r="G21" s="10"/>
      <c r="H21" s="10">
        <f>ROUND(AVERAGE(H11:H19),5)</f>
        <v>5.5559999999999998E-2</v>
      </c>
      <c r="I21" s="10">
        <f>ROUND(AVERAGE(I11:I19),5)</f>
        <v>5.722E-2</v>
      </c>
      <c r="J21" s="10">
        <f>ROUND(AVERAGE(J11:J19),5)</f>
        <v>5.2780000000000001E-2</v>
      </c>
      <c r="K21" s="10">
        <f>ROUND(AVERAGE(K11:K19),5)</f>
        <v>5.518E-2</v>
      </c>
      <c r="L21" s="3"/>
    </row>
    <row r="22" spans="1:13" x14ac:dyDescent="0.25">
      <c r="A22" s="2"/>
      <c r="B22" s="2"/>
      <c r="C22" s="1"/>
      <c r="D22" s="1"/>
      <c r="E22" s="1"/>
      <c r="F22" s="1"/>
      <c r="G22" s="1"/>
      <c r="H22" s="1"/>
      <c r="I22" s="1"/>
      <c r="J22" s="1"/>
      <c r="K22" s="1"/>
      <c r="L22" s="2"/>
    </row>
    <row r="23" spans="1:13" x14ac:dyDescent="0.25">
      <c r="B23" s="9"/>
      <c r="C23" s="9"/>
      <c r="D23" s="9"/>
      <c r="E23" s="9"/>
      <c r="F23" s="169"/>
      <c r="G23" s="9"/>
      <c r="H23" s="9"/>
      <c r="I23" s="9"/>
      <c r="J23" s="9"/>
      <c r="K23" s="9"/>
      <c r="L23" s="9"/>
    </row>
    <row r="24" spans="1:13" x14ac:dyDescent="0.25">
      <c r="A24" s="56"/>
      <c r="B24" s="56"/>
      <c r="C24" s="212" t="s">
        <v>101</v>
      </c>
      <c r="D24" s="212"/>
      <c r="E24" s="212"/>
      <c r="F24" s="212"/>
      <c r="G24" s="9"/>
      <c r="H24" s="9"/>
      <c r="I24" s="9"/>
      <c r="J24" s="9"/>
      <c r="K24" s="9"/>
      <c r="L24" s="9"/>
    </row>
    <row r="25" spans="1:13" x14ac:dyDescent="0.25">
      <c r="A25" s="20" t="s">
        <v>15</v>
      </c>
      <c r="B25" s="20"/>
      <c r="C25" s="170" t="s">
        <v>2</v>
      </c>
      <c r="D25" s="170" t="s">
        <v>3</v>
      </c>
      <c r="E25" s="170" t="s">
        <v>4</v>
      </c>
      <c r="F25" s="170" t="s">
        <v>0</v>
      </c>
      <c r="G25" s="9"/>
      <c r="H25" s="9"/>
      <c r="I25" s="9"/>
      <c r="J25" s="9"/>
      <c r="K25" s="9"/>
      <c r="L25" s="9"/>
    </row>
    <row r="26" spans="1:13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</row>
    <row r="27" spans="1:13" x14ac:dyDescent="0.25">
      <c r="A27" s="9" t="s">
        <v>17</v>
      </c>
      <c r="B27" s="9"/>
      <c r="C27" s="21">
        <v>0.06</v>
      </c>
      <c r="D27" s="21">
        <v>7.0000000000000007E-2</v>
      </c>
      <c r="E27" s="21">
        <v>4.4999999999999998E-2</v>
      </c>
      <c r="F27" s="21">
        <f t="shared" ref="F27:F35" si="3">ROUND(AVERAGE(C27:E27),5)</f>
        <v>5.833E-2</v>
      </c>
      <c r="H27" s="1"/>
    </row>
    <row r="28" spans="1:13" x14ac:dyDescent="0.25">
      <c r="A28" s="9" t="s">
        <v>114</v>
      </c>
      <c r="B28" s="9"/>
      <c r="C28" s="21">
        <v>7.0000000000000007E-2</v>
      </c>
      <c r="D28" s="21">
        <v>3.5000000000000003E-2</v>
      </c>
      <c r="E28" s="21">
        <v>0.03</v>
      </c>
      <c r="F28" s="21">
        <f t="shared" si="3"/>
        <v>4.4999999999999998E-2</v>
      </c>
      <c r="H28" s="1"/>
    </row>
    <row r="29" spans="1:13" x14ac:dyDescent="0.25">
      <c r="A29" s="9" t="s">
        <v>18</v>
      </c>
      <c r="B29" s="9"/>
      <c r="C29" s="172">
        <v>7.4999999999999997E-2</v>
      </c>
      <c r="D29" s="172">
        <v>0.115</v>
      </c>
      <c r="E29" s="21">
        <v>0.05</v>
      </c>
      <c r="F29" s="21">
        <f t="shared" si="3"/>
        <v>0.08</v>
      </c>
      <c r="H29" s="1"/>
    </row>
    <row r="30" spans="1:13" x14ac:dyDescent="0.25">
      <c r="A30" s="9" t="s">
        <v>19</v>
      </c>
      <c r="B30" s="9"/>
      <c r="C30" s="21">
        <v>2.5000000000000001E-2</v>
      </c>
      <c r="D30" s="21">
        <v>0.02</v>
      </c>
      <c r="E30" s="21">
        <v>0.04</v>
      </c>
      <c r="F30" s="21">
        <f t="shared" si="3"/>
        <v>2.8330000000000001E-2</v>
      </c>
      <c r="H30" s="1"/>
    </row>
    <row r="31" spans="1:13" x14ac:dyDescent="0.25">
      <c r="A31" s="9" t="s">
        <v>111</v>
      </c>
      <c r="B31" s="9"/>
      <c r="C31" s="21">
        <v>0.06</v>
      </c>
      <c r="D31" s="21">
        <v>0.09</v>
      </c>
      <c r="E31" s="21">
        <v>6.5000000000000002E-2</v>
      </c>
      <c r="F31" s="21">
        <f t="shared" si="3"/>
        <v>7.1669999999999998E-2</v>
      </c>
      <c r="H31" s="1"/>
    </row>
    <row r="32" spans="1:13" x14ac:dyDescent="0.25">
      <c r="A32" s="9" t="s">
        <v>16</v>
      </c>
      <c r="B32" s="9"/>
      <c r="C32" s="21">
        <v>0.05</v>
      </c>
      <c r="D32" s="21">
        <v>3.5000000000000003E-2</v>
      </c>
      <c r="E32" s="21">
        <v>5.5E-2</v>
      </c>
      <c r="F32" s="21">
        <f t="shared" si="3"/>
        <v>4.6670000000000003E-2</v>
      </c>
      <c r="H32" s="1"/>
    </row>
    <row r="33" spans="1:8" x14ac:dyDescent="0.25">
      <c r="A33" s="9" t="s">
        <v>115</v>
      </c>
      <c r="B33" s="9"/>
      <c r="C33" s="172">
        <v>7.0000000000000007E-2</v>
      </c>
      <c r="D33" s="21">
        <v>5.5E-2</v>
      </c>
      <c r="E33" s="21">
        <v>0.06</v>
      </c>
      <c r="F33" s="21">
        <f t="shared" si="3"/>
        <v>6.1670000000000003E-2</v>
      </c>
      <c r="H33" s="1"/>
    </row>
    <row r="34" spans="1:8" x14ac:dyDescent="0.25">
      <c r="A34" s="9" t="s">
        <v>134</v>
      </c>
      <c r="B34" s="9"/>
      <c r="C34" s="172">
        <v>0.02</v>
      </c>
      <c r="D34" s="21">
        <v>0.1</v>
      </c>
      <c r="E34" s="21">
        <v>0.05</v>
      </c>
      <c r="F34" s="21">
        <f t="shared" si="3"/>
        <v>5.6669999999999998E-2</v>
      </c>
      <c r="H34" s="1"/>
    </row>
    <row r="35" spans="1:8" x14ac:dyDescent="0.25">
      <c r="A35" s="9" t="s">
        <v>112</v>
      </c>
      <c r="B35" s="9"/>
      <c r="C35" s="21">
        <v>0.08</v>
      </c>
      <c r="D35" s="21">
        <v>0.13500000000000001</v>
      </c>
      <c r="E35" s="21">
        <v>7.4999999999999997E-2</v>
      </c>
      <c r="F35" s="21">
        <f t="shared" si="3"/>
        <v>9.6670000000000006E-2</v>
      </c>
      <c r="H35" s="1"/>
    </row>
    <row r="36" spans="1:8" x14ac:dyDescent="0.25">
      <c r="A36" s="9"/>
      <c r="B36" s="9"/>
      <c r="C36" s="21"/>
      <c r="D36" s="21"/>
      <c r="E36" s="21"/>
      <c r="F36" s="21"/>
    </row>
    <row r="37" spans="1:8" x14ac:dyDescent="0.25">
      <c r="A37" s="61" t="s">
        <v>0</v>
      </c>
      <c r="B37" s="61"/>
      <c r="C37" s="10">
        <f>ROUND(AVERAGE(C27:C35),5)</f>
        <v>5.6669999999999998E-2</v>
      </c>
      <c r="D37" s="10">
        <f>ROUND(AVERAGE(D27:D35),5)</f>
        <v>7.2779999999999997E-2</v>
      </c>
      <c r="E37" s="10">
        <f>ROUND(AVERAGE(E27:E35),5)</f>
        <v>5.2220000000000003E-2</v>
      </c>
      <c r="F37" s="10">
        <f>ROUND(AVERAGE(F27:F35),5)</f>
        <v>6.0560000000000003E-2</v>
      </c>
    </row>
    <row r="38" spans="1:8" x14ac:dyDescent="0.25">
      <c r="A38" s="2"/>
      <c r="B38" s="2"/>
      <c r="C38" s="3"/>
      <c r="D38" s="3"/>
      <c r="E38" s="3"/>
      <c r="F38" s="3"/>
    </row>
    <row r="40" spans="1:8" x14ac:dyDescent="0.25">
      <c r="A40" s="5" t="s">
        <v>162</v>
      </c>
    </row>
    <row r="41" spans="1:8" x14ac:dyDescent="0.25">
      <c r="A41" s="75" t="s">
        <v>102</v>
      </c>
    </row>
  </sheetData>
  <mergeCells count="3">
    <mergeCell ref="C8:F8"/>
    <mergeCell ref="H8:K8"/>
    <mergeCell ref="C24:F24"/>
  </mergeCells>
  <pageMargins left="1.2" right="0.2" top="0.75" bottom="0.25" header="0.3" footer="0.3"/>
  <pageSetup scale="8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8"/>
  <sheetViews>
    <sheetView workbookViewId="0">
      <selection activeCell="L2" sqref="L2"/>
    </sheetView>
  </sheetViews>
  <sheetFormatPr defaultColWidth="9.140625" defaultRowHeight="15" x14ac:dyDescent="0.25"/>
  <cols>
    <col min="1" max="1" width="26.5703125" style="6" customWidth="1"/>
    <col min="2" max="2" width="2.7109375" style="6" customWidth="1"/>
    <col min="3" max="4" width="9.140625" style="6"/>
    <col min="5" max="5" width="9.7109375" style="6" bestFit="1" customWidth="1"/>
    <col min="6" max="7" width="8.42578125" style="6" customWidth="1"/>
    <col min="8" max="8" width="9.7109375" style="6" bestFit="1" customWidth="1"/>
    <col min="9" max="9" width="4" style="6" customWidth="1"/>
    <col min="10" max="12" width="9.140625" style="6"/>
    <col min="13" max="13" width="10" style="6" customWidth="1"/>
    <col min="14" max="16384" width="9.140625" style="6"/>
  </cols>
  <sheetData>
    <row r="1" spans="1:30" ht="15.75" x14ac:dyDescent="0.25">
      <c r="A1" s="11" t="s">
        <v>38</v>
      </c>
      <c r="D1" s="43"/>
      <c r="E1" s="53"/>
      <c r="J1" s="30"/>
      <c r="L1" s="9" t="s">
        <v>184</v>
      </c>
      <c r="M1" s="9"/>
    </row>
    <row r="2" spans="1:30" ht="15.75" x14ac:dyDescent="0.25">
      <c r="A2" s="11" t="s">
        <v>15</v>
      </c>
      <c r="C2" s="24"/>
      <c r="F2" s="168"/>
      <c r="G2" s="168"/>
      <c r="H2" s="53"/>
      <c r="J2" s="188"/>
      <c r="K2" s="168"/>
      <c r="L2" s="9" t="s">
        <v>189</v>
      </c>
      <c r="M2" s="9"/>
    </row>
    <row r="3" spans="1:30" ht="15.75" x14ac:dyDescent="0.25">
      <c r="A3" s="11" t="s">
        <v>40</v>
      </c>
      <c r="C3" s="24"/>
      <c r="F3" s="93"/>
      <c r="G3" s="168"/>
      <c r="K3" s="168"/>
      <c r="L3" s="19" t="str">
        <f>'Page 1'!K3</f>
        <v>Attachment VVR-8</v>
      </c>
      <c r="M3" s="9"/>
    </row>
    <row r="4" spans="1:30" ht="18.75" x14ac:dyDescent="0.3">
      <c r="C4" s="24"/>
      <c r="D4" s="25"/>
      <c r="E4" s="26"/>
      <c r="F4" s="94"/>
      <c r="G4" s="95"/>
      <c r="H4" s="96"/>
      <c r="I4" s="96"/>
      <c r="J4" s="168"/>
      <c r="K4" s="168"/>
      <c r="L4" s="19" t="s">
        <v>142</v>
      </c>
      <c r="M4" s="9"/>
    </row>
    <row r="5" spans="1:30" ht="18.75" x14ac:dyDescent="0.3">
      <c r="C5" s="24"/>
      <c r="D5" s="25"/>
      <c r="E5" s="26"/>
      <c r="F5" s="94"/>
      <c r="G5" s="95"/>
      <c r="H5" s="96"/>
      <c r="I5" s="96"/>
      <c r="J5" s="203"/>
      <c r="K5" s="203"/>
      <c r="L5" s="19"/>
      <c r="M5" s="9"/>
    </row>
    <row r="6" spans="1:30" ht="18.75" x14ac:dyDescent="0.3">
      <c r="A6" s="11"/>
      <c r="C6" s="24"/>
      <c r="D6" s="24"/>
      <c r="E6" s="28"/>
      <c r="F6" s="168"/>
      <c r="G6" s="168"/>
      <c r="J6" s="168"/>
      <c r="K6" s="168"/>
      <c r="L6" s="168"/>
      <c r="M6" s="168"/>
    </row>
    <row r="7" spans="1:30" x14ac:dyDescent="0.25">
      <c r="C7" s="24"/>
      <c r="D7" s="24"/>
      <c r="F7" s="168"/>
      <c r="G7" s="168"/>
      <c r="J7" s="168"/>
      <c r="K7" s="168"/>
      <c r="L7" s="168"/>
      <c r="M7" s="168"/>
    </row>
    <row r="8" spans="1:30" x14ac:dyDescent="0.25">
      <c r="C8" s="24"/>
      <c r="D8" s="24"/>
      <c r="E8" s="168"/>
      <c r="F8" s="168"/>
      <c r="G8" s="168"/>
      <c r="H8" s="168"/>
      <c r="I8" s="168"/>
      <c r="J8" s="168"/>
      <c r="K8" s="168"/>
      <c r="L8" s="168"/>
      <c r="M8" s="168"/>
    </row>
    <row r="9" spans="1:30" x14ac:dyDescent="0.25">
      <c r="A9" s="56"/>
      <c r="B9" s="56"/>
      <c r="C9" s="213"/>
      <c r="D9" s="213"/>
      <c r="E9" s="213"/>
      <c r="F9" s="213"/>
      <c r="G9" s="213"/>
      <c r="H9" s="213"/>
      <c r="I9" s="29"/>
      <c r="J9" s="212" t="s">
        <v>10</v>
      </c>
      <c r="K9" s="212"/>
      <c r="L9" s="212"/>
      <c r="M9" s="212"/>
      <c r="N9" s="9"/>
      <c r="O9" s="9"/>
      <c r="P9" s="9"/>
    </row>
    <row r="10" spans="1:30" x14ac:dyDescent="0.25">
      <c r="A10" s="76" t="s">
        <v>15</v>
      </c>
      <c r="B10" s="20"/>
      <c r="C10" s="170">
        <v>2015</v>
      </c>
      <c r="D10" s="167">
        <v>2016</v>
      </c>
      <c r="E10" s="167">
        <v>2017</v>
      </c>
      <c r="F10" s="170">
        <v>2018</v>
      </c>
      <c r="G10" s="167">
        <v>2019</v>
      </c>
      <c r="H10" s="170" t="s">
        <v>0</v>
      </c>
      <c r="I10" s="170"/>
      <c r="J10" s="170">
        <v>2020</v>
      </c>
      <c r="K10" s="170">
        <v>2021</v>
      </c>
      <c r="L10" s="166" t="s">
        <v>155</v>
      </c>
      <c r="M10" s="170" t="s">
        <v>0</v>
      </c>
      <c r="N10" s="23"/>
      <c r="O10" s="23"/>
      <c r="P10" s="23"/>
      <c r="Q10" s="169"/>
      <c r="R10" s="169"/>
      <c r="S10" s="169"/>
      <c r="T10" s="169"/>
      <c r="U10" s="169"/>
      <c r="V10" s="169"/>
      <c r="W10" s="169"/>
      <c r="X10" s="169"/>
      <c r="Y10" s="169"/>
      <c r="Z10" s="169"/>
      <c r="AA10" s="169"/>
      <c r="AB10" s="169"/>
      <c r="AC10" s="169"/>
      <c r="AD10" s="169"/>
    </row>
    <row r="11" spans="1:30" x14ac:dyDescent="0.25">
      <c r="A11" s="9"/>
      <c r="B11" s="9"/>
      <c r="C11" s="9"/>
      <c r="H11" s="9"/>
      <c r="I11" s="9"/>
      <c r="J11" s="9"/>
      <c r="K11" s="9"/>
      <c r="L11" s="9"/>
      <c r="M11" s="9"/>
      <c r="N11" s="9"/>
      <c r="O11" s="9"/>
      <c r="P11" s="9"/>
    </row>
    <row r="12" spans="1:30" x14ac:dyDescent="0.25">
      <c r="A12" s="9" t="s">
        <v>17</v>
      </c>
      <c r="B12" s="9"/>
      <c r="C12" s="21">
        <v>3.5999999999999997E-2</v>
      </c>
      <c r="D12" s="21">
        <v>2.7999999999999997E-2</v>
      </c>
      <c r="E12" s="21">
        <v>0.04</v>
      </c>
      <c r="F12" s="21">
        <v>4.4000000000000004E-2</v>
      </c>
      <c r="G12" s="21">
        <v>4.2000000000000003E-2</v>
      </c>
      <c r="H12" s="21">
        <f>ROUND(AVERAGE(C12:G12),5)</f>
        <v>3.7999999999999999E-2</v>
      </c>
      <c r="I12" s="21"/>
      <c r="J12" s="21">
        <v>4.2000000000000003E-2</v>
      </c>
      <c r="K12" s="21">
        <v>0.04</v>
      </c>
      <c r="L12" s="21">
        <v>0.04</v>
      </c>
      <c r="M12" s="21">
        <f>ROUND((J12+K12+L12*3)/5,5)</f>
        <v>4.0399999999999998E-2</v>
      </c>
      <c r="N12" s="23"/>
      <c r="O12" s="23"/>
      <c r="P12" s="9"/>
    </row>
    <row r="13" spans="1:30" x14ac:dyDescent="0.25">
      <c r="A13" s="9" t="s">
        <v>114</v>
      </c>
      <c r="B13" s="9"/>
      <c r="C13" s="21">
        <v>3.7999999999999999E-2</v>
      </c>
      <c r="D13" s="21">
        <v>3.3000000000000002E-2</v>
      </c>
      <c r="E13" s="21">
        <v>5.2999999999999999E-2</v>
      </c>
      <c r="F13" s="21">
        <v>3.9E-2</v>
      </c>
      <c r="G13" s="21">
        <v>3.7999999999999999E-2</v>
      </c>
      <c r="H13" s="21">
        <f t="shared" ref="H13:H20" si="0">ROUND(AVERAGE(C13:G13),5)</f>
        <v>4.02E-2</v>
      </c>
      <c r="I13" s="21"/>
      <c r="J13" s="21">
        <v>3.5000000000000003E-2</v>
      </c>
      <c r="K13" s="21">
        <v>3.5000000000000003E-2</v>
      </c>
      <c r="L13" s="21">
        <v>0.03</v>
      </c>
      <c r="M13" s="21">
        <f t="shared" ref="M13:M20" si="1">ROUND((J13+K13+L13*3)/5,5)</f>
        <v>3.2000000000000001E-2</v>
      </c>
      <c r="N13" s="23"/>
      <c r="O13" s="23"/>
      <c r="P13" s="9"/>
    </row>
    <row r="14" spans="1:30" x14ac:dyDescent="0.25">
      <c r="A14" s="9" t="s">
        <v>18</v>
      </c>
      <c r="B14" s="9"/>
      <c r="C14" s="21">
        <v>5.2000000000000005E-2</v>
      </c>
      <c r="D14" s="21">
        <v>4.8000000000000001E-2</v>
      </c>
      <c r="E14" s="21">
        <v>5.2000000000000005E-2</v>
      </c>
      <c r="F14" s="21">
        <v>5.2999999999999999E-2</v>
      </c>
      <c r="G14" s="21">
        <v>4.9000000000000002E-2</v>
      </c>
      <c r="H14" s="21">
        <f t="shared" si="0"/>
        <v>5.0799999999999998E-2</v>
      </c>
      <c r="I14" s="21"/>
      <c r="J14" s="21">
        <v>5.2999999999999999E-2</v>
      </c>
      <c r="K14" s="21">
        <v>5.5E-2</v>
      </c>
      <c r="L14" s="21">
        <v>5.5E-2</v>
      </c>
      <c r="M14" s="21">
        <f t="shared" si="1"/>
        <v>5.4600000000000003E-2</v>
      </c>
      <c r="N14" s="23"/>
      <c r="O14" s="23"/>
      <c r="P14" s="9"/>
    </row>
    <row r="15" spans="1:30" x14ac:dyDescent="0.25">
      <c r="A15" s="9" t="s">
        <v>19</v>
      </c>
      <c r="B15" s="9"/>
      <c r="C15" s="21">
        <v>3.5000000000000003E-2</v>
      </c>
      <c r="D15" s="21">
        <v>0.03</v>
      </c>
      <c r="E15" s="21">
        <v>0.03</v>
      </c>
      <c r="F15" s="21">
        <v>3.5000000000000003E-2</v>
      </c>
      <c r="G15" s="21">
        <v>2.3E-2</v>
      </c>
      <c r="H15" s="21">
        <f t="shared" si="0"/>
        <v>3.0599999999999999E-2</v>
      </c>
      <c r="I15" s="21"/>
      <c r="J15" s="21">
        <v>1.4999999999999999E-2</v>
      </c>
      <c r="K15" s="21">
        <v>0.02</v>
      </c>
      <c r="L15" s="21">
        <v>2.5000000000000001E-2</v>
      </c>
      <c r="M15" s="21">
        <f t="shared" si="1"/>
        <v>2.1999999999999999E-2</v>
      </c>
      <c r="N15" s="23"/>
      <c r="O15" s="23"/>
      <c r="P15" s="9"/>
    </row>
    <row r="16" spans="1:30" x14ac:dyDescent="0.25">
      <c r="A16" s="9" t="s">
        <v>111</v>
      </c>
      <c r="B16" s="9"/>
      <c r="C16" s="21">
        <v>3.4000000000000002E-2</v>
      </c>
      <c r="D16" s="21">
        <v>3.5000000000000003E-2</v>
      </c>
      <c r="E16" s="21">
        <v>3.5000000000000003E-2</v>
      </c>
      <c r="F16" s="21">
        <v>3.4000000000000002E-2</v>
      </c>
      <c r="G16" s="21">
        <v>3.6000000000000004E-2</v>
      </c>
      <c r="H16" s="21">
        <f t="shared" si="0"/>
        <v>3.4799999999999998E-2</v>
      </c>
      <c r="I16" s="21"/>
      <c r="J16" s="21">
        <v>0.03</v>
      </c>
      <c r="K16" s="21">
        <v>0.03</v>
      </c>
      <c r="L16" s="21">
        <v>3.5000000000000003E-2</v>
      </c>
      <c r="M16" s="21">
        <f t="shared" si="1"/>
        <v>3.3000000000000002E-2</v>
      </c>
      <c r="N16" s="23"/>
      <c r="O16" s="23"/>
      <c r="P16" s="9"/>
    </row>
    <row r="17" spans="1:16" x14ac:dyDescent="0.25">
      <c r="A17" s="9" t="s">
        <v>16</v>
      </c>
      <c r="B17" s="9"/>
      <c r="C17" s="21">
        <v>4.4999999999999998E-2</v>
      </c>
      <c r="D17" s="21">
        <v>4.7E-2</v>
      </c>
      <c r="E17" s="21">
        <v>4.2000000000000003E-2</v>
      </c>
      <c r="F17" s="21">
        <v>4.7E-2</v>
      </c>
      <c r="G17" s="21">
        <v>4.5999999999999999E-2</v>
      </c>
      <c r="H17" s="21">
        <f t="shared" si="0"/>
        <v>4.5400000000000003E-2</v>
      </c>
      <c r="I17" s="21"/>
      <c r="J17" s="21">
        <v>4.2000000000000003E-2</v>
      </c>
      <c r="K17" s="21">
        <v>0.04</v>
      </c>
      <c r="L17" s="21">
        <v>0.04</v>
      </c>
      <c r="M17" s="21">
        <f t="shared" si="1"/>
        <v>4.0399999999999998E-2</v>
      </c>
      <c r="N17" s="23"/>
      <c r="O17" s="23"/>
      <c r="P17" s="9"/>
    </row>
    <row r="18" spans="1:16" x14ac:dyDescent="0.25">
      <c r="A18" s="9" t="s">
        <v>115</v>
      </c>
      <c r="B18" s="9"/>
      <c r="C18" s="21">
        <v>0.03</v>
      </c>
      <c r="D18" s="21">
        <v>4.1000000000000002E-2</v>
      </c>
      <c r="E18" s="21">
        <v>3.4000000000000002E-2</v>
      </c>
      <c r="F18" s="21">
        <v>3.2000000000000001E-2</v>
      </c>
      <c r="G18" s="21">
        <v>3.1E-2</v>
      </c>
      <c r="H18" s="21">
        <f t="shared" si="0"/>
        <v>3.3599999999999998E-2</v>
      </c>
      <c r="I18" s="21"/>
      <c r="J18" s="21">
        <v>0.02</v>
      </c>
      <c r="K18" s="21">
        <v>2.5000000000000001E-2</v>
      </c>
      <c r="L18" s="21">
        <v>0.03</v>
      </c>
      <c r="M18" s="21">
        <f t="shared" si="1"/>
        <v>2.7E-2</v>
      </c>
      <c r="N18" s="23"/>
      <c r="O18" s="23"/>
      <c r="P18" s="9"/>
    </row>
    <row r="19" spans="1:16" x14ac:dyDescent="0.25">
      <c r="A19" s="9" t="s">
        <v>134</v>
      </c>
      <c r="B19" s="9"/>
      <c r="C19" s="21">
        <v>5.8000000000000003E-2</v>
      </c>
      <c r="D19" s="21">
        <v>2.9000000000000001E-2</v>
      </c>
      <c r="E19" s="21">
        <v>3.3000000000000002E-2</v>
      </c>
      <c r="F19" s="21">
        <v>4.0999999999999995E-2</v>
      </c>
      <c r="G19" s="21">
        <v>3.9E-2</v>
      </c>
      <c r="H19" s="21">
        <f t="shared" si="0"/>
        <v>0.04</v>
      </c>
      <c r="I19" s="21"/>
      <c r="J19" s="21">
        <v>3.5000000000000003E-2</v>
      </c>
      <c r="K19" s="21">
        <v>4.4999999999999998E-2</v>
      </c>
      <c r="L19" s="21">
        <v>0.05</v>
      </c>
      <c r="M19" s="21">
        <f t="shared" si="1"/>
        <v>4.5999999999999999E-2</v>
      </c>
      <c r="N19" s="23"/>
      <c r="O19" s="23"/>
      <c r="P19" s="9"/>
    </row>
    <row r="20" spans="1:16" x14ac:dyDescent="0.25">
      <c r="A20" s="9" t="s">
        <v>112</v>
      </c>
      <c r="B20" s="9"/>
      <c r="C20" s="21">
        <v>2.1000000000000001E-2</v>
      </c>
      <c r="D20" s="21">
        <v>3.5000000000000003E-2</v>
      </c>
      <c r="E20" s="21">
        <v>3.6000000000000004E-2</v>
      </c>
      <c r="F20" s="21">
        <v>3.7000000000000005E-2</v>
      </c>
      <c r="G20" s="21">
        <v>3.7999999999999999E-2</v>
      </c>
      <c r="H20" s="21">
        <f t="shared" si="0"/>
        <v>3.3399999999999999E-2</v>
      </c>
      <c r="I20" s="21"/>
      <c r="J20" s="21">
        <v>3.7999999999999999E-2</v>
      </c>
      <c r="K20" s="21">
        <v>0.04</v>
      </c>
      <c r="L20" s="21">
        <v>4.4999999999999998E-2</v>
      </c>
      <c r="M20" s="21">
        <f t="shared" si="1"/>
        <v>4.2599999999999999E-2</v>
      </c>
      <c r="N20" s="23"/>
      <c r="O20" s="23"/>
      <c r="P20" s="9"/>
    </row>
    <row r="21" spans="1:16" x14ac:dyDescent="0.25">
      <c r="A21" s="9"/>
      <c r="B21" s="9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9"/>
      <c r="O21" s="9"/>
      <c r="P21" s="9"/>
    </row>
    <row r="22" spans="1:16" x14ac:dyDescent="0.25">
      <c r="A22" s="61" t="s">
        <v>0</v>
      </c>
      <c r="B22" s="61"/>
      <c r="C22" s="10"/>
      <c r="D22" s="10"/>
      <c r="E22" s="10"/>
      <c r="F22" s="10"/>
      <c r="G22" s="10"/>
      <c r="H22" s="10">
        <f>ROUND(AVERAGE(H12:H20),5)</f>
        <v>3.8530000000000002E-2</v>
      </c>
      <c r="I22" s="97"/>
      <c r="J22" s="10"/>
      <c r="K22" s="10"/>
      <c r="L22" s="10"/>
      <c r="M22" s="10">
        <f>ROUND(AVERAGE(M12:M20),5)</f>
        <v>3.7560000000000003E-2</v>
      </c>
      <c r="N22" s="9"/>
      <c r="O22" s="9"/>
      <c r="P22" s="9"/>
    </row>
    <row r="23" spans="1:16" x14ac:dyDescent="0.25">
      <c r="A23" s="2"/>
      <c r="B23" s="2"/>
      <c r="C23" s="3"/>
      <c r="D23" s="3"/>
      <c r="E23" s="3"/>
      <c r="F23" s="3"/>
      <c r="G23" s="3"/>
      <c r="H23" s="36"/>
      <c r="I23" s="58"/>
      <c r="J23" s="36"/>
      <c r="K23" s="36"/>
      <c r="L23" s="36"/>
      <c r="M23" s="36"/>
      <c r="N23" s="9"/>
      <c r="O23" s="9"/>
      <c r="P23" s="9"/>
    </row>
    <row r="24" spans="1:16" x14ac:dyDescent="0.2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</row>
    <row r="25" spans="1:16" x14ac:dyDescent="0.25">
      <c r="A25" s="5" t="s">
        <v>161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</row>
    <row r="26" spans="1:16" x14ac:dyDescent="0.25">
      <c r="A26" s="75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</row>
    <row r="27" spans="1:16" x14ac:dyDescent="0.2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</row>
    <row r="28" spans="1:16" x14ac:dyDescent="0.2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</row>
  </sheetData>
  <mergeCells count="2">
    <mergeCell ref="C9:H9"/>
    <mergeCell ref="J9:M9"/>
  </mergeCells>
  <pageMargins left="0.95" right="0.95" top="1" bottom="0.75" header="0.3" footer="0.3"/>
  <pageSetup scale="9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5"/>
  <sheetViews>
    <sheetView workbookViewId="0">
      <selection activeCell="K2" sqref="K2"/>
    </sheetView>
  </sheetViews>
  <sheetFormatPr defaultColWidth="9.140625" defaultRowHeight="15" x14ac:dyDescent="0.25"/>
  <cols>
    <col min="1" max="1" width="30.42578125" style="6" customWidth="1"/>
    <col min="2" max="2" width="9.5703125" style="6" customWidth="1"/>
    <col min="3" max="3" width="9" style="6" customWidth="1"/>
    <col min="4" max="4" width="9.42578125" style="6" customWidth="1"/>
    <col min="5" max="5" width="9" style="6" customWidth="1"/>
    <col min="6" max="6" width="11.28515625" style="6" bestFit="1" customWidth="1"/>
    <col min="7" max="7" width="7.85546875" style="6" customWidth="1"/>
    <col min="8" max="8" width="9.42578125" style="6" customWidth="1"/>
    <col min="9" max="9" width="9" style="6" customWidth="1"/>
    <col min="10" max="10" width="12.140625" style="6" customWidth="1"/>
    <col min="11" max="11" width="9.7109375" style="6" customWidth="1"/>
    <col min="12" max="12" width="2.42578125" style="6" customWidth="1"/>
    <col min="13" max="13" width="13.85546875" style="6" customWidth="1"/>
    <col min="14" max="14" width="4.85546875" style="6" customWidth="1"/>
    <col min="15" max="15" width="9.7109375" style="6" bestFit="1" customWidth="1"/>
    <col min="16" max="16384" width="9.140625" style="6"/>
  </cols>
  <sheetData>
    <row r="1" spans="1:16" ht="15.75" x14ac:dyDescent="0.25">
      <c r="A1" s="11" t="s">
        <v>38</v>
      </c>
      <c r="B1" s="9"/>
      <c r="C1" s="30"/>
      <c r="D1" s="146"/>
      <c r="E1" s="147"/>
      <c r="F1" s="147"/>
      <c r="J1" s="9"/>
      <c r="K1" s="9" t="s">
        <v>184</v>
      </c>
      <c r="L1" s="9"/>
    </row>
    <row r="2" spans="1:16" ht="15.75" x14ac:dyDescent="0.25">
      <c r="A2" s="11" t="s">
        <v>15</v>
      </c>
      <c r="B2" s="9"/>
      <c r="C2" s="188"/>
      <c r="D2" s="9"/>
      <c r="E2" s="9"/>
      <c r="F2" s="9"/>
      <c r="J2" s="9"/>
      <c r="K2" s="9" t="s">
        <v>189</v>
      </c>
      <c r="L2" s="9"/>
    </row>
    <row r="3" spans="1:16" ht="15.75" x14ac:dyDescent="0.25">
      <c r="A3" s="11" t="s">
        <v>63</v>
      </c>
      <c r="B3" s="9"/>
      <c r="K3" s="19" t="str">
        <f>'Page 1'!K3</f>
        <v>Attachment VVR-8</v>
      </c>
    </row>
    <row r="4" spans="1:16" x14ac:dyDescent="0.25">
      <c r="A4" s="12"/>
      <c r="B4" s="9"/>
      <c r="C4" s="9"/>
      <c r="D4" s="9"/>
      <c r="E4" s="9"/>
      <c r="F4" s="9"/>
      <c r="H4" s="30"/>
      <c r="I4" s="31"/>
      <c r="J4" s="31"/>
      <c r="K4" s="19" t="s">
        <v>136</v>
      </c>
    </row>
    <row r="5" spans="1:16" x14ac:dyDescent="0.25">
      <c r="A5" s="12"/>
      <c r="B5" s="23"/>
      <c r="C5" s="23"/>
      <c r="D5" s="23"/>
      <c r="E5" s="23"/>
      <c r="F5" s="23"/>
      <c r="G5" s="9"/>
      <c r="H5" s="23"/>
      <c r="I5" s="23"/>
      <c r="J5" s="23"/>
      <c r="K5" s="23"/>
    </row>
    <row r="6" spans="1:16" x14ac:dyDescent="0.25">
      <c r="A6" s="12"/>
      <c r="B6" s="9"/>
      <c r="C6" s="9"/>
      <c r="D6" s="9"/>
      <c r="E6" s="9"/>
      <c r="F6" s="9"/>
      <c r="H6" s="30"/>
      <c r="I6" s="31"/>
      <c r="J6" s="31"/>
      <c r="K6" s="9"/>
    </row>
    <row r="7" spans="1:16" x14ac:dyDescent="0.25">
      <c r="A7" s="2"/>
      <c r="B7" s="2"/>
      <c r="C7" s="2"/>
      <c r="D7" s="2"/>
      <c r="E7" s="2"/>
      <c r="F7" s="2"/>
      <c r="G7" s="2"/>
      <c r="H7" s="9"/>
      <c r="I7" s="9"/>
      <c r="J7" s="9"/>
      <c r="K7" s="9"/>
    </row>
    <row r="8" spans="1:16" x14ac:dyDescent="0.25">
      <c r="A8" s="2"/>
      <c r="B8" s="216" t="s">
        <v>64</v>
      </c>
      <c r="C8" s="216"/>
      <c r="D8" s="216"/>
      <c r="E8" s="216"/>
      <c r="F8" s="216"/>
      <c r="G8" s="1"/>
      <c r="H8" s="217" t="s">
        <v>65</v>
      </c>
      <c r="I8" s="217"/>
      <c r="J8" s="217"/>
      <c r="K8" s="217"/>
      <c r="M8" s="170" t="s">
        <v>143</v>
      </c>
      <c r="O8" s="104"/>
    </row>
    <row r="9" spans="1:16" x14ac:dyDescent="0.25">
      <c r="A9" s="2"/>
      <c r="B9" s="2"/>
      <c r="C9" s="1" t="s">
        <v>43</v>
      </c>
      <c r="D9" s="1" t="s">
        <v>44</v>
      </c>
      <c r="E9" s="1" t="s">
        <v>66</v>
      </c>
      <c r="F9" s="1" t="s">
        <v>67</v>
      </c>
      <c r="G9" s="1"/>
      <c r="H9" s="32" t="s">
        <v>68</v>
      </c>
      <c r="I9" s="1" t="s">
        <v>41</v>
      </c>
      <c r="J9" s="1" t="s">
        <v>69</v>
      </c>
      <c r="K9" s="1" t="s">
        <v>70</v>
      </c>
      <c r="M9" s="1" t="s">
        <v>154</v>
      </c>
      <c r="O9" s="169"/>
    </row>
    <row r="10" spans="1:16" x14ac:dyDescent="0.25">
      <c r="A10" s="20" t="s">
        <v>15</v>
      </c>
      <c r="B10" s="170" t="s">
        <v>71</v>
      </c>
      <c r="C10" s="170" t="s">
        <v>42</v>
      </c>
      <c r="D10" s="170" t="s">
        <v>45</v>
      </c>
      <c r="E10" s="170" t="s">
        <v>72</v>
      </c>
      <c r="F10" s="170" t="s">
        <v>73</v>
      </c>
      <c r="G10" s="170"/>
      <c r="H10" s="171" t="s">
        <v>74</v>
      </c>
      <c r="I10" s="170" t="s">
        <v>72</v>
      </c>
      <c r="J10" s="170" t="s">
        <v>74</v>
      </c>
      <c r="K10" s="170" t="s">
        <v>72</v>
      </c>
      <c r="L10" s="144"/>
      <c r="M10" s="145" t="s">
        <v>156</v>
      </c>
      <c r="O10" s="1"/>
    </row>
    <row r="11" spans="1:16" x14ac:dyDescent="0.25">
      <c r="A11" s="2"/>
      <c r="B11" s="9"/>
      <c r="C11" s="9"/>
      <c r="D11" s="9"/>
      <c r="E11" s="9"/>
      <c r="F11" s="2"/>
      <c r="G11" s="2"/>
      <c r="H11" s="33"/>
      <c r="M11" s="34"/>
      <c r="N11" s="34"/>
      <c r="O11" s="34"/>
      <c r="P11" s="34"/>
    </row>
    <row r="12" spans="1:16" x14ac:dyDescent="0.25">
      <c r="A12" s="9" t="s">
        <v>163</v>
      </c>
      <c r="B12" s="189">
        <v>0.85</v>
      </c>
      <c r="C12" s="9">
        <v>2</v>
      </c>
      <c r="D12" s="23" t="s">
        <v>54</v>
      </c>
      <c r="E12" s="9">
        <v>3</v>
      </c>
      <c r="F12" s="2">
        <v>95</v>
      </c>
      <c r="G12" s="39"/>
      <c r="H12" s="189" t="s">
        <v>46</v>
      </c>
      <c r="I12" s="9">
        <v>7</v>
      </c>
      <c r="J12" s="23" t="s">
        <v>76</v>
      </c>
      <c r="K12" s="9">
        <v>9</v>
      </c>
      <c r="M12" s="190">
        <v>11.8</v>
      </c>
    </row>
    <row r="13" spans="1:16" x14ac:dyDescent="0.25">
      <c r="A13" s="9" t="s">
        <v>144</v>
      </c>
      <c r="B13" s="189">
        <v>1</v>
      </c>
      <c r="C13" s="9">
        <v>2</v>
      </c>
      <c r="D13" s="23" t="s">
        <v>54</v>
      </c>
      <c r="E13" s="9">
        <v>3</v>
      </c>
      <c r="F13" s="2">
        <v>80</v>
      </c>
      <c r="G13" s="39"/>
      <c r="H13" s="189" t="s">
        <v>50</v>
      </c>
      <c r="I13" s="9">
        <v>8</v>
      </c>
      <c r="J13" s="23" t="s">
        <v>76</v>
      </c>
      <c r="K13" s="9">
        <v>9</v>
      </c>
      <c r="M13" s="190">
        <v>3.7</v>
      </c>
    </row>
    <row r="14" spans="1:16" x14ac:dyDescent="0.25">
      <c r="A14" s="9" t="s">
        <v>145</v>
      </c>
      <c r="B14" s="189">
        <v>0.75</v>
      </c>
      <c r="C14" s="9">
        <v>2</v>
      </c>
      <c r="D14" s="23" t="s">
        <v>47</v>
      </c>
      <c r="E14" s="9">
        <v>4</v>
      </c>
      <c r="F14" s="2">
        <v>95</v>
      </c>
      <c r="G14" s="39"/>
      <c r="H14" s="189" t="s">
        <v>46</v>
      </c>
      <c r="I14" s="9">
        <v>7</v>
      </c>
      <c r="J14" s="23" t="s">
        <v>75</v>
      </c>
      <c r="K14" s="9">
        <v>8</v>
      </c>
      <c r="M14" s="190">
        <v>16</v>
      </c>
    </row>
    <row r="15" spans="1:16" x14ac:dyDescent="0.25">
      <c r="A15" s="9" t="s">
        <v>146</v>
      </c>
      <c r="B15" s="189">
        <v>0.75</v>
      </c>
      <c r="C15" s="9">
        <v>1</v>
      </c>
      <c r="D15" s="23" t="s">
        <v>53</v>
      </c>
      <c r="E15" s="9">
        <v>2</v>
      </c>
      <c r="F15" s="2">
        <v>85</v>
      </c>
      <c r="G15" s="39"/>
      <c r="H15" s="189" t="s">
        <v>46</v>
      </c>
      <c r="I15" s="9">
        <v>7</v>
      </c>
      <c r="J15" s="23" t="s">
        <v>76</v>
      </c>
      <c r="K15" s="191">
        <v>9</v>
      </c>
      <c r="M15" s="190">
        <v>24</v>
      </c>
    </row>
    <row r="16" spans="1:16" x14ac:dyDescent="0.25">
      <c r="A16" s="9" t="s">
        <v>147</v>
      </c>
      <c r="B16" s="189">
        <v>0.9</v>
      </c>
      <c r="C16" s="9">
        <v>1</v>
      </c>
      <c r="D16" s="23" t="s">
        <v>54</v>
      </c>
      <c r="E16" s="9">
        <v>3</v>
      </c>
      <c r="F16" s="2">
        <v>85</v>
      </c>
      <c r="G16" s="39"/>
      <c r="H16" s="189" t="s">
        <v>46</v>
      </c>
      <c r="I16" s="9">
        <v>7</v>
      </c>
      <c r="J16" s="23" t="s">
        <v>75</v>
      </c>
      <c r="K16" s="9">
        <v>8</v>
      </c>
      <c r="L16" s="9"/>
      <c r="M16" s="190">
        <v>30</v>
      </c>
    </row>
    <row r="17" spans="1:13" x14ac:dyDescent="0.25">
      <c r="A17" s="9" t="s">
        <v>148</v>
      </c>
      <c r="B17" s="189">
        <v>0.7</v>
      </c>
      <c r="C17" s="9">
        <v>1</v>
      </c>
      <c r="D17" s="23" t="s">
        <v>53</v>
      </c>
      <c r="E17" s="9">
        <v>2</v>
      </c>
      <c r="F17" s="2">
        <v>95</v>
      </c>
      <c r="G17" s="39"/>
      <c r="H17" s="189" t="s">
        <v>56</v>
      </c>
      <c r="I17" s="9">
        <v>4</v>
      </c>
      <c r="J17" s="23" t="s">
        <v>89</v>
      </c>
      <c r="K17" s="9">
        <v>5</v>
      </c>
      <c r="L17" s="9"/>
      <c r="M17" s="190">
        <v>2.4</v>
      </c>
    </row>
    <row r="18" spans="1:13" x14ac:dyDescent="0.25">
      <c r="A18" s="9" t="s">
        <v>149</v>
      </c>
      <c r="B18" s="189">
        <v>0.95</v>
      </c>
      <c r="C18" s="9">
        <v>2</v>
      </c>
      <c r="D18" s="23" t="s">
        <v>47</v>
      </c>
      <c r="E18" s="9">
        <v>4</v>
      </c>
      <c r="F18" s="2">
        <v>90</v>
      </c>
      <c r="G18" s="39"/>
      <c r="H18" s="189" t="s">
        <v>60</v>
      </c>
      <c r="I18" s="9">
        <v>9</v>
      </c>
      <c r="J18" s="23" t="s">
        <v>76</v>
      </c>
      <c r="K18" s="9">
        <v>9</v>
      </c>
      <c r="L18" s="9"/>
      <c r="M18" s="190">
        <v>2.9</v>
      </c>
    </row>
    <row r="19" spans="1:13" x14ac:dyDescent="0.25">
      <c r="A19" s="9" t="s">
        <v>150</v>
      </c>
      <c r="B19" s="189">
        <v>1</v>
      </c>
      <c r="C19" s="9">
        <v>2</v>
      </c>
      <c r="D19" s="23" t="s">
        <v>54</v>
      </c>
      <c r="E19" s="9">
        <v>3</v>
      </c>
      <c r="F19" s="2">
        <v>90</v>
      </c>
      <c r="G19" s="39"/>
      <c r="H19" s="189" t="s">
        <v>50</v>
      </c>
      <c r="I19" s="9">
        <v>8</v>
      </c>
      <c r="J19" s="23" t="s">
        <v>76</v>
      </c>
      <c r="K19" s="9">
        <v>9</v>
      </c>
      <c r="L19" s="9"/>
      <c r="M19" s="190">
        <v>34</v>
      </c>
    </row>
    <row r="20" spans="1:13" x14ac:dyDescent="0.25">
      <c r="A20" s="9" t="s">
        <v>151</v>
      </c>
      <c r="B20" s="189">
        <v>0.8</v>
      </c>
      <c r="C20" s="9">
        <v>1</v>
      </c>
      <c r="D20" s="23" t="s">
        <v>53</v>
      </c>
      <c r="E20" s="9">
        <v>2</v>
      </c>
      <c r="F20" s="2">
        <v>85</v>
      </c>
      <c r="G20" s="39"/>
      <c r="H20" s="189" t="s">
        <v>46</v>
      </c>
      <c r="I20" s="9">
        <v>7</v>
      </c>
      <c r="J20" s="23" t="s">
        <v>75</v>
      </c>
      <c r="K20" s="9">
        <v>8</v>
      </c>
      <c r="L20" s="35"/>
      <c r="M20" s="190">
        <v>26</v>
      </c>
    </row>
    <row r="21" spans="1:13" x14ac:dyDescent="0.25">
      <c r="A21" s="61" t="s">
        <v>80</v>
      </c>
      <c r="B21" s="192">
        <f>ROUND(AVERAGE(B12:B20),5)</f>
        <v>0.85555999999999999</v>
      </c>
      <c r="C21" s="193">
        <f>ROUND(AVERAGE(C12:C20),3)</f>
        <v>1.556</v>
      </c>
      <c r="D21" s="194" t="s">
        <v>54</v>
      </c>
      <c r="E21" s="193">
        <f>ROUND(AVERAGE(E12:E20),5)</f>
        <v>2.88889</v>
      </c>
      <c r="F21" s="195">
        <f>ROUND(AVERAGE(F12:F20),5)</f>
        <v>88.888890000000004</v>
      </c>
      <c r="G21" s="196"/>
      <c r="H21" s="197" t="s">
        <v>46</v>
      </c>
      <c r="I21" s="198">
        <f>ROUND(AVERAGE(I12:I20),5)</f>
        <v>7.11111</v>
      </c>
      <c r="J21" s="197" t="s">
        <v>75</v>
      </c>
      <c r="K21" s="199">
        <f>ROUND(AVERAGE(K12:K20),5)</f>
        <v>8.2222200000000001</v>
      </c>
      <c r="L21" s="200"/>
      <c r="M21" s="201">
        <f>ROUND(AVERAGE(M12:M20),5)</f>
        <v>16.755559999999999</v>
      </c>
    </row>
    <row r="22" spans="1:13" x14ac:dyDescent="0.25">
      <c r="A22" s="2"/>
      <c r="B22" s="148"/>
      <c r="C22" s="148"/>
      <c r="D22" s="148"/>
      <c r="E22" s="148"/>
      <c r="F22" s="148"/>
      <c r="G22" s="148"/>
      <c r="H22" s="148"/>
      <c r="I22" s="148"/>
      <c r="J22" s="148"/>
      <c r="K22" s="148"/>
    </row>
    <row r="23" spans="1:13" x14ac:dyDescent="0.25">
      <c r="A23" s="2"/>
      <c r="B23" s="37"/>
      <c r="C23" s="38"/>
      <c r="D23" s="39"/>
      <c r="E23" s="38"/>
      <c r="F23" s="40"/>
      <c r="G23" s="41"/>
      <c r="H23" s="42"/>
      <c r="I23" s="42"/>
      <c r="J23" s="42"/>
      <c r="K23" s="42"/>
    </row>
    <row r="24" spans="1:13" x14ac:dyDescent="0.25">
      <c r="A24" s="5" t="s">
        <v>160</v>
      </c>
      <c r="B24" s="2"/>
      <c r="C24" s="2"/>
      <c r="D24" s="2"/>
      <c r="E24" s="2"/>
      <c r="F24" s="2"/>
      <c r="G24" s="3"/>
      <c r="H24" s="9"/>
      <c r="I24" s="9"/>
      <c r="J24" s="9"/>
      <c r="K24" s="9"/>
    </row>
    <row r="25" spans="1:13" x14ac:dyDescent="0.25">
      <c r="A25" s="75" t="s">
        <v>133</v>
      </c>
      <c r="B25" s="2"/>
      <c r="C25" s="2"/>
      <c r="D25" s="2"/>
      <c r="E25" s="2"/>
      <c r="F25" s="2"/>
      <c r="G25" s="3"/>
      <c r="H25" s="9"/>
      <c r="I25" s="9"/>
      <c r="J25" s="9"/>
      <c r="K25" s="9"/>
    </row>
    <row r="26" spans="1:13" x14ac:dyDescent="0.25">
      <c r="A26" s="77"/>
      <c r="B26" s="2"/>
      <c r="C26" s="2"/>
      <c r="D26" s="2"/>
      <c r="E26" s="2"/>
      <c r="F26" s="2"/>
      <c r="G26" s="3"/>
      <c r="H26" s="9"/>
      <c r="I26" s="9"/>
      <c r="J26" s="9"/>
      <c r="K26" s="9"/>
    </row>
    <row r="27" spans="1:13" x14ac:dyDescent="0.25">
      <c r="A27" s="75" t="s">
        <v>113</v>
      </c>
      <c r="B27" s="2"/>
      <c r="C27" s="2"/>
      <c r="D27" s="2"/>
      <c r="E27" s="2"/>
      <c r="F27" s="2"/>
      <c r="G27" s="3"/>
      <c r="H27" s="9"/>
      <c r="I27" s="9"/>
      <c r="J27" s="9"/>
      <c r="K27" s="9"/>
    </row>
    <row r="28" spans="1:13" x14ac:dyDescent="0.25">
      <c r="A28" s="35"/>
      <c r="B28" s="2"/>
      <c r="C28" s="2"/>
      <c r="D28" s="2"/>
      <c r="E28" s="2"/>
      <c r="F28" s="2"/>
      <c r="G28" s="3"/>
      <c r="H28" s="9"/>
      <c r="I28" s="9"/>
      <c r="J28" s="9"/>
      <c r="K28" s="9"/>
    </row>
    <row r="29" spans="1:13" ht="14.1" customHeight="1" x14ac:dyDescent="0.25">
      <c r="A29" s="9"/>
      <c r="B29" s="2"/>
      <c r="C29" s="218" t="s">
        <v>81</v>
      </c>
      <c r="D29" s="219"/>
      <c r="E29" s="218" t="s">
        <v>82</v>
      </c>
      <c r="F29" s="219"/>
      <c r="G29" s="220" t="s">
        <v>83</v>
      </c>
      <c r="H29" s="221"/>
      <c r="I29" s="1"/>
      <c r="J29" s="9"/>
      <c r="K29" s="9"/>
    </row>
    <row r="30" spans="1:13" ht="14.1" customHeight="1" x14ac:dyDescent="0.25">
      <c r="A30" s="2"/>
      <c r="B30" s="2"/>
      <c r="C30" s="214" t="s">
        <v>84</v>
      </c>
      <c r="D30" s="215"/>
      <c r="E30" s="214" t="s">
        <v>84</v>
      </c>
      <c r="F30" s="215"/>
      <c r="G30" s="214" t="s">
        <v>85</v>
      </c>
      <c r="H30" s="215"/>
      <c r="I30" s="2"/>
      <c r="J30" s="9"/>
      <c r="K30" s="9"/>
    </row>
    <row r="31" spans="1:13" ht="14.1" customHeight="1" x14ac:dyDescent="0.25">
      <c r="A31" s="2"/>
      <c r="B31" s="2"/>
      <c r="C31" s="98" t="s">
        <v>48</v>
      </c>
      <c r="D31" s="99">
        <v>1</v>
      </c>
      <c r="E31" s="98" t="s">
        <v>86</v>
      </c>
      <c r="F31" s="99">
        <v>1</v>
      </c>
      <c r="G31" s="100" t="s">
        <v>49</v>
      </c>
      <c r="H31" s="99">
        <v>1</v>
      </c>
      <c r="I31" s="2"/>
    </row>
    <row r="32" spans="1:13" ht="14.1" customHeight="1" x14ac:dyDescent="0.25">
      <c r="A32" s="2"/>
      <c r="B32" s="2"/>
      <c r="C32" s="98" t="s">
        <v>52</v>
      </c>
      <c r="D32" s="99">
        <v>2</v>
      </c>
      <c r="E32" s="98" t="s">
        <v>87</v>
      </c>
      <c r="F32" s="99">
        <v>2</v>
      </c>
      <c r="G32" s="100" t="s">
        <v>53</v>
      </c>
      <c r="H32" s="99">
        <v>2</v>
      </c>
      <c r="I32" s="2"/>
    </row>
    <row r="33" spans="1:9" ht="14.1" customHeight="1" x14ac:dyDescent="0.25">
      <c r="A33" s="2"/>
      <c r="B33" s="2"/>
      <c r="C33" s="100" t="s">
        <v>55</v>
      </c>
      <c r="D33" s="99">
        <v>3</v>
      </c>
      <c r="E33" s="98" t="s">
        <v>88</v>
      </c>
      <c r="F33" s="99">
        <v>3</v>
      </c>
      <c r="G33" s="100" t="s">
        <v>54</v>
      </c>
      <c r="H33" s="99">
        <v>3</v>
      </c>
      <c r="I33" s="2"/>
    </row>
    <row r="34" spans="1:9" ht="14.1" customHeight="1" x14ac:dyDescent="0.25">
      <c r="A34" s="2"/>
      <c r="B34" s="2"/>
      <c r="C34" s="100" t="s">
        <v>56</v>
      </c>
      <c r="D34" s="99">
        <v>4</v>
      </c>
      <c r="E34" s="98" t="s">
        <v>77</v>
      </c>
      <c r="F34" s="99">
        <v>4</v>
      </c>
      <c r="G34" s="100" t="s">
        <v>47</v>
      </c>
      <c r="H34" s="99">
        <v>4</v>
      </c>
      <c r="I34" s="2"/>
    </row>
    <row r="35" spans="1:9" ht="14.1" customHeight="1" x14ac:dyDescent="0.25">
      <c r="A35" s="2"/>
      <c r="B35" s="2"/>
      <c r="C35" s="100" t="s">
        <v>53</v>
      </c>
      <c r="D35" s="99">
        <v>5</v>
      </c>
      <c r="E35" s="100" t="s">
        <v>89</v>
      </c>
      <c r="F35" s="99">
        <v>5</v>
      </c>
      <c r="G35" s="100" t="s">
        <v>51</v>
      </c>
      <c r="H35" s="99">
        <v>5</v>
      </c>
      <c r="I35" s="2"/>
    </row>
    <row r="36" spans="1:9" ht="14.1" customHeight="1" x14ac:dyDescent="0.25">
      <c r="A36" s="2"/>
      <c r="B36" s="2"/>
      <c r="C36" s="100" t="s">
        <v>54</v>
      </c>
      <c r="D36" s="99">
        <v>6</v>
      </c>
      <c r="E36" s="100" t="s">
        <v>79</v>
      </c>
      <c r="F36" s="99">
        <v>6</v>
      </c>
      <c r="G36" s="100" t="s">
        <v>57</v>
      </c>
      <c r="H36" s="99">
        <v>6</v>
      </c>
      <c r="I36" s="2"/>
    </row>
    <row r="37" spans="1:9" ht="14.1" customHeight="1" x14ac:dyDescent="0.25">
      <c r="A37" s="2"/>
      <c r="B37" s="2"/>
      <c r="C37" s="100" t="s">
        <v>46</v>
      </c>
      <c r="D37" s="99">
        <v>7</v>
      </c>
      <c r="E37" s="100" t="s">
        <v>78</v>
      </c>
      <c r="F37" s="99">
        <v>7</v>
      </c>
      <c r="G37" s="100" t="s">
        <v>58</v>
      </c>
      <c r="H37" s="99">
        <v>7</v>
      </c>
      <c r="I37" s="2"/>
    </row>
    <row r="38" spans="1:9" ht="14.1" customHeight="1" x14ac:dyDescent="0.25">
      <c r="A38" s="2"/>
      <c r="B38" s="2"/>
      <c r="C38" s="100" t="s">
        <v>50</v>
      </c>
      <c r="D38" s="99">
        <v>8</v>
      </c>
      <c r="E38" s="100" t="s">
        <v>75</v>
      </c>
      <c r="F38" s="99">
        <v>8</v>
      </c>
      <c r="G38" s="100" t="s">
        <v>59</v>
      </c>
      <c r="H38" s="99">
        <v>8</v>
      </c>
      <c r="I38" s="2"/>
    </row>
    <row r="39" spans="1:9" ht="14.1" customHeight="1" x14ac:dyDescent="0.25">
      <c r="A39" s="2"/>
      <c r="B39" s="2"/>
      <c r="C39" s="100" t="s">
        <v>60</v>
      </c>
      <c r="D39" s="99">
        <v>9</v>
      </c>
      <c r="E39" s="100" t="s">
        <v>76</v>
      </c>
      <c r="F39" s="99">
        <v>9</v>
      </c>
      <c r="G39" s="100" t="s">
        <v>61</v>
      </c>
      <c r="H39" s="99">
        <v>9</v>
      </c>
      <c r="I39" s="2"/>
    </row>
    <row r="40" spans="1:9" ht="14.1" customHeight="1" x14ac:dyDescent="0.25">
      <c r="A40" s="2"/>
      <c r="B40" s="2"/>
      <c r="C40" s="100" t="s">
        <v>62</v>
      </c>
      <c r="D40" s="99">
        <v>10</v>
      </c>
      <c r="E40" s="100" t="s">
        <v>90</v>
      </c>
      <c r="F40" s="99">
        <v>10</v>
      </c>
      <c r="G40" s="100"/>
      <c r="H40" s="99"/>
      <c r="I40" s="2"/>
    </row>
    <row r="41" spans="1:9" ht="14.1" customHeight="1" x14ac:dyDescent="0.25">
      <c r="A41" s="2"/>
      <c r="B41" s="2"/>
      <c r="C41" s="100" t="s">
        <v>91</v>
      </c>
      <c r="D41" s="99">
        <v>11</v>
      </c>
      <c r="E41" s="100" t="s">
        <v>92</v>
      </c>
      <c r="F41" s="99">
        <v>11</v>
      </c>
      <c r="G41" s="100"/>
      <c r="H41" s="99"/>
      <c r="I41" s="2"/>
    </row>
    <row r="42" spans="1:9" ht="14.1" customHeight="1" x14ac:dyDescent="0.25">
      <c r="A42" s="2"/>
      <c r="B42" s="2"/>
      <c r="C42" s="100" t="s">
        <v>93</v>
      </c>
      <c r="D42" s="99">
        <v>12</v>
      </c>
      <c r="E42" s="100" t="s">
        <v>94</v>
      </c>
      <c r="F42" s="99">
        <v>12</v>
      </c>
      <c r="G42" s="100"/>
      <c r="H42" s="99"/>
      <c r="I42" s="2"/>
    </row>
    <row r="43" spans="1:9" ht="14.1" customHeight="1" x14ac:dyDescent="0.25">
      <c r="A43" s="2"/>
      <c r="B43" s="2"/>
      <c r="C43" s="101" t="s">
        <v>95</v>
      </c>
      <c r="D43" s="102">
        <v>13</v>
      </c>
      <c r="E43" s="101" t="s">
        <v>96</v>
      </c>
      <c r="F43" s="102">
        <v>13</v>
      </c>
      <c r="G43" s="101"/>
      <c r="H43" s="102"/>
    </row>
    <row r="44" spans="1:9" x14ac:dyDescent="0.25">
      <c r="A44" s="2"/>
      <c r="B44" s="2"/>
      <c r="C44" s="2"/>
      <c r="D44" s="2"/>
      <c r="E44" s="2"/>
      <c r="F44" s="2"/>
      <c r="G44" s="2"/>
      <c r="H44" s="2"/>
    </row>
    <row r="45" spans="1:9" x14ac:dyDescent="0.25">
      <c r="A45" s="2"/>
      <c r="B45" s="2"/>
      <c r="C45" s="2"/>
      <c r="D45" s="2"/>
      <c r="E45" s="2"/>
      <c r="F45" s="2"/>
      <c r="G45" s="2"/>
    </row>
    <row r="46" spans="1:9" x14ac:dyDescent="0.25">
      <c r="A46" s="12"/>
      <c r="B46" s="9"/>
      <c r="C46" s="9"/>
      <c r="D46" s="9"/>
      <c r="E46" s="9"/>
      <c r="F46" s="9"/>
    </row>
    <row r="47" spans="1:9" x14ac:dyDescent="0.25">
      <c r="A47" s="12"/>
      <c r="B47" s="9"/>
      <c r="C47" s="9"/>
      <c r="D47" s="9"/>
      <c r="E47" s="9"/>
      <c r="F47" s="9"/>
    </row>
    <row r="48" spans="1:9" x14ac:dyDescent="0.25">
      <c r="A48" s="12"/>
      <c r="B48" s="9"/>
      <c r="C48" s="9"/>
      <c r="D48" s="9"/>
      <c r="E48" s="9"/>
      <c r="F48" s="9"/>
    </row>
    <row r="49" spans="1:16" x14ac:dyDescent="0.25">
      <c r="A49" s="12"/>
      <c r="B49" s="9"/>
      <c r="C49" s="9"/>
      <c r="D49" s="9"/>
      <c r="E49" s="9"/>
      <c r="F49" s="9"/>
    </row>
    <row r="50" spans="1:16" x14ac:dyDescent="0.25">
      <c r="A50" s="12"/>
      <c r="B50" s="9"/>
      <c r="C50" s="9"/>
      <c r="D50" s="9"/>
      <c r="E50" s="9"/>
      <c r="F50" s="9"/>
    </row>
    <row r="51" spans="1:16" x14ac:dyDescent="0.25">
      <c r="A51" s="12"/>
      <c r="B51" s="9"/>
      <c r="C51" s="9"/>
      <c r="D51" s="9"/>
      <c r="E51" s="9"/>
      <c r="F51" s="9"/>
    </row>
    <row r="52" spans="1:16" x14ac:dyDescent="0.25">
      <c r="A52" s="12"/>
      <c r="B52" s="9"/>
      <c r="C52" s="9"/>
      <c r="D52" s="9"/>
      <c r="E52" s="9"/>
      <c r="F52" s="9"/>
    </row>
    <row r="53" spans="1:16" x14ac:dyDescent="0.25">
      <c r="A53" s="12"/>
      <c r="B53" s="9"/>
      <c r="C53" s="9"/>
      <c r="D53" s="9"/>
      <c r="E53" s="9"/>
      <c r="F53" s="9"/>
    </row>
    <row r="54" spans="1:16" x14ac:dyDescent="0.25">
      <c r="A54" s="12"/>
      <c r="B54" s="9"/>
      <c r="C54" s="9"/>
      <c r="D54" s="9"/>
      <c r="E54" s="9"/>
      <c r="F54" s="9"/>
    </row>
    <row r="55" spans="1:16" x14ac:dyDescent="0.25">
      <c r="A55" s="12"/>
      <c r="B55" s="9"/>
      <c r="C55" s="9"/>
      <c r="D55" s="9"/>
      <c r="E55" s="9"/>
      <c r="F55" s="9"/>
    </row>
    <row r="56" spans="1:16" x14ac:dyDescent="0.25">
      <c r="A56" s="78"/>
      <c r="B56" s="2"/>
      <c r="C56" s="2"/>
      <c r="D56" s="2"/>
      <c r="E56" s="2"/>
      <c r="F56" s="2"/>
      <c r="G56" s="59"/>
      <c r="H56" s="59"/>
      <c r="I56" s="59"/>
      <c r="J56" s="59"/>
      <c r="K56" s="59"/>
      <c r="L56" s="59"/>
      <c r="M56" s="59"/>
      <c r="N56" s="59"/>
      <c r="O56" s="59"/>
      <c r="P56" s="59"/>
    </row>
    <row r="57" spans="1:16" x14ac:dyDescent="0.25">
      <c r="A57" s="78"/>
      <c r="B57" s="2"/>
      <c r="C57" s="2"/>
      <c r="D57" s="2"/>
      <c r="E57" s="2"/>
      <c r="F57" s="2"/>
      <c r="G57" s="59"/>
      <c r="H57" s="59"/>
      <c r="I57" s="59"/>
      <c r="J57" s="59"/>
      <c r="K57" s="59"/>
      <c r="L57" s="59"/>
      <c r="M57" s="59"/>
      <c r="N57" s="59"/>
      <c r="O57" s="59"/>
      <c r="P57" s="59"/>
    </row>
    <row r="58" spans="1:16" x14ac:dyDescent="0.25">
      <c r="A58" s="78"/>
      <c r="B58" s="2"/>
      <c r="C58" s="2"/>
      <c r="D58" s="2"/>
      <c r="E58" s="2"/>
      <c r="F58" s="2"/>
      <c r="G58" s="59"/>
      <c r="H58" s="59"/>
      <c r="I58" s="59"/>
      <c r="J58" s="59"/>
      <c r="K58" s="59"/>
      <c r="L58" s="59"/>
      <c r="M58" s="59"/>
      <c r="N58" s="59"/>
      <c r="O58" s="59"/>
      <c r="P58" s="59"/>
    </row>
    <row r="59" spans="1:16" x14ac:dyDescent="0.25">
      <c r="A59" s="78"/>
      <c r="B59" s="2"/>
      <c r="C59" s="2"/>
      <c r="D59" s="2"/>
      <c r="E59" s="2"/>
      <c r="F59" s="2"/>
      <c r="G59" s="59"/>
      <c r="H59" s="59"/>
      <c r="I59" s="59"/>
      <c r="J59" s="59"/>
      <c r="K59" s="59"/>
      <c r="L59" s="59"/>
      <c r="M59" s="59"/>
      <c r="N59" s="59"/>
      <c r="O59" s="59"/>
      <c r="P59" s="59"/>
    </row>
    <row r="60" spans="1:16" x14ac:dyDescent="0.25">
      <c r="A60" s="2"/>
      <c r="B60" s="2"/>
      <c r="C60" s="2"/>
      <c r="D60" s="2"/>
      <c r="E60" s="1"/>
      <c r="F60" s="1"/>
      <c r="G60" s="1"/>
      <c r="H60" s="2"/>
      <c r="I60" s="1"/>
      <c r="J60" s="1"/>
      <c r="K60" s="2"/>
      <c r="L60" s="59"/>
      <c r="M60" s="59"/>
      <c r="N60" s="59"/>
      <c r="O60" s="59"/>
      <c r="P60" s="59"/>
    </row>
    <row r="61" spans="1:16" x14ac:dyDescent="0.25">
      <c r="A61" s="2"/>
      <c r="B61" s="2"/>
      <c r="C61" s="1"/>
      <c r="D61" s="1"/>
      <c r="E61" s="79"/>
      <c r="F61" s="1"/>
      <c r="G61" s="1"/>
      <c r="H61" s="2"/>
      <c r="I61" s="1"/>
      <c r="J61" s="1"/>
      <c r="K61" s="2"/>
      <c r="L61" s="80"/>
      <c r="M61" s="59"/>
      <c r="N61" s="59"/>
      <c r="O61" s="59"/>
      <c r="P61" s="59"/>
    </row>
    <row r="62" spans="1:16" x14ac:dyDescent="0.25">
      <c r="A62" s="78"/>
      <c r="B62" s="2"/>
      <c r="C62" s="1"/>
      <c r="D62" s="2"/>
      <c r="E62" s="1"/>
      <c r="F62" s="1"/>
      <c r="G62" s="1"/>
      <c r="H62" s="2"/>
      <c r="I62" s="1"/>
      <c r="J62" s="1"/>
      <c r="K62" s="2"/>
      <c r="L62" s="59"/>
      <c r="M62" s="59"/>
      <c r="N62" s="59"/>
      <c r="O62" s="59"/>
      <c r="P62" s="59"/>
    </row>
    <row r="63" spans="1:16" x14ac:dyDescent="0.25">
      <c r="A63" s="2"/>
      <c r="B63" s="2"/>
      <c r="C63" s="1"/>
      <c r="D63" s="2"/>
      <c r="E63" s="2"/>
      <c r="F63" s="2"/>
      <c r="G63" s="2"/>
      <c r="H63" s="2"/>
      <c r="I63" s="2"/>
      <c r="J63" s="2"/>
      <c r="K63" s="2"/>
      <c r="L63" s="59"/>
      <c r="M63" s="59"/>
      <c r="N63" s="59"/>
      <c r="O63" s="59"/>
      <c r="P63" s="59"/>
    </row>
    <row r="64" spans="1:16" x14ac:dyDescent="0.25">
      <c r="A64" s="59"/>
      <c r="B64" s="2"/>
      <c r="C64" s="81"/>
      <c r="D64" s="2"/>
      <c r="E64" s="59"/>
      <c r="F64" s="59"/>
      <c r="G64" s="59"/>
      <c r="H64" s="2"/>
      <c r="I64" s="59"/>
      <c r="J64" s="59"/>
      <c r="K64" s="2"/>
      <c r="L64" s="80"/>
      <c r="M64" s="59"/>
      <c r="N64" s="59"/>
      <c r="O64" s="59"/>
      <c r="P64" s="59"/>
    </row>
    <row r="65" spans="1:16" x14ac:dyDescent="0.25">
      <c r="A65" s="59"/>
      <c r="B65" s="2"/>
      <c r="C65" s="81"/>
      <c r="D65" s="2"/>
      <c r="E65" s="59"/>
      <c r="F65" s="59"/>
      <c r="G65" s="59"/>
      <c r="H65" s="2"/>
      <c r="I65" s="59"/>
      <c r="J65" s="59"/>
      <c r="K65" s="2"/>
      <c r="L65" s="80"/>
      <c r="M65" s="59"/>
      <c r="N65" s="59"/>
      <c r="O65" s="59"/>
      <c r="P65" s="59"/>
    </row>
    <row r="66" spans="1:16" x14ac:dyDescent="0.25">
      <c r="A66" s="59"/>
      <c r="B66" s="2"/>
      <c r="C66" s="81"/>
      <c r="D66" s="2"/>
      <c r="E66" s="59"/>
      <c r="F66" s="59"/>
      <c r="G66" s="59"/>
      <c r="H66" s="2"/>
      <c r="I66" s="59"/>
      <c r="J66" s="59"/>
      <c r="K66" s="2"/>
      <c r="L66" s="59"/>
      <c r="M66" s="59"/>
      <c r="N66" s="59"/>
      <c r="O66" s="59"/>
      <c r="P66" s="59"/>
    </row>
    <row r="67" spans="1:16" x14ac:dyDescent="0.25">
      <c r="A67" s="59"/>
      <c r="B67" s="2"/>
      <c r="C67" s="81"/>
      <c r="D67" s="2"/>
      <c r="E67" s="59"/>
      <c r="F67" s="59"/>
      <c r="G67" s="59"/>
      <c r="H67" s="2"/>
      <c r="I67" s="59"/>
      <c r="J67" s="59"/>
      <c r="K67" s="2"/>
      <c r="L67" s="59"/>
      <c r="M67" s="59"/>
      <c r="N67" s="59"/>
      <c r="O67" s="59"/>
      <c r="P67" s="59"/>
    </row>
    <row r="68" spans="1:16" x14ac:dyDescent="0.25">
      <c r="A68" s="59"/>
      <c r="B68" s="2"/>
      <c r="C68" s="81"/>
      <c r="D68" s="2"/>
      <c r="E68" s="59"/>
      <c r="F68" s="59"/>
      <c r="G68" s="59"/>
      <c r="H68" s="2"/>
      <c r="I68" s="59"/>
      <c r="J68" s="59"/>
      <c r="K68" s="2"/>
      <c r="L68" s="59"/>
      <c r="M68" s="59"/>
      <c r="N68" s="59"/>
      <c r="O68" s="59"/>
      <c r="P68" s="59"/>
    </row>
    <row r="69" spans="1:16" x14ac:dyDescent="0.25">
      <c r="A69" s="59"/>
      <c r="B69" s="2"/>
      <c r="C69" s="81"/>
      <c r="D69" s="2"/>
      <c r="E69" s="59"/>
      <c r="F69" s="59"/>
      <c r="G69" s="59"/>
      <c r="H69" s="2"/>
      <c r="I69" s="59"/>
      <c r="J69" s="59"/>
      <c r="K69" s="2"/>
      <c r="L69" s="59"/>
      <c r="M69" s="59"/>
      <c r="N69" s="59"/>
      <c r="O69" s="59"/>
      <c r="P69" s="59"/>
    </row>
    <row r="70" spans="1:16" x14ac:dyDescent="0.25">
      <c r="A70" s="59"/>
      <c r="B70" s="2"/>
      <c r="C70" s="81"/>
      <c r="D70" s="2"/>
      <c r="E70" s="59"/>
      <c r="F70" s="59"/>
      <c r="G70" s="59"/>
      <c r="H70" s="2"/>
      <c r="I70" s="59"/>
      <c r="J70" s="59"/>
      <c r="K70" s="2"/>
      <c r="L70" s="59"/>
      <c r="M70" s="59"/>
      <c r="N70" s="59"/>
      <c r="O70" s="59"/>
      <c r="P70" s="59"/>
    </row>
    <row r="71" spans="1:16" x14ac:dyDescent="0.25">
      <c r="A71" s="59"/>
      <c r="B71" s="2"/>
      <c r="C71" s="81"/>
      <c r="D71" s="2"/>
      <c r="E71" s="59"/>
      <c r="F71" s="59"/>
      <c r="G71" s="59"/>
      <c r="H71" s="2"/>
      <c r="I71" s="59"/>
      <c r="J71" s="59"/>
      <c r="K71" s="2"/>
      <c r="L71" s="59"/>
      <c r="M71" s="59"/>
      <c r="N71" s="59"/>
      <c r="O71" s="59"/>
      <c r="P71" s="59"/>
    </row>
    <row r="72" spans="1:16" x14ac:dyDescent="0.25">
      <c r="A72" s="59"/>
      <c r="B72" s="2"/>
      <c r="C72" s="81"/>
      <c r="D72" s="2"/>
      <c r="E72" s="59"/>
      <c r="F72" s="59"/>
      <c r="G72" s="59"/>
      <c r="H72" s="2"/>
      <c r="I72" s="59"/>
      <c r="J72" s="59"/>
      <c r="K72" s="2"/>
      <c r="L72" s="59"/>
      <c r="M72" s="59"/>
      <c r="N72" s="59"/>
      <c r="O72" s="59"/>
      <c r="P72" s="59"/>
    </row>
    <row r="73" spans="1:16" x14ac:dyDescent="0.25">
      <c r="A73" s="118"/>
      <c r="B73" s="2"/>
      <c r="C73" s="81"/>
      <c r="D73" s="2"/>
      <c r="E73" s="69"/>
      <c r="F73" s="2"/>
      <c r="G73" s="2"/>
      <c r="H73" s="2"/>
      <c r="I73" s="2"/>
      <c r="J73" s="2"/>
      <c r="K73" s="2"/>
      <c r="L73" s="59"/>
      <c r="M73" s="59"/>
      <c r="N73" s="59"/>
      <c r="O73" s="59"/>
      <c r="P73" s="59"/>
    </row>
    <row r="74" spans="1:16" x14ac:dyDescent="0.25">
      <c r="A74" s="118"/>
      <c r="B74" s="118"/>
      <c r="C74" s="119"/>
      <c r="D74" s="119"/>
      <c r="E74" s="120"/>
      <c r="F74" s="119"/>
      <c r="G74" s="119"/>
      <c r="H74" s="121"/>
      <c r="I74" s="121"/>
      <c r="J74" s="119"/>
      <c r="K74" s="2"/>
      <c r="L74" s="59"/>
      <c r="M74" s="59"/>
      <c r="N74" s="59"/>
      <c r="O74" s="59"/>
      <c r="P74" s="59"/>
    </row>
    <row r="75" spans="1:16" x14ac:dyDescent="0.25">
      <c r="A75" s="2"/>
      <c r="B75" s="2"/>
      <c r="C75" s="1"/>
      <c r="D75" s="2"/>
      <c r="E75" s="122"/>
      <c r="F75" s="2"/>
      <c r="G75" s="2"/>
      <c r="H75" s="2"/>
      <c r="I75" s="2"/>
      <c r="J75" s="2"/>
      <c r="K75" s="2"/>
      <c r="L75" s="59"/>
      <c r="M75" s="59"/>
      <c r="N75" s="59"/>
      <c r="O75" s="59"/>
      <c r="P75" s="59"/>
    </row>
    <row r="76" spans="1:16" x14ac:dyDescent="0.25">
      <c r="A76" s="118"/>
      <c r="B76" s="2"/>
      <c r="C76" s="2"/>
      <c r="D76" s="2"/>
      <c r="E76" s="2"/>
      <c r="F76" s="2"/>
      <c r="G76" s="2"/>
      <c r="H76" s="2"/>
      <c r="I76" s="2"/>
      <c r="J76" s="2"/>
      <c r="K76" s="2"/>
      <c r="L76" s="59"/>
      <c r="M76" s="59"/>
      <c r="N76" s="59"/>
      <c r="O76" s="59"/>
      <c r="P76" s="59"/>
    </row>
    <row r="77" spans="1:16" x14ac:dyDescent="0.25">
      <c r="A77" s="92"/>
      <c r="B77" s="2"/>
      <c r="C77" s="2"/>
      <c r="D77" s="2"/>
      <c r="E77" s="69"/>
      <c r="F77" s="2"/>
      <c r="G77" s="2"/>
      <c r="H77" s="2"/>
      <c r="I77" s="2"/>
      <c r="J77" s="2"/>
      <c r="K77" s="2"/>
      <c r="L77" s="59"/>
      <c r="M77" s="59"/>
      <c r="N77" s="59"/>
      <c r="O77" s="59"/>
      <c r="P77" s="59"/>
    </row>
    <row r="78" spans="1:16" x14ac:dyDescent="0.25">
      <c r="A78" s="2"/>
      <c r="B78" s="2"/>
      <c r="C78" s="2"/>
      <c r="D78" s="2"/>
      <c r="E78" s="69"/>
      <c r="F78" s="2"/>
      <c r="G78" s="59"/>
      <c r="H78" s="59"/>
      <c r="I78" s="59"/>
      <c r="J78" s="59"/>
      <c r="K78" s="59"/>
      <c r="L78" s="59"/>
      <c r="M78" s="59"/>
      <c r="N78" s="59"/>
      <c r="O78" s="59"/>
      <c r="P78" s="59"/>
    </row>
    <row r="79" spans="1:16" x14ac:dyDescent="0.25">
      <c r="A79" s="123"/>
      <c r="B79" s="59"/>
      <c r="C79" s="59"/>
      <c r="D79" s="59"/>
      <c r="E79" s="124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</row>
    <row r="80" spans="1:16" x14ac:dyDescent="0.25">
      <c r="E80" s="125"/>
    </row>
    <row r="81" spans="1:5" x14ac:dyDescent="0.25">
      <c r="A81" s="126"/>
      <c r="E81" s="125"/>
    </row>
    <row r="82" spans="1:5" x14ac:dyDescent="0.25">
      <c r="E82" s="125"/>
    </row>
    <row r="83" spans="1:5" x14ac:dyDescent="0.25">
      <c r="A83" s="96"/>
      <c r="E83" s="125"/>
    </row>
    <row r="84" spans="1:5" x14ac:dyDescent="0.25">
      <c r="A84" s="96"/>
      <c r="E84" s="125"/>
    </row>
    <row r="85" spans="1:5" x14ac:dyDescent="0.25">
      <c r="A85" s="96"/>
      <c r="E85" s="125"/>
    </row>
  </sheetData>
  <mergeCells count="8">
    <mergeCell ref="C30:D30"/>
    <mergeCell ref="E30:F30"/>
    <mergeCell ref="G30:H30"/>
    <mergeCell ref="B8:F8"/>
    <mergeCell ref="H8:K8"/>
    <mergeCell ref="C29:D29"/>
    <mergeCell ref="E29:F29"/>
    <mergeCell ref="G29:H29"/>
  </mergeCells>
  <pageMargins left="1.2" right="0.7" top="0.75" bottom="0.75" header="0.3" footer="0.3"/>
  <pageSetup scale="80" orientation="landscape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Page 1</vt:lpstr>
      <vt:lpstr>Page 2</vt:lpstr>
      <vt:lpstr>Page 3</vt:lpstr>
      <vt:lpstr>Page 4</vt:lpstr>
      <vt:lpstr>Page 5</vt:lpstr>
      <vt:lpstr>Page 6</vt:lpstr>
      <vt:lpstr>Page 7</vt:lpstr>
      <vt:lpstr>'Page 4'!Print_Area</vt:lpstr>
    </vt:vector>
  </TitlesOfParts>
  <Company>NiSource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Rea \ Vincent \ V</dc:creator>
  <cp:lastModifiedBy>Rea \ Vincent</cp:lastModifiedBy>
  <cp:lastPrinted>2021-04-13T18:39:09Z</cp:lastPrinted>
  <dcterms:created xsi:type="dcterms:W3CDTF">2011-08-02T16:54:06Z</dcterms:created>
  <dcterms:modified xsi:type="dcterms:W3CDTF">2021-07-08T17:58:44Z</dcterms:modified>
</cp:coreProperties>
</file>