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133056\AppData\Local\Temp\notesC9812B\"/>
    </mc:Choice>
  </mc:AlternateContent>
  <bookViews>
    <workbookView xWindow="2790" yWindow="0" windowWidth="19200" windowHeight="7035"/>
  </bookViews>
  <sheets>
    <sheet name="AG 1-214 Attachment 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41" i="1" s="1"/>
  <c r="A42" i="1" s="1"/>
  <c r="A43" i="1" s="1"/>
  <c r="A44" i="1" s="1"/>
  <c r="A45" i="1" s="1"/>
  <c r="A46" i="1" s="1"/>
  <c r="A47" i="1" s="1"/>
  <c r="A29" i="1"/>
  <c r="A30" i="1" s="1"/>
  <c r="A31" i="1" s="1"/>
  <c r="A32" i="1" s="1"/>
  <c r="A33" i="1" s="1"/>
  <c r="A34" i="1" s="1"/>
  <c r="A35" i="1" s="1"/>
  <c r="A36" i="1" s="1"/>
  <c r="A37" i="1" s="1"/>
  <c r="A39" i="1" s="1"/>
  <c r="A19" i="1"/>
  <c r="A28" i="1" s="1"/>
  <c r="I48" i="1"/>
  <c r="I46" i="1"/>
  <c r="I36" i="1"/>
  <c r="I19" i="1"/>
  <c r="I18" i="1"/>
  <c r="G44" i="1"/>
  <c r="F44" i="1"/>
  <c r="E44" i="1"/>
  <c r="D44" i="1"/>
  <c r="G42" i="1"/>
  <c r="F42" i="1"/>
  <c r="E42" i="1"/>
  <c r="D42" i="1"/>
  <c r="G41" i="1"/>
  <c r="F41" i="1"/>
  <c r="E41" i="1"/>
  <c r="D41" i="1"/>
  <c r="G40" i="1"/>
  <c r="F40" i="1"/>
  <c r="E40" i="1"/>
  <c r="D40" i="1"/>
  <c r="I40" i="1" s="1"/>
  <c r="G32" i="1"/>
  <c r="G31" i="1"/>
  <c r="F31" i="1"/>
  <c r="E31" i="1"/>
  <c r="D31" i="1"/>
  <c r="G30" i="1"/>
  <c r="F30" i="1"/>
  <c r="E30" i="1"/>
  <c r="D30" i="1"/>
  <c r="K43" i="1"/>
  <c r="E43" i="1" s="1"/>
  <c r="K32" i="1"/>
  <c r="E32" i="1" s="1"/>
  <c r="G29" i="1"/>
  <c r="F29" i="1"/>
  <c r="E29" i="1"/>
  <c r="D29" i="1"/>
  <c r="I29" i="1" s="1"/>
  <c r="F32" i="1" l="1"/>
  <c r="I41" i="1"/>
  <c r="I31" i="1"/>
  <c r="K33" i="1"/>
  <c r="I44" i="1"/>
  <c r="K45" i="1"/>
  <c r="I42" i="1"/>
  <c r="I30" i="1"/>
  <c r="F43" i="1"/>
  <c r="G43" i="1"/>
  <c r="G45" i="1" s="1"/>
  <c r="G47" i="1" s="1"/>
  <c r="G34" i="1" s="1"/>
  <c r="D32" i="1"/>
  <c r="I32" i="1" s="1"/>
  <c r="D43" i="1"/>
  <c r="E33" i="1"/>
  <c r="G33" i="1"/>
  <c r="E45" i="1"/>
  <c r="F45" i="1"/>
  <c r="F33" i="1"/>
  <c r="D33" i="1"/>
  <c r="I43" i="1" l="1"/>
  <c r="I45" i="1" s="1"/>
  <c r="I47" i="1" s="1"/>
  <c r="D45" i="1"/>
  <c r="I33" i="1"/>
  <c r="G35" i="1"/>
  <c r="G37" i="1" s="1"/>
  <c r="D47" i="1"/>
  <c r="F47" i="1"/>
  <c r="F34" i="1" s="1"/>
  <c r="E47" i="1"/>
  <c r="E34" i="1" s="1"/>
  <c r="E35" i="1" l="1"/>
  <c r="E37" i="1" s="1"/>
  <c r="D34" i="1"/>
  <c r="D19" i="1"/>
  <c r="F35" i="1"/>
  <c r="F37" i="1" s="1"/>
  <c r="D35" i="1" l="1"/>
  <c r="D37" i="1" s="1"/>
  <c r="D18" i="1" s="1"/>
  <c r="I34" i="1"/>
  <c r="I35" i="1" s="1"/>
  <c r="I37" i="1" s="1"/>
  <c r="E19" i="1"/>
  <c r="E18" i="1"/>
  <c r="F18" i="1" l="1"/>
  <c r="F19" i="1"/>
</calcChain>
</file>

<file path=xl/sharedStrings.xml><?xml version="1.0" encoding="utf-8"?>
<sst xmlns="http://schemas.openxmlformats.org/spreadsheetml/2006/main" count="97" uniqueCount="45">
  <si>
    <t>ACCOUNT 282 - DEFERRED INCOME TAXES - DEPRECIATION</t>
  </si>
  <si>
    <t>EXCESS ACCELERATED DEPRECIATION / REPAIRS / 263A - FED</t>
  </si>
  <si>
    <t>EXCESS ACCELERATED DEPRECIATION / REPAIRS / 263A - STATE</t>
  </si>
  <si>
    <t>AUG 31, 2021</t>
  </si>
  <si>
    <t>ADJ JURIS.</t>
  </si>
  <si>
    <t>AMOUNT</t>
  </si>
  <si>
    <t>DEC 31, 2021</t>
  </si>
  <si>
    <t>KY PSC Case No. 2021-00183</t>
  </si>
  <si>
    <t>Attachment A</t>
  </si>
  <si>
    <t>Page 1 of 1</t>
  </si>
  <si>
    <t>COLUMBIA GAS OF KENTUCKY, INC.</t>
  </si>
  <si>
    <t>LINE NO</t>
  </si>
  <si>
    <t>AG 1-214</t>
  </si>
  <si>
    <t>Response to the Attorney General’s Data Request Set One No. 214</t>
  </si>
  <si>
    <t>BOOK DEPRECIATION</t>
  </si>
  <si>
    <t>TAX REPAIRS</t>
  </si>
  <si>
    <t>263A MIXED SERVICE COSTS</t>
  </si>
  <si>
    <t>MACRS DEPRECIATION</t>
  </si>
  <si>
    <t>STATE BONUS DEPRECIATION DECOUPLING</t>
  </si>
  <si>
    <t>FEDERAL</t>
  </si>
  <si>
    <t>FEDERAL BENEFIT OF STATE</t>
  </si>
  <si>
    <t xml:space="preserve">STATE   </t>
  </si>
  <si>
    <t>TOTAL</t>
  </si>
  <si>
    <t>SEP 30, 2021</t>
  </si>
  <si>
    <t>OCT 31, 2021</t>
  </si>
  <si>
    <t>NOV 30, 2021</t>
  </si>
  <si>
    <t>SUBTOTAL BEFORE FBOS</t>
  </si>
  <si>
    <t>4 MONTH</t>
  </si>
  <si>
    <t>ACTIVITY</t>
  </si>
  <si>
    <t>FEDERAL TAX RATE</t>
  </si>
  <si>
    <t>STATE TAX RATE</t>
  </si>
  <si>
    <t>DESCRIPTION</t>
  </si>
  <si>
    <t>ADIT BALANCE</t>
  </si>
  <si>
    <t>MO ACTIVITY</t>
  </si>
  <si>
    <t>12 MONTH</t>
  </si>
  <si>
    <t>Reconcile Federal &amp; State Excess Accelerated Depreciation / Repairs / 263A from August 31, 2021 to December 31, 2021</t>
  </si>
  <si>
    <t>(1)</t>
  </si>
  <si>
    <t>(2)</t>
  </si>
  <si>
    <t>(3)</t>
  </si>
  <si>
    <t>(4)</t>
  </si>
  <si>
    <t>(5)</t>
  </si>
  <si>
    <t>(6)</t>
  </si>
  <si>
    <t>(7)</t>
  </si>
  <si>
    <t>(8)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</si>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</sst>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64" fontId="2" fillId="0" borderId="0" xfId="3" applyNumberFormat="1" applyFont="1" applyProtection="1"/>
    <xf numFmtId="0" fontId="2" fillId="0" borderId="0" xfId="4" applyFont="1" applyFill="1" applyAlignment="1">
      <alignment horizontal="center"/>
    </xf>
    <xf numFmtId="0" fontId="2" fillId="0" borderId="0" xfId="4" applyFont="1" applyFill="1"/>
    <xf numFmtId="0" fontId="2" fillId="0" borderId="0" xfId="4" applyFont="1" applyFill="1" applyAlignment="1">
      <alignment horizontal="right"/>
    </xf>
    <xf numFmtId="0" fontId="2" fillId="0" borderId="1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4" fontId="4" fillId="0" borderId="0" xfId="1" applyNumberFormat="1" applyFont="1"/>
    <xf numFmtId="0" fontId="4" fillId="0" borderId="0" xfId="0" applyFont="1" applyAlignment="1">
      <alignment horizontal="left" indent="2"/>
    </xf>
    <xf numFmtId="164" fontId="4" fillId="0" borderId="0" xfId="0" applyNumberFormat="1" applyFont="1"/>
    <xf numFmtId="164" fontId="4" fillId="0" borderId="1" xfId="0" applyNumberFormat="1" applyFont="1" applyBorder="1"/>
    <xf numFmtId="9" fontId="4" fillId="0" borderId="0" xfId="2" applyFont="1"/>
    <xf numFmtId="164" fontId="4" fillId="0" borderId="3" xfId="1" applyNumberFormat="1" applyFont="1" applyBorder="1"/>
    <xf numFmtId="165" fontId="4" fillId="0" borderId="0" xfId="1" applyNumberFormat="1" applyFont="1"/>
    <xf numFmtId="0" fontId="2" fillId="0" borderId="0" xfId="0" applyFont="1" applyBorder="1" applyAlignment="1">
      <alignment horizontal="center"/>
    </xf>
    <xf numFmtId="0" fontId="4" fillId="0" borderId="0" xfId="0" quotePrefix="1" applyFont="1" applyAlignment="1">
      <alignment horizontal="center"/>
    </xf>
  </cellXfs>
  <cellStyles count="5">
    <cellStyle name="Comma" xfId="1" builtinId="3"/>
    <cellStyle name="Comma 32" xfId="3"/>
    <cellStyle name="Normal" xfId="0" builtinId="0"/>
    <cellStyle name="Normal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workbookViewId="0">
      <selection activeCell="E35" sqref="E35"/>
    </sheetView>
  </sheetViews>
  <sheetFormatPr defaultRowHeight="12.75" x14ac:dyDescent="0.2"/>
  <cols>
    <col min="1" max="1" width="9.28515625" style="9" bestFit="1" customWidth="1"/>
    <col min="2" max="2" width="61.85546875" style="10" bestFit="1" customWidth="1"/>
    <col min="3" max="7" width="16.7109375" style="10" customWidth="1"/>
    <col min="8" max="8" width="2.7109375" style="10" customWidth="1"/>
    <col min="9" max="9" width="16.7109375" style="10" customWidth="1"/>
    <col min="10" max="10" width="2.7109375" style="10" customWidth="1"/>
    <col min="11" max="11" width="15.28515625" style="10" bestFit="1" customWidth="1"/>
    <col min="12" max="12" width="13.5703125" style="10" bestFit="1" customWidth="1"/>
    <col min="13" max="16384" width="9.140625" style="10"/>
  </cols>
  <sheetData>
    <row r="1" spans="1:11" x14ac:dyDescent="0.2">
      <c r="B1" s="5"/>
      <c r="C1" s="6"/>
      <c r="D1" s="6"/>
      <c r="E1" s="6"/>
      <c r="F1" s="6"/>
      <c r="H1" s="6"/>
      <c r="I1" s="7"/>
      <c r="K1" s="7" t="s">
        <v>7</v>
      </c>
    </row>
    <row r="2" spans="1:11" x14ac:dyDescent="0.2">
      <c r="B2" s="5"/>
      <c r="C2" s="6"/>
      <c r="D2" s="6"/>
      <c r="E2" s="6"/>
      <c r="F2" s="6"/>
      <c r="H2" s="6"/>
      <c r="I2" s="7"/>
      <c r="K2" s="7" t="s">
        <v>12</v>
      </c>
    </row>
    <row r="3" spans="1:11" x14ac:dyDescent="0.2">
      <c r="B3" s="5"/>
      <c r="C3" s="6"/>
      <c r="D3" s="6"/>
      <c r="E3" s="6"/>
      <c r="F3" s="6"/>
      <c r="H3" s="6"/>
      <c r="I3" s="7"/>
      <c r="K3" s="7" t="s">
        <v>8</v>
      </c>
    </row>
    <row r="4" spans="1:11" x14ac:dyDescent="0.2">
      <c r="B4" s="5"/>
      <c r="C4" s="6"/>
      <c r="D4" s="6"/>
      <c r="E4" s="6"/>
      <c r="F4" s="6"/>
      <c r="H4" s="6"/>
      <c r="I4" s="7"/>
      <c r="K4" s="7" t="s">
        <v>9</v>
      </c>
    </row>
    <row r="5" spans="1:11" x14ac:dyDescent="0.2">
      <c r="B5" s="5"/>
      <c r="C5" s="6"/>
      <c r="D5" s="6"/>
      <c r="E5" s="6"/>
      <c r="F5" s="6"/>
      <c r="G5" s="6"/>
      <c r="H5" s="6"/>
      <c r="I5" s="6"/>
    </row>
    <row r="6" spans="1:11" x14ac:dyDescent="0.2">
      <c r="B6" s="5"/>
      <c r="C6" s="5" t="s">
        <v>10</v>
      </c>
      <c r="D6" s="6"/>
      <c r="E6" s="6"/>
      <c r="G6" s="6"/>
      <c r="H6" s="6"/>
      <c r="I6" s="6"/>
    </row>
    <row r="7" spans="1:11" x14ac:dyDescent="0.2">
      <c r="B7" s="5"/>
      <c r="C7" s="5" t="s">
        <v>7</v>
      </c>
      <c r="D7" s="6"/>
      <c r="E7" s="6"/>
      <c r="G7" s="6"/>
      <c r="H7" s="6"/>
      <c r="I7" s="6"/>
    </row>
    <row r="8" spans="1:11" x14ac:dyDescent="0.2">
      <c r="B8" s="5"/>
      <c r="C8" s="5" t="s">
        <v>13</v>
      </c>
      <c r="D8" s="6"/>
      <c r="E8" s="6"/>
      <c r="G8" s="6"/>
      <c r="H8" s="6"/>
      <c r="I8" s="6"/>
    </row>
    <row r="9" spans="1:11" x14ac:dyDescent="0.2">
      <c r="B9" s="5"/>
      <c r="C9" s="5" t="s">
        <v>35</v>
      </c>
      <c r="D9" s="6"/>
      <c r="E9" s="6"/>
      <c r="G9" s="6"/>
      <c r="H9" s="6"/>
      <c r="I9" s="6"/>
    </row>
    <row r="12" spans="1:11" x14ac:dyDescent="0.2">
      <c r="A12" s="11"/>
      <c r="B12" s="12"/>
      <c r="C12" s="1" t="s">
        <v>3</v>
      </c>
      <c r="D12" s="8" t="s">
        <v>23</v>
      </c>
      <c r="E12" s="8" t="s">
        <v>24</v>
      </c>
      <c r="F12" s="8" t="s">
        <v>25</v>
      </c>
      <c r="G12" s="1" t="s">
        <v>6</v>
      </c>
      <c r="I12" s="1" t="s">
        <v>27</v>
      </c>
    </row>
    <row r="13" spans="1:11" x14ac:dyDescent="0.2">
      <c r="A13" s="13"/>
      <c r="B13" s="14"/>
      <c r="C13" s="24" t="s">
        <v>32</v>
      </c>
      <c r="D13" s="24" t="s">
        <v>32</v>
      </c>
      <c r="E13" s="24" t="s">
        <v>32</v>
      </c>
      <c r="F13" s="24" t="s">
        <v>32</v>
      </c>
      <c r="G13" s="24" t="s">
        <v>32</v>
      </c>
      <c r="I13" s="24" t="s">
        <v>28</v>
      </c>
    </row>
    <row r="14" spans="1:11" x14ac:dyDescent="0.2">
      <c r="A14" s="13" t="s">
        <v>11</v>
      </c>
      <c r="B14" s="14" t="s">
        <v>0</v>
      </c>
      <c r="C14" s="2" t="s">
        <v>4</v>
      </c>
      <c r="D14" s="2" t="s">
        <v>4</v>
      </c>
      <c r="E14" s="2" t="s">
        <v>4</v>
      </c>
      <c r="F14" s="2" t="s">
        <v>4</v>
      </c>
      <c r="G14" s="2" t="s">
        <v>4</v>
      </c>
      <c r="I14" s="2" t="s">
        <v>4</v>
      </c>
    </row>
    <row r="15" spans="1:11" x14ac:dyDescent="0.2">
      <c r="A15" s="15"/>
      <c r="B15" s="16"/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I15" s="3" t="s">
        <v>5</v>
      </c>
    </row>
    <row r="16" spans="1:11" s="9" customFormat="1" x14ac:dyDescent="0.2">
      <c r="B16" s="25" t="s">
        <v>36</v>
      </c>
      <c r="C16" s="25" t="s">
        <v>37</v>
      </c>
      <c r="D16" s="25" t="s">
        <v>38</v>
      </c>
      <c r="E16" s="25" t="s">
        <v>39</v>
      </c>
      <c r="F16" s="25" t="s">
        <v>40</v>
      </c>
      <c r="G16" s="25" t="s">
        <v>41</v>
      </c>
      <c r="I16" s="25" t="s">
        <v>42</v>
      </c>
    </row>
    <row r="18" spans="1:11" x14ac:dyDescent="0.2">
      <c r="A18" s="9">
        <v>1</v>
      </c>
      <c r="B18" s="10" t="s">
        <v>1</v>
      </c>
      <c r="C18" s="4">
        <v>-57212751.068750009</v>
      </c>
      <c r="D18" s="17">
        <f>C18+D37</f>
        <v>-57423967.082500011</v>
      </c>
      <c r="E18" s="17">
        <f>D18+E37</f>
        <v>-57635183.096250013</v>
      </c>
      <c r="F18" s="17">
        <f>E18+F37</f>
        <v>-57846399.110000014</v>
      </c>
      <c r="G18" s="4">
        <v>-58057615.123750016</v>
      </c>
      <c r="I18" s="4">
        <f>G18-C18</f>
        <v>-844864.05500000715</v>
      </c>
    </row>
    <row r="19" spans="1:11" x14ac:dyDescent="0.2">
      <c r="A19" s="9">
        <f>A18+1</f>
        <v>2</v>
      </c>
      <c r="B19" s="10" t="s">
        <v>2</v>
      </c>
      <c r="C19" s="4">
        <v>-11939179.125</v>
      </c>
      <c r="D19" s="17">
        <f>C19+D47</f>
        <v>-12014037.75</v>
      </c>
      <c r="E19" s="17">
        <f>D19+E47</f>
        <v>-12088896.375</v>
      </c>
      <c r="F19" s="17">
        <f>E19+F47</f>
        <v>-12163755</v>
      </c>
      <c r="G19" s="4">
        <v>-12238613.625</v>
      </c>
      <c r="I19" s="4">
        <f>G19-C19</f>
        <v>-299434.5</v>
      </c>
    </row>
    <row r="22" spans="1:11" x14ac:dyDescent="0.2">
      <c r="A22" s="11"/>
      <c r="B22" s="12"/>
      <c r="C22" s="1"/>
      <c r="D22" s="8" t="s">
        <v>23</v>
      </c>
      <c r="E22" s="8" t="s">
        <v>24</v>
      </c>
      <c r="F22" s="8" t="s">
        <v>25</v>
      </c>
      <c r="G22" s="1" t="s">
        <v>6</v>
      </c>
      <c r="I22" s="1" t="s">
        <v>27</v>
      </c>
      <c r="K22" s="1" t="s">
        <v>34</v>
      </c>
    </row>
    <row r="23" spans="1:11" x14ac:dyDescent="0.2">
      <c r="A23" s="13"/>
      <c r="B23" s="14"/>
      <c r="C23" s="24"/>
      <c r="D23" s="24" t="s">
        <v>33</v>
      </c>
      <c r="E23" s="24" t="s">
        <v>33</v>
      </c>
      <c r="F23" s="24" t="s">
        <v>33</v>
      </c>
      <c r="G23" s="24" t="s">
        <v>33</v>
      </c>
      <c r="I23" s="24" t="s">
        <v>28</v>
      </c>
      <c r="K23" s="24" t="s">
        <v>28</v>
      </c>
    </row>
    <row r="24" spans="1:11" x14ac:dyDescent="0.2">
      <c r="A24" s="13" t="s">
        <v>11</v>
      </c>
      <c r="B24" s="13" t="s">
        <v>31</v>
      </c>
      <c r="C24" s="2" t="s">
        <v>44</v>
      </c>
      <c r="D24" s="2" t="s">
        <v>4</v>
      </c>
      <c r="E24" s="2" t="s">
        <v>4</v>
      </c>
      <c r="F24" s="2" t="s">
        <v>4</v>
      </c>
      <c r="G24" s="2" t="s">
        <v>4</v>
      </c>
      <c r="I24" s="2" t="s">
        <v>4</v>
      </c>
      <c r="K24" s="2" t="s">
        <v>4</v>
      </c>
    </row>
    <row r="25" spans="1:11" x14ac:dyDescent="0.2">
      <c r="A25" s="15"/>
      <c r="B25" s="16"/>
      <c r="C25" s="3"/>
      <c r="D25" s="3" t="s">
        <v>5</v>
      </c>
      <c r="E25" s="3" t="s">
        <v>5</v>
      </c>
      <c r="F25" s="3" t="s">
        <v>5</v>
      </c>
      <c r="G25" s="3" t="s">
        <v>5</v>
      </c>
      <c r="I25" s="3" t="s">
        <v>5</v>
      </c>
      <c r="K25" s="3" t="s">
        <v>5</v>
      </c>
    </row>
    <row r="26" spans="1:11" s="9" customFormat="1" x14ac:dyDescent="0.2">
      <c r="B26" s="25" t="s">
        <v>36</v>
      </c>
      <c r="C26" s="25" t="s">
        <v>37</v>
      </c>
      <c r="D26" s="25" t="s">
        <v>38</v>
      </c>
      <c r="E26" s="25" t="s">
        <v>39</v>
      </c>
      <c r="F26" s="25" t="s">
        <v>40</v>
      </c>
      <c r="G26" s="25" t="s">
        <v>41</v>
      </c>
      <c r="I26" s="25" t="s">
        <v>42</v>
      </c>
      <c r="K26" s="25" t="s">
        <v>43</v>
      </c>
    </row>
    <row r="27" spans="1:11" x14ac:dyDescent="0.2">
      <c r="A27" s="13"/>
      <c r="B27" s="14"/>
      <c r="C27" s="2"/>
      <c r="D27" s="2"/>
      <c r="E27" s="2"/>
      <c r="F27" s="2"/>
      <c r="G27" s="2"/>
      <c r="I27" s="2"/>
      <c r="K27" s="2"/>
    </row>
    <row r="28" spans="1:11" x14ac:dyDescent="0.2">
      <c r="A28" s="9">
        <f>A19+1</f>
        <v>3</v>
      </c>
      <c r="B28" s="10" t="s">
        <v>19</v>
      </c>
      <c r="G28" s="17"/>
      <c r="I28" s="17"/>
    </row>
    <row r="29" spans="1:11" x14ac:dyDescent="0.2">
      <c r="A29" s="9">
        <f t="shared" ref="A29:A37" si="0">A28+1</f>
        <v>4</v>
      </c>
      <c r="B29" s="18" t="s">
        <v>14</v>
      </c>
      <c r="D29" s="19">
        <f>K29/12</f>
        <v>1378118</v>
      </c>
      <c r="E29" s="19">
        <f>K29/12</f>
        <v>1378118</v>
      </c>
      <c r="F29" s="19">
        <f>K29/12</f>
        <v>1378118</v>
      </c>
      <c r="G29" s="19">
        <f>K29/12</f>
        <v>1378118</v>
      </c>
      <c r="I29" s="19">
        <f>SUM(D29:G29)</f>
        <v>5512472</v>
      </c>
      <c r="K29" s="17">
        <v>16537416</v>
      </c>
    </row>
    <row r="30" spans="1:11" x14ac:dyDescent="0.2">
      <c r="A30" s="9">
        <f t="shared" si="0"/>
        <v>5</v>
      </c>
      <c r="B30" s="18" t="s">
        <v>15</v>
      </c>
      <c r="D30" s="19">
        <f>K30/12</f>
        <v>-1155395.75</v>
      </c>
      <c r="E30" s="19">
        <f>K30/12</f>
        <v>-1155395.75</v>
      </c>
      <c r="F30" s="19">
        <f>K30/12</f>
        <v>-1155395.75</v>
      </c>
      <c r="G30" s="19">
        <f>K30/12</f>
        <v>-1155395.75</v>
      </c>
      <c r="I30" s="19">
        <f>SUM(D30:G30)</f>
        <v>-4621583</v>
      </c>
      <c r="K30" s="17">
        <v>-13864749</v>
      </c>
    </row>
    <row r="31" spans="1:11" x14ac:dyDescent="0.2">
      <c r="A31" s="9">
        <f t="shared" si="0"/>
        <v>6</v>
      </c>
      <c r="B31" s="18" t="s">
        <v>16</v>
      </c>
      <c r="D31" s="19">
        <f>K31/12</f>
        <v>-172989.5</v>
      </c>
      <c r="E31" s="19">
        <f>K31/12</f>
        <v>-172989.5</v>
      </c>
      <c r="F31" s="19">
        <f>K31/12</f>
        <v>-172989.5</v>
      </c>
      <c r="G31" s="19">
        <f>K31/12</f>
        <v>-172989.5</v>
      </c>
      <c r="I31" s="19">
        <f>SUM(D31:G31)</f>
        <v>-691958</v>
      </c>
      <c r="K31" s="17">
        <v>-2075874</v>
      </c>
    </row>
    <row r="32" spans="1:11" x14ac:dyDescent="0.2">
      <c r="A32" s="9">
        <f t="shared" si="0"/>
        <v>7</v>
      </c>
      <c r="B32" s="18" t="s">
        <v>17</v>
      </c>
      <c r="D32" s="19">
        <f>K32/12</f>
        <v>-1130381.9166666667</v>
      </c>
      <c r="E32" s="19">
        <f>K32/12</f>
        <v>-1130381.9166666667</v>
      </c>
      <c r="F32" s="19">
        <f>K32/12</f>
        <v>-1130381.9166666667</v>
      </c>
      <c r="G32" s="19">
        <f>K32/12</f>
        <v>-1130381.9166666667</v>
      </c>
      <c r="I32" s="19">
        <f>SUM(D32:G32)</f>
        <v>-4521527.666666667</v>
      </c>
      <c r="K32" s="17">
        <f>-13559040-5543</f>
        <v>-13564583</v>
      </c>
    </row>
    <row r="33" spans="1:11" x14ac:dyDescent="0.2">
      <c r="A33" s="9">
        <f t="shared" si="0"/>
        <v>8</v>
      </c>
      <c r="B33" s="18" t="s">
        <v>26</v>
      </c>
      <c r="D33" s="20">
        <f>SUM(D29:D32)</f>
        <v>-1080649.1666666667</v>
      </c>
      <c r="E33" s="20">
        <f t="shared" ref="E33:I33" si="1">SUM(E29:E32)</f>
        <v>-1080649.1666666667</v>
      </c>
      <c r="F33" s="20">
        <f t="shared" si="1"/>
        <v>-1080649.1666666667</v>
      </c>
      <c r="G33" s="20">
        <f t="shared" si="1"/>
        <v>-1080649.1666666667</v>
      </c>
      <c r="I33" s="20">
        <f t="shared" si="1"/>
        <v>-4322596.666666667</v>
      </c>
      <c r="K33" s="20">
        <f>SUM(K29:K32)</f>
        <v>-12967790</v>
      </c>
    </row>
    <row r="34" spans="1:11" x14ac:dyDescent="0.2">
      <c r="A34" s="9">
        <f t="shared" si="0"/>
        <v>9</v>
      </c>
      <c r="B34" s="18" t="s">
        <v>20</v>
      </c>
      <c r="D34" s="19">
        <f>-D47</f>
        <v>74858.625</v>
      </c>
      <c r="E34" s="19">
        <f t="shared" ref="E34:G34" si="2">-E47</f>
        <v>74858.625</v>
      </c>
      <c r="F34" s="19">
        <f t="shared" si="2"/>
        <v>74858.625</v>
      </c>
      <c r="G34" s="19">
        <f t="shared" si="2"/>
        <v>74858.625</v>
      </c>
      <c r="I34" s="19">
        <f>SUM(D34:G34)</f>
        <v>299434.5</v>
      </c>
    </row>
    <row r="35" spans="1:11" x14ac:dyDescent="0.2">
      <c r="A35" s="9">
        <f t="shared" si="0"/>
        <v>10</v>
      </c>
      <c r="B35" s="18" t="s">
        <v>22</v>
      </c>
      <c r="D35" s="20">
        <f>SUM(D33:D34)</f>
        <v>-1005790.5416666667</v>
      </c>
      <c r="E35" s="20">
        <f>SUM(E33:E34)</f>
        <v>-1005790.5416666667</v>
      </c>
      <c r="F35" s="20">
        <f t="shared" ref="F35:I35" si="3">SUM(F33:F34)</f>
        <v>-1005790.5416666667</v>
      </c>
      <c r="G35" s="20">
        <f t="shared" si="3"/>
        <v>-1005790.5416666667</v>
      </c>
      <c r="I35" s="20">
        <f t="shared" si="3"/>
        <v>-4023162.166666667</v>
      </c>
    </row>
    <row r="36" spans="1:11" x14ac:dyDescent="0.2">
      <c r="A36" s="9">
        <f t="shared" si="0"/>
        <v>11</v>
      </c>
      <c r="B36" s="18" t="s">
        <v>29</v>
      </c>
      <c r="D36" s="21">
        <v>0.21</v>
      </c>
      <c r="E36" s="21">
        <v>0.21</v>
      </c>
      <c r="F36" s="21">
        <v>0.21</v>
      </c>
      <c r="G36" s="21">
        <v>0.21</v>
      </c>
      <c r="I36" s="21">
        <f t="shared" ref="I36" si="4">G36-C36</f>
        <v>0.21</v>
      </c>
    </row>
    <row r="37" spans="1:11" ht="13.5" thickBot="1" x14ac:dyDescent="0.25">
      <c r="A37" s="9">
        <f t="shared" si="0"/>
        <v>12</v>
      </c>
      <c r="B37" s="10" t="s">
        <v>1</v>
      </c>
      <c r="D37" s="22">
        <f>D35*21%</f>
        <v>-211216.01375000001</v>
      </c>
      <c r="E37" s="22">
        <f t="shared" ref="E37:I37" si="5">E35*21%</f>
        <v>-211216.01375000001</v>
      </c>
      <c r="F37" s="22">
        <f t="shared" si="5"/>
        <v>-211216.01375000001</v>
      </c>
      <c r="G37" s="22">
        <f t="shared" si="5"/>
        <v>-211216.01375000001</v>
      </c>
      <c r="H37" s="17"/>
      <c r="I37" s="22">
        <f t="shared" si="5"/>
        <v>-844864.05500000005</v>
      </c>
    </row>
    <row r="38" spans="1:11" ht="13.5" thickTop="1" x14ac:dyDescent="0.2">
      <c r="D38" s="17"/>
      <c r="E38" s="17"/>
      <c r="F38" s="17"/>
      <c r="G38" s="17"/>
      <c r="H38" s="17"/>
      <c r="I38" s="17"/>
    </row>
    <row r="39" spans="1:11" x14ac:dyDescent="0.2">
      <c r="A39" s="9">
        <f>A37+1</f>
        <v>13</v>
      </c>
      <c r="B39" s="10" t="s">
        <v>21</v>
      </c>
      <c r="D39" s="17"/>
      <c r="E39" s="17"/>
      <c r="F39" s="17"/>
      <c r="G39" s="17"/>
      <c r="H39" s="17"/>
      <c r="I39" s="17"/>
    </row>
    <row r="40" spans="1:11" x14ac:dyDescent="0.2">
      <c r="A40" s="9">
        <f t="shared" ref="A40:A47" si="6">A39+1</f>
        <v>14</v>
      </c>
      <c r="B40" s="18" t="s">
        <v>14</v>
      </c>
      <c r="D40" s="19">
        <f>K40/12</f>
        <v>1378118</v>
      </c>
      <c r="E40" s="19">
        <f>K40/12</f>
        <v>1378118</v>
      </c>
      <c r="F40" s="19">
        <f>K40/12</f>
        <v>1378118</v>
      </c>
      <c r="G40" s="19">
        <f>K40/12</f>
        <v>1378118</v>
      </c>
      <c r="I40" s="19">
        <f>SUM(D40:G40)</f>
        <v>5512472</v>
      </c>
      <c r="K40" s="17">
        <v>16537416</v>
      </c>
    </row>
    <row r="41" spans="1:11" x14ac:dyDescent="0.2">
      <c r="A41" s="9">
        <f t="shared" si="6"/>
        <v>15</v>
      </c>
      <c r="B41" s="18" t="s">
        <v>15</v>
      </c>
      <c r="D41" s="19">
        <f>K41/12</f>
        <v>-1155395.75</v>
      </c>
      <c r="E41" s="19">
        <f>K41/12</f>
        <v>-1155395.75</v>
      </c>
      <c r="F41" s="19">
        <f>K41/12</f>
        <v>-1155395.75</v>
      </c>
      <c r="G41" s="19">
        <f>K41/12</f>
        <v>-1155395.75</v>
      </c>
      <c r="I41" s="19">
        <f>SUM(D41:G41)</f>
        <v>-4621583</v>
      </c>
      <c r="K41" s="17">
        <v>-13864749</v>
      </c>
    </row>
    <row r="42" spans="1:11" x14ac:dyDescent="0.2">
      <c r="A42" s="9">
        <f t="shared" si="6"/>
        <v>16</v>
      </c>
      <c r="B42" s="18" t="s">
        <v>16</v>
      </c>
      <c r="D42" s="19">
        <f>K42/12</f>
        <v>-172989.5</v>
      </c>
      <c r="E42" s="19">
        <f>K42/12</f>
        <v>-172989.5</v>
      </c>
      <c r="F42" s="19">
        <f>K42/12</f>
        <v>-172989.5</v>
      </c>
      <c r="G42" s="19">
        <f>K42/12</f>
        <v>-172989.5</v>
      </c>
      <c r="I42" s="19">
        <f>SUM(D42:G42)</f>
        <v>-691958</v>
      </c>
      <c r="K42" s="17">
        <v>-2075874</v>
      </c>
    </row>
    <row r="43" spans="1:11" x14ac:dyDescent="0.2">
      <c r="A43" s="9">
        <f t="shared" si="6"/>
        <v>17</v>
      </c>
      <c r="B43" s="18" t="s">
        <v>17</v>
      </c>
      <c r="D43" s="19">
        <f>K43/12</f>
        <v>-1130381.9166666667</v>
      </c>
      <c r="E43" s="19">
        <f>K43/12</f>
        <v>-1130381.9166666667</v>
      </c>
      <c r="F43" s="19">
        <f>K43/12</f>
        <v>-1130381.9166666667</v>
      </c>
      <c r="G43" s="19">
        <f>K43/12</f>
        <v>-1130381.9166666667</v>
      </c>
      <c r="I43" s="19">
        <f>SUM(D43:G43)</f>
        <v>-4521527.666666667</v>
      </c>
      <c r="K43" s="17">
        <f>-13559040-5543</f>
        <v>-13564583</v>
      </c>
    </row>
    <row r="44" spans="1:11" x14ac:dyDescent="0.2">
      <c r="A44" s="9">
        <f t="shared" si="6"/>
        <v>18</v>
      </c>
      <c r="B44" s="18" t="s">
        <v>18</v>
      </c>
      <c r="D44" s="19">
        <f>K44/12</f>
        <v>-416523.33333333331</v>
      </c>
      <c r="E44" s="19">
        <f>K44/12</f>
        <v>-416523.33333333331</v>
      </c>
      <c r="F44" s="19">
        <f>K44/12</f>
        <v>-416523.33333333331</v>
      </c>
      <c r="G44" s="19">
        <f>K44/12</f>
        <v>-416523.33333333331</v>
      </c>
      <c r="I44" s="19">
        <f>SUM(D44:G44)</f>
        <v>-1666093.3333333333</v>
      </c>
      <c r="K44" s="17">
        <v>-4998280</v>
      </c>
    </row>
    <row r="45" spans="1:11" x14ac:dyDescent="0.2">
      <c r="A45" s="9">
        <f t="shared" si="6"/>
        <v>19</v>
      </c>
      <c r="B45" s="18" t="s">
        <v>22</v>
      </c>
      <c r="D45" s="20">
        <f>SUM(D40:D44)</f>
        <v>-1497172.5</v>
      </c>
      <c r="E45" s="20">
        <f t="shared" ref="E45:K45" si="7">SUM(E40:E44)</f>
        <v>-1497172.5</v>
      </c>
      <c r="F45" s="20">
        <f t="shared" si="7"/>
        <v>-1497172.5</v>
      </c>
      <c r="G45" s="20">
        <f t="shared" si="7"/>
        <v>-1497172.5</v>
      </c>
      <c r="I45" s="20">
        <f t="shared" si="7"/>
        <v>-5988690</v>
      </c>
      <c r="K45" s="20">
        <f t="shared" si="7"/>
        <v>-17966070</v>
      </c>
    </row>
    <row r="46" spans="1:11" x14ac:dyDescent="0.2">
      <c r="A46" s="9">
        <f t="shared" si="6"/>
        <v>20</v>
      </c>
      <c r="B46" s="18" t="s">
        <v>30</v>
      </c>
      <c r="D46" s="21">
        <v>0.05</v>
      </c>
      <c r="E46" s="21">
        <v>0.05</v>
      </c>
      <c r="F46" s="21">
        <v>0.05</v>
      </c>
      <c r="G46" s="21">
        <v>0.05</v>
      </c>
      <c r="I46" s="21">
        <f t="shared" ref="I46:I48" si="8">G46-C46</f>
        <v>0.05</v>
      </c>
    </row>
    <row r="47" spans="1:11" ht="13.5" thickBot="1" x14ac:dyDescent="0.25">
      <c r="A47" s="9">
        <f t="shared" si="6"/>
        <v>21</v>
      </c>
      <c r="B47" s="10" t="s">
        <v>2</v>
      </c>
      <c r="D47" s="22">
        <f>D45*5%</f>
        <v>-74858.625</v>
      </c>
      <c r="E47" s="22">
        <f t="shared" ref="E47:I47" si="9">E45*5%</f>
        <v>-74858.625</v>
      </c>
      <c r="F47" s="22">
        <f t="shared" si="9"/>
        <v>-74858.625</v>
      </c>
      <c r="G47" s="22">
        <f t="shared" si="9"/>
        <v>-74858.625</v>
      </c>
      <c r="H47" s="17"/>
      <c r="I47" s="22">
        <f t="shared" si="9"/>
        <v>-299434.5</v>
      </c>
    </row>
    <row r="48" spans="1:11" ht="13.5" thickTop="1" x14ac:dyDescent="0.2">
      <c r="D48" s="17"/>
      <c r="E48" s="17"/>
      <c r="F48" s="17"/>
      <c r="G48" s="17"/>
      <c r="H48" s="17"/>
      <c r="I48" s="17">
        <f t="shared" si="8"/>
        <v>0</v>
      </c>
    </row>
    <row r="49" spans="4:9" x14ac:dyDescent="0.2">
      <c r="D49" s="23"/>
      <c r="E49" s="23"/>
      <c r="F49" s="23"/>
      <c r="G49" s="23"/>
      <c r="I49" s="23"/>
    </row>
  </sheetData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1-214 Attachment 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 \ Jennifer</dc:creator>
  <cp:lastModifiedBy>Harding \ Jennifer</cp:lastModifiedBy>
  <cp:lastPrinted>2021-07-21T15:53:24Z</cp:lastPrinted>
  <dcterms:created xsi:type="dcterms:W3CDTF">2021-07-21T14:24:35Z</dcterms:created>
  <dcterms:modified xsi:type="dcterms:W3CDTF">2021-07-21T15:58:44Z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