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856387AE-4AC3-4D8C-A7A0-5EE06348EB21}" xr6:coauthVersionLast="46" xr6:coauthVersionMax="46" xr10:uidLastSave="{00000000-0000-0000-0000-000000000000}"/>
  <bookViews>
    <workbookView xWindow="-120" yWindow="-120" windowWidth="29040" windowHeight="15840" tabRatio="861" xr2:uid="{00000000-000D-0000-FFFF-FFFF00000000}"/>
  </bookViews>
  <sheets>
    <sheet name="Hyperion Data" sheetId="32" r:id="rId1"/>
    <sheet name="Basis 1" sheetId="29" r:id="rId2"/>
    <sheet name="Basis 2" sheetId="11" r:id="rId3"/>
    <sheet name="Basis 3" sheetId="23" r:id="rId4"/>
    <sheet name="Basis 4" sheetId="30" r:id="rId5"/>
    <sheet name="Basis 7" sheetId="31" r:id="rId6"/>
    <sheet name="Basis 8" sheetId="16" r:id="rId7"/>
    <sheet name="Basis 9" sheetId="14" r:id="rId8"/>
    <sheet name="Basis 10" sheetId="5" r:id="rId9"/>
    <sheet name="Basis 11" sheetId="17" r:id="rId10"/>
    <sheet name="Basis 13a" sheetId="7" r:id="rId11"/>
    <sheet name="Basis 13b" sheetId="27" state="hidden" r:id="rId12"/>
    <sheet name="Basis 13c" sheetId="28" r:id="rId13"/>
    <sheet name="Basis 13d" sheetId="24" state="hidden" r:id="rId14"/>
    <sheet name="Basis 13e" sheetId="25" r:id="rId15"/>
    <sheet name="Basis 13f" sheetId="26" r:id="rId16"/>
    <sheet name="Basis 14" sheetId="20" r:id="rId17"/>
    <sheet name="Basis 20" sheetId="22" r:id="rId18"/>
  </sheets>
  <definedNames>
    <definedName name="allocbasis" localSheetId="1">#REF!</definedName>
    <definedName name="allocbasis" localSheetId="9">#REF!</definedName>
    <definedName name="allocbasis" localSheetId="11">#REF!</definedName>
    <definedName name="allocbasis" localSheetId="12">#REF!</definedName>
    <definedName name="allocbasis" localSheetId="13">#REF!</definedName>
    <definedName name="allocbasis" localSheetId="14">#REF!</definedName>
    <definedName name="allocbasis" localSheetId="15">#REF!</definedName>
    <definedName name="allocbasis" localSheetId="16">#REF!</definedName>
    <definedName name="allocbasis" localSheetId="17">#REF!</definedName>
    <definedName name="allocbasis" localSheetId="3">#REF!</definedName>
    <definedName name="allocbasis" localSheetId="4">#REF!</definedName>
    <definedName name="allocbasis" localSheetId="5">#REF!</definedName>
    <definedName name="allocbasis" localSheetId="6">#REF!</definedName>
    <definedName name="allocbasis" localSheetId="7">#REF!</definedName>
    <definedName name="allocbasis">#REF!</definedName>
    <definedName name="_xlnm.Print_Area" localSheetId="2">'Basis 2'!$A$1:$D$31</definedName>
    <definedName name="_xlnm.Print_Titles" localSheetId="0">'Hyperion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32" l="1"/>
  <c r="N40" i="32"/>
  <c r="M40" i="32"/>
  <c r="L40" i="32"/>
  <c r="D40" i="32"/>
  <c r="G40" i="32"/>
  <c r="E40" i="32"/>
  <c r="F40" i="32"/>
  <c r="K31" i="32"/>
  <c r="K40" i="32" s="1"/>
  <c r="H33" i="17" l="1"/>
  <c r="G33" i="17"/>
  <c r="F33" i="17"/>
  <c r="H16" i="17" l="1"/>
  <c r="H31" i="17" s="1"/>
  <c r="H19" i="17"/>
  <c r="H17" i="17"/>
  <c r="H18" i="17"/>
  <c r="H28" i="17"/>
  <c r="H22" i="17"/>
  <c r="H20" i="17"/>
  <c r="H40" i="32" l="1"/>
  <c r="I40" i="32"/>
  <c r="J40" i="32"/>
  <c r="P40" i="32"/>
  <c r="Q40" i="32"/>
  <c r="R40" i="32"/>
  <c r="S40" i="32"/>
  <c r="T40" i="32"/>
  <c r="U40" i="32"/>
  <c r="V40" i="32"/>
  <c r="W40" i="32"/>
  <c r="X40" i="32"/>
  <c r="Y40" i="32"/>
  <c r="B55" i="29" s="1"/>
  <c r="C40" i="32"/>
  <c r="E60" i="32" l="1"/>
  <c r="U64" i="32"/>
  <c r="Y63" i="32"/>
  <c r="X63" i="32"/>
  <c r="W63" i="32"/>
  <c r="V63" i="32"/>
  <c r="T63" i="32"/>
  <c r="S63" i="32"/>
  <c r="R63" i="32"/>
  <c r="Q63" i="32"/>
  <c r="P63" i="32"/>
  <c r="O63" i="32"/>
  <c r="N63" i="32"/>
  <c r="K63" i="32"/>
  <c r="J63" i="32"/>
  <c r="D63" i="32"/>
  <c r="C63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L62" i="32"/>
  <c r="K62" i="32"/>
  <c r="J62" i="32"/>
  <c r="I62" i="32"/>
  <c r="D62" i="32"/>
  <c r="C62" i="32"/>
  <c r="U60" i="32"/>
  <c r="T60" i="32"/>
  <c r="Y56" i="32"/>
  <c r="Y60" i="32" s="1"/>
  <c r="X56" i="32"/>
  <c r="X60" i="32" s="1"/>
  <c r="W56" i="32"/>
  <c r="W60" i="32" s="1"/>
  <c r="V56" i="32"/>
  <c r="V60" i="32" s="1"/>
  <c r="U56" i="32"/>
  <c r="T56" i="32"/>
  <c r="S56" i="32"/>
  <c r="S60" i="32" s="1"/>
  <c r="R56" i="32"/>
  <c r="R60" i="32" s="1"/>
  <c r="Q56" i="32"/>
  <c r="Q60" i="32" s="1"/>
  <c r="P56" i="32"/>
  <c r="P60" i="32" s="1"/>
  <c r="O56" i="32"/>
  <c r="O60" i="32" s="1"/>
  <c r="N56" i="32"/>
  <c r="N60" i="32" s="1"/>
  <c r="M56" i="32"/>
  <c r="M60" i="32" s="1"/>
  <c r="L56" i="32"/>
  <c r="L60" i="32" s="1"/>
  <c r="K56" i="32"/>
  <c r="K60" i="32" s="1"/>
  <c r="J56" i="32"/>
  <c r="J60" i="32" s="1"/>
  <c r="I56" i="32"/>
  <c r="I60" i="32" s="1"/>
  <c r="H56" i="32"/>
  <c r="H60" i="32" s="1"/>
  <c r="G56" i="32"/>
  <c r="G60" i="32" s="1"/>
  <c r="F56" i="32"/>
  <c r="F60" i="32" s="1"/>
  <c r="E56" i="32"/>
  <c r="D56" i="32"/>
  <c r="D60" i="32" s="1"/>
  <c r="C56" i="32"/>
  <c r="C60" i="32" s="1"/>
  <c r="Y50" i="32"/>
  <c r="X50" i="32"/>
  <c r="W50" i="32"/>
  <c r="V50" i="32"/>
  <c r="T50" i="32"/>
  <c r="S50" i="32"/>
  <c r="R50" i="32"/>
  <c r="Q50" i="32"/>
  <c r="P50" i="32"/>
  <c r="O50" i="32"/>
  <c r="N50" i="32"/>
  <c r="K50" i="32"/>
  <c r="J50" i="32"/>
  <c r="D50" i="32"/>
  <c r="C50" i="32"/>
  <c r="U48" i="32"/>
  <c r="M48" i="32"/>
  <c r="M64" i="32" s="1"/>
  <c r="L48" i="32"/>
  <c r="L64" i="32" s="1"/>
  <c r="K48" i="32"/>
  <c r="K64" i="32" s="1"/>
  <c r="I48" i="32"/>
  <c r="I64" i="32" s="1"/>
  <c r="H48" i="32"/>
  <c r="H64" i="32" s="1"/>
  <c r="G48" i="32"/>
  <c r="G64" i="32" s="1"/>
  <c r="F48" i="32"/>
  <c r="F64" i="32" s="1"/>
  <c r="E48" i="32"/>
  <c r="E64" i="32" s="1"/>
  <c r="U46" i="32"/>
  <c r="U63" i="32" s="1"/>
  <c r="M46" i="32"/>
  <c r="M63" i="32" s="1"/>
  <c r="L46" i="32"/>
  <c r="L63" i="32" s="1"/>
  <c r="K46" i="32"/>
  <c r="I46" i="32"/>
  <c r="I63" i="32" s="1"/>
  <c r="H46" i="32"/>
  <c r="H63" i="32" s="1"/>
  <c r="G46" i="32"/>
  <c r="G63" i="32" s="1"/>
  <c r="F46" i="32"/>
  <c r="F63" i="32" s="1"/>
  <c r="E46" i="32"/>
  <c r="E50" i="32" s="1"/>
  <c r="U44" i="32"/>
  <c r="M44" i="32"/>
  <c r="L44" i="32"/>
  <c r="L50" i="32" s="1"/>
  <c r="K44" i="32"/>
  <c r="I44" i="32"/>
  <c r="I50" i="32" s="1"/>
  <c r="H44" i="32"/>
  <c r="H62" i="32" s="1"/>
  <c r="G44" i="32"/>
  <c r="G62" i="32" s="1"/>
  <c r="F44" i="32"/>
  <c r="F50" i="32" s="1"/>
  <c r="E44" i="32"/>
  <c r="E62" i="32" s="1"/>
  <c r="AA35" i="32"/>
  <c r="AA26" i="32"/>
  <c r="Y9" i="32"/>
  <c r="Y19" i="32" s="1"/>
  <c r="X9" i="32"/>
  <c r="X19" i="32" s="1"/>
  <c r="X23" i="32" s="1"/>
  <c r="W9" i="32"/>
  <c r="W19" i="32" s="1"/>
  <c r="W23" i="32" s="1"/>
  <c r="V9" i="32"/>
  <c r="V19" i="32" s="1"/>
  <c r="V23" i="32" s="1"/>
  <c r="U9" i="32"/>
  <c r="U19" i="32" s="1"/>
  <c r="U23" i="32" s="1"/>
  <c r="T9" i="32"/>
  <c r="T19" i="32" s="1"/>
  <c r="T23" i="32" s="1"/>
  <c r="S9" i="32"/>
  <c r="S19" i="32" s="1"/>
  <c r="S23" i="32" s="1"/>
  <c r="R9" i="32"/>
  <c r="R19" i="32" s="1"/>
  <c r="R23" i="32" s="1"/>
  <c r="Q9" i="32"/>
  <c r="Q19" i="32" s="1"/>
  <c r="Q23" i="32" s="1"/>
  <c r="P9" i="32"/>
  <c r="P19" i="32" s="1"/>
  <c r="P23" i="32" s="1"/>
  <c r="O9" i="32"/>
  <c r="O19" i="32" s="1"/>
  <c r="O23" i="32" s="1"/>
  <c r="N9" i="32"/>
  <c r="N19" i="32" s="1"/>
  <c r="N23" i="32" s="1"/>
  <c r="M9" i="32"/>
  <c r="L9" i="32"/>
  <c r="L19" i="32" s="1"/>
  <c r="L23" i="32" s="1"/>
  <c r="K9" i="32"/>
  <c r="K19" i="32" s="1"/>
  <c r="K23" i="32" s="1"/>
  <c r="J9" i="32"/>
  <c r="J19" i="32" s="1"/>
  <c r="J23" i="32" s="1"/>
  <c r="I9" i="32"/>
  <c r="I19" i="32" s="1"/>
  <c r="I23" i="32" s="1"/>
  <c r="H9" i="32"/>
  <c r="H19" i="32" s="1"/>
  <c r="H23" i="32" s="1"/>
  <c r="G9" i="32"/>
  <c r="G19" i="32" s="1"/>
  <c r="G23" i="32" s="1"/>
  <c r="F9" i="32"/>
  <c r="F19" i="32" s="1"/>
  <c r="F23" i="32" s="1"/>
  <c r="E9" i="32"/>
  <c r="E19" i="32" s="1"/>
  <c r="E23" i="32" s="1"/>
  <c r="D9" i="32"/>
  <c r="D19" i="32" s="1"/>
  <c r="D23" i="32" s="1"/>
  <c r="C9" i="32"/>
  <c r="A2" i="32"/>
  <c r="G50" i="32" l="1"/>
  <c r="H50" i="32"/>
  <c r="AA56" i="32"/>
  <c r="M50" i="32"/>
  <c r="C19" i="32"/>
  <c r="C23" i="32" s="1"/>
  <c r="U50" i="32"/>
  <c r="M19" i="32"/>
  <c r="M23" i="32" s="1"/>
  <c r="Y23" i="32"/>
  <c r="B32" i="16" s="1"/>
  <c r="B31" i="29"/>
  <c r="B28" i="11"/>
  <c r="AA64" i="32"/>
  <c r="M62" i="32"/>
  <c r="AA9" i="32"/>
  <c r="F62" i="32"/>
  <c r="E63" i="32"/>
  <c r="O38" i="29" l="1"/>
  <c r="O62" i="29" s="1"/>
  <c r="U66" i="32" l="1"/>
  <c r="K66" i="32"/>
  <c r="F66" i="32"/>
  <c r="G66" i="32"/>
  <c r="H66" i="32"/>
  <c r="I66" i="32"/>
  <c r="E66" i="32"/>
  <c r="C66" i="32"/>
  <c r="Z66" i="32" l="1"/>
  <c r="U68" i="32" l="1"/>
  <c r="K68" i="32"/>
  <c r="F68" i="32"/>
  <c r="G68" i="32"/>
  <c r="H68" i="32"/>
  <c r="I68" i="32"/>
  <c r="E68" i="32"/>
  <c r="Z68" i="32" l="1"/>
  <c r="M33" i="17" l="1"/>
  <c r="M18" i="17" s="1"/>
  <c r="L33" i="17"/>
  <c r="L17" i="17" s="1"/>
  <c r="K33" i="17"/>
  <c r="J33" i="17"/>
  <c r="J19" i="17" s="1"/>
  <c r="K28" i="17" l="1"/>
  <c r="K19" i="17"/>
  <c r="K20" i="17"/>
  <c r="J17" i="17"/>
  <c r="J31" i="17" s="1"/>
  <c r="K17" i="17"/>
  <c r="L19" i="17"/>
  <c r="L28" i="17"/>
  <c r="M28" i="17"/>
  <c r="M17" i="17"/>
  <c r="M19" i="17"/>
  <c r="M20" i="17"/>
  <c r="K31" i="17" l="1"/>
  <c r="L31" i="17"/>
  <c r="M31" i="17"/>
  <c r="C27" i="28" l="1"/>
  <c r="D31" i="7" l="1"/>
  <c r="D15" i="7" s="1"/>
  <c r="D20" i="7" l="1"/>
  <c r="D16" i="7"/>
  <c r="D17" i="7"/>
  <c r="C38" i="5" l="1"/>
  <c r="B27" i="22" l="1"/>
  <c r="C22" i="22" s="1"/>
  <c r="C21" i="22" l="1"/>
  <c r="E29" i="25"/>
  <c r="B29" i="25"/>
  <c r="G14" i="17" l="1"/>
  <c r="C17" i="22" l="1"/>
  <c r="C39" i="5" l="1"/>
  <c r="C37" i="5"/>
  <c r="C83" i="29" l="1"/>
  <c r="D83" i="29"/>
  <c r="G83" i="29"/>
  <c r="I83" i="29"/>
  <c r="K83" i="29"/>
  <c r="L83" i="29"/>
  <c r="N38" i="29" l="1"/>
  <c r="N62" i="29" s="1"/>
  <c r="M38" i="29"/>
  <c r="M62" i="29" s="1"/>
  <c r="L38" i="29"/>
  <c r="L62" i="29" s="1"/>
  <c r="D26" i="28" l="1"/>
  <c r="D25" i="28"/>
  <c r="D23" i="28"/>
  <c r="D22" i="28"/>
  <c r="D21" i="28"/>
  <c r="D20" i="28"/>
  <c r="D19" i="28"/>
  <c r="D18" i="28"/>
  <c r="D17" i="28"/>
  <c r="D16" i="28"/>
  <c r="D15" i="28"/>
  <c r="E15" i="28" s="1"/>
  <c r="C26" i="26" l="1"/>
  <c r="D28" i="26" s="1"/>
  <c r="D9" i="26" s="1"/>
  <c r="D17" i="26" l="1"/>
  <c r="D13" i="26"/>
  <c r="D12" i="26"/>
  <c r="D15" i="26"/>
  <c r="D11" i="26"/>
  <c r="D14" i="26"/>
  <c r="D26" i="26" l="1"/>
  <c r="B27" i="17"/>
  <c r="B26" i="17"/>
  <c r="B25" i="17"/>
  <c r="B24" i="17"/>
  <c r="B23" i="17"/>
  <c r="B16" i="16"/>
  <c r="C33" i="30" l="1"/>
  <c r="C17" i="30" s="1"/>
  <c r="C21" i="30" l="1"/>
  <c r="C23" i="30"/>
  <c r="C20" i="30"/>
  <c r="D33" i="30"/>
  <c r="D17" i="30" s="1"/>
  <c r="B31" i="30"/>
  <c r="E22" i="30" l="1"/>
  <c r="E14" i="30"/>
  <c r="E17" i="30"/>
  <c r="E21" i="30"/>
  <c r="E25" i="30"/>
  <c r="E30" i="30"/>
  <c r="E18" i="30"/>
  <c r="E26" i="30"/>
  <c r="E15" i="30"/>
  <c r="E19" i="30"/>
  <c r="E23" i="30"/>
  <c r="E27" i="30"/>
  <c r="E16" i="30"/>
  <c r="E20" i="30"/>
  <c r="E24" i="30"/>
  <c r="E29" i="30"/>
  <c r="D20" i="30"/>
  <c r="D19" i="30"/>
  <c r="B23" i="5"/>
  <c r="C16" i="30"/>
  <c r="C19" i="30"/>
  <c r="C14" i="30"/>
  <c r="C18" i="30"/>
  <c r="D16" i="30"/>
  <c r="D18" i="30"/>
  <c r="C40" i="5" l="1"/>
  <c r="E31" i="30"/>
  <c r="B51" i="29"/>
  <c r="B17" i="20"/>
  <c r="B41" i="31"/>
  <c r="B46" i="31"/>
  <c r="B42" i="29"/>
  <c r="B18" i="5"/>
  <c r="B45" i="29"/>
  <c r="B47" i="29"/>
  <c r="B19" i="20"/>
  <c r="B39" i="31"/>
  <c r="B18" i="20"/>
  <c r="B21" i="29"/>
  <c r="B19" i="29"/>
  <c r="B48" i="29"/>
  <c r="B24" i="31"/>
  <c r="B18" i="29"/>
  <c r="B17" i="29"/>
  <c r="B40" i="29"/>
  <c r="B27" i="29"/>
  <c r="B49" i="29"/>
  <c r="B44" i="31"/>
  <c r="B43" i="31"/>
  <c r="B21" i="5"/>
  <c r="B17" i="5"/>
  <c r="B20" i="5"/>
  <c r="B24" i="29"/>
  <c r="B19" i="5"/>
  <c r="B24" i="11"/>
  <c r="B20" i="20"/>
  <c r="B16" i="20"/>
  <c r="B29" i="29"/>
  <c r="B53" i="29"/>
  <c r="B23" i="29"/>
  <c r="B16" i="29"/>
  <c r="B51" i="31"/>
  <c r="B50" i="29"/>
  <c r="B15" i="29"/>
  <c r="B47" i="31"/>
  <c r="B23" i="16"/>
  <c r="B25" i="29"/>
  <c r="B20" i="29"/>
  <c r="B13" i="11"/>
  <c r="B15" i="11"/>
  <c r="B43" i="29"/>
  <c r="B39" i="29"/>
  <c r="B21" i="11"/>
  <c r="B23" i="11"/>
  <c r="B40" i="31"/>
  <c r="B42" i="31"/>
  <c r="B45" i="31"/>
  <c r="B52" i="29"/>
  <c r="D31" i="30"/>
  <c r="C31" i="30"/>
  <c r="O35" i="29" l="1"/>
  <c r="O17" i="29" s="1"/>
  <c r="N35" i="29"/>
  <c r="N24" i="29" s="1"/>
  <c r="M35" i="29"/>
  <c r="M23" i="29" s="1"/>
  <c r="L35" i="29"/>
  <c r="L18" i="29" s="1"/>
  <c r="N59" i="29"/>
  <c r="N43" i="29" s="1"/>
  <c r="B14" i="11"/>
  <c r="B19" i="11"/>
  <c r="B44" i="29"/>
  <c r="B18" i="11"/>
  <c r="B22" i="29"/>
  <c r="B41" i="29"/>
  <c r="B22" i="11"/>
  <c r="B48" i="31"/>
  <c r="B56" i="31" s="1"/>
  <c r="B22" i="31"/>
  <c r="B17" i="31"/>
  <c r="B46" i="29"/>
  <c r="B26" i="29"/>
  <c r="B28" i="29"/>
  <c r="B16" i="11"/>
  <c r="B17" i="11"/>
  <c r="B25" i="31"/>
  <c r="B24" i="16"/>
  <c r="B23" i="31"/>
  <c r="B22" i="16"/>
  <c r="B21" i="31"/>
  <c r="B20" i="16"/>
  <c r="B20" i="31"/>
  <c r="B19" i="31"/>
  <c r="B18" i="16"/>
  <c r="B18" i="31"/>
  <c r="B17" i="16"/>
  <c r="K35" i="29"/>
  <c r="K19" i="29" s="1"/>
  <c r="I35" i="29"/>
  <c r="C35" i="29"/>
  <c r="C20" i="29" s="1"/>
  <c r="G35" i="29"/>
  <c r="G18" i="29" s="1"/>
  <c r="D35" i="29"/>
  <c r="D21" i="29" s="1"/>
  <c r="J35" i="29"/>
  <c r="J17" i="29" s="1"/>
  <c r="H35" i="29"/>
  <c r="H20" i="29" s="1"/>
  <c r="H23" i="29" l="1"/>
  <c r="C44" i="29"/>
  <c r="C68" i="29" s="1"/>
  <c r="I20" i="29"/>
  <c r="B29" i="11"/>
  <c r="D31" i="11"/>
  <c r="E35" i="29"/>
  <c r="F35" i="29"/>
  <c r="F24" i="29" s="1"/>
  <c r="E59" i="29"/>
  <c r="E47" i="29" s="1"/>
  <c r="F59" i="29"/>
  <c r="O24" i="29"/>
  <c r="O18" i="29"/>
  <c r="O23" i="29"/>
  <c r="O20" i="29"/>
  <c r="O19" i="29"/>
  <c r="O21" i="29"/>
  <c r="O59" i="29"/>
  <c r="M17" i="29"/>
  <c r="L20" i="29"/>
  <c r="L21" i="29"/>
  <c r="N19" i="29"/>
  <c r="N33" i="29" s="1"/>
  <c r="N48" i="29"/>
  <c r="N72" i="29" s="1"/>
  <c r="M30" i="29"/>
  <c r="K59" i="29"/>
  <c r="K43" i="29" s="1"/>
  <c r="K67" i="29" s="1"/>
  <c r="L59" i="29"/>
  <c r="G59" i="29"/>
  <c r="G42" i="29" s="1"/>
  <c r="G66" i="29" s="1"/>
  <c r="M59" i="29"/>
  <c r="E31" i="11"/>
  <c r="E18" i="11" s="1"/>
  <c r="C58" i="31"/>
  <c r="C44" i="31" s="1"/>
  <c r="C59" i="29"/>
  <c r="J59" i="29"/>
  <c r="I59" i="29"/>
  <c r="H59" i="29"/>
  <c r="H42" i="29" s="1"/>
  <c r="B57" i="29"/>
  <c r="D59" i="29"/>
  <c r="D44" i="29" s="1"/>
  <c r="B21" i="16"/>
  <c r="B33" i="31"/>
  <c r="B19" i="16"/>
  <c r="B33" i="29"/>
  <c r="C35" i="31"/>
  <c r="C24" i="31" s="1"/>
  <c r="J20" i="29"/>
  <c r="K20" i="29"/>
  <c r="G17" i="29"/>
  <c r="H19" i="29"/>
  <c r="H30" i="29"/>
  <c r="H18" i="29"/>
  <c r="H66" i="29" s="1"/>
  <c r="H21" i="29"/>
  <c r="I21" i="29"/>
  <c r="I19" i="29"/>
  <c r="H17" i="29"/>
  <c r="J19" i="29"/>
  <c r="J21" i="29"/>
  <c r="J30" i="29"/>
  <c r="J23" i="29"/>
  <c r="J18" i="29"/>
  <c r="J24" i="29"/>
  <c r="D18" i="29"/>
  <c r="D19" i="29"/>
  <c r="D30" i="29"/>
  <c r="D20" i="29"/>
  <c r="C18" i="29"/>
  <c r="C21" i="29"/>
  <c r="C19" i="29"/>
  <c r="C17" i="29"/>
  <c r="D17" i="29"/>
  <c r="F27" i="28"/>
  <c r="F30" i="27"/>
  <c r="C30" i="27"/>
  <c r="D21" i="27" s="1"/>
  <c r="E21" i="27" s="1"/>
  <c r="G21" i="27" s="1"/>
  <c r="F42" i="29" l="1"/>
  <c r="F48" i="29"/>
  <c r="C19" i="31"/>
  <c r="I69" i="29"/>
  <c r="I45" i="29"/>
  <c r="E31" i="29"/>
  <c r="E23" i="29"/>
  <c r="E18" i="29"/>
  <c r="D68" i="29"/>
  <c r="H43" i="29"/>
  <c r="E22" i="29"/>
  <c r="L44" i="29"/>
  <c r="L68" i="29" s="1"/>
  <c r="L42" i="29"/>
  <c r="L66" i="29" s="1"/>
  <c r="F31" i="29"/>
  <c r="C43" i="29"/>
  <c r="C67" i="29" s="1"/>
  <c r="E43" i="29"/>
  <c r="E48" i="29"/>
  <c r="C43" i="31"/>
  <c r="C42" i="31"/>
  <c r="O41" i="29"/>
  <c r="O65" i="29" s="1"/>
  <c r="O48" i="29"/>
  <c r="O72" i="29" s="1"/>
  <c r="D43" i="29"/>
  <c r="D67" i="29" s="1"/>
  <c r="M41" i="29"/>
  <c r="M65" i="29" s="1"/>
  <c r="M47" i="29"/>
  <c r="M71" i="29" s="1"/>
  <c r="J54" i="29"/>
  <c r="J48" i="29"/>
  <c r="J72" i="29" s="1"/>
  <c r="F55" i="29"/>
  <c r="F17" i="29"/>
  <c r="F25" i="29"/>
  <c r="B33" i="16"/>
  <c r="D28" i="11"/>
  <c r="D22" i="11"/>
  <c r="F30" i="29"/>
  <c r="F21" i="29"/>
  <c r="F23" i="29"/>
  <c r="F20" i="29"/>
  <c r="D13" i="11"/>
  <c r="F27" i="29"/>
  <c r="F18" i="29"/>
  <c r="F66" i="29" s="1"/>
  <c r="F28" i="29"/>
  <c r="F19" i="29"/>
  <c r="F15" i="29"/>
  <c r="E24" i="29"/>
  <c r="E72" i="29" s="1"/>
  <c r="O44" i="29"/>
  <c r="O68" i="29" s="1"/>
  <c r="F43" i="29"/>
  <c r="E55" i="29"/>
  <c r="E40" i="29"/>
  <c r="O33" i="29"/>
  <c r="O43" i="29"/>
  <c r="O67" i="29" s="1"/>
  <c r="O45" i="29"/>
  <c r="O69" i="29" s="1"/>
  <c r="O47" i="29"/>
  <c r="O71" i="29" s="1"/>
  <c r="O42" i="29"/>
  <c r="O66" i="29" s="1"/>
  <c r="N83" i="29"/>
  <c r="D20" i="11"/>
  <c r="D23" i="11"/>
  <c r="D21" i="11"/>
  <c r="D15" i="11"/>
  <c r="D19" i="11"/>
  <c r="D18" i="11"/>
  <c r="D16" i="11"/>
  <c r="D17" i="11"/>
  <c r="M33" i="29"/>
  <c r="L33" i="29"/>
  <c r="N67" i="29"/>
  <c r="N57" i="29"/>
  <c r="G41" i="29"/>
  <c r="G57" i="29" s="1"/>
  <c r="K44" i="29"/>
  <c r="K68" i="29" s="1"/>
  <c r="M54" i="29"/>
  <c r="L45" i="29"/>
  <c r="L69" i="29" s="1"/>
  <c r="E16" i="11"/>
  <c r="E19" i="11"/>
  <c r="F39" i="29"/>
  <c r="C18" i="31"/>
  <c r="F52" i="29"/>
  <c r="F47" i="29"/>
  <c r="F54" i="29"/>
  <c r="F51" i="29"/>
  <c r="F45" i="29"/>
  <c r="F49" i="29"/>
  <c r="F44" i="29"/>
  <c r="F53" i="29"/>
  <c r="F41" i="29"/>
  <c r="E54" i="29"/>
  <c r="E26" i="29"/>
  <c r="E19" i="29"/>
  <c r="C51" i="31"/>
  <c r="E51" i="29"/>
  <c r="E41" i="29"/>
  <c r="C48" i="31"/>
  <c r="C47" i="31"/>
  <c r="C70" i="31" s="1"/>
  <c r="E53" i="29"/>
  <c r="E45" i="29"/>
  <c r="E42" i="29"/>
  <c r="E49" i="29"/>
  <c r="E50" i="29"/>
  <c r="E46" i="29"/>
  <c r="E52" i="29"/>
  <c r="E44" i="29"/>
  <c r="C45" i="31"/>
  <c r="C40" i="31"/>
  <c r="J44" i="29"/>
  <c r="J68" i="29" s="1"/>
  <c r="C41" i="31"/>
  <c r="C46" i="31"/>
  <c r="I43" i="29"/>
  <c r="I67" i="29" s="1"/>
  <c r="D28" i="27"/>
  <c r="E28" i="27" s="1"/>
  <c r="G28" i="27" s="1"/>
  <c r="D16" i="27"/>
  <c r="E16" i="27" s="1"/>
  <c r="G16" i="27" s="1"/>
  <c r="D18" i="27"/>
  <c r="E18" i="27" s="1"/>
  <c r="G18" i="27" s="1"/>
  <c r="D27" i="27"/>
  <c r="E27" i="27" s="1"/>
  <c r="G27" i="27" s="1"/>
  <c r="J43" i="29"/>
  <c r="J67" i="29" s="1"/>
  <c r="J45" i="29"/>
  <c r="J69" i="29" s="1"/>
  <c r="I44" i="29"/>
  <c r="I68" i="29" s="1"/>
  <c r="J47" i="29"/>
  <c r="J71" i="29" s="1"/>
  <c r="J42" i="29"/>
  <c r="J66" i="29" s="1"/>
  <c r="J41" i="29"/>
  <c r="J65" i="29" s="1"/>
  <c r="C42" i="29"/>
  <c r="C66" i="29" s="1"/>
  <c r="D42" i="29"/>
  <c r="D66" i="29" s="1"/>
  <c r="H67" i="29"/>
  <c r="C45" i="29"/>
  <c r="C69" i="29" s="1"/>
  <c r="C41" i="29"/>
  <c r="C65" i="29" s="1"/>
  <c r="H45" i="29"/>
  <c r="H69" i="29" s="1"/>
  <c r="D54" i="29"/>
  <c r="H47" i="29"/>
  <c r="H71" i="29" s="1"/>
  <c r="H44" i="29"/>
  <c r="H68" i="29" s="1"/>
  <c r="H54" i="29"/>
  <c r="C23" i="31"/>
  <c r="H41" i="29"/>
  <c r="H65" i="29" s="1"/>
  <c r="E16" i="29"/>
  <c r="D41" i="29"/>
  <c r="D65" i="29" s="1"/>
  <c r="E28" i="29"/>
  <c r="E30" i="29"/>
  <c r="D45" i="29"/>
  <c r="D69" i="29" s="1"/>
  <c r="E20" i="29"/>
  <c r="E25" i="29"/>
  <c r="E21" i="29"/>
  <c r="E27" i="29"/>
  <c r="E29" i="29"/>
  <c r="E17" i="29"/>
  <c r="C22" i="31"/>
  <c r="C20" i="31"/>
  <c r="C28" i="31"/>
  <c r="C25" i="31"/>
  <c r="C17" i="31"/>
  <c r="C21" i="31"/>
  <c r="K33" i="29"/>
  <c r="H33" i="29"/>
  <c r="C33" i="29"/>
  <c r="G33" i="29"/>
  <c r="J33" i="29"/>
  <c r="I33" i="29"/>
  <c r="D33" i="29"/>
  <c r="D20" i="27"/>
  <c r="E20" i="27" s="1"/>
  <c r="G20" i="27" s="1"/>
  <c r="D29" i="27"/>
  <c r="E29" i="27" s="1"/>
  <c r="G29" i="27" s="1"/>
  <c r="D22" i="27"/>
  <c r="E22" i="27" s="1"/>
  <c r="G22" i="27" s="1"/>
  <c r="D23" i="27"/>
  <c r="E23" i="27" s="1"/>
  <c r="G23" i="27" s="1"/>
  <c r="D24" i="27"/>
  <c r="E24" i="27" s="1"/>
  <c r="G24" i="27" s="1"/>
  <c r="D25" i="27"/>
  <c r="E25" i="27" s="1"/>
  <c r="G25" i="27" s="1"/>
  <c r="D14" i="27"/>
  <c r="E14" i="27" s="1"/>
  <c r="G14" i="27" s="1"/>
  <c r="D26" i="27"/>
  <c r="E26" i="27" s="1"/>
  <c r="G26" i="27" s="1"/>
  <c r="G15" i="28"/>
  <c r="E19" i="28"/>
  <c r="G19" i="28" s="1"/>
  <c r="E23" i="28"/>
  <c r="G23" i="28" s="1"/>
  <c r="E22" i="28"/>
  <c r="G22" i="28" s="1"/>
  <c r="E26" i="28"/>
  <c r="G26" i="28" s="1"/>
  <c r="E17" i="28"/>
  <c r="G17" i="28" s="1"/>
  <c r="E20" i="28"/>
  <c r="G20" i="28" s="1"/>
  <c r="E18" i="28"/>
  <c r="G18" i="28" s="1"/>
  <c r="E21" i="28"/>
  <c r="G21" i="28" s="1"/>
  <c r="E25" i="28"/>
  <c r="G25" i="28" s="1"/>
  <c r="E16" i="28"/>
  <c r="D15" i="27"/>
  <c r="E15" i="27" s="1"/>
  <c r="G15" i="27" s="1"/>
  <c r="D17" i="27"/>
  <c r="E17" i="27" s="1"/>
  <c r="G17" i="27" s="1"/>
  <c r="D19" i="27"/>
  <c r="E19" i="27" s="1"/>
  <c r="G19" i="27" s="1"/>
  <c r="E68" i="29" l="1"/>
  <c r="E79" i="29"/>
  <c r="C66" i="31"/>
  <c r="C67" i="31"/>
  <c r="F73" i="29"/>
  <c r="E66" i="29"/>
  <c r="F72" i="29"/>
  <c r="E67" i="29"/>
  <c r="F68" i="29"/>
  <c r="F79" i="29"/>
  <c r="F69" i="29"/>
  <c r="F67" i="29"/>
  <c r="F71" i="29"/>
  <c r="F33" i="29"/>
  <c r="D29" i="11"/>
  <c r="E33" i="29"/>
  <c r="O83" i="29"/>
  <c r="E57" i="29"/>
  <c r="F63" i="29"/>
  <c r="F57" i="29"/>
  <c r="O57" i="29"/>
  <c r="O81" i="29"/>
  <c r="C65" i="31"/>
  <c r="E71" i="29"/>
  <c r="E64" i="29"/>
  <c r="K81" i="29"/>
  <c r="H83" i="29"/>
  <c r="C74" i="31"/>
  <c r="G16" i="28"/>
  <c r="G27" i="28" s="1"/>
  <c r="E27" i="28"/>
  <c r="N81" i="29"/>
  <c r="M83" i="29"/>
  <c r="D33" i="11"/>
  <c r="J83" i="29"/>
  <c r="G65" i="29"/>
  <c r="G81" i="29" s="1"/>
  <c r="K57" i="29"/>
  <c r="L81" i="29"/>
  <c r="L57" i="29"/>
  <c r="M81" i="29"/>
  <c r="M57" i="29"/>
  <c r="E70" i="29"/>
  <c r="C64" i="31"/>
  <c r="F65" i="29"/>
  <c r="I81" i="29"/>
  <c r="C63" i="31"/>
  <c r="C69" i="31"/>
  <c r="E65" i="29"/>
  <c r="C56" i="31"/>
  <c r="C71" i="31"/>
  <c r="C68" i="31"/>
  <c r="E73" i="29"/>
  <c r="E69" i="29"/>
  <c r="I57" i="29"/>
  <c r="J57" i="29"/>
  <c r="H57" i="29"/>
  <c r="C57" i="29"/>
  <c r="D57" i="29"/>
  <c r="C33" i="31"/>
  <c r="D81" i="29"/>
  <c r="J81" i="29"/>
  <c r="C81" i="29"/>
  <c r="D27" i="28"/>
  <c r="G30" i="27"/>
  <c r="D30" i="27"/>
  <c r="F81" i="29" l="1"/>
  <c r="E83" i="29"/>
  <c r="F83" i="29"/>
  <c r="E81" i="29"/>
  <c r="H81" i="29"/>
  <c r="C79" i="31"/>
  <c r="P23" i="24"/>
  <c r="R21" i="24"/>
  <c r="T16" i="24" s="1"/>
  <c r="V16" i="24" s="1"/>
  <c r="T15" i="24" l="1"/>
  <c r="V15" i="24" s="1"/>
  <c r="T14" i="24"/>
  <c r="V14" i="24" s="1"/>
  <c r="T13" i="24"/>
  <c r="V13" i="24" s="1"/>
  <c r="T12" i="24"/>
  <c r="V12" i="24" s="1"/>
  <c r="R23" i="24"/>
  <c r="T22" i="24"/>
  <c r="V22" i="24" s="1"/>
  <c r="T18" i="24"/>
  <c r="V18" i="24" s="1"/>
  <c r="T17" i="24"/>
  <c r="V17" i="24" s="1"/>
  <c r="V23" i="24" l="1"/>
  <c r="T23" i="24"/>
  <c r="C29" i="7" l="1"/>
  <c r="D21" i="7" l="1"/>
  <c r="D14" i="7"/>
  <c r="D18" i="7"/>
  <c r="D13" i="7"/>
  <c r="D19" i="7"/>
  <c r="H14" i="25" l="1"/>
  <c r="H15" i="25"/>
  <c r="H16" i="25"/>
  <c r="H17" i="25"/>
  <c r="H18" i="25"/>
  <c r="H19" i="25"/>
  <c r="H20" i="25"/>
  <c r="H21" i="25"/>
  <c r="H22" i="25"/>
  <c r="H23" i="25"/>
  <c r="H24" i="25"/>
  <c r="H25" i="25"/>
  <c r="H27" i="25"/>
  <c r="H28" i="25"/>
  <c r="H13" i="25"/>
  <c r="F31" i="25"/>
  <c r="C31" i="25"/>
  <c r="H29" i="25" l="1"/>
  <c r="I31" i="25"/>
  <c r="C29" i="25" l="1"/>
  <c r="F29" i="25"/>
  <c r="L13" i="24"/>
  <c r="L14" i="24"/>
  <c r="L15" i="24"/>
  <c r="L16" i="24"/>
  <c r="L17" i="24"/>
  <c r="L18" i="24"/>
  <c r="L19" i="24"/>
  <c r="L20" i="24"/>
  <c r="L21" i="24"/>
  <c r="L22" i="24"/>
  <c r="L23" i="24"/>
  <c r="L12" i="24"/>
  <c r="C24" i="24"/>
  <c r="B24" i="24"/>
  <c r="I29" i="25" l="1"/>
  <c r="L24" i="24"/>
  <c r="L34" i="5"/>
  <c r="L18" i="5" l="1"/>
  <c r="L20" i="5"/>
  <c r="L19" i="5"/>
  <c r="L23" i="5"/>
  <c r="L21" i="5"/>
  <c r="L17" i="5"/>
  <c r="K34" i="5"/>
  <c r="K18" i="5" s="1"/>
  <c r="E34" i="5"/>
  <c r="E23" i="5" s="1"/>
  <c r="E18" i="5" l="1"/>
  <c r="K19" i="5"/>
  <c r="K23" i="5"/>
  <c r="K21" i="5"/>
  <c r="K17" i="5"/>
  <c r="K20" i="5"/>
  <c r="E21" i="5"/>
  <c r="E17" i="5"/>
  <c r="E20" i="5"/>
  <c r="E19" i="5"/>
  <c r="D33" i="17"/>
  <c r="D17" i="17" s="1"/>
  <c r="C31" i="11"/>
  <c r="C16" i="11" s="1"/>
  <c r="C18" i="11" l="1"/>
  <c r="C17" i="11"/>
  <c r="C19" i="11"/>
  <c r="C15" i="11"/>
  <c r="K32" i="5"/>
  <c r="C31" i="14"/>
  <c r="C16" i="14" s="1"/>
  <c r="C31" i="23"/>
  <c r="B30" i="23"/>
  <c r="C16" i="23" s="1"/>
  <c r="J27" i="22"/>
  <c r="K19" i="22" s="1"/>
  <c r="F27" i="22"/>
  <c r="C33" i="20"/>
  <c r="C17" i="20" s="1"/>
  <c r="B31" i="20"/>
  <c r="B30" i="14"/>
  <c r="C29" i="11" l="1"/>
  <c r="K21" i="22"/>
  <c r="K22" i="22"/>
  <c r="G26" i="22"/>
  <c r="G22" i="22"/>
  <c r="C21" i="14"/>
  <c r="C17" i="23"/>
  <c r="C19" i="23"/>
  <c r="C15" i="23"/>
  <c r="C18" i="23"/>
  <c r="G25" i="22"/>
  <c r="G17" i="22"/>
  <c r="C19" i="14"/>
  <c r="C15" i="14"/>
  <c r="C17" i="14"/>
  <c r="C18" i="14"/>
  <c r="C20" i="20"/>
  <c r="C19" i="20"/>
  <c r="C16" i="20"/>
  <c r="C18" i="20"/>
  <c r="G18" i="22"/>
  <c r="G23" i="22"/>
  <c r="G19" i="22"/>
  <c r="G16" i="22"/>
  <c r="G20" i="22"/>
  <c r="G15" i="22"/>
  <c r="G21" i="22"/>
  <c r="K17" i="22"/>
  <c r="K18" i="22"/>
  <c r="K23" i="22"/>
  <c r="K16" i="22"/>
  <c r="K20" i="22"/>
  <c r="K15" i="22"/>
  <c r="C26" i="22"/>
  <c r="C20" i="22"/>
  <c r="C16" i="22"/>
  <c r="C25" i="22"/>
  <c r="C23" i="22"/>
  <c r="C19" i="22"/>
  <c r="C15" i="22"/>
  <c r="C18" i="22"/>
  <c r="E33" i="17"/>
  <c r="E17" i="17" s="1"/>
  <c r="D19" i="17"/>
  <c r="C33" i="17"/>
  <c r="C17" i="17" s="1"/>
  <c r="B31" i="17"/>
  <c r="O34" i="5"/>
  <c r="O18" i="5" s="1"/>
  <c r="N34" i="5"/>
  <c r="M34" i="5"/>
  <c r="M18" i="5" s="1"/>
  <c r="J34" i="5"/>
  <c r="I34" i="5"/>
  <c r="I20" i="5" s="1"/>
  <c r="H34" i="5"/>
  <c r="H18" i="5" s="1"/>
  <c r="G34" i="5"/>
  <c r="F34" i="5"/>
  <c r="D34" i="5"/>
  <c r="D18" i="5" s="1"/>
  <c r="C34" i="5"/>
  <c r="C18" i="5" s="1"/>
  <c r="B32" i="5"/>
  <c r="F19" i="17" l="1"/>
  <c r="F17" i="17"/>
  <c r="E14" i="17"/>
  <c r="E22" i="17"/>
  <c r="F22" i="17"/>
  <c r="D20" i="5"/>
  <c r="C20" i="5"/>
  <c r="C17" i="5"/>
  <c r="C21" i="5"/>
  <c r="M19" i="5"/>
  <c r="M20" i="5"/>
  <c r="M17" i="5"/>
  <c r="D21" i="5"/>
  <c r="D17" i="5"/>
  <c r="D19" i="5"/>
  <c r="I21" i="5"/>
  <c r="I19" i="5"/>
  <c r="N18" i="5"/>
  <c r="N17" i="5"/>
  <c r="N21" i="5"/>
  <c r="J17" i="5"/>
  <c r="J21" i="5"/>
  <c r="O19" i="5"/>
  <c r="O20" i="5"/>
  <c r="G19" i="5"/>
  <c r="G20" i="5"/>
  <c r="H21" i="5"/>
  <c r="H17" i="5"/>
  <c r="H20" i="5"/>
  <c r="H19" i="5"/>
  <c r="F23" i="5"/>
  <c r="G20" i="17"/>
  <c r="C27" i="22"/>
  <c r="C18" i="17"/>
  <c r="E20" i="17"/>
  <c r="F20" i="17"/>
  <c r="G18" i="17"/>
  <c r="E16" i="17"/>
  <c r="C30" i="14"/>
  <c r="C30" i="23"/>
  <c r="K27" i="22"/>
  <c r="G27" i="22"/>
  <c r="C31" i="20"/>
  <c r="C16" i="17"/>
  <c r="G17" i="17"/>
  <c r="C20" i="17"/>
  <c r="C19" i="17"/>
  <c r="G19" i="17"/>
  <c r="D18" i="17"/>
  <c r="F16" i="17"/>
  <c r="G16" i="17"/>
  <c r="D16" i="17"/>
  <c r="E18" i="17"/>
  <c r="D20" i="17"/>
  <c r="E19" i="17"/>
  <c r="F18" i="17"/>
  <c r="C35" i="16"/>
  <c r="C18" i="16" s="1"/>
  <c r="C17" i="16" l="1"/>
  <c r="C19" i="16"/>
  <c r="C21" i="16"/>
  <c r="C20" i="16"/>
  <c r="G31" i="17" l="1"/>
  <c r="D31" i="17"/>
  <c r="C31" i="17"/>
  <c r="C33" i="16" l="1"/>
  <c r="D29" i="7" l="1"/>
  <c r="F31" i="17" l="1"/>
  <c r="E31" i="17"/>
  <c r="N32" i="5" l="1"/>
  <c r="J32" i="5"/>
  <c r="F32" i="5"/>
  <c r="O32" i="5" l="1"/>
  <c r="G32" i="5"/>
  <c r="I32" i="5"/>
  <c r="H32" i="5"/>
  <c r="D32" i="5"/>
  <c r="L32" i="5"/>
  <c r="C32" i="5"/>
  <c r="M32" i="5"/>
  <c r="E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Nisource</author>
    <author>Jude Dille</author>
    <author>Echeverry \ Jorge \ Alex</author>
  </authors>
  <commentList>
    <comment ref="V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CKT 085 Rolls into CKY032. Do not delete</t>
        </r>
      </text>
    </comment>
    <comment ref="S2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Jake Draa:</t>
        </r>
        <r>
          <rPr>
            <sz val="9"/>
            <color indexed="81"/>
            <rFont val="Tahoma"/>
            <family val="2"/>
          </rPr>
          <t xml:space="preserve">
Took out ($262,466) in Dec 15 and ($130,676) in Jun 16 for Lehman Brothers Uncollectible amounts expense (ie $ were collected during the noted years)</t>
        </r>
      </text>
    </comment>
    <comment ref="K50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Echeverry \ Jorge \ Alex:</t>
        </r>
        <r>
          <rPr>
            <sz val="9"/>
            <color indexed="81"/>
            <rFont val="Tahoma"/>
            <family val="2"/>
          </rPr>
          <t xml:space="preserve">
Common Customers are double counted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NiSource</author>
  </authors>
  <commentList>
    <comment ref="H1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NiSource:</t>
        </r>
        <r>
          <rPr>
            <sz val="10"/>
            <color indexed="81"/>
            <rFont val="Tahoma"/>
            <family val="2"/>
          </rPr>
          <t xml:space="preserve">
Gas Operations including only NIPSCO Gas Distribution, Electric is excluded. Standards &amp; Compliance Group and other operations groups.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8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NiSource:</t>
        </r>
        <r>
          <rPr>
            <sz val="10"/>
            <color indexed="81"/>
            <rFont val="Tahoma"/>
            <family val="2"/>
          </rPr>
          <t xml:space="preserve">
Gas Operations including only NIPSCO Gas Distribution, Electric is excluded. Standards &amp; Compliance Group and other operations groups.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2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NiSource:</t>
        </r>
        <r>
          <rPr>
            <sz val="10"/>
            <color indexed="81"/>
            <rFont val="Tahoma"/>
            <family val="2"/>
          </rPr>
          <t xml:space="preserve">
Gas Operations including only NIPSCO Gas Distribution, Electric is excluded. Standards &amp; Compliance Group and other operations groups.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NiSource</author>
  </authors>
  <commentList>
    <comment ref="K14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NiSource:</t>
        </r>
        <r>
          <rPr>
            <sz val="10"/>
            <color indexed="81"/>
            <rFont val="Tahoma"/>
            <family val="2"/>
          </rPr>
          <t xml:space="preserve">
Same as JE except for NIPSCO customer count - common customers are NOT double counted</t>
        </r>
      </text>
    </comment>
    <comment ref="L14" authorId="0" shapeId="0" xr:uid="{00000000-0006-0000-0800-000002000000}">
      <text>
        <r>
          <rPr>
            <b/>
            <sz val="10"/>
            <color indexed="81"/>
            <rFont val="Tahoma"/>
            <family val="2"/>
          </rPr>
          <t>NiSource:</t>
        </r>
        <r>
          <rPr>
            <sz val="10"/>
            <color indexed="81"/>
            <rFont val="Tahoma"/>
            <family val="2"/>
          </rPr>
          <t xml:space="preserve">
Same as JE except NIPSCO is GAS ONLY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Draa \ Jacob \ L</author>
  </authors>
  <commentList>
    <comment ref="B1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Draa \ Jacob \ L:</t>
        </r>
        <r>
          <rPr>
            <sz val="9"/>
            <color indexed="81"/>
            <rFont val="Tahoma"/>
            <family val="2"/>
          </rPr>
          <t xml:space="preserve">
Include NSS employees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Draa \ Jacob</author>
    <author>Echeverry \ Jorge \ Alex</author>
  </authors>
  <commentList>
    <comment ref="B1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Per Jeff Gore, MB
should remain same for duration</t>
        </r>
      </text>
    </comment>
    <comment ref="C11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Per Jeff Gore, MC
should remain same for duration</t>
        </r>
      </text>
    </comment>
    <comment ref="G21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Echeverry \ Jorge \ Alex:</t>
        </r>
        <r>
          <rPr>
            <sz val="9"/>
            <color indexed="81"/>
            <rFont val="Tahoma"/>
            <family val="2"/>
          </rPr>
          <t xml:space="preserve">
Co.68 rolls up to Co.58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Nisource</author>
  </authors>
  <commentList>
    <comment ref="C11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Other IT Devices</t>
        </r>
      </text>
    </comment>
    <comment ref="F11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Laptop, Desktop</t>
        </r>
      </text>
    </comment>
    <comment ref="I11" authorId="0" shapeId="0" xr:uid="{00000000-0006-0000-0E00-000003000000}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Combo of MD+MK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Nisource</author>
  </authors>
  <commentList>
    <comment ref="D8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Data Compiled by Don Sievert</t>
        </r>
      </text>
    </comment>
  </commentList>
</comments>
</file>

<file path=xl/sharedStrings.xml><?xml version="1.0" encoding="utf-8"?>
<sst xmlns="http://schemas.openxmlformats.org/spreadsheetml/2006/main" count="1034" uniqueCount="336">
  <si>
    <t>12  CS</t>
  </si>
  <si>
    <t>32  CKY</t>
  </si>
  <si>
    <t>34  COH</t>
  </si>
  <si>
    <t>35  CMD</t>
  </si>
  <si>
    <t>37  CPA</t>
  </si>
  <si>
    <t>38  CGV</t>
  </si>
  <si>
    <t>58 NSI</t>
  </si>
  <si>
    <t>60 NDC</t>
  </si>
  <si>
    <t>68 EUS</t>
  </si>
  <si>
    <t>75 NFC</t>
  </si>
  <si>
    <t>80 CMA</t>
  </si>
  <si>
    <t>Total</t>
  </si>
  <si>
    <t>NIPSCO COMMON CUSTOMERS</t>
  </si>
  <si>
    <t>NIPSCO GAS ONLY CUSTOMERS</t>
  </si>
  <si>
    <t>NIPSCO ELECTRIC ONLY CUSTOMERS</t>
  </si>
  <si>
    <t>AC</t>
  </si>
  <si>
    <t>KC</t>
  </si>
  <si>
    <t>AD</t>
  </si>
  <si>
    <t>HD</t>
  </si>
  <si>
    <t>KD</t>
  </si>
  <si>
    <t>AG</t>
  </si>
  <si>
    <t>GG</t>
  </si>
  <si>
    <t>IG</t>
  </si>
  <si>
    <t>KG</t>
  </si>
  <si>
    <t>AN</t>
  </si>
  <si>
    <t>AQ</t>
  </si>
  <si>
    <t>AR</t>
  </si>
  <si>
    <t>AU</t>
  </si>
  <si>
    <t>AV</t>
  </si>
  <si>
    <t>ZB</t>
  </si>
  <si>
    <t>BA</t>
  </si>
  <si>
    <t>KF</t>
  </si>
  <si>
    <t>KS</t>
  </si>
  <si>
    <t>TA</t>
  </si>
  <si>
    <t>JD</t>
  </si>
  <si>
    <t>JE</t>
  </si>
  <si>
    <t>JF</t>
  </si>
  <si>
    <t>JH</t>
  </si>
  <si>
    <t>JI</t>
  </si>
  <si>
    <t>JJ</t>
  </si>
  <si>
    <t>JK</t>
  </si>
  <si>
    <t>JL</t>
  </si>
  <si>
    <t>JN</t>
  </si>
  <si>
    <t>JP</t>
  </si>
  <si>
    <t>ND</t>
  </si>
  <si>
    <t>TOTAL</t>
  </si>
  <si>
    <t>Gross Fixed Assets</t>
  </si>
  <si>
    <t>GAS</t>
  </si>
  <si>
    <t>BOTH</t>
  </si>
  <si>
    <t>ONLY</t>
  </si>
  <si>
    <t>POSTAGE</t>
  </si>
  <si>
    <t>Number of Regular Employees</t>
  </si>
  <si>
    <t>MD</t>
  </si>
  <si>
    <t>MK</t>
  </si>
  <si>
    <t>MM</t>
  </si>
  <si>
    <t>MR</t>
  </si>
  <si>
    <t>Company</t>
  </si>
  <si>
    <t>12 - NCS</t>
  </si>
  <si>
    <t>32 - CKY</t>
  </si>
  <si>
    <t>34 - COH</t>
  </si>
  <si>
    <t>35 - CMD</t>
  </si>
  <si>
    <t>37 - CPA</t>
  </si>
  <si>
    <t>38 - CGV</t>
  </si>
  <si>
    <t>58 - NSI</t>
  </si>
  <si>
    <t>59 - NIP</t>
  </si>
  <si>
    <t>60 - NDC</t>
  </si>
  <si>
    <t>62 - NCM</t>
  </si>
  <si>
    <t>68 - EUS</t>
  </si>
  <si>
    <t>75 - NFC</t>
  </si>
  <si>
    <t>78 - NET</t>
  </si>
  <si>
    <t>80 - CMA</t>
  </si>
  <si>
    <t>93 - ORC</t>
  </si>
  <si>
    <t>94 - PRC</t>
  </si>
  <si>
    <t>Basis 1</t>
  </si>
  <si>
    <t>Gross Depreciable Property and Total Operating Expenses</t>
  </si>
  <si>
    <t>Gross Depreciable Property</t>
  </si>
  <si>
    <t>Automobile Units</t>
  </si>
  <si>
    <t>Retail Customers</t>
  </si>
  <si>
    <t>Basis 10</t>
  </si>
  <si>
    <t>Basis 7</t>
  </si>
  <si>
    <t>Basis 8</t>
  </si>
  <si>
    <t>Basis 9</t>
  </si>
  <si>
    <t>Basis 20</t>
  </si>
  <si>
    <t>Basis 2</t>
  </si>
  <si>
    <t>Basis 14</t>
  </si>
  <si>
    <t>Basis 13</t>
  </si>
  <si>
    <t>22  NIC</t>
  </si>
  <si>
    <t>22 - NIC</t>
  </si>
  <si>
    <t>Basis 11</t>
  </si>
  <si>
    <t>JC</t>
  </si>
  <si>
    <t>Information Technology</t>
  </si>
  <si>
    <t>Legal</t>
  </si>
  <si>
    <t>TI</t>
  </si>
  <si>
    <t>TL</t>
  </si>
  <si>
    <t>Basis 3</t>
  </si>
  <si>
    <t>Meter Shop</t>
  </si>
  <si>
    <t>Basis 4</t>
  </si>
  <si>
    <t>Accounts Payable</t>
  </si>
  <si>
    <t>CC</t>
  </si>
  <si>
    <t>DD</t>
  </si>
  <si>
    <t>MB</t>
  </si>
  <si>
    <t>MC</t>
  </si>
  <si>
    <t>JQ</t>
  </si>
  <si>
    <t>JR</t>
  </si>
  <si>
    <t>59 Gas</t>
  </si>
  <si>
    <t>Total AP Invoices processed</t>
  </si>
  <si>
    <t>59 Electric</t>
  </si>
  <si>
    <t>TA - contract billing costs billed by Service Corporation to the total of all contract billing costs billed by Service Corporation.</t>
  </si>
  <si>
    <t>TL - contract billing costs billed by the Legal Department to the total of all contract billing costs billed by the Legal Department.</t>
  </si>
  <si>
    <t>Compilation:</t>
  </si>
  <si>
    <t>accounts payable invoices processed in a 12 month period to the total number of all accounts payable invoices processed</t>
  </si>
  <si>
    <t>Gross Fixed Assets And Total Operating Expenses</t>
  </si>
  <si>
    <t xml:space="preserve"> its total gross depreciable property (GDP) to the sum of the total gross depreciable property of all benefited affiliates</t>
  </si>
  <si>
    <r>
      <rPr>
        <b/>
        <sz val="11"/>
        <rFont val="Calibri"/>
        <family val="2"/>
        <scheme val="minor"/>
      </rPr>
      <t>Compilation</t>
    </r>
    <r>
      <rPr>
        <sz val="11"/>
        <rFont val="Calibri"/>
        <family val="2"/>
        <scheme val="minor"/>
      </rPr>
      <t xml:space="preserve">: Charges are allocated to each benefited affiliate on the basis of its </t>
    </r>
  </si>
  <si>
    <t>number of automobile units to the total number of all automobile units of the benefited affiliates</t>
  </si>
  <si>
    <r>
      <rPr>
        <b/>
        <sz val="11"/>
        <rFont val="Calibri"/>
        <family val="2"/>
        <scheme val="minor"/>
      </rPr>
      <t>Compilation</t>
    </r>
    <r>
      <rPr>
        <sz val="11"/>
        <rFont val="Calibri"/>
        <family val="2"/>
        <scheme val="minor"/>
      </rPr>
      <t>: Charges are allocated to each benefited affiliate on the basis of its number of retail customers to the total number of all retail customers of the benefited affiliates</t>
    </r>
  </si>
  <si>
    <r>
      <rPr>
        <b/>
        <sz val="11"/>
        <color theme="1"/>
        <rFont val="Calibri"/>
        <family val="2"/>
        <scheme val="minor"/>
      </rPr>
      <t>Compilation:</t>
    </r>
    <r>
      <rPr>
        <sz val="11"/>
        <color theme="1"/>
        <rFont val="Calibri"/>
        <family val="2"/>
        <scheme val="minor"/>
      </rPr>
      <t xml:space="preserve"> Charges are allocated to each benefited affiliate on the basis of the relation of its</t>
    </r>
  </si>
  <si>
    <t xml:space="preserve"> number of regular employees to the total number of all regular employees of the benefited affiliates</t>
  </si>
  <si>
    <r>
      <rPr>
        <b/>
        <sz val="11"/>
        <color theme="1"/>
        <rFont val="Calibri"/>
        <family val="2"/>
        <scheme val="minor"/>
      </rPr>
      <t xml:space="preserve">Compilation: </t>
    </r>
    <r>
      <rPr>
        <sz val="11"/>
        <color theme="1"/>
        <rFont val="Calibri"/>
        <family val="2"/>
        <scheme val="minor"/>
      </rPr>
      <t>This basis spreads expenses across benefited affiliates based upon 50% gross fixed assets(GFA) and 50% total O&amp;M.</t>
    </r>
  </si>
  <si>
    <r>
      <rPr>
        <b/>
        <sz val="11"/>
        <color theme="1"/>
        <rFont val="Calibri"/>
        <family val="2"/>
        <scheme val="minor"/>
      </rPr>
      <t>Compilation</t>
    </r>
    <r>
      <rPr>
        <sz val="11"/>
        <color theme="1"/>
        <rFont val="Calibri"/>
        <family val="2"/>
        <scheme val="minor"/>
      </rPr>
      <t xml:space="preserve">: Charges are allocated to each benefited affiliate on the basis of its number of 
</t>
    </r>
  </si>
  <si>
    <r>
      <rPr>
        <b/>
        <sz val="11"/>
        <rFont val="Calibri"/>
        <family val="2"/>
        <scheme val="minor"/>
      </rPr>
      <t>Compilation</t>
    </r>
    <r>
      <rPr>
        <sz val="11"/>
        <rFont val="Calibri"/>
        <family val="2"/>
        <scheme val="minor"/>
      </rPr>
      <t>: This basis spreads expenses across all benefited affiliates based upon 50% gross depreciable property (GDP) and 50% total operating expenses</t>
    </r>
  </si>
  <si>
    <r>
      <rPr>
        <b/>
        <sz val="11"/>
        <rFont val="Calibri"/>
        <family val="2"/>
        <scheme val="minor"/>
      </rPr>
      <t>Compilation:</t>
    </r>
    <r>
      <rPr>
        <sz val="11"/>
        <rFont val="Calibri"/>
        <family val="2"/>
        <scheme val="minor"/>
      </rPr>
      <t xml:space="preserve"> Charges are allocated to each benefited affiliate on the basis of the relationship of</t>
    </r>
  </si>
  <si>
    <t>Operating Exp</t>
  </si>
  <si>
    <t>Step 1</t>
  </si>
  <si>
    <t>Step 2</t>
  </si>
  <si>
    <t>Step 3</t>
  </si>
  <si>
    <t>Determine Basis</t>
  </si>
  <si>
    <t>Determine Benefitting Companies</t>
  </si>
  <si>
    <t xml:space="preserve">Create Basis (denominator) based on benefitting companies </t>
  </si>
  <si>
    <t>Step 4</t>
  </si>
  <si>
    <t>Input Basis formula to derive sub-allocation percentages (billing pools)</t>
  </si>
  <si>
    <t>OE Denominator</t>
  </si>
  <si>
    <t>59 - Gas</t>
  </si>
  <si>
    <t>59 - Electric</t>
  </si>
  <si>
    <t>AP Denominator</t>
  </si>
  <si>
    <r>
      <rPr>
        <b/>
        <sz val="11"/>
        <rFont val="Calibri"/>
        <family val="2"/>
        <scheme val="minor"/>
      </rPr>
      <t>Compilation</t>
    </r>
    <r>
      <rPr>
        <sz val="11"/>
        <rFont val="Calibri"/>
        <family val="2"/>
        <scheme val="minor"/>
      </rPr>
      <t xml:space="preserve">: Charges are allocated to each benefited affiliate on the basis of the relation of its 
</t>
    </r>
  </si>
  <si>
    <t>total gross fixed assets (GFA) to the sum of the total gross fixed assets of all benefited affiliates</t>
  </si>
  <si>
    <r>
      <rPr>
        <b/>
        <sz val="11"/>
        <color theme="1"/>
        <rFont val="Calibri"/>
        <family val="2"/>
        <scheme val="minor"/>
      </rPr>
      <t>Compilation:</t>
    </r>
    <r>
      <rPr>
        <sz val="11"/>
        <color theme="1"/>
        <rFont val="Calibri"/>
        <family val="2"/>
        <scheme val="minor"/>
      </rPr>
      <t xml:space="preserve"> Charges are allocated to each benefited affiliate on the basis of its number of </t>
    </r>
  </si>
  <si>
    <t xml:space="preserve">meters serviced to the total number of all meters serviced of the benefited affiliates </t>
  </si>
  <si>
    <t>Used for Billing Pool JL &amp; JN</t>
  </si>
  <si>
    <t>Regular Employees Denominator</t>
  </si>
  <si>
    <r>
      <rPr>
        <b/>
        <sz val="11"/>
        <color theme="1"/>
        <rFont val="Calibri"/>
        <family val="2"/>
        <scheme val="minor"/>
      </rPr>
      <t>Procedure</t>
    </r>
    <r>
      <rPr>
        <sz val="11"/>
        <color theme="1"/>
        <rFont val="Calibri"/>
        <family val="2"/>
        <scheme val="minor"/>
      </rPr>
      <t>: Take GFA of the benefiting company and divide by denominator</t>
    </r>
  </si>
  <si>
    <t>GFA Denominator</t>
  </si>
  <si>
    <r>
      <rPr>
        <b/>
        <sz val="11"/>
        <color theme="1"/>
        <rFont val="Calibri"/>
        <family val="2"/>
        <scheme val="minor"/>
      </rPr>
      <t>Procedure</t>
    </r>
    <r>
      <rPr>
        <sz val="11"/>
        <color theme="1"/>
        <rFont val="Calibri"/>
        <family val="2"/>
        <scheme val="minor"/>
      </rPr>
      <t>: Take 50% of GDP and 50% of O&amp;M of the benefiting companies and divide by denominator</t>
    </r>
  </si>
  <si>
    <t>GDP Denominator</t>
  </si>
  <si>
    <r>
      <rPr>
        <b/>
        <sz val="11"/>
        <color theme="1"/>
        <rFont val="Calibri"/>
        <family val="2"/>
        <scheme val="minor"/>
      </rPr>
      <t>Procedure</t>
    </r>
    <r>
      <rPr>
        <sz val="11"/>
        <color theme="1"/>
        <rFont val="Calibri"/>
        <family val="2"/>
        <scheme val="minor"/>
      </rPr>
      <t>: Take GDP of the benefiting company and divide by denominator</t>
    </r>
  </si>
  <si>
    <r>
      <rPr>
        <b/>
        <sz val="11"/>
        <color theme="1"/>
        <rFont val="Calibri"/>
        <family val="2"/>
        <scheme val="minor"/>
      </rPr>
      <t>Procedure</t>
    </r>
    <r>
      <rPr>
        <sz val="11"/>
        <color theme="1"/>
        <rFont val="Calibri"/>
        <family val="2"/>
        <scheme val="minor"/>
      </rPr>
      <t>: Take retail customer of the benefiting company and divide into denominator</t>
    </r>
  </si>
  <si>
    <t>Retail Customer Denominator</t>
  </si>
  <si>
    <r>
      <rPr>
        <b/>
        <sz val="11"/>
        <color theme="1"/>
        <rFont val="Calibri"/>
        <family val="2"/>
        <scheme val="minor"/>
      </rPr>
      <t>Procedure</t>
    </r>
    <r>
      <rPr>
        <sz val="11"/>
        <color theme="1"/>
        <rFont val="Calibri"/>
        <family val="2"/>
        <scheme val="minor"/>
      </rPr>
      <t>: Take regular employees of the benefiting company and divide into denominator</t>
    </r>
  </si>
  <si>
    <r>
      <rPr>
        <b/>
        <sz val="11"/>
        <color theme="1"/>
        <rFont val="Calibri"/>
        <family val="2"/>
        <scheme val="minor"/>
      </rPr>
      <t>Compilation</t>
    </r>
    <r>
      <rPr>
        <sz val="11"/>
        <color theme="1"/>
        <rFont val="Calibri"/>
        <family val="2"/>
        <scheme val="minor"/>
      </rPr>
      <t xml:space="preserve">: Charges are allocated to each benefited affiliate on the basis of the relation </t>
    </r>
  </si>
  <si>
    <t xml:space="preserve">of its Transportation Customers to the total of all Transportation Customers </t>
  </si>
  <si>
    <t>of the benefited affiliates as of the last day of the survey period</t>
  </si>
  <si>
    <t>Transformation Customers Denominator</t>
  </si>
  <si>
    <t>NUMBER OR TRANSPORTATION CUSTOMERS</t>
  </si>
  <si>
    <t>Transformation Customers</t>
  </si>
  <si>
    <t>TA Contract Bill</t>
  </si>
  <si>
    <t>TI Contract Bill</t>
  </si>
  <si>
    <t>TL Contract Bill</t>
  </si>
  <si>
    <t>Direct Cost</t>
  </si>
  <si>
    <t>TI - contract billing costs billed by the Information Technology business segment to the total of all contract billing costs billed</t>
  </si>
  <si>
    <t xml:space="preserve"> by Information Technology business segment.</t>
  </si>
  <si>
    <t>Meters</t>
  </si>
  <si>
    <t>Meters Denominator</t>
  </si>
  <si>
    <t>Fleet</t>
  </si>
  <si>
    <t>Fleet Denominator</t>
  </si>
  <si>
    <r>
      <rPr>
        <b/>
        <sz val="11"/>
        <color theme="1"/>
        <rFont val="Calibri"/>
        <family val="2"/>
        <scheme val="minor"/>
      </rPr>
      <t>Compilation:</t>
    </r>
    <r>
      <rPr>
        <sz val="11"/>
        <color theme="1"/>
        <rFont val="Calibri"/>
        <family val="2"/>
        <scheme val="minor"/>
      </rPr>
      <t xml:space="preserve"> </t>
    </r>
  </si>
  <si>
    <t>The following allocations would be utilized for the Planning &amp; Budgeting project.  Both of these allocators will not be updated throughout the life of the project.</t>
  </si>
  <si>
    <t>Phase 1 - Allocator MB - Based on 50% of Basis 1 - AN and 50 % of Basis 11 - KF (Based on February 2016 Allocation Survey)</t>
  </si>
  <si>
    <t>Phase 2 - Allocator MC - Based on Basis 1 data related to NCS and the seven operating companies (Based on February 2016 Allocation Survey)</t>
  </si>
  <si>
    <t>AN -February 2016</t>
  </si>
  <si>
    <t>KF -February 2016</t>
  </si>
  <si>
    <t>Calculation MB</t>
  </si>
  <si>
    <t>MD - the relation of affiliate other IT devices (Handheld Wireless Devices, routers, switches, etc,) to the total of all other IT devices.</t>
  </si>
  <si>
    <t>MK - the relation of affiliate personal computing devices (desktops, laptops, PDAs, etc,) to the total of all personal computing devices.</t>
  </si>
  <si>
    <t>MM - the relation of affiliate IT devices (50% MD /50% MK) to the total of all IT devices.</t>
  </si>
  <si>
    <t xml:space="preserve">MR - Billing pool charges will be allocated to each benefited affiliate on the basis of the relation of its total mainframe costs to the total of all mainframe costs.  </t>
  </si>
  <si>
    <t>Mainframe usage is provided in central processing units (CPU) and is measured in seconds.  CPU is used to quantify each BU's usage of the mainframe system.</t>
  </si>
  <si>
    <t>IT Devices</t>
  </si>
  <si>
    <t>Laptop/PC's</t>
  </si>
  <si>
    <t>Average of MD &amp; MK</t>
  </si>
  <si>
    <t>Avg. MD&amp;MK</t>
  </si>
  <si>
    <t>Mainframe</t>
  </si>
  <si>
    <t>Percentages</t>
  </si>
  <si>
    <t>Non Direct</t>
  </si>
  <si>
    <t>COH Direct</t>
  </si>
  <si>
    <t>00022</t>
  </si>
  <si>
    <t>00032</t>
  </si>
  <si>
    <t>00034</t>
  </si>
  <si>
    <t>00035</t>
  </si>
  <si>
    <t>00037</t>
  </si>
  <si>
    <t>00038</t>
  </si>
  <si>
    <t>00058</t>
  </si>
  <si>
    <t>00059</t>
  </si>
  <si>
    <t>00060</t>
  </si>
  <si>
    <t>00062</t>
  </si>
  <si>
    <t>00068</t>
  </si>
  <si>
    <t>00075</t>
  </si>
  <si>
    <t>00078</t>
  </si>
  <si>
    <t>00080</t>
  </si>
  <si>
    <t>00093</t>
  </si>
  <si>
    <t>00094</t>
  </si>
  <si>
    <t>Reallocate non-operating companies</t>
  </si>
  <si>
    <t>Reallocated</t>
  </si>
  <si>
    <t>Calculation MC</t>
  </si>
  <si>
    <t>Labor/SqFt</t>
  </si>
  <si>
    <t xml:space="preserve">1)  Each department's square footage is weighted to the total square footage for the facility.  </t>
  </si>
  <si>
    <t>4)  COH is directly added space allocation percentages for COH specific departments for Marble Cliff (MX) and Arena (MZ).</t>
  </si>
  <si>
    <t>5)  Finally, each affiliate's total dollars is weighted to the total dollars of all companies</t>
  </si>
  <si>
    <t>2)  Weighted department square footage is then multiplied to their department's labor dollars by affiliate</t>
  </si>
  <si>
    <t>3)  Amounts are summed, by affiliate, to arrive at total dollars</t>
  </si>
  <si>
    <t>Regular Employees*</t>
  </si>
  <si>
    <t>* Regular Employees - Management, Exempt, Non-Exempt, Part-time and Temps.</t>
  </si>
  <si>
    <t xml:space="preserve"> </t>
  </si>
  <si>
    <r>
      <rPr>
        <b/>
        <sz val="11"/>
        <color theme="1"/>
        <rFont val="Calibri"/>
        <family val="2"/>
        <scheme val="minor"/>
      </rPr>
      <t>Procedure</t>
    </r>
    <r>
      <rPr>
        <sz val="11"/>
        <color theme="1"/>
        <rFont val="Calibri"/>
        <family val="2"/>
        <scheme val="minor"/>
      </rPr>
      <t>: Take 50% of GFA and 50% of O&amp;M of the benefiting companies and divide by denominator</t>
    </r>
  </si>
  <si>
    <t>MA-Southlake</t>
  </si>
  <si>
    <t>MX - Marble Cliff</t>
  </si>
  <si>
    <t>MZ - Arena District</t>
  </si>
  <si>
    <t>Southlake Space Allocator</t>
  </si>
  <si>
    <t>Marble Cliff Space Allocator</t>
  </si>
  <si>
    <t>Arena District Space Allocator</t>
  </si>
  <si>
    <t>Step 5</t>
  </si>
  <si>
    <t>Take the average from step 3 and step 4</t>
  </si>
  <si>
    <t>Obtain the weighted average by allocator for the Gross Fixed Asset</t>
  </si>
  <si>
    <t>Obtain the weighted average by allocator for O&amp;M</t>
  </si>
  <si>
    <t>DB</t>
  </si>
  <si>
    <t>Obtain the weighted average by allocator for the Gross Depreciable Property</t>
  </si>
  <si>
    <t>NCS012</t>
  </si>
  <si>
    <t>NIC022</t>
  </si>
  <si>
    <t>CKY032</t>
  </si>
  <si>
    <t>COH034</t>
  </si>
  <si>
    <t>CMD035</t>
  </si>
  <si>
    <t>CPA037</t>
  </si>
  <si>
    <t>CGV038</t>
  </si>
  <si>
    <t>NSI058</t>
  </si>
  <si>
    <t>NIPSCO</t>
  </si>
  <si>
    <t>NIP_GAS</t>
  </si>
  <si>
    <t>ELECTRIC</t>
  </si>
  <si>
    <t>NIP_COMMON</t>
  </si>
  <si>
    <t>NAR095</t>
  </si>
  <si>
    <t>DEVCONS</t>
  </si>
  <si>
    <t>NCM062</t>
  </si>
  <si>
    <t>EUSACONS</t>
  </si>
  <si>
    <t>NFC075</t>
  </si>
  <si>
    <t>NET078</t>
  </si>
  <si>
    <t>CMACONS</t>
  </si>
  <si>
    <t>CKT085</t>
  </si>
  <si>
    <t>ORC093</t>
  </si>
  <si>
    <t>PRC094</t>
  </si>
  <si>
    <t>Gross Fixed Assets:</t>
  </si>
  <si>
    <t/>
  </si>
  <si>
    <t>100199000 Gross Utility Plant</t>
  </si>
  <si>
    <t>102019000 Assets held under cap lease - End Bal.</t>
  </si>
  <si>
    <t>102119000 Other property - ending balance</t>
  </si>
  <si>
    <t>Total Gross Fixed Assets</t>
  </si>
  <si>
    <t>Less: Asset Retirement Obligations</t>
  </si>
  <si>
    <t>Less: Other Adjustments to PP&amp;E</t>
  </si>
  <si>
    <t>Add:  PISCC (Old &amp; New - COH Only) (See PP&amp;E Rec TAB)</t>
  </si>
  <si>
    <t>Less:  CPA Adjustment - (See PP&amp;E Rec TAB)</t>
  </si>
  <si>
    <t>Reported Gross Fixed Assets</t>
  </si>
  <si>
    <t>O&amp;M Less Management Fee:</t>
  </si>
  <si>
    <t>689999000 Total Operation &amp; Maintenance</t>
  </si>
  <si>
    <t>Adjustments to O&amp;M:</t>
  </si>
  <si>
    <t xml:space="preserve">   Account 617.1 - Premium Revenue (NIC) [Hyperion Acct]</t>
  </si>
  <si>
    <t xml:space="preserve">   Account 689.006 DSM Tracker (NGD) [Hyperion Acct]</t>
  </si>
  <si>
    <t>600999000 Total Management Services</t>
  </si>
  <si>
    <t>O &amp; M Less Contract Billing</t>
  </si>
  <si>
    <t>Customers:</t>
  </si>
  <si>
    <t>930110000 Gas Customers - Residential</t>
  </si>
  <si>
    <t>930310000 Residential - Choice</t>
  </si>
  <si>
    <t>930120000 Gas Customers - Commercial</t>
  </si>
  <si>
    <t>930320000 Commercial - Choice</t>
  </si>
  <si>
    <t>930130000 Gas Customers - Industrial</t>
  </si>
  <si>
    <t>930330000 Industrial  - Choice</t>
  </si>
  <si>
    <t>930150000 Gas Customers - Other</t>
  </si>
  <si>
    <t>930111000 Gas Customers - Residential Transport (Includes choice)</t>
  </si>
  <si>
    <t>930121000 Gas Customers - Commercial Transport (Includes choice)</t>
  </si>
  <si>
    <t>930131000 Gas Customers - Industrial Transport (Includes choice)</t>
  </si>
  <si>
    <t>930151000 Gas Customers - Other Transport (Includes choice)</t>
  </si>
  <si>
    <t>Transportation Customers</t>
  </si>
  <si>
    <t>Electric Customers</t>
  </si>
  <si>
    <t>Total Customers (Sum of Hyperion Numbers)</t>
  </si>
  <si>
    <t>Total Commercial Customers - Basis 15</t>
  </si>
  <si>
    <t>Total Residential Customers - Basis 16</t>
  </si>
  <si>
    <t>Total High Pressure (Industrial) Customers - Basis 17</t>
  </si>
  <si>
    <t>Total Employees</t>
  </si>
  <si>
    <t>Number of Automotive Units</t>
  </si>
  <si>
    <t>62 NCM</t>
  </si>
  <si>
    <t>78 NET</t>
  </si>
  <si>
    <t>NiSource Corporate Services Company</t>
  </si>
  <si>
    <t>NiSource Insurance Corporation, Inc.</t>
  </si>
  <si>
    <t>Columbia Gas of Kentucky, Inc.</t>
  </si>
  <si>
    <t>Columbia Gas of Ohio, Inc.</t>
  </si>
  <si>
    <t>Columbia Gas of Maryland, Inc.</t>
  </si>
  <si>
    <t>Columbia Gas of Pennsylvania, Inc.</t>
  </si>
  <si>
    <t>Columbia Gas of Virginia, Inc.</t>
  </si>
  <si>
    <t>NiSource Inc.</t>
  </si>
  <si>
    <t>NIPSCO Consolidated</t>
  </si>
  <si>
    <t>NIPSCO Gas</t>
  </si>
  <si>
    <t>NIPSCO Electric</t>
  </si>
  <si>
    <t>NIPSCO Common Adjustments</t>
  </si>
  <si>
    <t>NIPSCO Accounts Receivable Corp</t>
  </si>
  <si>
    <t>Ni Development Co. Consolidated</t>
  </si>
  <si>
    <t>NiSource Capital Markets, Inc.</t>
  </si>
  <si>
    <t>EnergyUSA Consolidated</t>
  </si>
  <si>
    <t>NiSource Finance Corp.</t>
  </si>
  <si>
    <t>NiSource Energy Technologies, Inc.</t>
  </si>
  <si>
    <t>New Columbia Gas of Massachusetts</t>
  </si>
  <si>
    <t>Central Kentucky Transmission</t>
  </si>
  <si>
    <t>Columbia of Ohio Receivables Corp</t>
  </si>
  <si>
    <t>Columbia of Pennsylvania Receivable Corp</t>
  </si>
  <si>
    <t>GPS</t>
  </si>
  <si>
    <t>DE</t>
  </si>
  <si>
    <t>ZE</t>
  </si>
  <si>
    <t>ZG</t>
  </si>
  <si>
    <t>ZI</t>
  </si>
  <si>
    <t>BN</t>
  </si>
  <si>
    <t>Basis 13 - IT Devices</t>
  </si>
  <si>
    <t>Training Code Pattern Allocations</t>
  </si>
  <si>
    <t>Less: Non-Depreciable Property</t>
  </si>
  <si>
    <t>NIPSCO GAS ONLY EMPLOYEES</t>
  </si>
  <si>
    <t>Used for Billing Pool KU</t>
  </si>
  <si>
    <t>KOP</t>
  </si>
  <si>
    <t>KOPVM</t>
  </si>
  <si>
    <t>KOPM</t>
  </si>
  <si>
    <t>KODPVM</t>
  </si>
  <si>
    <t>COVID</t>
  </si>
  <si>
    <t>Less: Cloud CWIP</t>
  </si>
  <si>
    <t>Add: Cloud (gross)</t>
  </si>
  <si>
    <t>Schahfer Abandonment</t>
  </si>
  <si>
    <t>ZK</t>
  </si>
  <si>
    <t>Dec</t>
  </si>
  <si>
    <t>RWCCONS</t>
  </si>
  <si>
    <t>NIPSCO RoseWater Consolidated</t>
  </si>
  <si>
    <t>RWC</t>
  </si>
  <si>
    <t>NiSource Next</t>
  </si>
  <si>
    <t>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</si>
</sst>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_(* #,##0.0000_);_(* \(#,##0.0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168">
    <xf numFmtId="165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</cellStyleXfs>
  <cellXfs count="333">
    <xf numFmtId="165" fontId="0" fillId="0" borderId="0" xfId="0"/>
    <xf numFmtId="43" fontId="0" fillId="0" borderId="0" xfId="1" applyFont="1" applyFill="1" applyProtection="1"/>
    <xf numFmtId="165" fontId="0" fillId="0" borderId="0" xfId="0" applyFont="1" applyFill="1" applyAlignment="1">
      <alignment horizontal="centerContinuous"/>
    </xf>
    <xf numFmtId="165" fontId="0" fillId="0" borderId="0" xfId="0" applyFont="1" applyFill="1"/>
    <xf numFmtId="165" fontId="0" fillId="0" borderId="0" xfId="0" applyFont="1" applyFill="1" applyAlignment="1">
      <alignment horizontal="center"/>
    </xf>
    <xf numFmtId="165" fontId="0" fillId="0" borderId="0" xfId="0" applyFont="1" applyFill="1" applyBorder="1"/>
    <xf numFmtId="165" fontId="0" fillId="0" borderId="0" xfId="0" applyFont="1" applyFill="1" applyAlignment="1"/>
    <xf numFmtId="165" fontId="6" fillId="0" borderId="0" xfId="0" applyFont="1" applyFill="1"/>
    <xf numFmtId="165" fontId="6" fillId="0" borderId="2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Continuous"/>
    </xf>
    <xf numFmtId="43" fontId="0" fillId="0" borderId="0" xfId="1" applyFont="1" applyFill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165" fontId="6" fillId="0" borderId="1" xfId="0" applyFont="1" applyFill="1" applyBorder="1" applyAlignment="1">
      <alignment horizontal="center"/>
    </xf>
    <xf numFmtId="10" fontId="0" fillId="0" borderId="4" xfId="2" applyNumberFormat="1" applyFont="1" applyFill="1" applyBorder="1" applyProtection="1"/>
    <xf numFmtId="165" fontId="9" fillId="0" borderId="0" xfId="0" applyFont="1" applyFill="1" applyBorder="1" applyAlignment="1">
      <alignment horizontal="centerContinuous"/>
    </xf>
    <xf numFmtId="39" fontId="0" fillId="0" borderId="0" xfId="0" applyNumberFormat="1" applyFont="1" applyFill="1" applyProtection="1"/>
    <xf numFmtId="39" fontId="0" fillId="0" borderId="0" xfId="0" applyNumberFormat="1" applyFont="1" applyFill="1" applyBorder="1" applyProtection="1"/>
    <xf numFmtId="165" fontId="6" fillId="0" borderId="0" xfId="0" applyFont="1" applyFill="1" applyBorder="1"/>
    <xf numFmtId="165" fontId="6" fillId="0" borderId="0" xfId="0" applyFont="1" applyFill="1" applyAlignment="1">
      <alignment horizontal="center"/>
    </xf>
    <xf numFmtId="43" fontId="0" fillId="0" borderId="0" xfId="1" applyFont="1" applyFill="1" applyAlignment="1">
      <alignment horizontal="right"/>
    </xf>
    <xf numFmtId="10" fontId="0" fillId="0" borderId="0" xfId="2" applyNumberFormat="1" applyFont="1" applyFill="1" applyProtection="1"/>
    <xf numFmtId="10" fontId="0" fillId="0" borderId="0" xfId="2" applyNumberFormat="1" applyFont="1" applyFill="1" applyBorder="1" applyProtection="1"/>
    <xf numFmtId="165" fontId="6" fillId="0" borderId="0" xfId="0" quotePrefix="1" applyFont="1" applyFill="1" applyBorder="1" applyAlignment="1">
      <alignment horizontal="center"/>
    </xf>
    <xf numFmtId="165" fontId="0" fillId="0" borderId="0" xfId="0" applyFont="1"/>
    <xf numFmtId="165" fontId="0" fillId="0" borderId="0" xfId="0" applyFont="1" applyFill="1" applyAlignment="1">
      <alignment horizontal="left"/>
    </xf>
    <xf numFmtId="165" fontId="6" fillId="0" borderId="0" xfId="0" applyFont="1" applyFill="1" applyBorder="1" applyAlignment="1">
      <alignment horizontal="left"/>
    </xf>
    <xf numFmtId="165" fontId="8" fillId="0" borderId="0" xfId="0" applyFont="1" applyFill="1" applyBorder="1" applyAlignment="1">
      <alignment horizontal="center"/>
    </xf>
    <xf numFmtId="43" fontId="0" fillId="0" borderId="0" xfId="1" applyFont="1" applyFill="1" applyBorder="1" applyProtection="1"/>
    <xf numFmtId="165" fontId="6" fillId="0" borderId="0" xfId="0" applyFont="1" applyFill="1" applyAlignment="1"/>
    <xf numFmtId="165" fontId="6" fillId="0" borderId="0" xfId="0" applyFont="1" applyFill="1" applyAlignment="1">
      <alignment horizontal="center"/>
    </xf>
    <xf numFmtId="165" fontId="0" fillId="0" borderId="0" xfId="0" applyAlignment="1"/>
    <xf numFmtId="165" fontId="6" fillId="0" borderId="0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"/>
    </xf>
    <xf numFmtId="43" fontId="0" fillId="0" borderId="0" xfId="1" applyFont="1" applyFill="1"/>
    <xf numFmtId="10" fontId="0" fillId="0" borderId="0" xfId="2" applyNumberFormat="1" applyFont="1" applyFill="1"/>
    <xf numFmtId="43" fontId="0" fillId="0" borderId="0" xfId="1" applyFont="1"/>
    <xf numFmtId="10" fontId="0" fillId="0" borderId="0" xfId="2" applyNumberFormat="1" applyFont="1"/>
    <xf numFmtId="10" fontId="0" fillId="0" borderId="0" xfId="2" applyNumberFormat="1" applyFont="1" applyFill="1" applyAlignment="1" applyProtection="1">
      <alignment horizontal="right"/>
    </xf>
    <xf numFmtId="165" fontId="6" fillId="0" borderId="0" xfId="0" applyFont="1" applyFill="1" applyAlignment="1">
      <alignment horizontal="center"/>
    </xf>
    <xf numFmtId="165" fontId="9" fillId="0" borderId="0" xfId="0" applyFont="1" applyFill="1" applyBorder="1" applyAlignment="1">
      <alignment horizontal="center"/>
    </xf>
    <xf numFmtId="165" fontId="0" fillId="0" borderId="0" xfId="0" applyFont="1" applyAlignment="1"/>
    <xf numFmtId="165" fontId="9" fillId="0" borderId="0" xfId="0" applyFont="1" applyFill="1" applyAlignment="1">
      <alignment horizontal="center"/>
    </xf>
    <xf numFmtId="165" fontId="11" fillId="0" borderId="0" xfId="0" applyFont="1" applyAlignment="1">
      <alignment horizontal="center"/>
    </xf>
    <xf numFmtId="165" fontId="6" fillId="0" borderId="0" xfId="0" applyFont="1" applyFill="1" applyAlignment="1"/>
    <xf numFmtId="165" fontId="0" fillId="0" borderId="0" xfId="0" applyAlignment="1"/>
    <xf numFmtId="165" fontId="6" fillId="0" borderId="0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" vertical="center"/>
    </xf>
    <xf numFmtId="165" fontId="0" fillId="0" borderId="0" xfId="0" applyFont="1" applyAlignment="1">
      <alignment horizontal="center" wrapText="1"/>
    </xf>
    <xf numFmtId="165" fontId="9" fillId="0" borderId="0" xfId="0" applyFont="1" applyFill="1" applyAlignment="1"/>
    <xf numFmtId="165" fontId="9" fillId="0" borderId="0" xfId="0" applyFont="1" applyAlignment="1">
      <alignment horizontal="center"/>
    </xf>
    <xf numFmtId="9" fontId="0" fillId="0" borderId="0" xfId="2" applyFont="1" applyFill="1"/>
    <xf numFmtId="165" fontId="6" fillId="0" borderId="0" xfId="0" applyFont="1" applyFill="1" applyAlignment="1">
      <alignment horizontal="center" vertical="center" wrapText="1"/>
    </xf>
    <xf numFmtId="164" fontId="0" fillId="0" borderId="0" xfId="1" applyNumberFormat="1" applyFont="1" applyFill="1"/>
    <xf numFmtId="165" fontId="6" fillId="0" borderId="0" xfId="0" applyFont="1" applyFill="1" applyBorder="1" applyAlignment="1"/>
    <xf numFmtId="165" fontId="8" fillId="0" borderId="0" xfId="0" applyFont="1" applyFill="1" applyBorder="1" applyAlignment="1">
      <alignment horizontal="left"/>
    </xf>
    <xf numFmtId="165" fontId="6" fillId="0" borderId="0" xfId="0" applyFont="1" applyFill="1" applyBorder="1" applyAlignment="1">
      <alignment vertical="center"/>
    </xf>
    <xf numFmtId="165" fontId="7" fillId="0" borderId="0" xfId="0" applyFont="1" applyFill="1" applyAlignment="1">
      <alignment vertical="center"/>
    </xf>
    <xf numFmtId="165" fontId="0" fillId="0" borderId="0" xfId="0" applyFont="1" applyFill="1" applyAlignment="1">
      <alignment wrapText="1"/>
    </xf>
    <xf numFmtId="165" fontId="8" fillId="0" borderId="0" xfId="0" applyFont="1" applyFill="1"/>
    <xf numFmtId="165" fontId="0" fillId="0" borderId="3" xfId="0" applyFont="1" applyFill="1" applyBorder="1"/>
    <xf numFmtId="165" fontId="7" fillId="0" borderId="0" xfId="0" applyFont="1" applyFill="1" applyAlignment="1">
      <alignment horizontal="left" vertical="center"/>
    </xf>
    <xf numFmtId="165" fontId="10" fillId="0" borderId="0" xfId="0" applyFont="1" applyAlignment="1"/>
    <xf numFmtId="165" fontId="0" fillId="0" borderId="0" xfId="0" applyFont="1" applyAlignment="1">
      <alignment wrapText="1"/>
    </xf>
    <xf numFmtId="165" fontId="0" fillId="0" borderId="0" xfId="0" applyFont="1" applyBorder="1" applyAlignment="1"/>
    <xf numFmtId="165" fontId="7" fillId="0" borderId="0" xfId="0" applyFont="1" applyFill="1" applyBorder="1" applyAlignment="1">
      <alignment horizontal="left"/>
    </xf>
    <xf numFmtId="165" fontId="0" fillId="0" borderId="0" xfId="0" applyFont="1" applyFill="1" applyAlignment="1">
      <alignment horizontal="left" vertical="top"/>
    </xf>
    <xf numFmtId="165" fontId="0" fillId="0" borderId="5" xfId="0" applyFont="1" applyFill="1" applyBorder="1" applyAlignment="1">
      <alignment horizontal="center"/>
    </xf>
    <xf numFmtId="164" fontId="0" fillId="0" borderId="5" xfId="1" applyNumberFormat="1" applyFont="1" applyFill="1" applyBorder="1" applyAlignment="1"/>
    <xf numFmtId="164" fontId="0" fillId="0" borderId="5" xfId="1" applyNumberFormat="1" applyFont="1" applyFill="1" applyBorder="1"/>
    <xf numFmtId="165" fontId="8" fillId="0" borderId="0" xfId="0" applyFont="1" applyFill="1" applyAlignment="1">
      <alignment horizontal="left"/>
    </xf>
    <xf numFmtId="10" fontId="8" fillId="0" borderId="0" xfId="2" applyNumberFormat="1" applyFont="1" applyFill="1"/>
    <xf numFmtId="165" fontId="8" fillId="0" borderId="2" xfId="0" applyFont="1" applyFill="1" applyBorder="1" applyAlignment="1">
      <alignment horizontal="center"/>
    </xf>
    <xf numFmtId="43" fontId="0" fillId="0" borderId="5" xfId="1" applyNumberFormat="1" applyFont="1" applyFill="1" applyBorder="1"/>
    <xf numFmtId="164" fontId="8" fillId="0" borderId="0" xfId="1" applyNumberFormat="1" applyFont="1" applyFill="1" applyAlignment="1">
      <alignment horizontal="center"/>
    </xf>
    <xf numFmtId="165" fontId="8" fillId="0" borderId="5" xfId="0" applyFont="1" applyFill="1" applyBorder="1" applyAlignment="1">
      <alignment horizontal="left"/>
    </xf>
    <xf numFmtId="165" fontId="6" fillId="0" borderId="0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" vertical="center"/>
    </xf>
    <xf numFmtId="165" fontId="6" fillId="0" borderId="0" xfId="0" applyFont="1" applyFill="1" applyAlignment="1">
      <alignment horizontal="center"/>
    </xf>
    <xf numFmtId="165" fontId="9" fillId="0" borderId="0" xfId="0" applyFont="1" applyFill="1" applyAlignment="1">
      <alignment horizontal="center"/>
    </xf>
    <xf numFmtId="165" fontId="0" fillId="0" borderId="5" xfId="0" applyFont="1" applyFill="1" applyBorder="1"/>
    <xf numFmtId="165" fontId="8" fillId="0" borderId="6" xfId="0" applyFont="1" applyFill="1" applyBorder="1" applyAlignment="1">
      <alignment horizontal="left"/>
    </xf>
    <xf numFmtId="165" fontId="0" fillId="0" borderId="6" xfId="0" applyFont="1" applyFill="1" applyBorder="1"/>
    <xf numFmtId="164" fontId="8" fillId="0" borderId="0" xfId="1" applyNumberFormat="1" applyFont="1" applyFill="1" applyBorder="1" applyAlignment="1">
      <alignment horizontal="left"/>
    </xf>
    <xf numFmtId="10" fontId="8" fillId="0" borderId="0" xfId="2" applyNumberFormat="1" applyFont="1" applyFill="1" applyBorder="1" applyProtection="1"/>
    <xf numFmtId="164" fontId="0" fillId="0" borderId="6" xfId="1" applyNumberFormat="1" applyFont="1" applyFill="1" applyBorder="1"/>
    <xf numFmtId="165" fontId="7" fillId="0" borderId="0" xfId="0" applyFont="1" applyFill="1" applyBorder="1" applyAlignment="1">
      <alignment vertical="center"/>
    </xf>
    <xf numFmtId="165" fontId="7" fillId="0" borderId="0" xfId="0" applyFont="1" applyFill="1"/>
    <xf numFmtId="164" fontId="8" fillId="0" borderId="0" xfId="1" applyNumberFormat="1" applyFont="1" applyFill="1"/>
    <xf numFmtId="165" fontId="8" fillId="0" borderId="0" xfId="0" applyFont="1" applyFill="1" applyBorder="1" applyAlignment="1"/>
    <xf numFmtId="37" fontId="0" fillId="0" borderId="0" xfId="0" applyNumberFormat="1" applyFont="1" applyFill="1" applyBorder="1" applyProtection="1"/>
    <xf numFmtId="165" fontId="6" fillId="0" borderId="0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" vertical="center"/>
    </xf>
    <xf numFmtId="165" fontId="0" fillId="0" borderId="0" xfId="0" applyFont="1" applyFill="1" applyAlignment="1">
      <alignment horizontal="left" wrapText="1"/>
    </xf>
    <xf numFmtId="165" fontId="0" fillId="0" borderId="0" xfId="0" applyFont="1" applyBorder="1" applyAlignment="1">
      <alignment horizontal="center" wrapText="1"/>
    </xf>
    <xf numFmtId="43" fontId="8" fillId="0" borderId="0" xfId="1" applyFont="1" applyFill="1" applyBorder="1" applyAlignment="1">
      <alignment horizontal="center"/>
    </xf>
    <xf numFmtId="10" fontId="8" fillId="0" borderId="0" xfId="2" applyNumberFormat="1" applyFont="1" applyFill="1" applyBorder="1" applyAlignment="1" applyProtection="1"/>
    <xf numFmtId="164" fontId="0" fillId="0" borderId="6" xfId="1" applyNumberFormat="1" applyFont="1" applyFill="1" applyBorder="1" applyAlignment="1"/>
    <xf numFmtId="164" fontId="8" fillId="0" borderId="0" xfId="1" applyNumberFormat="1" applyFont="1" applyFill="1" applyBorder="1" applyAlignment="1">
      <alignment horizontal="center"/>
    </xf>
    <xf numFmtId="165" fontId="6" fillId="0" borderId="6" xfId="0" applyFont="1" applyFill="1" applyBorder="1" applyAlignment="1">
      <alignment horizontal="left"/>
    </xf>
    <xf numFmtId="10" fontId="0" fillId="0" borderId="0" xfId="2" applyNumberFormat="1" applyFont="1" applyFill="1" applyBorder="1" applyAlignment="1" applyProtection="1">
      <alignment horizontal="right"/>
    </xf>
    <xf numFmtId="165" fontId="8" fillId="0" borderId="0" xfId="0" applyFont="1" applyFill="1" applyAlignment="1"/>
    <xf numFmtId="165" fontId="0" fillId="0" borderId="0" xfId="0" applyBorder="1" applyAlignment="1"/>
    <xf numFmtId="165" fontId="0" fillId="0" borderId="0" xfId="0" applyFont="1" applyFill="1" applyBorder="1" applyAlignment="1"/>
    <xf numFmtId="165" fontId="6" fillId="0" borderId="0" xfId="0" applyFont="1" applyFill="1" applyBorder="1" applyAlignment="1">
      <alignment horizontal="center"/>
    </xf>
    <xf numFmtId="165" fontId="9" fillId="0" borderId="0" xfId="0" applyFont="1" applyAlignment="1">
      <alignment horizontal="center"/>
    </xf>
    <xf numFmtId="43" fontId="0" fillId="0" borderId="0" xfId="1" applyFont="1" applyFill="1" applyAlignment="1"/>
    <xf numFmtId="165" fontId="9" fillId="0" borderId="0" xfId="0" applyFont="1" applyAlignment="1">
      <alignment horizontal="center"/>
    </xf>
    <xf numFmtId="10" fontId="0" fillId="0" borderId="0" xfId="0" applyNumberFormat="1" applyFont="1"/>
    <xf numFmtId="165" fontId="8" fillId="0" borderId="7" xfId="0" applyFont="1" applyFill="1" applyBorder="1" applyAlignment="1">
      <alignment horizontal="center"/>
    </xf>
    <xf numFmtId="10" fontId="0" fillId="0" borderId="0" xfId="2" applyNumberFormat="1" applyFont="1" applyBorder="1"/>
    <xf numFmtId="165" fontId="0" fillId="0" borderId="0" xfId="0" applyFont="1" applyBorder="1"/>
    <xf numFmtId="165" fontId="6" fillId="0" borderId="7" xfId="0" applyFont="1" applyFill="1" applyBorder="1" applyAlignment="1">
      <alignment horizontal="center"/>
    </xf>
    <xf numFmtId="165" fontId="8" fillId="0" borderId="8" xfId="0" applyFont="1" applyFill="1" applyBorder="1" applyAlignment="1">
      <alignment horizontal="center"/>
    </xf>
    <xf numFmtId="10" fontId="0" fillId="0" borderId="2" xfId="2" applyNumberFormat="1" applyFont="1" applyBorder="1"/>
    <xf numFmtId="165" fontId="0" fillId="0" borderId="2" xfId="0" applyFont="1" applyBorder="1"/>
    <xf numFmtId="165" fontId="0" fillId="0" borderId="13" xfId="0" applyFont="1" applyFill="1" applyBorder="1"/>
    <xf numFmtId="165" fontId="0" fillId="0" borderId="14" xfId="0" applyFont="1" applyFill="1" applyBorder="1" applyAlignment="1">
      <alignment horizontal="center"/>
    </xf>
    <xf numFmtId="10" fontId="0" fillId="0" borderId="15" xfId="2" applyNumberFormat="1" applyFont="1" applyBorder="1"/>
    <xf numFmtId="10" fontId="0" fillId="0" borderId="16" xfId="2" applyNumberFormat="1" applyFont="1" applyBorder="1"/>
    <xf numFmtId="10" fontId="0" fillId="0" borderId="17" xfId="2" applyNumberFormat="1" applyFont="1" applyBorder="1"/>
    <xf numFmtId="10" fontId="0" fillId="0" borderId="3" xfId="2" applyNumberFormat="1" applyFont="1" applyBorder="1"/>
    <xf numFmtId="10" fontId="0" fillId="0" borderId="18" xfId="2" applyNumberFormat="1" applyFont="1" applyBorder="1"/>
    <xf numFmtId="165" fontId="9" fillId="0" borderId="0" xfId="0" applyFont="1" applyAlignment="1">
      <alignment horizontal="center"/>
    </xf>
    <xf numFmtId="165" fontId="9" fillId="0" borderId="0" xfId="0" applyFont="1" applyBorder="1" applyAlignment="1">
      <alignment horizontal="center"/>
    </xf>
    <xf numFmtId="165" fontId="0" fillId="0" borderId="0" xfId="0" applyFont="1" applyFill="1" applyBorder="1" applyAlignment="1">
      <alignment horizontal="centerContinuous"/>
    </xf>
    <xf numFmtId="164" fontId="8" fillId="0" borderId="0" xfId="1" applyNumberFormat="1" applyFont="1" applyFill="1" applyBorder="1"/>
    <xf numFmtId="10" fontId="0" fillId="0" borderId="0" xfId="2" applyNumberFormat="1" applyFont="1" applyFill="1" applyBorder="1"/>
    <xf numFmtId="165" fontId="9" fillId="0" borderId="0" xfId="0" applyFont="1" applyFill="1" applyAlignment="1">
      <alignment horizontal="center"/>
    </xf>
    <xf numFmtId="165" fontId="6" fillId="0" borderId="0" xfId="0" applyFont="1" applyFill="1" applyBorder="1" applyAlignment="1">
      <alignment horizontal="center"/>
    </xf>
    <xf numFmtId="165" fontId="9" fillId="0" borderId="0" xfId="0" applyFont="1" applyAlignment="1">
      <alignment horizontal="center"/>
    </xf>
    <xf numFmtId="165" fontId="0" fillId="0" borderId="13" xfId="0" applyFont="1" applyFill="1" applyBorder="1" applyAlignment="1">
      <alignment horizontal="center"/>
    </xf>
    <xf numFmtId="165" fontId="8" fillId="0" borderId="0" xfId="0" applyFont="1" applyBorder="1" applyAlignment="1">
      <alignment horizontal="center"/>
    </xf>
    <xf numFmtId="165" fontId="0" fillId="0" borderId="0" xfId="0" applyFont="1" applyFill="1" applyBorder="1" applyAlignment="1">
      <alignment horizontal="center"/>
    </xf>
    <xf numFmtId="10" fontId="0" fillId="0" borderId="19" xfId="2" applyNumberFormat="1" applyFont="1" applyFill="1" applyBorder="1"/>
    <xf numFmtId="165" fontId="0" fillId="0" borderId="8" xfId="0" applyFont="1" applyBorder="1"/>
    <xf numFmtId="165" fontId="0" fillId="0" borderId="7" xfId="0" applyFont="1" applyBorder="1"/>
    <xf numFmtId="165" fontId="0" fillId="0" borderId="19" xfId="0" applyFont="1" applyBorder="1"/>
    <xf numFmtId="10" fontId="0" fillId="0" borderId="3" xfId="2" applyNumberFormat="1" applyFont="1" applyFill="1" applyBorder="1"/>
    <xf numFmtId="10" fontId="0" fillId="0" borderId="21" xfId="2" applyNumberFormat="1" applyFont="1" applyFill="1" applyBorder="1"/>
    <xf numFmtId="165" fontId="0" fillId="0" borderId="0" xfId="0" applyFont="1" applyFill="1" applyBorder="1" applyAlignment="1">
      <alignment horizontal="center" wrapText="1"/>
    </xf>
    <xf numFmtId="10" fontId="0" fillId="0" borderId="2" xfId="2" applyNumberFormat="1" applyFont="1" applyFill="1" applyBorder="1"/>
    <xf numFmtId="9" fontId="0" fillId="0" borderId="20" xfId="2" applyFont="1" applyFill="1" applyBorder="1"/>
    <xf numFmtId="165" fontId="0" fillId="0" borderId="13" xfId="0" applyFont="1" applyFill="1" applyBorder="1" applyAlignment="1">
      <alignment horizontal="center" wrapText="1"/>
    </xf>
    <xf numFmtId="10" fontId="0" fillId="0" borderId="7" xfId="2" applyNumberFormat="1" applyFont="1" applyBorder="1"/>
    <xf numFmtId="0" fontId="15" fillId="0" borderId="7" xfId="6" applyFill="1" applyBorder="1"/>
    <xf numFmtId="0" fontId="17" fillId="0" borderId="3" xfId="6" applyFont="1" applyFill="1" applyBorder="1"/>
    <xf numFmtId="165" fontId="0" fillId="0" borderId="22" xfId="0" applyFont="1" applyFill="1" applyBorder="1"/>
    <xf numFmtId="165" fontId="17" fillId="0" borderId="3" xfId="0" applyFont="1" applyFill="1" applyBorder="1"/>
    <xf numFmtId="165" fontId="17" fillId="0" borderId="21" xfId="0" applyFont="1" applyFill="1" applyBorder="1"/>
    <xf numFmtId="164" fontId="0" fillId="0" borderId="0" xfId="1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Protection="1"/>
    <xf numFmtId="165" fontId="9" fillId="0" borderId="0" xfId="0" applyFont="1" applyAlignment="1">
      <alignment horizontal="center"/>
    </xf>
    <xf numFmtId="165" fontId="10" fillId="0" borderId="0" xfId="0" applyFont="1" applyAlignment="1">
      <alignment horizontal="center"/>
    </xf>
    <xf numFmtId="165" fontId="9" fillId="0" borderId="0" xfId="0" applyFont="1" applyFill="1" applyAlignment="1">
      <alignment horizontal="center"/>
    </xf>
    <xf numFmtId="165" fontId="6" fillId="0" borderId="23" xfId="0" applyFont="1" applyFill="1" applyBorder="1" applyAlignment="1">
      <alignment horizontal="center"/>
    </xf>
    <xf numFmtId="165" fontId="6" fillId="0" borderId="24" xfId="0" applyFont="1" applyFill="1" applyBorder="1" applyAlignment="1">
      <alignment horizontal="center"/>
    </xf>
    <xf numFmtId="165" fontId="6" fillId="0" borderId="11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" wrapText="1"/>
    </xf>
    <xf numFmtId="165" fontId="8" fillId="0" borderId="27" xfId="0" applyFont="1" applyFill="1" applyBorder="1" applyAlignment="1">
      <alignment horizontal="center"/>
    </xf>
    <xf numFmtId="165" fontId="8" fillId="0" borderId="27" xfId="0" applyFont="1" applyFill="1" applyBorder="1" applyAlignment="1"/>
    <xf numFmtId="165" fontId="6" fillId="0" borderId="0" xfId="0" applyFont="1" applyFill="1" applyBorder="1" applyAlignment="1">
      <alignment horizontal="center"/>
    </xf>
    <xf numFmtId="165" fontId="8" fillId="0" borderId="0" xfId="0" applyFont="1" applyFill="1" applyBorder="1" applyAlignment="1">
      <alignment wrapText="1"/>
    </xf>
    <xf numFmtId="0" fontId="19" fillId="0" borderId="0" xfId="1" applyNumberFormat="1" applyFont="1" applyAlignment="1">
      <alignment wrapText="1"/>
    </xf>
    <xf numFmtId="165" fontId="20" fillId="0" borderId="0" xfId="0" applyFont="1" applyFill="1" applyAlignment="1">
      <alignment wrapText="1"/>
    </xf>
    <xf numFmtId="165" fontId="19" fillId="0" borderId="0" xfId="0" applyFont="1" applyFill="1" applyAlignment="1">
      <alignment wrapText="1"/>
    </xf>
    <xf numFmtId="165" fontId="21" fillId="0" borderId="0" xfId="0" applyFont="1" applyFill="1" applyBorder="1" applyAlignment="1">
      <alignment horizontal="center" wrapText="1"/>
    </xf>
    <xf numFmtId="165" fontId="19" fillId="0" borderId="0" xfId="0" applyFont="1"/>
    <xf numFmtId="164" fontId="19" fillId="0" borderId="0" xfId="1" applyNumberFormat="1" applyFont="1"/>
    <xf numFmtId="1" fontId="20" fillId="0" borderId="0" xfId="0" applyNumberFormat="1" applyFont="1" applyFill="1" applyAlignment="1">
      <alignment horizontal="left" wrapText="1"/>
    </xf>
    <xf numFmtId="165" fontId="19" fillId="0" borderId="0" xfId="0" applyFont="1" applyAlignment="1">
      <alignment wrapText="1"/>
    </xf>
    <xf numFmtId="165" fontId="21" fillId="3" borderId="0" xfId="0" applyFont="1" applyFill="1" applyBorder="1" applyAlignment="1">
      <alignment horizontal="center" wrapText="1"/>
    </xf>
    <xf numFmtId="0" fontId="22" fillId="0" borderId="0" xfId="1" applyNumberFormat="1" applyFont="1" applyFill="1" applyBorder="1" applyAlignment="1">
      <alignment horizontal="left"/>
    </xf>
    <xf numFmtId="0" fontId="22" fillId="0" borderId="0" xfId="1" applyNumberFormat="1" applyFont="1" applyFill="1" applyBorder="1"/>
    <xf numFmtId="165" fontId="21" fillId="0" borderId="0" xfId="0" applyFont="1" applyBorder="1" applyAlignment="1">
      <alignment horizontal="left" wrapText="1"/>
    </xf>
    <xf numFmtId="165" fontId="23" fillId="0" borderId="0" xfId="0" applyFont="1" applyFill="1" applyBorder="1" applyAlignment="1">
      <alignment horizontal="left" wrapText="1"/>
    </xf>
    <xf numFmtId="165" fontId="23" fillId="0" borderId="0" xfId="0" applyFont="1" applyBorder="1" applyAlignment="1">
      <alignment horizontal="left" wrapText="1"/>
    </xf>
    <xf numFmtId="164" fontId="23" fillId="0" borderId="0" xfId="1" applyNumberFormat="1" applyFont="1" applyFill="1" applyBorder="1" applyAlignment="1">
      <alignment horizontal="right" wrapText="1"/>
    </xf>
    <xf numFmtId="0" fontId="19" fillId="0" borderId="0" xfId="1" applyNumberFormat="1" applyFont="1" applyFill="1" applyAlignment="1">
      <alignment wrapText="1"/>
    </xf>
    <xf numFmtId="164" fontId="21" fillId="4" borderId="0" xfId="1" applyNumberFormat="1" applyFont="1" applyFill="1" applyBorder="1" applyAlignment="1">
      <alignment horizontal="left" wrapText="1"/>
    </xf>
    <xf numFmtId="164" fontId="21" fillId="4" borderId="5" xfId="1" applyNumberFormat="1" applyFont="1" applyFill="1" applyBorder="1" applyAlignment="1">
      <alignment horizontal="right" wrapText="1"/>
    </xf>
    <xf numFmtId="165" fontId="19" fillId="0" borderId="0" xfId="0" applyFont="1" applyFill="1"/>
    <xf numFmtId="164" fontId="19" fillId="0" borderId="0" xfId="1" applyNumberFormat="1" applyFont="1" applyFill="1"/>
    <xf numFmtId="0" fontId="24" fillId="0" borderId="0" xfId="1" applyNumberFormat="1" applyFont="1" applyFill="1"/>
    <xf numFmtId="165" fontId="21" fillId="0" borderId="0" xfId="0" applyFont="1" applyFill="1" applyBorder="1"/>
    <xf numFmtId="165" fontId="24" fillId="0" borderId="0" xfId="0" applyFont="1" applyFill="1" applyBorder="1"/>
    <xf numFmtId="164" fontId="19" fillId="0" borderId="0" xfId="0" applyNumberFormat="1" applyFont="1" applyFill="1"/>
    <xf numFmtId="165" fontId="24" fillId="0" borderId="0" xfId="0" applyFont="1" applyFill="1"/>
    <xf numFmtId="0" fontId="24" fillId="0" borderId="0" xfId="1" applyNumberFormat="1" applyFont="1" applyFill="1" applyBorder="1"/>
    <xf numFmtId="164" fontId="23" fillId="0" borderId="0" xfId="1" applyNumberFormat="1" applyFont="1" applyFill="1" applyBorder="1" applyAlignment="1">
      <alignment horizontal="left" wrapText="1"/>
    </xf>
    <xf numFmtId="164" fontId="23" fillId="0" borderId="0" xfId="1" applyNumberFormat="1" applyFont="1" applyBorder="1" applyAlignment="1">
      <alignment horizontal="left" wrapText="1"/>
    </xf>
    <xf numFmtId="165" fontId="23" fillId="0" borderId="0" xfId="0" applyFont="1" applyFill="1" applyBorder="1"/>
    <xf numFmtId="0" fontId="24" fillId="0" borderId="0" xfId="1" applyNumberFormat="1" applyFont="1"/>
    <xf numFmtId="165" fontId="23" fillId="0" borderId="0" xfId="0" applyFont="1" applyBorder="1"/>
    <xf numFmtId="164" fontId="23" fillId="0" borderId="0" xfId="0" applyNumberFormat="1" applyFont="1" applyFill="1" applyBorder="1" applyAlignment="1">
      <alignment horizontal="left" wrapText="1"/>
    </xf>
    <xf numFmtId="43" fontId="23" fillId="0" borderId="0" xfId="1" applyFont="1" applyFill="1" applyBorder="1" applyAlignment="1">
      <alignment horizontal="left" wrapText="1"/>
    </xf>
    <xf numFmtId="164" fontId="23" fillId="5" borderId="0" xfId="1" applyNumberFormat="1" applyFont="1" applyFill="1" applyBorder="1" applyAlignment="1">
      <alignment horizontal="left" wrapText="1"/>
    </xf>
    <xf numFmtId="164" fontId="23" fillId="0" borderId="5" xfId="1" applyNumberFormat="1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left" wrapText="1"/>
    </xf>
    <xf numFmtId="165" fontId="24" fillId="0" borderId="0" xfId="0" applyFont="1" applyBorder="1"/>
    <xf numFmtId="41" fontId="23" fillId="0" borderId="0" xfId="1" applyNumberFormat="1" applyFont="1" applyFill="1" applyBorder="1" applyAlignment="1">
      <alignment horizontal="right" wrapText="1"/>
    </xf>
    <xf numFmtId="165" fontId="21" fillId="0" borderId="0" xfId="0" applyFont="1" applyBorder="1"/>
    <xf numFmtId="0" fontId="19" fillId="3" borderId="0" xfId="1" applyNumberFormat="1" applyFont="1" applyFill="1" applyAlignment="1">
      <alignment wrapText="1"/>
    </xf>
    <xf numFmtId="0" fontId="19" fillId="0" borderId="0" xfId="1" applyNumberFormat="1" applyFont="1"/>
    <xf numFmtId="164" fontId="25" fillId="0" borderId="0" xfId="1" applyNumberFormat="1" applyFont="1" applyFill="1" applyAlignment="1">
      <alignment horizontal="center"/>
    </xf>
    <xf numFmtId="43" fontId="25" fillId="0" borderId="0" xfId="1" applyFont="1" applyFill="1"/>
    <xf numFmtId="165" fontId="25" fillId="0" borderId="0" xfId="0" applyFont="1" applyFill="1"/>
    <xf numFmtId="164" fontId="25" fillId="0" borderId="0" xfId="1" applyNumberFormat="1" applyFont="1" applyFill="1"/>
    <xf numFmtId="164" fontId="25" fillId="0" borderId="0" xfId="1" applyNumberFormat="1" applyFont="1" applyFill="1" applyBorder="1"/>
    <xf numFmtId="164" fontId="25" fillId="0" borderId="0" xfId="0" applyNumberFormat="1" applyFont="1" applyFill="1" applyBorder="1" applyProtection="1"/>
    <xf numFmtId="164" fontId="25" fillId="0" borderId="0" xfId="1" applyNumberFormat="1" applyFont="1" applyFill="1" applyBorder="1" applyAlignment="1" applyProtection="1">
      <alignment horizontal="right"/>
    </xf>
    <xf numFmtId="165" fontId="26" fillId="0" borderId="0" xfId="0" applyFont="1" applyFill="1" applyBorder="1" applyAlignment="1">
      <alignment horizontal="center"/>
    </xf>
    <xf numFmtId="43" fontId="25" fillId="0" borderId="0" xfId="1" applyFont="1" applyFill="1" applyBorder="1" applyAlignment="1">
      <alignment horizontal="center"/>
    </xf>
    <xf numFmtId="164" fontId="25" fillId="0" borderId="0" xfId="1" applyNumberFormat="1" applyFont="1" applyFill="1" applyBorder="1" applyAlignment="1">
      <alignment horizontal="center" vertical="center"/>
    </xf>
    <xf numFmtId="165" fontId="25" fillId="0" borderId="0" xfId="0" applyFont="1" applyFill="1" applyAlignment="1">
      <alignment horizontal="center" vertical="center"/>
    </xf>
    <xf numFmtId="165" fontId="26" fillId="0" borderId="0" xfId="0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/>
    </xf>
    <xf numFmtId="166" fontId="0" fillId="0" borderId="0" xfId="2" applyNumberFormat="1" applyFont="1" applyFill="1"/>
    <xf numFmtId="10" fontId="8" fillId="0" borderId="0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165" fontId="8" fillId="0" borderId="0" xfId="0" applyFont="1" applyFill="1" applyAlignment="1">
      <alignment horizontal="right"/>
    </xf>
    <xf numFmtId="10" fontId="0" fillId="0" borderId="22" xfId="2" applyNumberFormat="1" applyFont="1" applyFill="1" applyBorder="1"/>
    <xf numFmtId="0" fontId="15" fillId="0" borderId="7" xfId="6" quotePrefix="1" applyFill="1" applyBorder="1"/>
    <xf numFmtId="165" fontId="0" fillId="0" borderId="8" xfId="0" applyFont="1" applyFill="1" applyBorder="1"/>
    <xf numFmtId="0" fontId="17" fillId="0" borderId="21" xfId="6" applyFont="1" applyFill="1" applyBorder="1"/>
    <xf numFmtId="43" fontId="0" fillId="0" borderId="19" xfId="1" applyFont="1" applyFill="1" applyBorder="1" applyAlignment="1">
      <alignment horizontal="center"/>
    </xf>
    <xf numFmtId="165" fontId="9" fillId="0" borderId="0" xfId="0" applyFont="1" applyFill="1" applyBorder="1" applyAlignment="1">
      <alignment horizontal="center"/>
    </xf>
    <xf numFmtId="165" fontId="9" fillId="0" borderId="0" xfId="0" applyFont="1" applyFill="1" applyAlignment="1">
      <alignment horizontal="center"/>
    </xf>
    <xf numFmtId="165" fontId="6" fillId="0" borderId="0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" wrapText="1"/>
    </xf>
    <xf numFmtId="165" fontId="0" fillId="0" borderId="0" xfId="0" applyFill="1" applyAlignment="1"/>
    <xf numFmtId="43" fontId="15" fillId="2" borderId="0" xfId="6" applyNumberFormat="1" applyFill="1" applyBorder="1"/>
    <xf numFmtId="10" fontId="0" fillId="2" borderId="0" xfId="167" applyNumberFormat="1" applyFont="1" applyFill="1" applyBorder="1"/>
    <xf numFmtId="9" fontId="0" fillId="2" borderId="0" xfId="2" applyFont="1" applyFill="1" applyBorder="1"/>
    <xf numFmtId="0" fontId="15" fillId="2" borderId="0" xfId="6" applyFill="1" applyBorder="1"/>
    <xf numFmtId="10" fontId="15" fillId="2" borderId="19" xfId="6" applyNumberFormat="1" applyFill="1" applyBorder="1"/>
    <xf numFmtId="10" fontId="15" fillId="2" borderId="0" xfId="6" applyNumberFormat="1" applyFill="1" applyBorder="1"/>
    <xf numFmtId="43" fontId="15" fillId="2" borderId="3" xfId="6" applyNumberFormat="1" applyFill="1" applyBorder="1"/>
    <xf numFmtId="10" fontId="0" fillId="2" borderId="3" xfId="167" applyNumberFormat="1" applyFont="1" applyFill="1" applyBorder="1"/>
    <xf numFmtId="9" fontId="0" fillId="2" borderId="3" xfId="2" applyFont="1" applyFill="1" applyBorder="1"/>
    <xf numFmtId="10" fontId="18" fillId="2" borderId="3" xfId="167" applyNumberFormat="1" applyFont="1" applyFill="1" applyBorder="1"/>
    <xf numFmtId="43" fontId="17" fillId="2" borderId="2" xfId="6" applyNumberFormat="1" applyFont="1" applyFill="1" applyBorder="1"/>
    <xf numFmtId="10" fontId="17" fillId="2" borderId="2" xfId="167" applyNumberFormat="1" applyFont="1" applyFill="1" applyBorder="1"/>
    <xf numFmtId="10" fontId="17" fillId="2" borderId="26" xfId="167" applyNumberFormat="1" applyFont="1" applyFill="1" applyBorder="1"/>
    <xf numFmtId="165" fontId="9" fillId="0" borderId="0" xfId="0" applyFont="1" applyFill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ill="1"/>
    <xf numFmtId="43" fontId="0" fillId="0" borderId="0" xfId="0" applyNumberFormat="1" applyFill="1" applyBorder="1"/>
    <xf numFmtId="10" fontId="8" fillId="0" borderId="0" xfId="2" applyNumberFormat="1" applyFont="1" applyFill="1" applyBorder="1" applyAlignment="1" applyProtection="1">
      <alignment horizontal="left"/>
    </xf>
    <xf numFmtId="43" fontId="8" fillId="0" borderId="0" xfId="2" applyNumberFormat="1" applyFont="1" applyFill="1" applyBorder="1" applyProtection="1"/>
    <xf numFmtId="164" fontId="1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Protection="1"/>
    <xf numFmtId="10" fontId="0" fillId="0" borderId="0" xfId="2" applyNumberFormat="1" applyFont="1" applyFill="1" applyBorder="1" applyAlignment="1">
      <alignment horizontal="right"/>
    </xf>
    <xf numFmtId="164" fontId="0" fillId="0" borderId="0" xfId="1" applyNumberFormat="1" applyFont="1" applyFill="1" applyBorder="1" applyProtection="1"/>
    <xf numFmtId="43" fontId="0" fillId="0" borderId="0" xfId="1" applyFon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0" borderId="0" xfId="2" applyNumberFormat="1" applyFont="1" applyFill="1" applyBorder="1" applyProtection="1"/>
    <xf numFmtId="165" fontId="8" fillId="0" borderId="6" xfId="0" applyFont="1" applyFill="1" applyBorder="1"/>
    <xf numFmtId="43" fontId="8" fillId="0" borderId="6" xfId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5" fontId="8" fillId="0" borderId="6" xfId="0" applyFont="1" applyFill="1" applyBorder="1" applyAlignment="1">
      <alignment horizontal="centerContinuous"/>
    </xf>
    <xf numFmtId="164" fontId="8" fillId="0" borderId="6" xfId="1" applyNumberFormat="1" applyFont="1" applyFill="1" applyBorder="1"/>
    <xf numFmtId="165" fontId="8" fillId="0" borderId="0" xfId="0" applyFont="1" applyFill="1" applyBorder="1"/>
    <xf numFmtId="43" fontId="1" fillId="0" borderId="0" xfId="1" applyFont="1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10" fontId="0" fillId="0" borderId="19" xfId="2" applyNumberFormat="1" applyFont="1" applyFill="1" applyBorder="1" applyAlignment="1" applyProtection="1">
      <alignment horizontal="center"/>
    </xf>
    <xf numFmtId="165" fontId="0" fillId="0" borderId="19" xfId="0" applyFont="1" applyFill="1" applyBorder="1"/>
    <xf numFmtId="165" fontId="0" fillId="0" borderId="25" xfId="0" applyFont="1" applyFill="1" applyBorder="1"/>
    <xf numFmtId="165" fontId="6" fillId="0" borderId="0" xfId="0" applyFont="1" applyFill="1" applyBorder="1" applyAlignment="1">
      <alignment horizontal="center"/>
    </xf>
    <xf numFmtId="165" fontId="0" fillId="0" borderId="7" xfId="0" applyFont="1" applyFill="1" applyBorder="1"/>
    <xf numFmtId="10" fontId="0" fillId="0" borderId="0" xfId="0" applyNumberFormat="1" applyFill="1" applyBorder="1"/>
    <xf numFmtId="165" fontId="0" fillId="0" borderId="0" xfId="0" applyFill="1" applyBorder="1"/>
    <xf numFmtId="165" fontId="0" fillId="0" borderId="19" xfId="0" applyFill="1" applyBorder="1"/>
    <xf numFmtId="165" fontId="0" fillId="0" borderId="7" xfId="0" quotePrefix="1" applyFill="1" applyBorder="1"/>
    <xf numFmtId="10" fontId="0" fillId="0" borderId="0" xfId="167" applyNumberFormat="1" applyFont="1" applyFill="1" applyBorder="1"/>
    <xf numFmtId="10" fontId="0" fillId="0" borderId="19" xfId="0" applyNumberFormat="1" applyFill="1" applyBorder="1"/>
    <xf numFmtId="165" fontId="0" fillId="0" borderId="7" xfId="0" applyFill="1" applyBorder="1"/>
    <xf numFmtId="43" fontId="0" fillId="0" borderId="3" xfId="0" applyNumberFormat="1" applyFill="1" applyBorder="1"/>
    <xf numFmtId="10" fontId="0" fillId="0" borderId="3" xfId="167" applyNumberFormat="1" applyFont="1" applyFill="1" applyBorder="1"/>
    <xf numFmtId="165" fontId="0" fillId="0" borderId="3" xfId="0" applyFill="1" applyBorder="1"/>
    <xf numFmtId="43" fontId="17" fillId="0" borderId="2" xfId="0" applyNumberFormat="1" applyFont="1" applyFill="1" applyBorder="1"/>
    <xf numFmtId="10" fontId="17" fillId="0" borderId="2" xfId="167" applyNumberFormat="1" applyFont="1" applyFill="1" applyBorder="1"/>
    <xf numFmtId="10" fontId="17" fillId="0" borderId="26" xfId="167" applyNumberFormat="1" applyFont="1" applyFill="1" applyBorder="1"/>
    <xf numFmtId="165" fontId="10" fillId="0" borderId="0" xfId="0" applyFont="1" applyFill="1" applyAlignment="1"/>
    <xf numFmtId="165" fontId="10" fillId="0" borderId="0" xfId="0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0" fillId="0" borderId="0" xfId="1" applyNumberFormat="1" applyFont="1" applyFill="1" applyAlignment="1">
      <alignment horizontal="right"/>
    </xf>
    <xf numFmtId="10" fontId="0" fillId="0" borderId="0" xfId="1" applyNumberFormat="1" applyFont="1" applyFill="1" applyProtection="1"/>
    <xf numFmtId="164" fontId="1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65" fontId="0" fillId="0" borderId="0" xfId="0" applyFill="1"/>
    <xf numFmtId="165" fontId="2" fillId="0" borderId="0" xfId="0" applyFont="1" applyFill="1"/>
    <xf numFmtId="39" fontId="8" fillId="0" borderId="0" xfId="0" applyNumberFormat="1" applyFont="1" applyFill="1" applyBorder="1" applyProtection="1"/>
    <xf numFmtId="43" fontId="0" fillId="0" borderId="6" xfId="1" applyFont="1" applyFill="1" applyBorder="1"/>
    <xf numFmtId="10" fontId="0" fillId="0" borderId="0" xfId="0" applyNumberFormat="1" applyFont="1" applyFill="1"/>
    <xf numFmtId="164" fontId="0" fillId="0" borderId="26" xfId="1" applyNumberFormat="1" applyFont="1" applyFill="1" applyBorder="1" applyAlignment="1">
      <alignment horizontal="center"/>
    </xf>
    <xf numFmtId="165" fontId="19" fillId="0" borderId="0" xfId="0" applyFont="1" applyAlignment="1">
      <alignment horizontal="left" wrapText="1"/>
    </xf>
    <xf numFmtId="167" fontId="23" fillId="0" borderId="0" xfId="0" applyNumberFormat="1" applyFont="1" applyFill="1" applyBorder="1" applyAlignment="1">
      <alignment horizontal="left" wrapText="1"/>
    </xf>
    <xf numFmtId="164" fontId="23" fillId="2" borderId="0" xfId="1" applyNumberFormat="1" applyFont="1" applyFill="1" applyBorder="1" applyAlignment="1">
      <alignment horizontal="right" wrapText="1"/>
    </xf>
    <xf numFmtId="164" fontId="23" fillId="2" borderId="0" xfId="1" quotePrefix="1" applyNumberFormat="1" applyFont="1" applyFill="1" applyBorder="1" applyAlignment="1">
      <alignment horizontal="right" wrapText="1"/>
    </xf>
    <xf numFmtId="164" fontId="7" fillId="2" borderId="0" xfId="1" applyNumberFormat="1" applyFont="1" applyFill="1"/>
    <xf numFmtId="164" fontId="0" fillId="0" borderId="0" xfId="1" applyNumberFormat="1" applyFont="1"/>
    <xf numFmtId="43" fontId="23" fillId="2" borderId="0" xfId="1" applyFont="1" applyFill="1" applyBorder="1" applyAlignment="1">
      <alignment horizontal="left" wrapText="1"/>
    </xf>
    <xf numFmtId="164" fontId="19" fillId="2" borderId="0" xfId="1" applyNumberFormat="1" applyFont="1" applyFill="1" applyAlignment="1">
      <alignment wrapText="1"/>
    </xf>
    <xf numFmtId="164" fontId="23" fillId="0" borderId="0" xfId="1" applyNumberFormat="1" applyFont="1" applyFill="1" applyBorder="1" applyAlignment="1">
      <alignment horizontal="right" wrapText="1"/>
    </xf>
    <xf numFmtId="165" fontId="9" fillId="0" borderId="0" xfId="0" applyFont="1" applyFill="1" applyAlignment="1">
      <alignment horizontal="center"/>
    </xf>
    <xf numFmtId="165" fontId="9" fillId="0" borderId="0" xfId="0" applyFont="1" applyFill="1" applyBorder="1" applyAlignment="1">
      <alignment horizontal="center"/>
    </xf>
    <xf numFmtId="165" fontId="10" fillId="0" borderId="0" xfId="0" applyFont="1" applyAlignment="1">
      <alignment horizontal="center"/>
    </xf>
    <xf numFmtId="165" fontId="9" fillId="0" borderId="0" xfId="0" applyFont="1" applyFill="1" applyAlignment="1">
      <alignment horizontal="center"/>
    </xf>
    <xf numFmtId="165" fontId="6" fillId="0" borderId="0" xfId="0" applyFont="1" applyFill="1" applyBorder="1" applyAlignment="1">
      <alignment horizontal="center"/>
    </xf>
    <xf numFmtId="165" fontId="6" fillId="0" borderId="0" xfId="0" applyFont="1" applyFill="1" applyBorder="1" applyAlignment="1">
      <alignment horizontal="center" vertical="center"/>
    </xf>
    <xf numFmtId="165" fontId="6" fillId="0" borderId="0" xfId="0" applyFont="1" applyFill="1" applyBorder="1" applyAlignment="1">
      <alignment horizontal="center" wrapText="1"/>
    </xf>
    <xf numFmtId="165" fontId="6" fillId="0" borderId="1" xfId="0" applyFont="1" applyFill="1" applyBorder="1" applyAlignment="1">
      <alignment horizontal="center" wrapText="1"/>
    </xf>
    <xf numFmtId="165" fontId="8" fillId="0" borderId="0" xfId="0" applyFont="1" applyFill="1" applyBorder="1" applyAlignment="1">
      <alignment horizontal="center" wrapText="1"/>
    </xf>
    <xf numFmtId="165" fontId="8" fillId="0" borderId="2" xfId="0" applyFont="1" applyFill="1" applyBorder="1" applyAlignment="1">
      <alignment horizontal="center" wrapText="1"/>
    </xf>
    <xf numFmtId="165" fontId="6" fillId="0" borderId="0" xfId="0" applyFont="1" applyFill="1" applyAlignment="1">
      <alignment horizontal="center"/>
    </xf>
    <xf numFmtId="165" fontId="0" fillId="0" borderId="0" xfId="0" applyFont="1" applyAlignment="1">
      <alignment horizontal="center"/>
    </xf>
    <xf numFmtId="165" fontId="9" fillId="0" borderId="0" xfId="0" applyFont="1" applyFill="1" applyBorder="1" applyAlignment="1">
      <alignment horizontal="center" vertical="center"/>
    </xf>
    <xf numFmtId="165" fontId="9" fillId="0" borderId="0" xfId="0" quotePrefix="1" applyFont="1" applyFill="1" applyBorder="1" applyAlignment="1">
      <alignment horizontal="center"/>
    </xf>
    <xf numFmtId="165" fontId="8" fillId="0" borderId="28" xfId="0" applyFont="1" applyFill="1" applyBorder="1" applyAlignment="1">
      <alignment horizontal="center"/>
    </xf>
    <xf numFmtId="165" fontId="9" fillId="0" borderId="0" xfId="0" applyFont="1" applyAlignment="1">
      <alignment horizontal="center"/>
    </xf>
    <xf numFmtId="165" fontId="6" fillId="0" borderId="0" xfId="0" applyFont="1" applyAlignment="1">
      <alignment horizontal="center"/>
    </xf>
    <xf numFmtId="165" fontId="8" fillId="0" borderId="9" xfId="0" applyFont="1" applyFill="1" applyBorder="1" applyAlignment="1">
      <alignment horizontal="center"/>
    </xf>
    <xf numFmtId="165" fontId="8" fillId="0" borderId="10" xfId="0" applyFont="1" applyFill="1" applyBorder="1" applyAlignment="1">
      <alignment horizontal="center"/>
    </xf>
    <xf numFmtId="165" fontId="8" fillId="0" borderId="11" xfId="0" applyFont="1" applyFill="1" applyBorder="1" applyAlignment="1">
      <alignment horizontal="center"/>
    </xf>
    <xf numFmtId="165" fontId="8" fillId="0" borderId="9" xfId="0" applyFont="1" applyBorder="1" applyAlignment="1">
      <alignment horizontal="center"/>
    </xf>
    <xf numFmtId="165" fontId="8" fillId="0" borderId="10" xfId="0" applyFont="1" applyBorder="1" applyAlignment="1">
      <alignment horizontal="center"/>
    </xf>
    <xf numFmtId="165" fontId="8" fillId="0" borderId="11" xfId="0" applyFont="1" applyBorder="1" applyAlignment="1">
      <alignment horizontal="center"/>
    </xf>
    <xf numFmtId="165" fontId="0" fillId="0" borderId="12" xfId="0" applyFont="1" applyFill="1" applyBorder="1" applyAlignment="1">
      <alignment horizontal="center"/>
    </xf>
    <xf numFmtId="165" fontId="0" fillId="0" borderId="13" xfId="0" applyFont="1" applyFill="1" applyBorder="1" applyAlignment="1">
      <alignment horizontal="center"/>
    </xf>
    <xf numFmtId="165" fontId="6" fillId="0" borderId="2" xfId="0" applyFont="1" applyFill="1" applyBorder="1" applyAlignment="1">
      <alignment horizontal="center" wrapText="1"/>
    </xf>
    <xf numFmtId="165" fontId="8" fillId="0" borderId="0" xfId="0" applyFont="1" applyFill="1" applyAlignment="1">
      <alignment horizontal="center"/>
    </xf>
  </cellXfs>
  <cellStyles count="168">
    <cellStyle name="Comma" xfId="1" builtinId="3"/>
    <cellStyle name="Comma 2" xfId="15" xr:uid="{00000000-0005-0000-0000-000001000000}"/>
    <cellStyle name="Comma 3" xfId="12" xr:uid="{00000000-0005-0000-0000-000002000000}"/>
    <cellStyle name="Currency 2" xfId="55" xr:uid="{00000000-0005-0000-0000-000003000000}"/>
    <cellStyle name="Normal" xfId="0" builtinId="0"/>
    <cellStyle name="Normal 10" xfId="16" xr:uid="{00000000-0005-0000-0000-000005000000}"/>
    <cellStyle name="Normal 100" xfId="112" xr:uid="{00000000-0005-0000-0000-000006000000}"/>
    <cellStyle name="Normal 101" xfId="113" xr:uid="{00000000-0005-0000-0000-000007000000}"/>
    <cellStyle name="Normal 102" xfId="114" xr:uid="{00000000-0005-0000-0000-000008000000}"/>
    <cellStyle name="Normal 103" xfId="115" xr:uid="{00000000-0005-0000-0000-000009000000}"/>
    <cellStyle name="Normal 104" xfId="116" xr:uid="{00000000-0005-0000-0000-00000A000000}"/>
    <cellStyle name="Normal 105" xfId="117" xr:uid="{00000000-0005-0000-0000-00000B000000}"/>
    <cellStyle name="Normal 106" xfId="118" xr:uid="{00000000-0005-0000-0000-00000C000000}"/>
    <cellStyle name="Normal 107" xfId="119" xr:uid="{00000000-0005-0000-0000-00000D000000}"/>
    <cellStyle name="Normal 108" xfId="120" xr:uid="{00000000-0005-0000-0000-00000E000000}"/>
    <cellStyle name="Normal 109" xfId="121" xr:uid="{00000000-0005-0000-0000-00000F000000}"/>
    <cellStyle name="Normal 11" xfId="17" xr:uid="{00000000-0005-0000-0000-000010000000}"/>
    <cellStyle name="Normal 110" xfId="122" xr:uid="{00000000-0005-0000-0000-000011000000}"/>
    <cellStyle name="Normal 111" xfId="123" xr:uid="{00000000-0005-0000-0000-000012000000}"/>
    <cellStyle name="Normal 112" xfId="124" xr:uid="{00000000-0005-0000-0000-000013000000}"/>
    <cellStyle name="Normal 113" xfId="125" xr:uid="{00000000-0005-0000-0000-000014000000}"/>
    <cellStyle name="Normal 114" xfId="126" xr:uid="{00000000-0005-0000-0000-000015000000}"/>
    <cellStyle name="Normal 115" xfId="127" xr:uid="{00000000-0005-0000-0000-000016000000}"/>
    <cellStyle name="Normal 116" xfId="128" xr:uid="{00000000-0005-0000-0000-000017000000}"/>
    <cellStyle name="Normal 117" xfId="129" xr:uid="{00000000-0005-0000-0000-000018000000}"/>
    <cellStyle name="Normal 118" xfId="130" xr:uid="{00000000-0005-0000-0000-000019000000}"/>
    <cellStyle name="Normal 119" xfId="131" xr:uid="{00000000-0005-0000-0000-00001A000000}"/>
    <cellStyle name="Normal 12" xfId="18" xr:uid="{00000000-0005-0000-0000-00001B000000}"/>
    <cellStyle name="Normal 120" xfId="132" xr:uid="{00000000-0005-0000-0000-00001C000000}"/>
    <cellStyle name="Normal 121" xfId="133" xr:uid="{00000000-0005-0000-0000-00001D000000}"/>
    <cellStyle name="Normal 122" xfId="134" xr:uid="{00000000-0005-0000-0000-00001E000000}"/>
    <cellStyle name="Normal 123" xfId="135" xr:uid="{00000000-0005-0000-0000-00001F000000}"/>
    <cellStyle name="Normal 124" xfId="136" xr:uid="{00000000-0005-0000-0000-000020000000}"/>
    <cellStyle name="Normal 125" xfId="137" xr:uid="{00000000-0005-0000-0000-000021000000}"/>
    <cellStyle name="Normal 126" xfId="138" xr:uid="{00000000-0005-0000-0000-000022000000}"/>
    <cellStyle name="Normal 127" xfId="139" xr:uid="{00000000-0005-0000-0000-000023000000}"/>
    <cellStyle name="Normal 128" xfId="140" xr:uid="{00000000-0005-0000-0000-000024000000}"/>
    <cellStyle name="Normal 129" xfId="141" xr:uid="{00000000-0005-0000-0000-000025000000}"/>
    <cellStyle name="Normal 13" xfId="19" xr:uid="{00000000-0005-0000-0000-000026000000}"/>
    <cellStyle name="Normal 130" xfId="142" xr:uid="{00000000-0005-0000-0000-000027000000}"/>
    <cellStyle name="Normal 131" xfId="143" xr:uid="{00000000-0005-0000-0000-000028000000}"/>
    <cellStyle name="Normal 132" xfId="144" xr:uid="{00000000-0005-0000-0000-000029000000}"/>
    <cellStyle name="Normal 133" xfId="145" xr:uid="{00000000-0005-0000-0000-00002A000000}"/>
    <cellStyle name="Normal 134" xfId="146" xr:uid="{00000000-0005-0000-0000-00002B000000}"/>
    <cellStyle name="Normal 135" xfId="147" xr:uid="{00000000-0005-0000-0000-00002C000000}"/>
    <cellStyle name="Normal 136" xfId="3" xr:uid="{00000000-0005-0000-0000-00002D000000}"/>
    <cellStyle name="Normal 137" xfId="149" xr:uid="{00000000-0005-0000-0000-00002E000000}"/>
    <cellStyle name="Normal 138" xfId="150" xr:uid="{00000000-0005-0000-0000-00002F000000}"/>
    <cellStyle name="Normal 139" xfId="151" xr:uid="{00000000-0005-0000-0000-000030000000}"/>
    <cellStyle name="Normal 14" xfId="20" xr:uid="{00000000-0005-0000-0000-000031000000}"/>
    <cellStyle name="Normal 140" xfId="152" xr:uid="{00000000-0005-0000-0000-000032000000}"/>
    <cellStyle name="Normal 141" xfId="153" xr:uid="{00000000-0005-0000-0000-000033000000}"/>
    <cellStyle name="Normal 142" xfId="154" xr:uid="{00000000-0005-0000-0000-000034000000}"/>
    <cellStyle name="Normal 143" xfId="148" xr:uid="{00000000-0005-0000-0000-000035000000}"/>
    <cellStyle name="Normal 144" xfId="155" xr:uid="{00000000-0005-0000-0000-000036000000}"/>
    <cellStyle name="Normal 145" xfId="156" xr:uid="{00000000-0005-0000-0000-000037000000}"/>
    <cellStyle name="Normal 146" xfId="157" xr:uid="{00000000-0005-0000-0000-000038000000}"/>
    <cellStyle name="Normal 147" xfId="158" xr:uid="{00000000-0005-0000-0000-000039000000}"/>
    <cellStyle name="Normal 148" xfId="159" xr:uid="{00000000-0005-0000-0000-00003A000000}"/>
    <cellStyle name="Normal 149" xfId="160" xr:uid="{00000000-0005-0000-0000-00003B000000}"/>
    <cellStyle name="Normal 15" xfId="21" xr:uid="{00000000-0005-0000-0000-00003C000000}"/>
    <cellStyle name="Normal 150" xfId="161" xr:uid="{00000000-0005-0000-0000-00003D000000}"/>
    <cellStyle name="Normal 151" xfId="162" xr:uid="{00000000-0005-0000-0000-00003E000000}"/>
    <cellStyle name="Normal 152" xfId="163" xr:uid="{00000000-0005-0000-0000-00003F000000}"/>
    <cellStyle name="Normal 153" xfId="164" xr:uid="{00000000-0005-0000-0000-000040000000}"/>
    <cellStyle name="Normal 154" xfId="165" xr:uid="{00000000-0005-0000-0000-000041000000}"/>
    <cellStyle name="Normal 155" xfId="166" xr:uid="{00000000-0005-0000-0000-000042000000}"/>
    <cellStyle name="Normal 16" xfId="22" xr:uid="{00000000-0005-0000-0000-000043000000}"/>
    <cellStyle name="Normal 17" xfId="23" xr:uid="{00000000-0005-0000-0000-000044000000}"/>
    <cellStyle name="Normal 18" xfId="24" xr:uid="{00000000-0005-0000-0000-000045000000}"/>
    <cellStyle name="Normal 19" xfId="25" xr:uid="{00000000-0005-0000-0000-000046000000}"/>
    <cellStyle name="Normal 2" xfId="6" xr:uid="{00000000-0005-0000-0000-000047000000}"/>
    <cellStyle name="Normal 2 2" xfId="7" xr:uid="{00000000-0005-0000-0000-000048000000}"/>
    <cellStyle name="Normal 2 3" xfId="14" xr:uid="{00000000-0005-0000-0000-000049000000}"/>
    <cellStyle name="Normal 20" xfId="26" xr:uid="{00000000-0005-0000-0000-00004A000000}"/>
    <cellStyle name="Normal 21" xfId="27" xr:uid="{00000000-0005-0000-0000-00004B000000}"/>
    <cellStyle name="Normal 22" xfId="28" xr:uid="{00000000-0005-0000-0000-00004C000000}"/>
    <cellStyle name="Normal 23" xfId="29" xr:uid="{00000000-0005-0000-0000-00004D000000}"/>
    <cellStyle name="Normal 24" xfId="30" xr:uid="{00000000-0005-0000-0000-00004E000000}"/>
    <cellStyle name="Normal 25" xfId="31" xr:uid="{00000000-0005-0000-0000-00004F000000}"/>
    <cellStyle name="Normal 26" xfId="32" xr:uid="{00000000-0005-0000-0000-000050000000}"/>
    <cellStyle name="Normal 27" xfId="33" xr:uid="{00000000-0005-0000-0000-000051000000}"/>
    <cellStyle name="Normal 28" xfId="34" xr:uid="{00000000-0005-0000-0000-000052000000}"/>
    <cellStyle name="Normal 29" xfId="35" xr:uid="{00000000-0005-0000-0000-000053000000}"/>
    <cellStyle name="Normal 3" xfId="5" xr:uid="{00000000-0005-0000-0000-000054000000}"/>
    <cellStyle name="Normal 3 2" xfId="36" xr:uid="{00000000-0005-0000-0000-000055000000}"/>
    <cellStyle name="Normal 30" xfId="37" xr:uid="{00000000-0005-0000-0000-000056000000}"/>
    <cellStyle name="Normal 31" xfId="38" xr:uid="{00000000-0005-0000-0000-000057000000}"/>
    <cellStyle name="Normal 32" xfId="39" xr:uid="{00000000-0005-0000-0000-000058000000}"/>
    <cellStyle name="Normal 33" xfId="40" xr:uid="{00000000-0005-0000-0000-000059000000}"/>
    <cellStyle name="Normal 34" xfId="41" xr:uid="{00000000-0005-0000-0000-00005A000000}"/>
    <cellStyle name="Normal 35" xfId="42" xr:uid="{00000000-0005-0000-0000-00005B000000}"/>
    <cellStyle name="Normal 36" xfId="43" xr:uid="{00000000-0005-0000-0000-00005C000000}"/>
    <cellStyle name="Normal 37" xfId="44" xr:uid="{00000000-0005-0000-0000-00005D000000}"/>
    <cellStyle name="Normal 38" xfId="45" xr:uid="{00000000-0005-0000-0000-00005E000000}"/>
    <cellStyle name="Normal 39" xfId="46" xr:uid="{00000000-0005-0000-0000-00005F000000}"/>
    <cellStyle name="Normal 4" xfId="4" xr:uid="{00000000-0005-0000-0000-000060000000}"/>
    <cellStyle name="Normal 4 2" xfId="47" xr:uid="{00000000-0005-0000-0000-000061000000}"/>
    <cellStyle name="Normal 40" xfId="48" xr:uid="{00000000-0005-0000-0000-000062000000}"/>
    <cellStyle name="Normal 41" xfId="49" xr:uid="{00000000-0005-0000-0000-000063000000}"/>
    <cellStyle name="Normal 42" xfId="13" xr:uid="{00000000-0005-0000-0000-000064000000}"/>
    <cellStyle name="Normal 43" xfId="56" xr:uid="{00000000-0005-0000-0000-000065000000}"/>
    <cellStyle name="Normal 44" xfId="72" xr:uid="{00000000-0005-0000-0000-000066000000}"/>
    <cellStyle name="Normal 45" xfId="58" xr:uid="{00000000-0005-0000-0000-000067000000}"/>
    <cellStyle name="Normal 46" xfId="75" xr:uid="{00000000-0005-0000-0000-000068000000}"/>
    <cellStyle name="Normal 47" xfId="59" xr:uid="{00000000-0005-0000-0000-000069000000}"/>
    <cellStyle name="Normal 48" xfId="74" xr:uid="{00000000-0005-0000-0000-00006A000000}"/>
    <cellStyle name="Normal 49" xfId="60" xr:uid="{00000000-0005-0000-0000-00006B000000}"/>
    <cellStyle name="Normal 5" xfId="8" xr:uid="{00000000-0005-0000-0000-00006C000000}"/>
    <cellStyle name="Normal 5 2" xfId="50" xr:uid="{00000000-0005-0000-0000-00006D000000}"/>
    <cellStyle name="Normal 50" xfId="71" xr:uid="{00000000-0005-0000-0000-00006E000000}"/>
    <cellStyle name="Normal 51" xfId="61" xr:uid="{00000000-0005-0000-0000-00006F000000}"/>
    <cellStyle name="Normal 52" xfId="73" xr:uid="{00000000-0005-0000-0000-000070000000}"/>
    <cellStyle name="Normal 53" xfId="62" xr:uid="{00000000-0005-0000-0000-000071000000}"/>
    <cellStyle name="Normal 54" xfId="70" xr:uid="{00000000-0005-0000-0000-000072000000}"/>
    <cellStyle name="Normal 55" xfId="63" xr:uid="{00000000-0005-0000-0000-000073000000}"/>
    <cellStyle name="Normal 56" xfId="69" xr:uid="{00000000-0005-0000-0000-000074000000}"/>
    <cellStyle name="Normal 57" xfId="64" xr:uid="{00000000-0005-0000-0000-000075000000}"/>
    <cellStyle name="Normal 58" xfId="68" xr:uid="{00000000-0005-0000-0000-000076000000}"/>
    <cellStyle name="Normal 59" xfId="65" xr:uid="{00000000-0005-0000-0000-000077000000}"/>
    <cellStyle name="Normal 6" xfId="9" xr:uid="{00000000-0005-0000-0000-000078000000}"/>
    <cellStyle name="Normal 6 2" xfId="51" xr:uid="{00000000-0005-0000-0000-000079000000}"/>
    <cellStyle name="Normal 60" xfId="67" xr:uid="{00000000-0005-0000-0000-00007A000000}"/>
    <cellStyle name="Normal 61" xfId="57" xr:uid="{00000000-0005-0000-0000-00007B000000}"/>
    <cellStyle name="Normal 62" xfId="66" xr:uid="{00000000-0005-0000-0000-00007C000000}"/>
    <cellStyle name="Normal 63" xfId="11" xr:uid="{00000000-0005-0000-0000-00007D000000}"/>
    <cellStyle name="Normal 64" xfId="76" xr:uid="{00000000-0005-0000-0000-00007E000000}"/>
    <cellStyle name="Normal 65" xfId="77" xr:uid="{00000000-0005-0000-0000-00007F000000}"/>
    <cellStyle name="Normal 66" xfId="81" xr:uid="{00000000-0005-0000-0000-000080000000}"/>
    <cellStyle name="Normal 67" xfId="79" xr:uid="{00000000-0005-0000-0000-000081000000}"/>
    <cellStyle name="Normal 68" xfId="82" xr:uid="{00000000-0005-0000-0000-000082000000}"/>
    <cellStyle name="Normal 69" xfId="78" xr:uid="{00000000-0005-0000-0000-000083000000}"/>
    <cellStyle name="Normal 7" xfId="10" xr:uid="{00000000-0005-0000-0000-000084000000}"/>
    <cellStyle name="Normal 7 2" xfId="52" xr:uid="{00000000-0005-0000-0000-000085000000}"/>
    <cellStyle name="Normal 70" xfId="80" xr:uid="{00000000-0005-0000-0000-000086000000}"/>
    <cellStyle name="Normal 71" xfId="83" xr:uid="{00000000-0005-0000-0000-000087000000}"/>
    <cellStyle name="Normal 72" xfId="84" xr:uid="{00000000-0005-0000-0000-000088000000}"/>
    <cellStyle name="Normal 73" xfId="85" xr:uid="{00000000-0005-0000-0000-000089000000}"/>
    <cellStyle name="Normal 74" xfId="86" xr:uid="{00000000-0005-0000-0000-00008A000000}"/>
    <cellStyle name="Normal 75" xfId="87" xr:uid="{00000000-0005-0000-0000-00008B000000}"/>
    <cellStyle name="Normal 76" xfId="88" xr:uid="{00000000-0005-0000-0000-00008C000000}"/>
    <cellStyle name="Normal 77" xfId="89" xr:uid="{00000000-0005-0000-0000-00008D000000}"/>
    <cellStyle name="Normal 78" xfId="90" xr:uid="{00000000-0005-0000-0000-00008E000000}"/>
    <cellStyle name="Normal 79" xfId="91" xr:uid="{00000000-0005-0000-0000-00008F000000}"/>
    <cellStyle name="Normal 8" xfId="53" xr:uid="{00000000-0005-0000-0000-000090000000}"/>
    <cellStyle name="Normal 80" xfId="92" xr:uid="{00000000-0005-0000-0000-000091000000}"/>
    <cellStyle name="Normal 81" xfId="93" xr:uid="{00000000-0005-0000-0000-000092000000}"/>
    <cellStyle name="Normal 82" xfId="94" xr:uid="{00000000-0005-0000-0000-000093000000}"/>
    <cellStyle name="Normal 83" xfId="95" xr:uid="{00000000-0005-0000-0000-000094000000}"/>
    <cellStyle name="Normal 84" xfId="96" xr:uid="{00000000-0005-0000-0000-000095000000}"/>
    <cellStyle name="Normal 85" xfId="97" xr:uid="{00000000-0005-0000-0000-000096000000}"/>
    <cellStyle name="Normal 86" xfId="98" xr:uid="{00000000-0005-0000-0000-000097000000}"/>
    <cellStyle name="Normal 87" xfId="99" xr:uid="{00000000-0005-0000-0000-000098000000}"/>
    <cellStyle name="Normal 88" xfId="100" xr:uid="{00000000-0005-0000-0000-000099000000}"/>
    <cellStyle name="Normal 89" xfId="101" xr:uid="{00000000-0005-0000-0000-00009A000000}"/>
    <cellStyle name="Normal 9" xfId="54" xr:uid="{00000000-0005-0000-0000-00009B000000}"/>
    <cellStyle name="Normal 90" xfId="102" xr:uid="{00000000-0005-0000-0000-00009C000000}"/>
    <cellStyle name="Normal 91" xfId="103" xr:uid="{00000000-0005-0000-0000-00009D000000}"/>
    <cellStyle name="Normal 92" xfId="104" xr:uid="{00000000-0005-0000-0000-00009E000000}"/>
    <cellStyle name="Normal 93" xfId="105" xr:uid="{00000000-0005-0000-0000-00009F000000}"/>
    <cellStyle name="Normal 94" xfId="106" xr:uid="{00000000-0005-0000-0000-0000A0000000}"/>
    <cellStyle name="Normal 95" xfId="107" xr:uid="{00000000-0005-0000-0000-0000A1000000}"/>
    <cellStyle name="Normal 96" xfId="108" xr:uid="{00000000-0005-0000-0000-0000A2000000}"/>
    <cellStyle name="Normal 97" xfId="109" xr:uid="{00000000-0005-0000-0000-0000A3000000}"/>
    <cellStyle name="Normal 98" xfId="110" xr:uid="{00000000-0005-0000-0000-0000A4000000}"/>
    <cellStyle name="Normal 99" xfId="111" xr:uid="{00000000-0005-0000-0000-0000A5000000}"/>
    <cellStyle name="Percent" xfId="2" builtinId="5"/>
    <cellStyle name="Percent 6 2" xfId="167" xr:uid="{00000000-0005-0000-0000-0000A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8"/>
  <sheetViews>
    <sheetView tabSelected="1" zoomScale="80" zoomScaleNormal="80" workbookViewId="0"/>
  </sheetViews>
  <sheetFormatPr defaultColWidth="9.28515625" defaultRowHeight="12.75" outlineLevelCol="1" x14ac:dyDescent="0.2"/>
  <cols>
    <col min="1" max="1" width="10.7109375" style="162" customWidth="1" outlineLevel="1"/>
    <col min="2" max="2" width="63.7109375" style="169" bestFit="1" customWidth="1"/>
    <col min="3" max="3" width="25.28515625" style="164" customWidth="1"/>
    <col min="4" max="4" width="32.28515625" style="164" customWidth="1"/>
    <col min="5" max="5" width="26.7109375" style="164" customWidth="1"/>
    <col min="6" max="6" width="22.7109375" style="164" customWidth="1"/>
    <col min="7" max="7" width="27" style="164" customWidth="1"/>
    <col min="8" max="8" width="30" style="164" customWidth="1"/>
    <col min="9" max="9" width="25.5703125" style="164" bestFit="1" customWidth="1"/>
    <col min="10" max="10" width="12.28515625" style="164" bestFit="1" customWidth="1"/>
    <col min="11" max="11" width="18.7109375" style="164" bestFit="1" customWidth="1"/>
    <col min="12" max="13" width="14.42578125" style="164" bestFit="1" customWidth="1"/>
    <col min="14" max="14" width="26.5703125" style="164" bestFit="1" customWidth="1"/>
    <col min="15" max="15" width="29.7109375" style="164" bestFit="1" customWidth="1"/>
    <col min="16" max="16" width="18" style="164" bestFit="1" customWidth="1"/>
    <col min="17" max="17" width="26.42578125" style="164" bestFit="1" customWidth="1"/>
    <col min="18" max="18" width="21.7109375" style="164" bestFit="1" customWidth="1"/>
    <col min="19" max="19" width="20.7109375" style="164" bestFit="1" customWidth="1"/>
    <col min="20" max="20" width="30.5703125" style="164" bestFit="1" customWidth="1"/>
    <col min="21" max="21" width="18.7109375" style="164" hidden="1" customWidth="1"/>
    <col min="22" max="22" width="26.7109375" style="164" bestFit="1" customWidth="1"/>
    <col min="23" max="23" width="30.5703125" style="164" bestFit="1" customWidth="1"/>
    <col min="24" max="24" width="22.42578125" style="164" bestFit="1" customWidth="1"/>
    <col min="25" max="25" width="21.7109375" style="166" customWidth="1"/>
    <col min="26" max="26" width="15.7109375" style="166" bestFit="1" customWidth="1"/>
    <col min="27" max="27" width="15.7109375" style="167" bestFit="1" customWidth="1"/>
    <col min="28" max="28" width="9.28515625" style="166"/>
    <col min="29" max="29" width="15.7109375" style="166" bestFit="1" customWidth="1"/>
    <col min="30" max="16384" width="9.28515625" style="166"/>
  </cols>
  <sheetData>
    <row r="1" spans="1:27" ht="25.5" customHeight="1" x14ac:dyDescent="0.2">
      <c r="B1" s="163" t="s">
        <v>330</v>
      </c>
      <c r="O1" s="165"/>
      <c r="W1" s="165"/>
      <c r="X1" s="165"/>
      <c r="Y1" s="165"/>
      <c r="AA1" s="166"/>
    </row>
    <row r="2" spans="1:27" x14ac:dyDescent="0.2">
      <c r="A2" s="297">
        <f>B2-1</f>
        <v>2019</v>
      </c>
      <c r="B2" s="168">
        <v>2020</v>
      </c>
      <c r="Y2" s="164"/>
      <c r="AA2" s="166"/>
    </row>
    <row r="3" spans="1:27" x14ac:dyDescent="0.2">
      <c r="C3" s="170" t="s">
        <v>226</v>
      </c>
      <c r="D3" s="170" t="s">
        <v>227</v>
      </c>
      <c r="E3" s="170" t="s">
        <v>228</v>
      </c>
      <c r="F3" s="170" t="s">
        <v>229</v>
      </c>
      <c r="G3" s="170" t="s">
        <v>230</v>
      </c>
      <c r="H3" s="170" t="s">
        <v>231</v>
      </c>
      <c r="I3" s="170" t="s">
        <v>232</v>
      </c>
      <c r="J3" s="170" t="s">
        <v>233</v>
      </c>
      <c r="K3" s="170" t="s">
        <v>234</v>
      </c>
      <c r="L3" s="170" t="s">
        <v>235</v>
      </c>
      <c r="M3" s="170" t="s">
        <v>236</v>
      </c>
      <c r="N3" s="170" t="s">
        <v>237</v>
      </c>
      <c r="O3" s="170" t="s">
        <v>238</v>
      </c>
      <c r="P3" s="170" t="s">
        <v>239</v>
      </c>
      <c r="Q3" s="170" t="s">
        <v>240</v>
      </c>
      <c r="R3" s="170" t="s">
        <v>241</v>
      </c>
      <c r="S3" s="170" t="s">
        <v>242</v>
      </c>
      <c r="T3" s="170" t="s">
        <v>243</v>
      </c>
      <c r="U3" s="170" t="s">
        <v>244</v>
      </c>
      <c r="V3" s="170" t="s">
        <v>245</v>
      </c>
      <c r="W3" s="170" t="s">
        <v>246</v>
      </c>
      <c r="X3" s="170" t="s">
        <v>247</v>
      </c>
      <c r="Y3" s="170" t="s">
        <v>331</v>
      </c>
      <c r="AA3" s="166"/>
    </row>
    <row r="4" spans="1:27" ht="30" customHeight="1" x14ac:dyDescent="0.2">
      <c r="A4" s="171"/>
      <c r="C4" s="165" t="s">
        <v>288</v>
      </c>
      <c r="D4" s="165" t="s">
        <v>289</v>
      </c>
      <c r="E4" s="165" t="s">
        <v>290</v>
      </c>
      <c r="F4" s="165" t="s">
        <v>291</v>
      </c>
      <c r="G4" s="165" t="s">
        <v>292</v>
      </c>
      <c r="H4" s="165" t="s">
        <v>293</v>
      </c>
      <c r="I4" s="165" t="s">
        <v>294</v>
      </c>
      <c r="J4" s="165" t="s">
        <v>295</v>
      </c>
      <c r="K4" s="165" t="s">
        <v>296</v>
      </c>
      <c r="L4" s="165" t="s">
        <v>297</v>
      </c>
      <c r="M4" s="165" t="s">
        <v>298</v>
      </c>
      <c r="N4" s="165" t="s">
        <v>299</v>
      </c>
      <c r="O4" s="165" t="s">
        <v>300</v>
      </c>
      <c r="P4" s="165" t="s">
        <v>301</v>
      </c>
      <c r="Q4" s="165" t="s">
        <v>302</v>
      </c>
      <c r="R4" s="165" t="s">
        <v>303</v>
      </c>
      <c r="S4" s="165" t="s">
        <v>304</v>
      </c>
      <c r="T4" s="165" t="s">
        <v>305</v>
      </c>
      <c r="U4" s="165" t="s">
        <v>306</v>
      </c>
      <c r="V4" s="165" t="s">
        <v>307</v>
      </c>
      <c r="W4" s="165" t="s">
        <v>308</v>
      </c>
      <c r="X4" s="165" t="s">
        <v>309</v>
      </c>
      <c r="Y4" s="165" t="s">
        <v>332</v>
      </c>
      <c r="AA4" s="166"/>
    </row>
    <row r="5" spans="1:27" x14ac:dyDescent="0.2">
      <c r="A5" s="172"/>
      <c r="B5" s="173" t="s">
        <v>248</v>
      </c>
      <c r="C5" s="174"/>
      <c r="D5" s="174" t="s">
        <v>249</v>
      </c>
      <c r="E5" s="174" t="s">
        <v>249</v>
      </c>
      <c r="F5" s="174" t="s">
        <v>249</v>
      </c>
      <c r="G5" s="174" t="s">
        <v>249</v>
      </c>
      <c r="H5" s="174" t="s">
        <v>249</v>
      </c>
      <c r="I5" s="174" t="s">
        <v>249</v>
      </c>
      <c r="J5" s="174" t="s">
        <v>249</v>
      </c>
      <c r="K5" s="174" t="s">
        <v>249</v>
      </c>
      <c r="L5" s="174" t="s">
        <v>249</v>
      </c>
      <c r="M5" s="174" t="s">
        <v>249</v>
      </c>
      <c r="N5" s="174" t="s">
        <v>249</v>
      </c>
      <c r="O5" s="174" t="s">
        <v>249</v>
      </c>
      <c r="P5" s="174" t="s">
        <v>249</v>
      </c>
      <c r="Q5" s="174" t="s">
        <v>249</v>
      </c>
      <c r="R5" s="174" t="s">
        <v>249</v>
      </c>
      <c r="S5" s="174" t="s">
        <v>249</v>
      </c>
      <c r="T5" s="174" t="s">
        <v>249</v>
      </c>
      <c r="U5" s="174" t="s">
        <v>249</v>
      </c>
      <c r="V5" s="174" t="s">
        <v>249</v>
      </c>
      <c r="W5" s="174" t="s">
        <v>249</v>
      </c>
      <c r="X5" s="174"/>
      <c r="Y5" s="174"/>
      <c r="AA5" s="166"/>
    </row>
    <row r="6" spans="1:27" ht="15" customHeight="1" x14ac:dyDescent="0.2">
      <c r="A6" s="162">
        <v>100199000</v>
      </c>
      <c r="B6" s="175" t="s">
        <v>250</v>
      </c>
      <c r="C6" s="305">
        <v>221021610.31</v>
      </c>
      <c r="D6" s="305">
        <v>0</v>
      </c>
      <c r="E6" s="305">
        <v>607492262.78999996</v>
      </c>
      <c r="F6" s="305">
        <v>5269342598.04</v>
      </c>
      <c r="G6" s="305">
        <v>273046681.01999998</v>
      </c>
      <c r="H6" s="305">
        <v>3080995102.3699999</v>
      </c>
      <c r="I6" s="305">
        <v>1548512452.54</v>
      </c>
      <c r="J6" s="305">
        <v>0</v>
      </c>
      <c r="K6" s="299">
        <v>10257552495.049999</v>
      </c>
      <c r="L6" s="299">
        <v>3552308241.1895852</v>
      </c>
      <c r="M6" s="299">
        <v>6705244253.8604145</v>
      </c>
      <c r="N6" s="305"/>
      <c r="O6" s="305">
        <v>0</v>
      </c>
      <c r="P6" s="305">
        <v>96977.75</v>
      </c>
      <c r="Q6" s="305">
        <v>0</v>
      </c>
      <c r="R6" s="305">
        <v>0</v>
      </c>
      <c r="S6" s="305">
        <v>0</v>
      </c>
      <c r="T6" s="305">
        <v>0</v>
      </c>
      <c r="U6" s="305">
        <v>0</v>
      </c>
      <c r="V6" s="305">
        <v>0</v>
      </c>
      <c r="W6" s="305">
        <v>0</v>
      </c>
      <c r="X6" s="305">
        <v>0</v>
      </c>
      <c r="Y6" s="305">
        <v>0</v>
      </c>
      <c r="AA6" s="166"/>
    </row>
    <row r="7" spans="1:27" ht="15" customHeight="1" x14ac:dyDescent="0.2">
      <c r="A7" s="162">
        <v>102019000</v>
      </c>
      <c r="B7" s="175" t="s">
        <v>251</v>
      </c>
      <c r="C7" s="305">
        <v>0</v>
      </c>
      <c r="D7" s="305">
        <v>0</v>
      </c>
      <c r="E7" s="305">
        <v>0</v>
      </c>
      <c r="F7" s="305">
        <v>0</v>
      </c>
      <c r="G7" s="305">
        <v>0</v>
      </c>
      <c r="H7" s="305">
        <v>0</v>
      </c>
      <c r="I7" s="305">
        <v>0</v>
      </c>
      <c r="J7" s="305">
        <v>0</v>
      </c>
      <c r="K7" s="299">
        <v>0</v>
      </c>
      <c r="L7" s="299">
        <v>0</v>
      </c>
      <c r="M7" s="299">
        <v>0</v>
      </c>
      <c r="N7" s="305">
        <v>0</v>
      </c>
      <c r="O7" s="305">
        <v>0</v>
      </c>
      <c r="P7" s="305">
        <v>0</v>
      </c>
      <c r="Q7" s="305">
        <v>0</v>
      </c>
      <c r="R7" s="305">
        <v>0</v>
      </c>
      <c r="S7" s="305">
        <v>0</v>
      </c>
      <c r="T7" s="305">
        <v>0</v>
      </c>
      <c r="U7" s="305">
        <v>0</v>
      </c>
      <c r="V7" s="305">
        <v>0</v>
      </c>
      <c r="W7" s="305">
        <v>0</v>
      </c>
      <c r="X7" s="305">
        <v>0</v>
      </c>
      <c r="Y7" s="305">
        <v>0</v>
      </c>
      <c r="AA7" s="166"/>
    </row>
    <row r="8" spans="1:27" ht="15" customHeight="1" x14ac:dyDescent="0.2">
      <c r="A8" s="162">
        <v>102119000</v>
      </c>
      <c r="B8" s="175" t="s">
        <v>252</v>
      </c>
      <c r="C8" s="305">
        <v>0</v>
      </c>
      <c r="D8" s="305">
        <v>0</v>
      </c>
      <c r="E8" s="305">
        <v>0</v>
      </c>
      <c r="F8" s="305">
        <v>2631.2</v>
      </c>
      <c r="G8" s="305">
        <v>699</v>
      </c>
      <c r="H8" s="305">
        <v>8346.49</v>
      </c>
      <c r="I8" s="305">
        <v>0</v>
      </c>
      <c r="J8" s="305">
        <v>0</v>
      </c>
      <c r="K8" s="299">
        <v>2706099825.96</v>
      </c>
      <c r="L8" s="299">
        <v>97907.936057999992</v>
      </c>
      <c r="M8" s="299">
        <v>2706001918.023942</v>
      </c>
      <c r="N8" s="305"/>
      <c r="O8" s="305">
        <v>0</v>
      </c>
      <c r="P8" s="305">
        <v>39029645.939999998</v>
      </c>
      <c r="Q8" s="305">
        <v>0</v>
      </c>
      <c r="R8" s="305">
        <v>0</v>
      </c>
      <c r="S8" s="305">
        <v>0</v>
      </c>
      <c r="T8" s="305">
        <v>0</v>
      </c>
      <c r="U8" s="305">
        <v>0</v>
      </c>
      <c r="V8" s="305">
        <v>0</v>
      </c>
      <c r="W8" s="305">
        <v>0</v>
      </c>
      <c r="X8" s="305">
        <v>0</v>
      </c>
      <c r="Y8" s="305">
        <v>175680513.33000001</v>
      </c>
      <c r="AA8" s="166"/>
    </row>
    <row r="9" spans="1:27" s="180" customFormat="1" x14ac:dyDescent="0.2">
      <c r="A9" s="177"/>
      <c r="B9" s="178" t="s">
        <v>253</v>
      </c>
      <c r="C9" s="179">
        <f t="shared" ref="C9:Y9" si="0">SUM(C6:C8)</f>
        <v>221021610.31</v>
      </c>
      <c r="D9" s="179">
        <f t="shared" si="0"/>
        <v>0</v>
      </c>
      <c r="E9" s="179">
        <f t="shared" si="0"/>
        <v>607492262.78999996</v>
      </c>
      <c r="F9" s="179">
        <f t="shared" si="0"/>
        <v>5269345229.2399998</v>
      </c>
      <c r="G9" s="179">
        <f t="shared" si="0"/>
        <v>273047380.01999998</v>
      </c>
      <c r="H9" s="179">
        <f t="shared" si="0"/>
        <v>3081003448.8599997</v>
      </c>
      <c r="I9" s="179">
        <f t="shared" si="0"/>
        <v>1548512452.54</v>
      </c>
      <c r="J9" s="179">
        <f t="shared" si="0"/>
        <v>0</v>
      </c>
      <c r="K9" s="179">
        <f t="shared" ref="K9:M9" si="1">SUM(K6:K8)</f>
        <v>12963652321.009998</v>
      </c>
      <c r="L9" s="179">
        <f t="shared" si="1"/>
        <v>3552406149.1256433</v>
      </c>
      <c r="M9" s="179">
        <f t="shared" si="1"/>
        <v>9411246171.8843575</v>
      </c>
      <c r="N9" s="179">
        <f t="shared" si="0"/>
        <v>0</v>
      </c>
      <c r="O9" s="179">
        <f>SUM(O6:O8)</f>
        <v>0</v>
      </c>
      <c r="P9" s="179">
        <f t="shared" si="0"/>
        <v>39126623.689999998</v>
      </c>
      <c r="Q9" s="179">
        <f t="shared" si="0"/>
        <v>0</v>
      </c>
      <c r="R9" s="179">
        <f>SUM(R6:R8)</f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ref="V9" si="2">SUM(V6:V8)</f>
        <v>0</v>
      </c>
      <c r="W9" s="179">
        <f t="shared" si="0"/>
        <v>0</v>
      </c>
      <c r="X9" s="179">
        <f t="shared" si="0"/>
        <v>0</v>
      </c>
      <c r="Y9" s="179">
        <f t="shared" si="0"/>
        <v>175680513.33000001</v>
      </c>
      <c r="AA9" s="185">
        <f>SUM(P9:Z9,C9:K9)</f>
        <v>24178881841.789997</v>
      </c>
    </row>
    <row r="10" spans="1:27" x14ac:dyDescent="0.2">
      <c r="B10" s="175" t="s">
        <v>249</v>
      </c>
      <c r="C10" s="174"/>
      <c r="D10" s="174" t="s">
        <v>249</v>
      </c>
      <c r="E10" s="174" t="s">
        <v>249</v>
      </c>
      <c r="F10" s="174" t="s">
        <v>249</v>
      </c>
      <c r="G10" s="174" t="s">
        <v>249</v>
      </c>
      <c r="H10" s="174" t="s">
        <v>249</v>
      </c>
      <c r="I10" s="174" t="s">
        <v>249</v>
      </c>
      <c r="J10" s="174" t="s">
        <v>249</v>
      </c>
      <c r="K10" s="174" t="s">
        <v>249</v>
      </c>
      <c r="L10" s="174" t="s">
        <v>249</v>
      </c>
      <c r="M10" s="174" t="s">
        <v>249</v>
      </c>
      <c r="N10" s="174" t="s">
        <v>249</v>
      </c>
      <c r="O10" s="174" t="s">
        <v>249</v>
      </c>
      <c r="P10" s="174" t="s">
        <v>249</v>
      </c>
      <c r="Q10" s="174"/>
      <c r="R10" s="174" t="s">
        <v>249</v>
      </c>
      <c r="S10" s="174" t="s">
        <v>249</v>
      </c>
      <c r="T10" s="174" t="s">
        <v>249</v>
      </c>
      <c r="U10" s="174" t="s">
        <v>249</v>
      </c>
      <c r="V10" s="174" t="s">
        <v>249</v>
      </c>
      <c r="W10" s="174" t="s">
        <v>249</v>
      </c>
      <c r="X10" s="174" t="s">
        <v>249</v>
      </c>
      <c r="Y10" s="174" t="s">
        <v>249</v>
      </c>
      <c r="AA10" s="166"/>
    </row>
    <row r="11" spans="1:27" x14ac:dyDescent="0.2">
      <c r="B11" s="175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AA11" s="166"/>
    </row>
    <row r="12" spans="1:27" x14ac:dyDescent="0.2">
      <c r="B12" s="173" t="s">
        <v>327</v>
      </c>
      <c r="C12" s="303">
        <v>3123245.8200000003</v>
      </c>
      <c r="D12" s="174"/>
      <c r="E12" s="303">
        <v>739853.90000000014</v>
      </c>
      <c r="F12" s="303">
        <v>5249616.17</v>
      </c>
      <c r="G12" s="303">
        <v>245320.93999999997</v>
      </c>
      <c r="H12" s="303">
        <v>2783547.9000000004</v>
      </c>
      <c r="I12" s="303">
        <v>1497840.4900000005</v>
      </c>
      <c r="J12" s="174"/>
      <c r="K12" s="303">
        <v>11740384.719999995</v>
      </c>
      <c r="L12" s="303">
        <v>3562145.482973842</v>
      </c>
      <c r="M12" s="303">
        <v>8178239.2370261569</v>
      </c>
      <c r="N12" s="174"/>
      <c r="O12" s="174"/>
      <c r="P12" s="303">
        <v>16896.629999999997</v>
      </c>
      <c r="Q12" s="174"/>
      <c r="R12" s="174"/>
      <c r="S12" s="174"/>
      <c r="T12" s="174"/>
      <c r="U12" s="174"/>
      <c r="V12" s="174"/>
      <c r="W12" s="174"/>
      <c r="X12" s="174"/>
      <c r="Y12" s="174"/>
      <c r="AA12" s="166"/>
    </row>
    <row r="13" spans="1:27" x14ac:dyDescent="0.2">
      <c r="A13" s="182"/>
      <c r="B13" s="183" t="s">
        <v>254</v>
      </c>
      <c r="C13" s="176">
        <v>0</v>
      </c>
      <c r="D13" s="176">
        <v>0</v>
      </c>
      <c r="E13" s="299">
        <v>2471921.69</v>
      </c>
      <c r="F13" s="299">
        <v>19617368.23</v>
      </c>
      <c r="G13" s="299">
        <v>538198.61</v>
      </c>
      <c r="H13" s="299">
        <v>6413965.3099999996</v>
      </c>
      <c r="I13" s="299">
        <v>23855.34</v>
      </c>
      <c r="J13" s="176">
        <v>0</v>
      </c>
      <c r="K13" s="299">
        <v>95128371.36999999</v>
      </c>
      <c r="L13" s="299">
        <v>20706098.41</v>
      </c>
      <c r="M13" s="299">
        <v>74422272.959999993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299">
        <v>0</v>
      </c>
      <c r="V13" s="176">
        <v>0</v>
      </c>
      <c r="W13" s="176">
        <v>0</v>
      </c>
      <c r="X13" s="176">
        <v>0</v>
      </c>
      <c r="Y13" s="176">
        <v>0</v>
      </c>
      <c r="AA13" s="166"/>
    </row>
    <row r="14" spans="1:27" x14ac:dyDescent="0.2">
      <c r="A14" s="182"/>
      <c r="B14" s="183" t="s">
        <v>255</v>
      </c>
      <c r="C14" s="176">
        <v>0</v>
      </c>
      <c r="D14" s="176">
        <v>0</v>
      </c>
      <c r="E14" s="176">
        <v>0</v>
      </c>
      <c r="F14" s="299">
        <v>2631.2</v>
      </c>
      <c r="G14" s="299">
        <v>699</v>
      </c>
      <c r="H14" s="299">
        <v>8346.49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299">
        <v>226849.76</v>
      </c>
      <c r="V14" s="176">
        <v>0</v>
      </c>
      <c r="W14" s="176">
        <v>0</v>
      </c>
      <c r="X14" s="176">
        <v>0</v>
      </c>
      <c r="Y14" s="176">
        <v>0</v>
      </c>
      <c r="AA14" s="166"/>
    </row>
    <row r="15" spans="1:27" x14ac:dyDescent="0.2">
      <c r="A15" s="182"/>
      <c r="B15" s="183" t="s">
        <v>256</v>
      </c>
      <c r="C15" s="176">
        <v>0</v>
      </c>
      <c r="D15" s="176">
        <v>0</v>
      </c>
      <c r="E15" s="176">
        <v>0</v>
      </c>
      <c r="F15" s="300">
        <v>-39421487.82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AA15" s="166"/>
    </row>
    <row r="16" spans="1:27" ht="12.75" customHeight="1" x14ac:dyDescent="0.2">
      <c r="A16" s="182"/>
      <c r="B16" s="183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AA16" s="166"/>
    </row>
    <row r="17" spans="1:29" x14ac:dyDescent="0.2">
      <c r="A17" s="182"/>
      <c r="B17" s="183" t="s">
        <v>257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299">
        <v>895339.06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AA17" s="166"/>
    </row>
    <row r="18" spans="1:29" x14ac:dyDescent="0.2">
      <c r="A18" s="182"/>
      <c r="B18" s="184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AA18" s="166"/>
    </row>
    <row r="19" spans="1:29" s="180" customFormat="1" x14ac:dyDescent="0.2">
      <c r="A19" s="182"/>
      <c r="B19" s="178" t="s">
        <v>258</v>
      </c>
      <c r="C19" s="179">
        <f>C9-C13-C14-C15-C16-C17+C12</f>
        <v>224144856.13</v>
      </c>
      <c r="D19" s="179">
        <f t="shared" ref="D19:Y19" si="3">D9-D13-D14-D15-D16-D17+D12</f>
        <v>0</v>
      </c>
      <c r="E19" s="179">
        <f>E9-E13-E14-E15-E16-E17+E12</f>
        <v>605760194.99999988</v>
      </c>
      <c r="F19" s="179">
        <f t="shared" si="3"/>
        <v>5294396333.8000002</v>
      </c>
      <c r="G19" s="179">
        <f t="shared" si="3"/>
        <v>272753803.34999996</v>
      </c>
      <c r="H19" s="179">
        <f t="shared" si="3"/>
        <v>3076469345.9000001</v>
      </c>
      <c r="I19" s="179">
        <f t="shared" si="3"/>
        <v>1549986437.6900001</v>
      </c>
      <c r="J19" s="179">
        <f t="shared" si="3"/>
        <v>0</v>
      </c>
      <c r="K19" s="179">
        <f t="shared" si="3"/>
        <v>12880264334.359997</v>
      </c>
      <c r="L19" s="179">
        <f t="shared" si="3"/>
        <v>3535262196.1986175</v>
      </c>
      <c r="M19" s="179">
        <f>M9-M13-M14-M15-M16-M17+M12</f>
        <v>9345002138.1613846</v>
      </c>
      <c r="N19" s="179">
        <f t="shared" si="3"/>
        <v>0</v>
      </c>
      <c r="O19" s="179">
        <f t="shared" si="3"/>
        <v>0</v>
      </c>
      <c r="P19" s="179">
        <f t="shared" si="3"/>
        <v>39143520.32</v>
      </c>
      <c r="Q19" s="179">
        <f t="shared" si="3"/>
        <v>0</v>
      </c>
      <c r="R19" s="179">
        <f t="shared" si="3"/>
        <v>0</v>
      </c>
      <c r="S19" s="179">
        <f t="shared" si="3"/>
        <v>0</v>
      </c>
      <c r="T19" s="179">
        <f t="shared" si="3"/>
        <v>0</v>
      </c>
      <c r="U19" s="179">
        <f t="shared" si="3"/>
        <v>-226849.76</v>
      </c>
      <c r="V19" s="179">
        <f t="shared" si="3"/>
        <v>0</v>
      </c>
      <c r="W19" s="179">
        <f t="shared" si="3"/>
        <v>0</v>
      </c>
      <c r="X19" s="179">
        <f t="shared" si="3"/>
        <v>0</v>
      </c>
      <c r="Y19" s="179">
        <f t="shared" si="3"/>
        <v>175680513.33000001</v>
      </c>
      <c r="AA19" s="185"/>
    </row>
    <row r="20" spans="1:29" x14ac:dyDescent="0.2">
      <c r="A20" s="182"/>
      <c r="B20" s="18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AA20" s="185"/>
    </row>
    <row r="21" spans="1:29" x14ac:dyDescent="0.2">
      <c r="A21" s="182"/>
      <c r="B21" s="183" t="s">
        <v>318</v>
      </c>
      <c r="C21" s="299">
        <v>87590648</v>
      </c>
      <c r="D21" s="176">
        <v>0</v>
      </c>
      <c r="E21" s="299">
        <v>14177807.719999999</v>
      </c>
      <c r="F21" s="299">
        <v>220549115.03999996</v>
      </c>
      <c r="G21" s="299">
        <v>1164654.1000000017</v>
      </c>
      <c r="H21" s="299">
        <v>71904857.26000002</v>
      </c>
      <c r="I21" s="299">
        <v>49884397.220000006</v>
      </c>
      <c r="J21" s="176">
        <v>0</v>
      </c>
      <c r="K21" s="299">
        <v>486876967.39999962</v>
      </c>
      <c r="L21" s="299">
        <v>211499348.37716535</v>
      </c>
      <c r="M21" s="299">
        <v>275377619.02283424</v>
      </c>
      <c r="N21" s="176">
        <v>0</v>
      </c>
      <c r="O21" s="176">
        <v>0</v>
      </c>
      <c r="P21" s="299">
        <v>563170</v>
      </c>
      <c r="Q21" s="176">
        <v>0</v>
      </c>
      <c r="R21" s="176">
        <v>0</v>
      </c>
      <c r="S21" s="176">
        <v>0</v>
      </c>
      <c r="T21" s="176">
        <v>0</v>
      </c>
      <c r="U21" s="299"/>
      <c r="V21" s="176">
        <v>0</v>
      </c>
      <c r="W21" s="176">
        <v>0</v>
      </c>
      <c r="X21" s="176">
        <v>0</v>
      </c>
      <c r="Y21" s="176">
        <v>0</v>
      </c>
      <c r="AA21" s="185"/>
    </row>
    <row r="22" spans="1:29" x14ac:dyDescent="0.2">
      <c r="A22" s="182"/>
      <c r="B22" s="183" t="s">
        <v>326</v>
      </c>
      <c r="C22" s="299">
        <v>1688251.0400000003</v>
      </c>
      <c r="D22" s="176"/>
      <c r="E22" s="299">
        <v>294344.10000000015</v>
      </c>
      <c r="F22" s="299">
        <v>2030149.31</v>
      </c>
      <c r="G22" s="299">
        <v>87860.039999999979</v>
      </c>
      <c r="H22" s="299">
        <v>1061054.1400000006</v>
      </c>
      <c r="I22" s="299">
        <v>553323.63000000035</v>
      </c>
      <c r="J22" s="176"/>
      <c r="K22" s="299">
        <v>3828064.2699999968</v>
      </c>
      <c r="L22" s="299">
        <v>1128414.4790979219</v>
      </c>
      <c r="M22" s="299">
        <v>2699649.7909020791</v>
      </c>
      <c r="N22" s="176"/>
      <c r="O22" s="176"/>
      <c r="P22" s="299">
        <v>331.41999999999825</v>
      </c>
      <c r="Q22" s="176"/>
      <c r="R22" s="176"/>
      <c r="S22" s="176"/>
      <c r="T22" s="176"/>
      <c r="U22" s="299"/>
      <c r="V22" s="176"/>
      <c r="W22" s="176"/>
      <c r="X22" s="176"/>
      <c r="Y22" s="176"/>
      <c r="AA22" s="185"/>
    </row>
    <row r="23" spans="1:29" s="180" customFormat="1" x14ac:dyDescent="0.2">
      <c r="A23" s="182"/>
      <c r="B23" s="178" t="s">
        <v>75</v>
      </c>
      <c r="C23" s="179">
        <f>C19-C21-C22</f>
        <v>134865957.09</v>
      </c>
      <c r="D23" s="179">
        <f t="shared" ref="D23:Y23" si="4">D19-D21-D22</f>
        <v>0</v>
      </c>
      <c r="E23" s="179">
        <f>E19-E21-E22</f>
        <v>591288043.17999983</v>
      </c>
      <c r="F23" s="179">
        <f t="shared" si="4"/>
        <v>5071817069.4499998</v>
      </c>
      <c r="G23" s="179">
        <f t="shared" si="4"/>
        <v>271501289.20999992</v>
      </c>
      <c r="H23" s="179">
        <f t="shared" si="4"/>
        <v>3003503434.5</v>
      </c>
      <c r="I23" s="179">
        <f t="shared" si="4"/>
        <v>1499548716.8399999</v>
      </c>
      <c r="J23" s="179">
        <f t="shared" si="4"/>
        <v>0</v>
      </c>
      <c r="K23" s="179">
        <f t="shared" si="4"/>
        <v>12389559302.689997</v>
      </c>
      <c r="L23" s="179">
        <f t="shared" si="4"/>
        <v>3322634433.3423543</v>
      </c>
      <c r="M23" s="179">
        <f t="shared" si="4"/>
        <v>9066924869.3476486</v>
      </c>
      <c r="N23" s="179">
        <f t="shared" si="4"/>
        <v>0</v>
      </c>
      <c r="O23" s="179">
        <f t="shared" si="4"/>
        <v>0</v>
      </c>
      <c r="P23" s="179">
        <f t="shared" si="4"/>
        <v>38580018.899999999</v>
      </c>
      <c r="Q23" s="179">
        <f t="shared" si="4"/>
        <v>0</v>
      </c>
      <c r="R23" s="179">
        <f t="shared" si="4"/>
        <v>0</v>
      </c>
      <c r="S23" s="179">
        <f t="shared" si="4"/>
        <v>0</v>
      </c>
      <c r="T23" s="179">
        <f t="shared" si="4"/>
        <v>0</v>
      </c>
      <c r="U23" s="179">
        <f t="shared" si="4"/>
        <v>-226849.76</v>
      </c>
      <c r="V23" s="179">
        <f t="shared" si="4"/>
        <v>0</v>
      </c>
      <c r="W23" s="179">
        <f t="shared" si="4"/>
        <v>0</v>
      </c>
      <c r="X23" s="179">
        <f t="shared" si="4"/>
        <v>0</v>
      </c>
      <c r="Y23" s="179">
        <f t="shared" si="4"/>
        <v>175680513.33000001</v>
      </c>
      <c r="AA23" s="185"/>
    </row>
    <row r="24" spans="1:29" x14ac:dyDescent="0.2">
      <c r="A24" s="187"/>
      <c r="B24" s="184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AA24" s="166"/>
    </row>
    <row r="25" spans="1:29" x14ac:dyDescent="0.2">
      <c r="A25" s="182"/>
      <c r="B25" s="184" t="s">
        <v>259</v>
      </c>
      <c r="C25" s="188"/>
      <c r="D25" s="188"/>
      <c r="E25" s="188"/>
      <c r="F25" s="188"/>
      <c r="G25" s="188" t="s">
        <v>249</v>
      </c>
      <c r="H25" s="188" t="s">
        <v>249</v>
      </c>
      <c r="I25" s="188" t="s">
        <v>249</v>
      </c>
      <c r="J25" s="188"/>
      <c r="K25" s="188" t="s">
        <v>249</v>
      </c>
      <c r="L25" s="188" t="s">
        <v>249</v>
      </c>
      <c r="M25" s="188" t="s">
        <v>249</v>
      </c>
      <c r="N25" s="188" t="s">
        <v>249</v>
      </c>
      <c r="O25" s="188" t="s">
        <v>249</v>
      </c>
      <c r="P25" s="188"/>
      <c r="Q25" s="188" t="s">
        <v>249</v>
      </c>
      <c r="R25" s="188"/>
      <c r="S25" s="188"/>
      <c r="T25" s="188" t="s">
        <v>249</v>
      </c>
      <c r="U25" s="188" t="s">
        <v>249</v>
      </c>
      <c r="V25" s="188" t="s">
        <v>249</v>
      </c>
      <c r="W25" s="188" t="s">
        <v>249</v>
      </c>
      <c r="X25" s="188" t="s">
        <v>249</v>
      </c>
      <c r="Y25" s="188" t="s">
        <v>249</v>
      </c>
      <c r="AA25" s="166"/>
    </row>
    <row r="26" spans="1:29" ht="15" x14ac:dyDescent="0.25">
      <c r="A26" s="162">
        <v>689999000</v>
      </c>
      <c r="B26" s="189" t="s">
        <v>260</v>
      </c>
      <c r="C26" s="176">
        <v>411485190.70999998</v>
      </c>
      <c r="D26" s="176">
        <v>-1930887.4514083001</v>
      </c>
      <c r="E26" s="176">
        <v>50761638.509999998</v>
      </c>
      <c r="F26" s="176">
        <v>345285106.64999998</v>
      </c>
      <c r="G26" s="176">
        <v>12652737.039999999</v>
      </c>
      <c r="H26" s="176">
        <v>190274478.53999999</v>
      </c>
      <c r="I26" s="176">
        <v>101448084.3</v>
      </c>
      <c r="J26" s="176">
        <v>9621091.8399999999</v>
      </c>
      <c r="K26" s="176">
        <v>727605794.09000003</v>
      </c>
      <c r="L26" s="176">
        <v>229423252.18000001</v>
      </c>
      <c r="M26" s="176">
        <v>497606352.5</v>
      </c>
      <c r="N26" s="176">
        <v>183.77</v>
      </c>
      <c r="O26" s="176">
        <v>576005.64</v>
      </c>
      <c r="P26" s="176">
        <v>4294511.0599999996</v>
      </c>
      <c r="Q26" s="176">
        <v>0</v>
      </c>
      <c r="R26" s="176">
        <v>0</v>
      </c>
      <c r="S26" s="176">
        <v>0</v>
      </c>
      <c r="T26" s="176">
        <v>294.3</v>
      </c>
      <c r="U26" s="176"/>
      <c r="V26" s="176">
        <v>70571.64</v>
      </c>
      <c r="W26" s="176">
        <v>55113.93</v>
      </c>
      <c r="X26" s="176">
        <v>50581.7</v>
      </c>
      <c r="Y26" s="176">
        <v>80069</v>
      </c>
      <c r="AA26" s="185">
        <f>SUM(P26:Z26,C26:K26)</f>
        <v>1851754375.8585916</v>
      </c>
      <c r="AC26"/>
    </row>
    <row r="27" spans="1:29" ht="15" x14ac:dyDescent="0.25">
      <c r="A27" s="187"/>
      <c r="B27" s="190" t="s">
        <v>261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AA27" s="166"/>
      <c r="AC27"/>
    </row>
    <row r="28" spans="1:29" s="180" customFormat="1" ht="15" x14ac:dyDescent="0.25">
      <c r="A28" s="187"/>
      <c r="B28" s="183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AC28" s="291"/>
    </row>
    <row r="29" spans="1:29" ht="15" x14ac:dyDescent="0.25">
      <c r="A29" s="187"/>
      <c r="B29" s="183" t="s">
        <v>334</v>
      </c>
      <c r="C29" s="305"/>
      <c r="D29" s="176"/>
      <c r="E29" s="176">
        <v>163926.56</v>
      </c>
      <c r="F29" s="176">
        <v>1909536.59</v>
      </c>
      <c r="G29" s="176">
        <v>0</v>
      </c>
      <c r="H29" s="176">
        <v>2515897.3300000005</v>
      </c>
      <c r="I29" s="176">
        <v>1287789.68</v>
      </c>
      <c r="J29" s="176">
        <v>0</v>
      </c>
      <c r="K29" s="176">
        <v>6251240.1399999978</v>
      </c>
      <c r="L29" s="176">
        <v>1820639.3699999999</v>
      </c>
      <c r="M29" s="176">
        <v>4430600.7700000005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AA29" s="166"/>
      <c r="AC29"/>
    </row>
    <row r="30" spans="1:29" ht="15" x14ac:dyDescent="0.25">
      <c r="A30" s="187"/>
      <c r="B30" s="183" t="s">
        <v>328</v>
      </c>
      <c r="C30" s="176"/>
      <c r="D30" s="176"/>
      <c r="E30" s="176"/>
      <c r="F30" s="176"/>
      <c r="G30" s="176"/>
      <c r="H30" s="176"/>
      <c r="I30" s="176"/>
      <c r="J30" s="176"/>
      <c r="K30" s="176">
        <v>4637989.45</v>
      </c>
      <c r="L30" s="176"/>
      <c r="M30" s="305">
        <v>4637989.45</v>
      </c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AA30" s="166"/>
      <c r="AC30"/>
    </row>
    <row r="31" spans="1:29" ht="15" x14ac:dyDescent="0.25">
      <c r="A31" s="187"/>
      <c r="B31" s="183" t="s">
        <v>325</v>
      </c>
      <c r="C31" s="176"/>
      <c r="D31" s="176"/>
      <c r="E31" s="176">
        <v>78325.510000000009</v>
      </c>
      <c r="F31" s="176">
        <v>0</v>
      </c>
      <c r="G31" s="176">
        <v>-9.4587448984384537E-11</v>
      </c>
      <c r="H31" s="176">
        <v>152592.80999999991</v>
      </c>
      <c r="I31" s="176">
        <v>0</v>
      </c>
      <c r="J31" s="176">
        <v>0</v>
      </c>
      <c r="K31" s="176">
        <f>L31+M31</f>
        <v>7102815.5500000007</v>
      </c>
      <c r="L31" s="176">
        <v>1768206.2506537018</v>
      </c>
      <c r="M31" s="176">
        <v>5334609.2993462989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AA31" s="166"/>
      <c r="AC31"/>
    </row>
    <row r="32" spans="1:29" ht="15" x14ac:dyDescent="0.25">
      <c r="A32" s="187">
        <v>617100000</v>
      </c>
      <c r="B32" s="183" t="s">
        <v>262</v>
      </c>
      <c r="C32" s="176"/>
      <c r="D32" s="176">
        <v>-15916720.101408301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AA32" s="166"/>
      <c r="AC32"/>
    </row>
    <row r="33" spans="1:33" ht="15" customHeight="1" x14ac:dyDescent="0.25">
      <c r="A33" s="187"/>
      <c r="B33" s="183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AA33" s="166"/>
      <c r="AC33"/>
    </row>
    <row r="34" spans="1:33" ht="15" x14ac:dyDescent="0.25">
      <c r="A34" s="187">
        <v>689006000</v>
      </c>
      <c r="B34" s="183" t="s">
        <v>263</v>
      </c>
      <c r="C34" s="176">
        <v>0</v>
      </c>
      <c r="D34" s="176">
        <v>0</v>
      </c>
      <c r="E34" s="176">
        <v>68008.800000000003</v>
      </c>
      <c r="F34" s="176">
        <v>20838909.010000002</v>
      </c>
      <c r="G34" s="176">
        <v>63964.56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/>
      <c r="V34" s="176">
        <v>0</v>
      </c>
      <c r="W34" s="176">
        <v>0</v>
      </c>
      <c r="X34" s="176">
        <v>0</v>
      </c>
      <c r="Y34" s="176">
        <v>0</v>
      </c>
      <c r="AA34" s="166"/>
      <c r="AC34"/>
    </row>
    <row r="35" spans="1:33" ht="15" x14ac:dyDescent="0.25">
      <c r="A35" s="187">
        <v>600999000</v>
      </c>
      <c r="B35" s="190" t="s">
        <v>264</v>
      </c>
      <c r="C35" s="176">
        <v>0</v>
      </c>
      <c r="D35" s="176">
        <v>36951</v>
      </c>
      <c r="E35" s="176">
        <v>17519012.210000001</v>
      </c>
      <c r="F35" s="176">
        <v>129409111.40000001</v>
      </c>
      <c r="G35" s="176">
        <v>6172081.6200000001</v>
      </c>
      <c r="H35" s="176">
        <v>62365897.859999999</v>
      </c>
      <c r="I35" s="176">
        <v>34569267.07</v>
      </c>
      <c r="J35" s="176">
        <v>7161036.5700000003</v>
      </c>
      <c r="K35" s="176">
        <v>147915434.91</v>
      </c>
      <c r="L35" s="176">
        <v>55175930.509999998</v>
      </c>
      <c r="M35" s="176">
        <v>92692763.829999998</v>
      </c>
      <c r="N35" s="176">
        <v>-9562.4699999999993</v>
      </c>
      <c r="O35" s="176">
        <v>56303.040000000001</v>
      </c>
      <c r="P35" s="176">
        <v>556776.44999999995</v>
      </c>
      <c r="Q35" s="176">
        <v>0</v>
      </c>
      <c r="R35" s="176">
        <v>0</v>
      </c>
      <c r="S35" s="176">
        <v>0</v>
      </c>
      <c r="T35" s="176">
        <v>0</v>
      </c>
      <c r="U35" s="176"/>
      <c r="V35" s="176">
        <v>0</v>
      </c>
      <c r="W35" s="176">
        <v>14449.39</v>
      </c>
      <c r="X35" s="176">
        <v>8980.14</v>
      </c>
      <c r="Y35" s="176">
        <v>0</v>
      </c>
      <c r="AA35" s="185">
        <f>SUM(P35:Z35,C35:K35)</f>
        <v>405728998.62</v>
      </c>
      <c r="AC35"/>
    </row>
    <row r="36" spans="1:33" ht="15" customHeight="1" x14ac:dyDescent="0.25">
      <c r="A36" s="187"/>
      <c r="B36" s="190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AA36" s="166"/>
      <c r="AC36"/>
    </row>
    <row r="37" spans="1:33" s="180" customFormat="1" ht="15" customHeight="1" x14ac:dyDescent="0.25">
      <c r="A37" s="182"/>
      <c r="B37" s="188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AC37"/>
    </row>
    <row r="38" spans="1:33" s="180" customFormat="1" ht="15" customHeight="1" x14ac:dyDescent="0.25">
      <c r="A38" s="182"/>
      <c r="B38" s="188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AA38" s="185"/>
      <c r="AC38"/>
    </row>
    <row r="39" spans="1:33" ht="15" x14ac:dyDescent="0.25">
      <c r="A39" s="191"/>
      <c r="B39" s="192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AA39" s="166"/>
      <c r="AB39"/>
      <c r="AC39"/>
      <c r="AD39"/>
      <c r="AE39"/>
      <c r="AF39"/>
      <c r="AG39"/>
    </row>
    <row r="40" spans="1:33" s="180" customFormat="1" ht="15" x14ac:dyDescent="0.25">
      <c r="A40" s="182"/>
      <c r="B40" s="178" t="s">
        <v>265</v>
      </c>
      <c r="C40" s="179">
        <f>C26-C35-C29-C31-C32+C33-C28</f>
        <v>411485190.70999998</v>
      </c>
      <c r="D40" s="179">
        <f>D26-D35-D29-D31-D32+D33-D28</f>
        <v>13948881.65</v>
      </c>
      <c r="E40" s="179">
        <f>E26-E35-E29-E31+E33-E34-E28</f>
        <v>32932365.429999996</v>
      </c>
      <c r="F40" s="179">
        <f>F26-F35-F29-F31+F33-F34-F28</f>
        <v>193127549.64999998</v>
      </c>
      <c r="G40" s="179">
        <f>G26-G35-G29-G31+G33-G34-G28</f>
        <v>6416690.8599999994</v>
      </c>
      <c r="H40" s="179">
        <f t="shared" ref="H40:Y40" si="5">H26-H35-H29-H31-H32+H33-H28</f>
        <v>125240090.53999999</v>
      </c>
      <c r="I40" s="179">
        <f t="shared" si="5"/>
        <v>65591027.549999997</v>
      </c>
      <c r="J40" s="179">
        <f t="shared" si="5"/>
        <v>2460055.2699999996</v>
      </c>
      <c r="K40" s="179">
        <f>K26-K35-K29-K31-K32+K33-K28-K30</f>
        <v>561698314.04000008</v>
      </c>
      <c r="L40" s="179">
        <f t="shared" ref="L40:M40" si="6">L26-L35-L29-L31-L32+L33-L28-L30</f>
        <v>170658476.0493463</v>
      </c>
      <c r="M40" s="179">
        <f t="shared" si="6"/>
        <v>390510389.15065372</v>
      </c>
      <c r="N40" s="179">
        <f>N26-N35-N29-N31-N32+N33-N28</f>
        <v>9746.24</v>
      </c>
      <c r="O40" s="179">
        <f>O26-O35-O29-O31-O32+O33-O28</f>
        <v>519702.60000000003</v>
      </c>
      <c r="P40" s="179">
        <f t="shared" si="5"/>
        <v>3737734.6099999994</v>
      </c>
      <c r="Q40" s="179">
        <f t="shared" si="5"/>
        <v>0</v>
      </c>
      <c r="R40" s="179">
        <f t="shared" si="5"/>
        <v>0</v>
      </c>
      <c r="S40" s="179">
        <f t="shared" si="5"/>
        <v>0</v>
      </c>
      <c r="T40" s="179">
        <f t="shared" si="5"/>
        <v>294.3</v>
      </c>
      <c r="U40" s="179">
        <f t="shared" si="5"/>
        <v>0</v>
      </c>
      <c r="V40" s="179">
        <f t="shared" si="5"/>
        <v>70571.64</v>
      </c>
      <c r="W40" s="179">
        <f t="shared" si="5"/>
        <v>40664.54</v>
      </c>
      <c r="X40" s="179">
        <f t="shared" si="5"/>
        <v>41601.56</v>
      </c>
      <c r="Y40" s="179">
        <f t="shared" si="5"/>
        <v>80069</v>
      </c>
      <c r="AA40" s="185"/>
      <c r="AB40"/>
      <c r="AC40"/>
      <c r="AD40"/>
      <c r="AE40"/>
      <c r="AF40"/>
      <c r="AG40"/>
    </row>
    <row r="41" spans="1:33" ht="15" x14ac:dyDescent="0.25">
      <c r="B41" s="175" t="s">
        <v>249</v>
      </c>
      <c r="C41" s="174"/>
      <c r="D41" s="174"/>
      <c r="E41" s="174"/>
      <c r="F41" s="174"/>
      <c r="G41" s="174"/>
      <c r="H41" s="174"/>
      <c r="I41" s="174"/>
      <c r="J41" s="174"/>
      <c r="K41" s="188"/>
      <c r="L41" s="298"/>
      <c r="M41" s="298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AA41" s="166"/>
      <c r="AC41"/>
    </row>
    <row r="42" spans="1:33" ht="15" x14ac:dyDescent="0.25">
      <c r="B42" s="173" t="s">
        <v>266</v>
      </c>
      <c r="C42" s="174" t="s">
        <v>249</v>
      </c>
      <c r="D42" s="174" t="s">
        <v>249</v>
      </c>
      <c r="E42" s="174" t="s">
        <v>249</v>
      </c>
      <c r="F42" s="174" t="s">
        <v>249</v>
      </c>
      <c r="G42" s="174" t="s">
        <v>249</v>
      </c>
      <c r="H42" s="174" t="s">
        <v>249</v>
      </c>
      <c r="I42" s="174" t="s">
        <v>249</v>
      </c>
      <c r="J42" s="174" t="s">
        <v>249</v>
      </c>
      <c r="K42" s="193"/>
      <c r="L42" s="194"/>
      <c r="M42" s="194"/>
      <c r="N42" s="174"/>
      <c r="O42" s="174" t="s">
        <v>249</v>
      </c>
      <c r="P42" s="174" t="s">
        <v>249</v>
      </c>
      <c r="Q42" s="174" t="s">
        <v>249</v>
      </c>
      <c r="R42" s="174" t="s">
        <v>249</v>
      </c>
      <c r="S42" s="174" t="s">
        <v>249</v>
      </c>
      <c r="T42" s="174" t="s">
        <v>249</v>
      </c>
      <c r="U42" s="174" t="s">
        <v>249</v>
      </c>
      <c r="V42" s="174" t="s">
        <v>249</v>
      </c>
      <c r="W42" s="174" t="s">
        <v>249</v>
      </c>
      <c r="X42" s="174" t="s">
        <v>249</v>
      </c>
      <c r="Y42" s="174" t="s">
        <v>249</v>
      </c>
      <c r="AA42" s="166"/>
      <c r="AC42"/>
    </row>
    <row r="43" spans="1:33" ht="15" customHeight="1" x14ac:dyDescent="0.25">
      <c r="A43" s="162">
        <v>930110000</v>
      </c>
      <c r="B43" s="189" t="s">
        <v>267</v>
      </c>
      <c r="C43" s="176">
        <v>0</v>
      </c>
      <c r="D43" s="176">
        <v>0</v>
      </c>
      <c r="E43" s="176">
        <v>108375</v>
      </c>
      <c r="F43" s="176">
        <v>110629</v>
      </c>
      <c r="G43" s="176">
        <v>30258</v>
      </c>
      <c r="H43" s="176">
        <v>346100</v>
      </c>
      <c r="I43" s="176">
        <v>233271</v>
      </c>
      <c r="J43" s="176">
        <v>0</v>
      </c>
      <c r="K43" s="176">
        <v>715567</v>
      </c>
      <c r="L43" s="176">
        <v>715567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AA43" s="185"/>
      <c r="AC43"/>
    </row>
    <row r="44" spans="1:33" ht="15" customHeight="1" x14ac:dyDescent="0.25">
      <c r="A44" s="162">
        <v>930310000</v>
      </c>
      <c r="B44" s="195" t="s">
        <v>268</v>
      </c>
      <c r="C44" s="176">
        <v>0</v>
      </c>
      <c r="D44" s="176">
        <v>0</v>
      </c>
      <c r="E44" s="176">
        <f>E52</f>
        <v>15552</v>
      </c>
      <c r="F44" s="176">
        <f t="shared" ref="F44:I44" si="7">F52</f>
        <v>1251826</v>
      </c>
      <c r="G44" s="176">
        <f t="shared" si="7"/>
        <v>0</v>
      </c>
      <c r="H44" s="176">
        <f t="shared" si="7"/>
        <v>56908</v>
      </c>
      <c r="I44" s="176">
        <f t="shared" si="7"/>
        <v>22259</v>
      </c>
      <c r="J44" s="176">
        <v>0</v>
      </c>
      <c r="K44" s="176">
        <f t="shared" ref="K44:M44" si="8">K52</f>
        <v>63733</v>
      </c>
      <c r="L44" s="176">
        <f t="shared" si="8"/>
        <v>63733</v>
      </c>
      <c r="M44" s="176">
        <f t="shared" si="8"/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f>U52</f>
        <v>0</v>
      </c>
      <c r="V44" s="176">
        <v>0</v>
      </c>
      <c r="W44" s="176">
        <v>0</v>
      </c>
      <c r="X44" s="176">
        <v>0</v>
      </c>
      <c r="Y44" s="176">
        <v>0</v>
      </c>
      <c r="AA44" s="185"/>
      <c r="AC44"/>
    </row>
    <row r="45" spans="1:33" ht="15" customHeight="1" x14ac:dyDescent="0.2">
      <c r="A45" s="162">
        <v>930120000</v>
      </c>
      <c r="B45" s="189" t="s">
        <v>269</v>
      </c>
      <c r="C45" s="176">
        <v>0</v>
      </c>
      <c r="D45" s="176">
        <v>0</v>
      </c>
      <c r="E45" s="176">
        <v>11200</v>
      </c>
      <c r="F45" s="176">
        <v>3695</v>
      </c>
      <c r="G45" s="176">
        <v>3418</v>
      </c>
      <c r="H45" s="176">
        <v>25355</v>
      </c>
      <c r="I45" s="176">
        <v>19737</v>
      </c>
      <c r="J45" s="176">
        <v>0</v>
      </c>
      <c r="K45" s="176">
        <v>53913</v>
      </c>
      <c r="L45" s="176">
        <v>53913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AA45" s="185"/>
    </row>
    <row r="46" spans="1:33" ht="15" customHeight="1" x14ac:dyDescent="0.2">
      <c r="A46" s="162">
        <v>930320000</v>
      </c>
      <c r="B46" s="195" t="s">
        <v>270</v>
      </c>
      <c r="C46" s="176">
        <v>0</v>
      </c>
      <c r="D46" s="176">
        <v>0</v>
      </c>
      <c r="E46" s="176">
        <f>E53</f>
        <v>2818</v>
      </c>
      <c r="F46" s="176">
        <f t="shared" ref="F46:I46" si="9">F53</f>
        <v>105720</v>
      </c>
      <c r="G46" s="176">
        <f t="shared" si="9"/>
        <v>274</v>
      </c>
      <c r="H46" s="176">
        <f t="shared" si="9"/>
        <v>12017</v>
      </c>
      <c r="I46" s="176">
        <f t="shared" si="9"/>
        <v>3424</v>
      </c>
      <c r="J46" s="176">
        <v>0</v>
      </c>
      <c r="K46" s="176">
        <f t="shared" ref="K46:M46" si="10">K53</f>
        <v>11613</v>
      </c>
      <c r="L46" s="176">
        <f t="shared" si="10"/>
        <v>11613</v>
      </c>
      <c r="M46" s="176">
        <f t="shared" si="10"/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f>U53</f>
        <v>0</v>
      </c>
      <c r="V46" s="176">
        <v>0</v>
      </c>
      <c r="W46" s="176">
        <v>0</v>
      </c>
      <c r="X46" s="176">
        <v>0</v>
      </c>
      <c r="Y46" s="176">
        <v>0</v>
      </c>
      <c r="AA46" s="185"/>
    </row>
    <row r="47" spans="1:33" ht="15" customHeight="1" x14ac:dyDescent="0.2">
      <c r="A47" s="162">
        <v>930130000</v>
      </c>
      <c r="B47" s="189" t="s">
        <v>271</v>
      </c>
      <c r="C47" s="176">
        <v>0</v>
      </c>
      <c r="D47" s="176">
        <v>0</v>
      </c>
      <c r="E47" s="176">
        <v>48</v>
      </c>
      <c r="F47" s="176">
        <v>47</v>
      </c>
      <c r="G47" s="176">
        <v>11</v>
      </c>
      <c r="H47" s="176">
        <v>71</v>
      </c>
      <c r="I47" s="176">
        <v>84</v>
      </c>
      <c r="J47" s="176">
        <v>0</v>
      </c>
      <c r="K47" s="176">
        <v>2042</v>
      </c>
      <c r="L47" s="176">
        <v>2042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AA47" s="185"/>
    </row>
    <row r="48" spans="1:33" ht="15" customHeight="1" x14ac:dyDescent="0.2">
      <c r="A48" s="162">
        <v>930330000</v>
      </c>
      <c r="B48" s="195" t="s">
        <v>272</v>
      </c>
      <c r="C48" s="176">
        <v>0</v>
      </c>
      <c r="D48" s="176">
        <v>0</v>
      </c>
      <c r="E48" s="176">
        <f>E54</f>
        <v>65</v>
      </c>
      <c r="F48" s="176">
        <f t="shared" ref="F48:I48" si="11">F54</f>
        <v>1285</v>
      </c>
      <c r="G48" s="176">
        <f t="shared" si="11"/>
        <v>13</v>
      </c>
      <c r="H48" s="176">
        <f t="shared" si="11"/>
        <v>200</v>
      </c>
      <c r="I48" s="176">
        <f t="shared" si="11"/>
        <v>149</v>
      </c>
      <c r="J48" s="176">
        <v>0</v>
      </c>
      <c r="K48" s="176">
        <f t="shared" ref="K48:M48" si="12">K54</f>
        <v>953</v>
      </c>
      <c r="L48" s="176">
        <f t="shared" si="12"/>
        <v>953</v>
      </c>
      <c r="M48" s="176">
        <f t="shared" si="12"/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f>U54</f>
        <v>0</v>
      </c>
      <c r="V48" s="176">
        <v>0</v>
      </c>
      <c r="W48" s="176">
        <v>0</v>
      </c>
      <c r="X48" s="176">
        <v>0</v>
      </c>
      <c r="Y48" s="176">
        <v>0</v>
      </c>
      <c r="AA48" s="185"/>
    </row>
    <row r="49" spans="1:27" ht="15" customHeight="1" x14ac:dyDescent="0.2">
      <c r="A49" s="162">
        <v>930150000</v>
      </c>
      <c r="B49" s="189" t="s">
        <v>273</v>
      </c>
      <c r="C49" s="176">
        <v>0</v>
      </c>
      <c r="D49" s="176">
        <v>0</v>
      </c>
      <c r="E49" s="176">
        <v>2</v>
      </c>
      <c r="F49" s="176">
        <v>1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AA49" s="185"/>
    </row>
    <row r="50" spans="1:27" x14ac:dyDescent="0.2">
      <c r="B50" s="173" t="s">
        <v>77</v>
      </c>
      <c r="C50" s="196">
        <f t="shared" ref="C50:Y50" si="13">SUM(C43:C49)</f>
        <v>0</v>
      </c>
      <c r="D50" s="196">
        <f t="shared" si="13"/>
        <v>0</v>
      </c>
      <c r="E50" s="196">
        <f>+E43+E44+E45+E46+E47+E48+E49</f>
        <v>138060</v>
      </c>
      <c r="F50" s="196">
        <f>+F43+F44+F45+F46+F47+F48+F49</f>
        <v>1473203</v>
      </c>
      <c r="G50" s="196">
        <f t="shared" ref="G50:I50" si="14">+G43+G44+G45+G46+G47+G48+G49</f>
        <v>33974</v>
      </c>
      <c r="H50" s="196">
        <f t="shared" si="14"/>
        <v>440651</v>
      </c>
      <c r="I50" s="196">
        <f t="shared" si="14"/>
        <v>278924</v>
      </c>
      <c r="J50" s="196">
        <f t="shared" si="13"/>
        <v>0</v>
      </c>
      <c r="K50" s="196">
        <f>K72+K71+(K70*2)</f>
        <v>1327005</v>
      </c>
      <c r="L50" s="196">
        <f t="shared" ref="L50:N50" si="15">SUM(L43:L49)</f>
        <v>847821</v>
      </c>
      <c r="M50" s="196">
        <f t="shared" si="15"/>
        <v>0</v>
      </c>
      <c r="N50" s="196">
        <f t="shared" si="15"/>
        <v>0</v>
      </c>
      <c r="O50" s="196">
        <f>SUM(O43:O49)</f>
        <v>0</v>
      </c>
      <c r="P50" s="196">
        <f t="shared" si="13"/>
        <v>0</v>
      </c>
      <c r="Q50" s="196">
        <f t="shared" si="13"/>
        <v>0</v>
      </c>
      <c r="R50" s="196">
        <f t="shared" si="13"/>
        <v>0</v>
      </c>
      <c r="S50" s="196">
        <f t="shared" si="13"/>
        <v>0</v>
      </c>
      <c r="T50" s="196">
        <f t="shared" si="13"/>
        <v>0</v>
      </c>
      <c r="U50" s="196">
        <f>SUM(U43:U49)</f>
        <v>0</v>
      </c>
      <c r="V50" s="196">
        <f t="shared" si="13"/>
        <v>0</v>
      </c>
      <c r="W50" s="196">
        <f t="shared" si="13"/>
        <v>0</v>
      </c>
      <c r="X50" s="196">
        <f t="shared" si="13"/>
        <v>0</v>
      </c>
      <c r="Y50" s="196">
        <f t="shared" si="13"/>
        <v>0</v>
      </c>
      <c r="AA50" s="185"/>
    </row>
    <row r="51" spans="1:27" x14ac:dyDescent="0.2">
      <c r="B51" s="175" t="s">
        <v>249</v>
      </c>
      <c r="C51" s="174" t="s">
        <v>249</v>
      </c>
      <c r="D51" s="174" t="s">
        <v>249</v>
      </c>
      <c r="E51" s="174"/>
      <c r="F51" s="174"/>
      <c r="G51" s="174" t="s">
        <v>249</v>
      </c>
      <c r="H51" s="174" t="s">
        <v>249</v>
      </c>
      <c r="I51" s="174" t="s">
        <v>249</v>
      </c>
      <c r="J51" s="174" t="s">
        <v>249</v>
      </c>
      <c r="K51" s="174" t="s">
        <v>249</v>
      </c>
      <c r="L51" s="174" t="s">
        <v>249</v>
      </c>
      <c r="M51" s="174" t="s">
        <v>249</v>
      </c>
      <c r="N51" s="174" t="s">
        <v>249</v>
      </c>
      <c r="O51" s="174" t="s">
        <v>249</v>
      </c>
      <c r="P51" s="174" t="s">
        <v>249</v>
      </c>
      <c r="Q51" s="174" t="s">
        <v>249</v>
      </c>
      <c r="R51" s="174" t="s">
        <v>249</v>
      </c>
      <c r="S51" s="174" t="s">
        <v>249</v>
      </c>
      <c r="T51" s="174" t="s">
        <v>249</v>
      </c>
      <c r="U51" s="174" t="s">
        <v>249</v>
      </c>
      <c r="V51" s="174" t="s">
        <v>249</v>
      </c>
      <c r="W51" s="174" t="s">
        <v>249</v>
      </c>
      <c r="X51" s="174" t="s">
        <v>249</v>
      </c>
      <c r="Y51" s="174" t="s">
        <v>249</v>
      </c>
      <c r="AA51" s="180"/>
    </row>
    <row r="52" spans="1:27" ht="15" customHeight="1" x14ac:dyDescent="0.2">
      <c r="A52" s="162">
        <v>930111000</v>
      </c>
      <c r="B52" s="189" t="s">
        <v>274</v>
      </c>
      <c r="C52" s="176">
        <v>0</v>
      </c>
      <c r="D52" s="176">
        <v>0</v>
      </c>
      <c r="E52" s="176">
        <v>15552</v>
      </c>
      <c r="F52" s="176">
        <v>1251826</v>
      </c>
      <c r="G52" s="176">
        <v>0</v>
      </c>
      <c r="H52" s="176">
        <v>56908</v>
      </c>
      <c r="I52" s="176">
        <v>22259</v>
      </c>
      <c r="J52" s="176">
        <v>0</v>
      </c>
      <c r="K52" s="176">
        <v>63733</v>
      </c>
      <c r="L52" s="176">
        <v>63733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AA52" s="185"/>
    </row>
    <row r="53" spans="1:27" ht="15" customHeight="1" x14ac:dyDescent="0.2">
      <c r="A53" s="162">
        <v>930121000</v>
      </c>
      <c r="B53" s="189" t="s">
        <v>275</v>
      </c>
      <c r="C53" s="176">
        <v>0</v>
      </c>
      <c r="D53" s="176">
        <v>0</v>
      </c>
      <c r="E53" s="176">
        <v>2818</v>
      </c>
      <c r="F53" s="176">
        <v>105720</v>
      </c>
      <c r="G53" s="176">
        <v>274</v>
      </c>
      <c r="H53" s="176">
        <v>12017</v>
      </c>
      <c r="I53" s="176">
        <v>3424</v>
      </c>
      <c r="J53" s="176">
        <v>0</v>
      </c>
      <c r="K53" s="176">
        <v>11613</v>
      </c>
      <c r="L53" s="176">
        <v>11613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AA53" s="185"/>
    </row>
    <row r="54" spans="1:27" ht="15" customHeight="1" x14ac:dyDescent="0.2">
      <c r="A54" s="162">
        <v>930131000</v>
      </c>
      <c r="B54" s="189" t="s">
        <v>276</v>
      </c>
      <c r="C54" s="176">
        <v>0</v>
      </c>
      <c r="D54" s="176">
        <v>0</v>
      </c>
      <c r="E54" s="176">
        <v>65</v>
      </c>
      <c r="F54" s="176">
        <v>1285</v>
      </c>
      <c r="G54" s="176">
        <v>13</v>
      </c>
      <c r="H54" s="176">
        <v>200</v>
      </c>
      <c r="I54" s="176">
        <v>149</v>
      </c>
      <c r="J54" s="176">
        <v>0</v>
      </c>
      <c r="K54" s="176">
        <v>953</v>
      </c>
      <c r="L54" s="176">
        <v>953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AA54" s="185"/>
    </row>
    <row r="55" spans="1:27" ht="15" customHeight="1" x14ac:dyDescent="0.2">
      <c r="A55" s="162">
        <v>930151000</v>
      </c>
      <c r="B55" s="189" t="s">
        <v>277</v>
      </c>
      <c r="C55" s="176"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AA55" s="185"/>
    </row>
    <row r="56" spans="1:27" ht="15" customHeight="1" x14ac:dyDescent="0.2">
      <c r="B56" s="173" t="s">
        <v>278</v>
      </c>
      <c r="C56" s="196">
        <f t="shared" ref="C56:Y56" si="16">SUM(C52:C55)</f>
        <v>0</v>
      </c>
      <c r="D56" s="196">
        <f t="shared" si="16"/>
        <v>0</v>
      </c>
      <c r="E56" s="196">
        <f t="shared" si="16"/>
        <v>18435</v>
      </c>
      <c r="F56" s="196">
        <f t="shared" si="16"/>
        <v>1358831</v>
      </c>
      <c r="G56" s="196">
        <f t="shared" si="16"/>
        <v>287</v>
      </c>
      <c r="H56" s="196">
        <f t="shared" si="16"/>
        <v>69125</v>
      </c>
      <c r="I56" s="196">
        <f t="shared" si="16"/>
        <v>25832</v>
      </c>
      <c r="J56" s="196">
        <f t="shared" si="16"/>
        <v>0</v>
      </c>
      <c r="K56" s="196">
        <f t="shared" ref="K56:N56" si="17">SUM(K52:K55)</f>
        <v>76299</v>
      </c>
      <c r="L56" s="196">
        <f t="shared" si="17"/>
        <v>76299</v>
      </c>
      <c r="M56" s="196">
        <f t="shared" si="17"/>
        <v>0</v>
      </c>
      <c r="N56" s="196">
        <f t="shared" si="17"/>
        <v>0</v>
      </c>
      <c r="O56" s="196">
        <f>SUM(O52:O55)</f>
        <v>0</v>
      </c>
      <c r="P56" s="196">
        <f t="shared" si="16"/>
        <v>0</v>
      </c>
      <c r="Q56" s="196">
        <f t="shared" si="16"/>
        <v>0</v>
      </c>
      <c r="R56" s="196">
        <f t="shared" si="16"/>
        <v>0</v>
      </c>
      <c r="S56" s="196">
        <f t="shared" si="16"/>
        <v>0</v>
      </c>
      <c r="T56" s="196">
        <f t="shared" si="16"/>
        <v>0</v>
      </c>
      <c r="U56" s="196">
        <f t="shared" si="16"/>
        <v>0</v>
      </c>
      <c r="V56" s="196">
        <f t="shared" si="16"/>
        <v>0</v>
      </c>
      <c r="W56" s="196">
        <f t="shared" si="16"/>
        <v>0</v>
      </c>
      <c r="X56" s="196">
        <f t="shared" si="16"/>
        <v>0</v>
      </c>
      <c r="Y56" s="196">
        <f t="shared" si="16"/>
        <v>0</v>
      </c>
      <c r="AA56" s="185">
        <f>SUM(P56:Z56,C56:K56)</f>
        <v>1548809</v>
      </c>
    </row>
    <row r="57" spans="1:27" ht="15" customHeight="1" x14ac:dyDescent="0.2">
      <c r="B57" s="175" t="s">
        <v>249</v>
      </c>
      <c r="C57" s="174" t="s">
        <v>249</v>
      </c>
      <c r="D57" s="174" t="s">
        <v>249</v>
      </c>
      <c r="E57" s="174" t="s">
        <v>249</v>
      </c>
      <c r="F57" s="174" t="s">
        <v>249</v>
      </c>
      <c r="G57" s="174" t="s">
        <v>249</v>
      </c>
      <c r="H57" s="174" t="s">
        <v>249</v>
      </c>
      <c r="I57" s="174" t="s">
        <v>249</v>
      </c>
      <c r="J57" s="174" t="s">
        <v>249</v>
      </c>
      <c r="K57" s="174" t="s">
        <v>249</v>
      </c>
      <c r="L57" s="174" t="s">
        <v>249</v>
      </c>
      <c r="M57" s="174" t="s">
        <v>249</v>
      </c>
      <c r="N57" s="174" t="s">
        <v>249</v>
      </c>
      <c r="O57" s="174" t="s">
        <v>249</v>
      </c>
      <c r="P57" s="174" t="s">
        <v>249</v>
      </c>
      <c r="Q57" s="174" t="s">
        <v>249</v>
      </c>
      <c r="R57" s="174" t="s">
        <v>249</v>
      </c>
      <c r="S57" s="174" t="s">
        <v>249</v>
      </c>
      <c r="T57" s="174" t="s">
        <v>249</v>
      </c>
      <c r="U57" s="174" t="s">
        <v>249</v>
      </c>
      <c r="V57" s="174" t="s">
        <v>249</v>
      </c>
      <c r="W57" s="174" t="s">
        <v>249</v>
      </c>
      <c r="X57" s="174" t="s">
        <v>249</v>
      </c>
      <c r="Y57" s="174" t="s">
        <v>249</v>
      </c>
      <c r="AA57" s="180"/>
    </row>
    <row r="58" spans="1:27" ht="15" customHeight="1" x14ac:dyDescent="0.2">
      <c r="A58" s="162">
        <v>930299000</v>
      </c>
      <c r="B58" s="197" t="s">
        <v>279</v>
      </c>
      <c r="C58" s="176"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479184</v>
      </c>
      <c r="L58" s="176">
        <v>0</v>
      </c>
      <c r="M58" s="176">
        <v>479184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AA58" s="180"/>
    </row>
    <row r="59" spans="1:27" ht="15" customHeight="1" x14ac:dyDescent="0.2">
      <c r="A59" s="191"/>
      <c r="B59" s="198" t="s">
        <v>249</v>
      </c>
      <c r="C59" s="188" t="s">
        <v>249</v>
      </c>
      <c r="D59" s="188" t="s">
        <v>249</v>
      </c>
      <c r="E59" s="188" t="s">
        <v>249</v>
      </c>
      <c r="F59" s="188" t="s">
        <v>249</v>
      </c>
      <c r="G59" s="188" t="s">
        <v>249</v>
      </c>
      <c r="H59" s="188" t="s">
        <v>249</v>
      </c>
      <c r="I59" s="188" t="s">
        <v>249</v>
      </c>
      <c r="J59" s="188" t="s">
        <v>249</v>
      </c>
      <c r="K59" s="188" t="s">
        <v>249</v>
      </c>
      <c r="L59" s="188" t="s">
        <v>249</v>
      </c>
      <c r="M59" s="188" t="s">
        <v>249</v>
      </c>
      <c r="N59" s="188" t="s">
        <v>249</v>
      </c>
      <c r="O59" s="188" t="s">
        <v>249</v>
      </c>
      <c r="P59" s="188" t="s">
        <v>249</v>
      </c>
      <c r="Q59" s="188" t="s">
        <v>249</v>
      </c>
      <c r="R59" s="188" t="s">
        <v>249</v>
      </c>
      <c r="S59" s="188" t="s">
        <v>249</v>
      </c>
      <c r="T59" s="188" t="s">
        <v>249</v>
      </c>
      <c r="U59" s="188" t="s">
        <v>249</v>
      </c>
      <c r="V59" s="188" t="s">
        <v>249</v>
      </c>
      <c r="W59" s="188" t="s">
        <v>249</v>
      </c>
      <c r="X59" s="188" t="s">
        <v>249</v>
      </c>
      <c r="Y59" s="188" t="s">
        <v>249</v>
      </c>
      <c r="AA59" s="180"/>
    </row>
    <row r="60" spans="1:27" ht="15" customHeight="1" x14ac:dyDescent="0.2">
      <c r="A60" s="191"/>
      <c r="B60" s="183" t="s">
        <v>280</v>
      </c>
      <c r="C60" s="196">
        <f t="shared" ref="C60:Y60" si="18">C43+C45+C47+C49+C56+C58</f>
        <v>0</v>
      </c>
      <c r="D60" s="196">
        <f t="shared" si="18"/>
        <v>0</v>
      </c>
      <c r="E60" s="196">
        <f>E43+E45+E47+E49+E56+E58</f>
        <v>138060</v>
      </c>
      <c r="F60" s="196">
        <f>F43+F45+F47+F49+F56+F58</f>
        <v>1473203</v>
      </c>
      <c r="G60" s="196">
        <f t="shared" si="18"/>
        <v>33974</v>
      </c>
      <c r="H60" s="196">
        <f t="shared" si="18"/>
        <v>440651</v>
      </c>
      <c r="I60" s="196">
        <f t="shared" si="18"/>
        <v>278924</v>
      </c>
      <c r="J60" s="196">
        <f t="shared" si="18"/>
        <v>0</v>
      </c>
      <c r="K60" s="196">
        <f>K43+K45+K47+K49+K56+K58</f>
        <v>1327005</v>
      </c>
      <c r="L60" s="196">
        <f>L43+L45+L47+L49+L56+L58</f>
        <v>847821</v>
      </c>
      <c r="M60" s="196">
        <f t="shared" ref="M60" si="19">M43+M45+M47+M49+M56+M58</f>
        <v>479184</v>
      </c>
      <c r="N60" s="196">
        <f t="shared" si="18"/>
        <v>0</v>
      </c>
      <c r="O60" s="196">
        <f>O43+O45+O47+O49+O56+O58</f>
        <v>0</v>
      </c>
      <c r="P60" s="196">
        <f t="shared" si="18"/>
        <v>0</v>
      </c>
      <c r="Q60" s="196">
        <f t="shared" si="18"/>
        <v>0</v>
      </c>
      <c r="R60" s="196">
        <f t="shared" si="18"/>
        <v>0</v>
      </c>
      <c r="S60" s="196">
        <f t="shared" si="18"/>
        <v>0</v>
      </c>
      <c r="T60" s="196">
        <f t="shared" si="18"/>
        <v>0</v>
      </c>
      <c r="U60" s="196">
        <f t="shared" si="18"/>
        <v>0</v>
      </c>
      <c r="V60" s="196">
        <f t="shared" si="18"/>
        <v>0</v>
      </c>
      <c r="W60" s="196">
        <f t="shared" si="18"/>
        <v>0</v>
      </c>
      <c r="X60" s="196">
        <f t="shared" si="18"/>
        <v>0</v>
      </c>
      <c r="Y60" s="196">
        <f t="shared" si="18"/>
        <v>0</v>
      </c>
      <c r="AA60" s="185"/>
    </row>
    <row r="61" spans="1:27" ht="15" customHeight="1" x14ac:dyDescent="0.2">
      <c r="B61" s="175" t="s">
        <v>249</v>
      </c>
      <c r="C61" s="174" t="s">
        <v>249</v>
      </c>
      <c r="D61" s="174" t="s">
        <v>249</v>
      </c>
      <c r="E61" s="174" t="s">
        <v>249</v>
      </c>
      <c r="F61" s="174" t="s">
        <v>249</v>
      </c>
      <c r="G61" s="174" t="s">
        <v>249</v>
      </c>
      <c r="H61" s="174" t="s">
        <v>249</v>
      </c>
      <c r="I61" s="174" t="s">
        <v>249</v>
      </c>
      <c r="J61" s="174" t="s">
        <v>249</v>
      </c>
      <c r="K61" s="174" t="s">
        <v>249</v>
      </c>
      <c r="L61" s="174" t="s">
        <v>249</v>
      </c>
      <c r="M61" s="174" t="s">
        <v>249</v>
      </c>
      <c r="N61" s="174" t="s">
        <v>249</v>
      </c>
      <c r="O61" s="174" t="s">
        <v>249</v>
      </c>
      <c r="P61" s="174" t="s">
        <v>249</v>
      </c>
      <c r="Q61" s="174" t="s">
        <v>249</v>
      </c>
      <c r="R61" s="174" t="s">
        <v>249</v>
      </c>
      <c r="S61" s="174" t="s">
        <v>249</v>
      </c>
      <c r="T61" s="174" t="s">
        <v>249</v>
      </c>
      <c r="U61" s="174" t="s">
        <v>249</v>
      </c>
      <c r="V61" s="174" t="s">
        <v>249</v>
      </c>
      <c r="W61" s="174" t="s">
        <v>249</v>
      </c>
      <c r="X61" s="174" t="s">
        <v>249</v>
      </c>
      <c r="Y61" s="174" t="s">
        <v>249</v>
      </c>
      <c r="AA61" s="180"/>
    </row>
    <row r="62" spans="1:27" s="180" customFormat="1" ht="15" customHeight="1" x14ac:dyDescent="0.2">
      <c r="A62" s="177"/>
      <c r="B62" s="183" t="s">
        <v>281</v>
      </c>
      <c r="C62" s="199">
        <f t="shared" ref="C62:Y62" si="20">C45+C53</f>
        <v>0</v>
      </c>
      <c r="D62" s="199">
        <f t="shared" si="20"/>
        <v>0</v>
      </c>
      <c r="E62" s="199">
        <f>E43+E44</f>
        <v>123927</v>
      </c>
      <c r="F62" s="199">
        <f t="shared" ref="F62:I62" si="21">F43+F44</f>
        <v>1362455</v>
      </c>
      <c r="G62" s="199">
        <f t="shared" si="21"/>
        <v>30258</v>
      </c>
      <c r="H62" s="199">
        <f t="shared" si="21"/>
        <v>403008</v>
      </c>
      <c r="I62" s="199">
        <f t="shared" si="21"/>
        <v>255530</v>
      </c>
      <c r="J62" s="199">
        <f t="shared" si="20"/>
        <v>0</v>
      </c>
      <c r="K62" s="199">
        <f t="shared" ref="K62:M62" si="22">K43+K44</f>
        <v>779300</v>
      </c>
      <c r="L62" s="199">
        <f t="shared" si="22"/>
        <v>779300</v>
      </c>
      <c r="M62" s="199">
        <f t="shared" si="22"/>
        <v>0</v>
      </c>
      <c r="N62" s="199">
        <f t="shared" si="20"/>
        <v>0</v>
      </c>
      <c r="O62" s="199">
        <f>O45+O53</f>
        <v>0</v>
      </c>
      <c r="P62" s="199">
        <f t="shared" si="20"/>
        <v>0</v>
      </c>
      <c r="Q62" s="199">
        <f t="shared" si="20"/>
        <v>0</v>
      </c>
      <c r="R62" s="199">
        <f t="shared" si="20"/>
        <v>0</v>
      </c>
      <c r="S62" s="199">
        <f t="shared" si="20"/>
        <v>0</v>
      </c>
      <c r="T62" s="199">
        <f t="shared" si="20"/>
        <v>0</v>
      </c>
      <c r="U62" s="199">
        <f t="shared" ref="U62" si="23">U43+U44</f>
        <v>0</v>
      </c>
      <c r="V62" s="199">
        <f t="shared" ref="V62" si="24">V45+V53</f>
        <v>0</v>
      </c>
      <c r="W62" s="199">
        <f t="shared" si="20"/>
        <v>0</v>
      </c>
      <c r="X62" s="199">
        <f t="shared" si="20"/>
        <v>0</v>
      </c>
      <c r="Y62" s="199">
        <f t="shared" si="20"/>
        <v>0</v>
      </c>
      <c r="AA62" s="185"/>
    </row>
    <row r="63" spans="1:27" s="180" customFormat="1" ht="15" customHeight="1" x14ac:dyDescent="0.2">
      <c r="A63" s="177"/>
      <c r="B63" s="183" t="s">
        <v>282</v>
      </c>
      <c r="C63" s="199">
        <f t="shared" ref="C63:Y63" si="25">C43+C52</f>
        <v>0</v>
      </c>
      <c r="D63" s="199">
        <f t="shared" si="25"/>
        <v>0</v>
      </c>
      <c r="E63" s="199">
        <f>E45+E46</f>
        <v>14018</v>
      </c>
      <c r="F63" s="199">
        <f t="shared" ref="F63:I63" si="26">F45+F46</f>
        <v>109415</v>
      </c>
      <c r="G63" s="199">
        <f t="shared" si="26"/>
        <v>3692</v>
      </c>
      <c r="H63" s="199">
        <f t="shared" si="26"/>
        <v>37372</v>
      </c>
      <c r="I63" s="199">
        <f t="shared" si="26"/>
        <v>23161</v>
      </c>
      <c r="J63" s="199">
        <f t="shared" si="25"/>
        <v>0</v>
      </c>
      <c r="K63" s="199">
        <f t="shared" ref="K63:M63" si="27">K45+K46</f>
        <v>65526</v>
      </c>
      <c r="L63" s="199">
        <f t="shared" si="27"/>
        <v>65526</v>
      </c>
      <c r="M63" s="199">
        <f t="shared" si="27"/>
        <v>0</v>
      </c>
      <c r="N63" s="199">
        <f t="shared" si="25"/>
        <v>0</v>
      </c>
      <c r="O63" s="199">
        <f>O43+O52</f>
        <v>0</v>
      </c>
      <c r="P63" s="199">
        <f t="shared" si="25"/>
        <v>0</v>
      </c>
      <c r="Q63" s="199">
        <f t="shared" si="25"/>
        <v>0</v>
      </c>
      <c r="R63" s="199">
        <f>R43+R52</f>
        <v>0</v>
      </c>
      <c r="S63" s="199">
        <f t="shared" si="25"/>
        <v>0</v>
      </c>
      <c r="T63" s="199">
        <f t="shared" si="25"/>
        <v>0</v>
      </c>
      <c r="U63" s="199">
        <f t="shared" ref="U63" si="28">U45+U46</f>
        <v>0</v>
      </c>
      <c r="V63" s="199">
        <f t="shared" ref="V63" si="29">V43+V52</f>
        <v>0</v>
      </c>
      <c r="W63" s="199">
        <f t="shared" si="25"/>
        <v>0</v>
      </c>
      <c r="X63" s="199">
        <f t="shared" si="25"/>
        <v>0</v>
      </c>
      <c r="Y63" s="199">
        <f t="shared" si="25"/>
        <v>0</v>
      </c>
      <c r="AA63" s="185"/>
    </row>
    <row r="64" spans="1:27" ht="15" customHeight="1" x14ac:dyDescent="0.2">
      <c r="A64" s="162">
        <v>930350000</v>
      </c>
      <c r="B64" s="200" t="s">
        <v>283</v>
      </c>
      <c r="C64" s="176">
        <v>0</v>
      </c>
      <c r="D64" s="176">
        <v>0</v>
      </c>
      <c r="E64" s="176">
        <f>E47+E48</f>
        <v>113</v>
      </c>
      <c r="F64" s="176">
        <f t="shared" ref="F64:I64" si="30">F47+F48</f>
        <v>1332</v>
      </c>
      <c r="G64" s="176">
        <f t="shared" si="30"/>
        <v>24</v>
      </c>
      <c r="H64" s="176">
        <f t="shared" si="30"/>
        <v>271</v>
      </c>
      <c r="I64" s="176">
        <f t="shared" si="30"/>
        <v>233</v>
      </c>
      <c r="J64" s="176">
        <v>0</v>
      </c>
      <c r="K64" s="176">
        <f t="shared" ref="K64:M64" si="31">K47+K48</f>
        <v>2995</v>
      </c>
      <c r="L64" s="176">
        <f t="shared" si="31"/>
        <v>2995</v>
      </c>
      <c r="M64" s="176">
        <f t="shared" si="31"/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f t="shared" ref="U64" si="32">U47+U48</f>
        <v>0</v>
      </c>
      <c r="V64" s="176">
        <v>0</v>
      </c>
      <c r="W64" s="176">
        <v>0</v>
      </c>
      <c r="X64" s="176">
        <v>0</v>
      </c>
      <c r="Y64" s="176">
        <v>0</v>
      </c>
      <c r="AA64" s="185">
        <f>SUM(P64:Z64,C64:K64)</f>
        <v>4968</v>
      </c>
    </row>
    <row r="65" spans="1:27" ht="15" customHeight="1" x14ac:dyDescent="0.2"/>
    <row r="66" spans="1:27" ht="15" customHeight="1" x14ac:dyDescent="0.25">
      <c r="B66" s="183" t="s">
        <v>284</v>
      </c>
      <c r="C66" s="299">
        <f>'Basis 11'!B14</f>
        <v>1868</v>
      </c>
      <c r="D66" s="299">
        <v>0</v>
      </c>
      <c r="E66" s="299">
        <f>'Basis 11'!B16</f>
        <v>201</v>
      </c>
      <c r="F66" s="299">
        <f>'Basis 11'!B17</f>
        <v>1172</v>
      </c>
      <c r="G66" s="299">
        <f>'Basis 11'!B18</f>
        <v>70</v>
      </c>
      <c r="H66" s="299">
        <f>'Basis 11'!B19</f>
        <v>761</v>
      </c>
      <c r="I66" s="299">
        <f>'Basis 11'!B20</f>
        <v>400</v>
      </c>
      <c r="J66" s="299">
        <v>0</v>
      </c>
      <c r="K66" s="301">
        <f>'Basis 11'!B22</f>
        <v>2936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f>'Basis 11'!B28</f>
        <v>0</v>
      </c>
      <c r="V66" s="176">
        <v>0</v>
      </c>
      <c r="W66" s="176">
        <v>0</v>
      </c>
      <c r="X66" s="176">
        <v>0</v>
      </c>
      <c r="Y66" s="180"/>
      <c r="Z66" s="185">
        <f>SUM(P66:Y66,C66:K66)</f>
        <v>7408</v>
      </c>
      <c r="AA66" s="181"/>
    </row>
    <row r="67" spans="1:27" ht="15" customHeight="1" x14ac:dyDescent="0.2">
      <c r="B67" s="184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80"/>
      <c r="Z67" s="180"/>
      <c r="AA67" s="181"/>
    </row>
    <row r="68" spans="1:27" s="180" customFormat="1" ht="15" customHeight="1" x14ac:dyDescent="0.25">
      <c r="A68" s="201"/>
      <c r="B68" s="183" t="s">
        <v>285</v>
      </c>
      <c r="C68" s="291"/>
      <c r="D68" s="291"/>
      <c r="E68" s="299">
        <f>'Basis 9'!B15</f>
        <v>165</v>
      </c>
      <c r="F68" s="299">
        <f>'Basis 9'!B16</f>
        <v>1164</v>
      </c>
      <c r="G68" s="299">
        <f>'Basis 9'!B17</f>
        <v>79</v>
      </c>
      <c r="H68" s="299">
        <f>'Basis 9'!B18</f>
        <v>767</v>
      </c>
      <c r="I68" s="299">
        <f>'Basis 9'!B19</f>
        <v>357</v>
      </c>
      <c r="J68" s="176">
        <v>0</v>
      </c>
      <c r="K68" s="299">
        <f>'Basis 9'!B21</f>
        <v>1417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f>'Basis 9'!B27</f>
        <v>0</v>
      </c>
      <c r="V68" s="176">
        <v>0</v>
      </c>
      <c r="W68" s="176">
        <v>0</v>
      </c>
      <c r="X68" s="176">
        <v>0</v>
      </c>
      <c r="Z68" s="185">
        <f>SUM(P68:Y68,C68:K68)</f>
        <v>3949</v>
      </c>
      <c r="AA68" s="181"/>
    </row>
    <row r="69" spans="1:27" x14ac:dyDescent="0.2">
      <c r="A69" s="202"/>
      <c r="B69" s="166"/>
      <c r="C69" s="166"/>
      <c r="D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Z69" s="180"/>
    </row>
    <row r="70" spans="1:27" x14ac:dyDescent="0.2">
      <c r="B70" s="169" t="s">
        <v>12</v>
      </c>
      <c r="K70" s="304">
        <v>386865</v>
      </c>
    </row>
    <row r="71" spans="1:27" x14ac:dyDescent="0.2">
      <c r="B71" s="169" t="s">
        <v>13</v>
      </c>
      <c r="K71" s="304">
        <v>460956</v>
      </c>
    </row>
    <row r="72" spans="1:27" x14ac:dyDescent="0.2">
      <c r="B72" s="169" t="s">
        <v>14</v>
      </c>
      <c r="K72" s="304">
        <v>92319</v>
      </c>
    </row>
    <row r="76" spans="1:27" ht="15" x14ac:dyDescent="0.25">
      <c r="E76"/>
    </row>
    <row r="77" spans="1:27" ht="15" x14ac:dyDescent="0.25">
      <c r="E77"/>
    </row>
    <row r="78" spans="1:27" ht="15" x14ac:dyDescent="0.25">
      <c r="E78"/>
    </row>
  </sheetData>
  <pageMargins left="0.25" right="0.25" top="0.75" bottom="0.75" header="0.3" footer="0.3"/>
  <pageSetup paperSize="5" scale="57" fitToWidth="0" orientation="landscape" cellComments="asDisplayed" r:id="rId1"/>
  <customProperties>
    <customPr name="SheetOptions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2:M38"/>
  <sheetViews>
    <sheetView topLeftCell="A13" workbookViewId="0">
      <selection activeCell="K19" sqref="K19"/>
    </sheetView>
  </sheetViews>
  <sheetFormatPr defaultColWidth="12.42578125" defaultRowHeight="15" outlineLevelCol="1" x14ac:dyDescent="0.25"/>
  <cols>
    <col min="1" max="1" width="9.28515625" style="3" bestFit="1" customWidth="1"/>
    <col min="2" max="2" width="20.28515625" style="3" customWidth="1"/>
    <col min="3" max="3" width="9.28515625" style="3" customWidth="1"/>
    <col min="4" max="5" width="8.28515625" style="3" customWidth="1"/>
    <col min="6" max="6" width="8.28515625" style="3" bestFit="1" customWidth="1"/>
    <col min="7" max="8" width="8.28515625" style="3" customWidth="1"/>
    <col min="9" max="9" width="8.28515625" customWidth="1"/>
    <col min="10" max="13" width="8.5703125" style="3" customWidth="1" outlineLevel="1"/>
    <col min="14" max="216" width="12.42578125" style="3"/>
    <col min="217" max="217" width="7.28515625" style="3" customWidth="1"/>
    <col min="218" max="218" width="2.28515625" style="3" customWidth="1"/>
    <col min="219" max="219" width="6" style="3" customWidth="1"/>
    <col min="220" max="221" width="2.28515625" style="3" customWidth="1"/>
    <col min="222" max="222" width="9" style="3" customWidth="1"/>
    <col min="223" max="223" width="2.28515625" style="3" customWidth="1"/>
    <col min="224" max="224" width="9" style="3" bestFit="1" customWidth="1"/>
    <col min="225" max="225" width="2.28515625" style="3" customWidth="1"/>
    <col min="226" max="226" width="9" style="3" bestFit="1" customWidth="1"/>
    <col min="227" max="227" width="2.28515625" style="3" customWidth="1"/>
    <col min="228" max="228" width="9" style="3" bestFit="1" customWidth="1"/>
    <col min="229" max="229" width="2.28515625" style="3" customWidth="1"/>
    <col min="230" max="230" width="9" style="3" bestFit="1" customWidth="1"/>
    <col min="231" max="231" width="2.28515625" style="3" customWidth="1"/>
    <col min="232" max="232" width="9" style="3" bestFit="1" customWidth="1"/>
    <col min="233" max="233" width="2.28515625" style="3" customWidth="1"/>
    <col min="234" max="234" width="9" style="3" bestFit="1" customWidth="1"/>
    <col min="235" max="235" width="5.7109375" style="3" customWidth="1"/>
    <col min="236" max="236" width="12.42578125" style="3"/>
    <col min="237" max="237" width="5.7109375" style="3" customWidth="1"/>
    <col min="238" max="238" width="12.42578125" style="3"/>
    <col min="239" max="239" width="5.7109375" style="3" customWidth="1"/>
    <col min="240" max="240" width="12.42578125" style="3"/>
    <col min="241" max="241" width="5.7109375" style="3" customWidth="1"/>
    <col min="242" max="472" width="12.42578125" style="3"/>
    <col min="473" max="473" width="7.28515625" style="3" customWidth="1"/>
    <col min="474" max="474" width="2.28515625" style="3" customWidth="1"/>
    <col min="475" max="475" width="6" style="3" customWidth="1"/>
    <col min="476" max="477" width="2.28515625" style="3" customWidth="1"/>
    <col min="478" max="478" width="9" style="3" customWidth="1"/>
    <col min="479" max="479" width="2.28515625" style="3" customWidth="1"/>
    <col min="480" max="480" width="9" style="3" bestFit="1" customWidth="1"/>
    <col min="481" max="481" width="2.28515625" style="3" customWidth="1"/>
    <col min="482" max="482" width="9" style="3" bestFit="1" customWidth="1"/>
    <col min="483" max="483" width="2.28515625" style="3" customWidth="1"/>
    <col min="484" max="484" width="9" style="3" bestFit="1" customWidth="1"/>
    <col min="485" max="485" width="2.28515625" style="3" customWidth="1"/>
    <col min="486" max="486" width="9" style="3" bestFit="1" customWidth="1"/>
    <col min="487" max="487" width="2.28515625" style="3" customWidth="1"/>
    <col min="488" max="488" width="9" style="3" bestFit="1" customWidth="1"/>
    <col min="489" max="489" width="2.28515625" style="3" customWidth="1"/>
    <col min="490" max="490" width="9" style="3" bestFit="1" customWidth="1"/>
    <col min="491" max="491" width="5.7109375" style="3" customWidth="1"/>
    <col min="492" max="492" width="12.42578125" style="3"/>
    <col min="493" max="493" width="5.7109375" style="3" customWidth="1"/>
    <col min="494" max="494" width="12.42578125" style="3"/>
    <col min="495" max="495" width="5.7109375" style="3" customWidth="1"/>
    <col min="496" max="496" width="12.42578125" style="3"/>
    <col min="497" max="497" width="5.7109375" style="3" customWidth="1"/>
    <col min="498" max="728" width="12.42578125" style="3"/>
    <col min="729" max="729" width="7.28515625" style="3" customWidth="1"/>
    <col min="730" max="730" width="2.28515625" style="3" customWidth="1"/>
    <col min="731" max="731" width="6" style="3" customWidth="1"/>
    <col min="732" max="733" width="2.28515625" style="3" customWidth="1"/>
    <col min="734" max="734" width="9" style="3" customWidth="1"/>
    <col min="735" max="735" width="2.28515625" style="3" customWidth="1"/>
    <col min="736" max="736" width="9" style="3" bestFit="1" customWidth="1"/>
    <col min="737" max="737" width="2.28515625" style="3" customWidth="1"/>
    <col min="738" max="738" width="9" style="3" bestFit="1" customWidth="1"/>
    <col min="739" max="739" width="2.28515625" style="3" customWidth="1"/>
    <col min="740" max="740" width="9" style="3" bestFit="1" customWidth="1"/>
    <col min="741" max="741" width="2.28515625" style="3" customWidth="1"/>
    <col min="742" max="742" width="9" style="3" bestFit="1" customWidth="1"/>
    <col min="743" max="743" width="2.28515625" style="3" customWidth="1"/>
    <col min="744" max="744" width="9" style="3" bestFit="1" customWidth="1"/>
    <col min="745" max="745" width="2.28515625" style="3" customWidth="1"/>
    <col min="746" max="746" width="9" style="3" bestFit="1" customWidth="1"/>
    <col min="747" max="747" width="5.7109375" style="3" customWidth="1"/>
    <col min="748" max="748" width="12.42578125" style="3"/>
    <col min="749" max="749" width="5.7109375" style="3" customWidth="1"/>
    <col min="750" max="750" width="12.42578125" style="3"/>
    <col min="751" max="751" width="5.7109375" style="3" customWidth="1"/>
    <col min="752" max="752" width="12.42578125" style="3"/>
    <col min="753" max="753" width="5.7109375" style="3" customWidth="1"/>
    <col min="754" max="984" width="12.42578125" style="3"/>
    <col min="985" max="985" width="7.28515625" style="3" customWidth="1"/>
    <col min="986" max="986" width="2.28515625" style="3" customWidth="1"/>
    <col min="987" max="987" width="6" style="3" customWidth="1"/>
    <col min="988" max="989" width="2.28515625" style="3" customWidth="1"/>
    <col min="990" max="990" width="9" style="3" customWidth="1"/>
    <col min="991" max="991" width="2.28515625" style="3" customWidth="1"/>
    <col min="992" max="992" width="9" style="3" bestFit="1" customWidth="1"/>
    <col min="993" max="993" width="2.28515625" style="3" customWidth="1"/>
    <col min="994" max="994" width="9" style="3" bestFit="1" customWidth="1"/>
    <col min="995" max="995" width="2.28515625" style="3" customWidth="1"/>
    <col min="996" max="996" width="9" style="3" bestFit="1" customWidth="1"/>
    <col min="997" max="997" width="2.28515625" style="3" customWidth="1"/>
    <col min="998" max="998" width="9" style="3" bestFit="1" customWidth="1"/>
    <col min="999" max="999" width="2.28515625" style="3" customWidth="1"/>
    <col min="1000" max="1000" width="9" style="3" bestFit="1" customWidth="1"/>
    <col min="1001" max="1001" width="2.28515625" style="3" customWidth="1"/>
    <col min="1002" max="1002" width="9" style="3" bestFit="1" customWidth="1"/>
    <col min="1003" max="1003" width="5.7109375" style="3" customWidth="1"/>
    <col min="1004" max="1004" width="12.42578125" style="3"/>
    <col min="1005" max="1005" width="5.7109375" style="3" customWidth="1"/>
    <col min="1006" max="1006" width="12.42578125" style="3"/>
    <col min="1007" max="1007" width="5.7109375" style="3" customWidth="1"/>
    <col min="1008" max="1008" width="12.42578125" style="3"/>
    <col min="1009" max="1009" width="5.7109375" style="3" customWidth="1"/>
    <col min="1010" max="1240" width="12.42578125" style="3"/>
    <col min="1241" max="1241" width="7.28515625" style="3" customWidth="1"/>
    <col min="1242" max="1242" width="2.28515625" style="3" customWidth="1"/>
    <col min="1243" max="1243" width="6" style="3" customWidth="1"/>
    <col min="1244" max="1245" width="2.28515625" style="3" customWidth="1"/>
    <col min="1246" max="1246" width="9" style="3" customWidth="1"/>
    <col min="1247" max="1247" width="2.28515625" style="3" customWidth="1"/>
    <col min="1248" max="1248" width="9" style="3" bestFit="1" customWidth="1"/>
    <col min="1249" max="1249" width="2.28515625" style="3" customWidth="1"/>
    <col min="1250" max="1250" width="9" style="3" bestFit="1" customWidth="1"/>
    <col min="1251" max="1251" width="2.28515625" style="3" customWidth="1"/>
    <col min="1252" max="1252" width="9" style="3" bestFit="1" customWidth="1"/>
    <col min="1253" max="1253" width="2.28515625" style="3" customWidth="1"/>
    <col min="1254" max="1254" width="9" style="3" bestFit="1" customWidth="1"/>
    <col min="1255" max="1255" width="2.28515625" style="3" customWidth="1"/>
    <col min="1256" max="1256" width="9" style="3" bestFit="1" customWidth="1"/>
    <col min="1257" max="1257" width="2.28515625" style="3" customWidth="1"/>
    <col min="1258" max="1258" width="9" style="3" bestFit="1" customWidth="1"/>
    <col min="1259" max="1259" width="5.7109375" style="3" customWidth="1"/>
    <col min="1260" max="1260" width="12.42578125" style="3"/>
    <col min="1261" max="1261" width="5.7109375" style="3" customWidth="1"/>
    <col min="1262" max="1262" width="12.42578125" style="3"/>
    <col min="1263" max="1263" width="5.7109375" style="3" customWidth="1"/>
    <col min="1264" max="1264" width="12.42578125" style="3"/>
    <col min="1265" max="1265" width="5.7109375" style="3" customWidth="1"/>
    <col min="1266" max="1496" width="12.42578125" style="3"/>
    <col min="1497" max="1497" width="7.28515625" style="3" customWidth="1"/>
    <col min="1498" max="1498" width="2.28515625" style="3" customWidth="1"/>
    <col min="1499" max="1499" width="6" style="3" customWidth="1"/>
    <col min="1500" max="1501" width="2.28515625" style="3" customWidth="1"/>
    <col min="1502" max="1502" width="9" style="3" customWidth="1"/>
    <col min="1503" max="1503" width="2.28515625" style="3" customWidth="1"/>
    <col min="1504" max="1504" width="9" style="3" bestFit="1" customWidth="1"/>
    <col min="1505" max="1505" width="2.28515625" style="3" customWidth="1"/>
    <col min="1506" max="1506" width="9" style="3" bestFit="1" customWidth="1"/>
    <col min="1507" max="1507" width="2.28515625" style="3" customWidth="1"/>
    <col min="1508" max="1508" width="9" style="3" bestFit="1" customWidth="1"/>
    <col min="1509" max="1509" width="2.28515625" style="3" customWidth="1"/>
    <col min="1510" max="1510" width="9" style="3" bestFit="1" customWidth="1"/>
    <col min="1511" max="1511" width="2.28515625" style="3" customWidth="1"/>
    <col min="1512" max="1512" width="9" style="3" bestFit="1" customWidth="1"/>
    <col min="1513" max="1513" width="2.28515625" style="3" customWidth="1"/>
    <col min="1514" max="1514" width="9" style="3" bestFit="1" customWidth="1"/>
    <col min="1515" max="1515" width="5.7109375" style="3" customWidth="1"/>
    <col min="1516" max="1516" width="12.42578125" style="3"/>
    <col min="1517" max="1517" width="5.7109375" style="3" customWidth="1"/>
    <col min="1518" max="1518" width="12.42578125" style="3"/>
    <col min="1519" max="1519" width="5.7109375" style="3" customWidth="1"/>
    <col min="1520" max="1520" width="12.42578125" style="3"/>
    <col min="1521" max="1521" width="5.7109375" style="3" customWidth="1"/>
    <col min="1522" max="1752" width="12.42578125" style="3"/>
    <col min="1753" max="1753" width="7.28515625" style="3" customWidth="1"/>
    <col min="1754" max="1754" width="2.28515625" style="3" customWidth="1"/>
    <col min="1755" max="1755" width="6" style="3" customWidth="1"/>
    <col min="1756" max="1757" width="2.28515625" style="3" customWidth="1"/>
    <col min="1758" max="1758" width="9" style="3" customWidth="1"/>
    <col min="1759" max="1759" width="2.28515625" style="3" customWidth="1"/>
    <col min="1760" max="1760" width="9" style="3" bestFit="1" customWidth="1"/>
    <col min="1761" max="1761" width="2.28515625" style="3" customWidth="1"/>
    <col min="1762" max="1762" width="9" style="3" bestFit="1" customWidth="1"/>
    <col min="1763" max="1763" width="2.28515625" style="3" customWidth="1"/>
    <col min="1764" max="1764" width="9" style="3" bestFit="1" customWidth="1"/>
    <col min="1765" max="1765" width="2.28515625" style="3" customWidth="1"/>
    <col min="1766" max="1766" width="9" style="3" bestFit="1" customWidth="1"/>
    <col min="1767" max="1767" width="2.28515625" style="3" customWidth="1"/>
    <col min="1768" max="1768" width="9" style="3" bestFit="1" customWidth="1"/>
    <col min="1769" max="1769" width="2.28515625" style="3" customWidth="1"/>
    <col min="1770" max="1770" width="9" style="3" bestFit="1" customWidth="1"/>
    <col min="1771" max="1771" width="5.7109375" style="3" customWidth="1"/>
    <col min="1772" max="1772" width="12.42578125" style="3"/>
    <col min="1773" max="1773" width="5.7109375" style="3" customWidth="1"/>
    <col min="1774" max="1774" width="12.42578125" style="3"/>
    <col min="1775" max="1775" width="5.7109375" style="3" customWidth="1"/>
    <col min="1776" max="1776" width="12.42578125" style="3"/>
    <col min="1777" max="1777" width="5.7109375" style="3" customWidth="1"/>
    <col min="1778" max="2008" width="12.42578125" style="3"/>
    <col min="2009" max="2009" width="7.28515625" style="3" customWidth="1"/>
    <col min="2010" max="2010" width="2.28515625" style="3" customWidth="1"/>
    <col min="2011" max="2011" width="6" style="3" customWidth="1"/>
    <col min="2012" max="2013" width="2.28515625" style="3" customWidth="1"/>
    <col min="2014" max="2014" width="9" style="3" customWidth="1"/>
    <col min="2015" max="2015" width="2.28515625" style="3" customWidth="1"/>
    <col min="2016" max="2016" width="9" style="3" bestFit="1" customWidth="1"/>
    <col min="2017" max="2017" width="2.28515625" style="3" customWidth="1"/>
    <col min="2018" max="2018" width="9" style="3" bestFit="1" customWidth="1"/>
    <col min="2019" max="2019" width="2.28515625" style="3" customWidth="1"/>
    <col min="2020" max="2020" width="9" style="3" bestFit="1" customWidth="1"/>
    <col min="2021" max="2021" width="2.28515625" style="3" customWidth="1"/>
    <col min="2022" max="2022" width="9" style="3" bestFit="1" customWidth="1"/>
    <col min="2023" max="2023" width="2.28515625" style="3" customWidth="1"/>
    <col min="2024" max="2024" width="9" style="3" bestFit="1" customWidth="1"/>
    <col min="2025" max="2025" width="2.28515625" style="3" customWidth="1"/>
    <col min="2026" max="2026" width="9" style="3" bestFit="1" customWidth="1"/>
    <col min="2027" max="2027" width="5.7109375" style="3" customWidth="1"/>
    <col min="2028" max="2028" width="12.42578125" style="3"/>
    <col min="2029" max="2029" width="5.7109375" style="3" customWidth="1"/>
    <col min="2030" max="2030" width="12.42578125" style="3"/>
    <col min="2031" max="2031" width="5.7109375" style="3" customWidth="1"/>
    <col min="2032" max="2032" width="12.42578125" style="3"/>
    <col min="2033" max="2033" width="5.7109375" style="3" customWidth="1"/>
    <col min="2034" max="2264" width="12.42578125" style="3"/>
    <col min="2265" max="2265" width="7.28515625" style="3" customWidth="1"/>
    <col min="2266" max="2266" width="2.28515625" style="3" customWidth="1"/>
    <col min="2267" max="2267" width="6" style="3" customWidth="1"/>
    <col min="2268" max="2269" width="2.28515625" style="3" customWidth="1"/>
    <col min="2270" max="2270" width="9" style="3" customWidth="1"/>
    <col min="2271" max="2271" width="2.28515625" style="3" customWidth="1"/>
    <col min="2272" max="2272" width="9" style="3" bestFit="1" customWidth="1"/>
    <col min="2273" max="2273" width="2.28515625" style="3" customWidth="1"/>
    <col min="2274" max="2274" width="9" style="3" bestFit="1" customWidth="1"/>
    <col min="2275" max="2275" width="2.28515625" style="3" customWidth="1"/>
    <col min="2276" max="2276" width="9" style="3" bestFit="1" customWidth="1"/>
    <col min="2277" max="2277" width="2.28515625" style="3" customWidth="1"/>
    <col min="2278" max="2278" width="9" style="3" bestFit="1" customWidth="1"/>
    <col min="2279" max="2279" width="2.28515625" style="3" customWidth="1"/>
    <col min="2280" max="2280" width="9" style="3" bestFit="1" customWidth="1"/>
    <col min="2281" max="2281" width="2.28515625" style="3" customWidth="1"/>
    <col min="2282" max="2282" width="9" style="3" bestFit="1" customWidth="1"/>
    <col min="2283" max="2283" width="5.7109375" style="3" customWidth="1"/>
    <col min="2284" max="2284" width="12.42578125" style="3"/>
    <col min="2285" max="2285" width="5.7109375" style="3" customWidth="1"/>
    <col min="2286" max="2286" width="12.42578125" style="3"/>
    <col min="2287" max="2287" width="5.7109375" style="3" customWidth="1"/>
    <col min="2288" max="2288" width="12.42578125" style="3"/>
    <col min="2289" max="2289" width="5.7109375" style="3" customWidth="1"/>
    <col min="2290" max="2520" width="12.42578125" style="3"/>
    <col min="2521" max="2521" width="7.28515625" style="3" customWidth="1"/>
    <col min="2522" max="2522" width="2.28515625" style="3" customWidth="1"/>
    <col min="2523" max="2523" width="6" style="3" customWidth="1"/>
    <col min="2524" max="2525" width="2.28515625" style="3" customWidth="1"/>
    <col min="2526" max="2526" width="9" style="3" customWidth="1"/>
    <col min="2527" max="2527" width="2.28515625" style="3" customWidth="1"/>
    <col min="2528" max="2528" width="9" style="3" bestFit="1" customWidth="1"/>
    <col min="2529" max="2529" width="2.28515625" style="3" customWidth="1"/>
    <col min="2530" max="2530" width="9" style="3" bestFit="1" customWidth="1"/>
    <col min="2531" max="2531" width="2.28515625" style="3" customWidth="1"/>
    <col min="2532" max="2532" width="9" style="3" bestFit="1" customWidth="1"/>
    <col min="2533" max="2533" width="2.28515625" style="3" customWidth="1"/>
    <col min="2534" max="2534" width="9" style="3" bestFit="1" customWidth="1"/>
    <col min="2535" max="2535" width="2.28515625" style="3" customWidth="1"/>
    <col min="2536" max="2536" width="9" style="3" bestFit="1" customWidth="1"/>
    <col min="2537" max="2537" width="2.28515625" style="3" customWidth="1"/>
    <col min="2538" max="2538" width="9" style="3" bestFit="1" customWidth="1"/>
    <col min="2539" max="2539" width="5.7109375" style="3" customWidth="1"/>
    <col min="2540" max="2540" width="12.42578125" style="3"/>
    <col min="2541" max="2541" width="5.7109375" style="3" customWidth="1"/>
    <col min="2542" max="2542" width="12.42578125" style="3"/>
    <col min="2543" max="2543" width="5.7109375" style="3" customWidth="1"/>
    <col min="2544" max="2544" width="12.42578125" style="3"/>
    <col min="2545" max="2545" width="5.7109375" style="3" customWidth="1"/>
    <col min="2546" max="2776" width="12.42578125" style="3"/>
    <col min="2777" max="2777" width="7.28515625" style="3" customWidth="1"/>
    <col min="2778" max="2778" width="2.28515625" style="3" customWidth="1"/>
    <col min="2779" max="2779" width="6" style="3" customWidth="1"/>
    <col min="2780" max="2781" width="2.28515625" style="3" customWidth="1"/>
    <col min="2782" max="2782" width="9" style="3" customWidth="1"/>
    <col min="2783" max="2783" width="2.28515625" style="3" customWidth="1"/>
    <col min="2784" max="2784" width="9" style="3" bestFit="1" customWidth="1"/>
    <col min="2785" max="2785" width="2.28515625" style="3" customWidth="1"/>
    <col min="2786" max="2786" width="9" style="3" bestFit="1" customWidth="1"/>
    <col min="2787" max="2787" width="2.28515625" style="3" customWidth="1"/>
    <col min="2788" max="2788" width="9" style="3" bestFit="1" customWidth="1"/>
    <col min="2789" max="2789" width="2.28515625" style="3" customWidth="1"/>
    <col min="2790" max="2790" width="9" style="3" bestFit="1" customWidth="1"/>
    <col min="2791" max="2791" width="2.28515625" style="3" customWidth="1"/>
    <col min="2792" max="2792" width="9" style="3" bestFit="1" customWidth="1"/>
    <col min="2793" max="2793" width="2.28515625" style="3" customWidth="1"/>
    <col min="2794" max="2794" width="9" style="3" bestFit="1" customWidth="1"/>
    <col min="2795" max="2795" width="5.7109375" style="3" customWidth="1"/>
    <col min="2796" max="2796" width="12.42578125" style="3"/>
    <col min="2797" max="2797" width="5.7109375" style="3" customWidth="1"/>
    <col min="2798" max="2798" width="12.42578125" style="3"/>
    <col min="2799" max="2799" width="5.7109375" style="3" customWidth="1"/>
    <col min="2800" max="2800" width="12.42578125" style="3"/>
    <col min="2801" max="2801" width="5.7109375" style="3" customWidth="1"/>
    <col min="2802" max="3032" width="12.42578125" style="3"/>
    <col min="3033" max="3033" width="7.28515625" style="3" customWidth="1"/>
    <col min="3034" max="3034" width="2.28515625" style="3" customWidth="1"/>
    <col min="3035" max="3035" width="6" style="3" customWidth="1"/>
    <col min="3036" max="3037" width="2.28515625" style="3" customWidth="1"/>
    <col min="3038" max="3038" width="9" style="3" customWidth="1"/>
    <col min="3039" max="3039" width="2.28515625" style="3" customWidth="1"/>
    <col min="3040" max="3040" width="9" style="3" bestFit="1" customWidth="1"/>
    <col min="3041" max="3041" width="2.28515625" style="3" customWidth="1"/>
    <col min="3042" max="3042" width="9" style="3" bestFit="1" customWidth="1"/>
    <col min="3043" max="3043" width="2.28515625" style="3" customWidth="1"/>
    <col min="3044" max="3044" width="9" style="3" bestFit="1" customWidth="1"/>
    <col min="3045" max="3045" width="2.28515625" style="3" customWidth="1"/>
    <col min="3046" max="3046" width="9" style="3" bestFit="1" customWidth="1"/>
    <col min="3047" max="3047" width="2.28515625" style="3" customWidth="1"/>
    <col min="3048" max="3048" width="9" style="3" bestFit="1" customWidth="1"/>
    <col min="3049" max="3049" width="2.28515625" style="3" customWidth="1"/>
    <col min="3050" max="3050" width="9" style="3" bestFit="1" customWidth="1"/>
    <col min="3051" max="3051" width="5.7109375" style="3" customWidth="1"/>
    <col min="3052" max="3052" width="12.42578125" style="3"/>
    <col min="3053" max="3053" width="5.7109375" style="3" customWidth="1"/>
    <col min="3054" max="3054" width="12.42578125" style="3"/>
    <col min="3055" max="3055" width="5.7109375" style="3" customWidth="1"/>
    <col min="3056" max="3056" width="12.42578125" style="3"/>
    <col min="3057" max="3057" width="5.7109375" style="3" customWidth="1"/>
    <col min="3058" max="3288" width="12.42578125" style="3"/>
    <col min="3289" max="3289" width="7.28515625" style="3" customWidth="1"/>
    <col min="3290" max="3290" width="2.28515625" style="3" customWidth="1"/>
    <col min="3291" max="3291" width="6" style="3" customWidth="1"/>
    <col min="3292" max="3293" width="2.28515625" style="3" customWidth="1"/>
    <col min="3294" max="3294" width="9" style="3" customWidth="1"/>
    <col min="3295" max="3295" width="2.28515625" style="3" customWidth="1"/>
    <col min="3296" max="3296" width="9" style="3" bestFit="1" customWidth="1"/>
    <col min="3297" max="3297" width="2.28515625" style="3" customWidth="1"/>
    <col min="3298" max="3298" width="9" style="3" bestFit="1" customWidth="1"/>
    <col min="3299" max="3299" width="2.28515625" style="3" customWidth="1"/>
    <col min="3300" max="3300" width="9" style="3" bestFit="1" customWidth="1"/>
    <col min="3301" max="3301" width="2.28515625" style="3" customWidth="1"/>
    <col min="3302" max="3302" width="9" style="3" bestFit="1" customWidth="1"/>
    <col min="3303" max="3303" width="2.28515625" style="3" customWidth="1"/>
    <col min="3304" max="3304" width="9" style="3" bestFit="1" customWidth="1"/>
    <col min="3305" max="3305" width="2.28515625" style="3" customWidth="1"/>
    <col min="3306" max="3306" width="9" style="3" bestFit="1" customWidth="1"/>
    <col min="3307" max="3307" width="5.7109375" style="3" customWidth="1"/>
    <col min="3308" max="3308" width="12.42578125" style="3"/>
    <col min="3309" max="3309" width="5.7109375" style="3" customWidth="1"/>
    <col min="3310" max="3310" width="12.42578125" style="3"/>
    <col min="3311" max="3311" width="5.7109375" style="3" customWidth="1"/>
    <col min="3312" max="3312" width="12.42578125" style="3"/>
    <col min="3313" max="3313" width="5.7109375" style="3" customWidth="1"/>
    <col min="3314" max="3544" width="12.42578125" style="3"/>
    <col min="3545" max="3545" width="7.28515625" style="3" customWidth="1"/>
    <col min="3546" max="3546" width="2.28515625" style="3" customWidth="1"/>
    <col min="3547" max="3547" width="6" style="3" customWidth="1"/>
    <col min="3548" max="3549" width="2.28515625" style="3" customWidth="1"/>
    <col min="3550" max="3550" width="9" style="3" customWidth="1"/>
    <col min="3551" max="3551" width="2.28515625" style="3" customWidth="1"/>
    <col min="3552" max="3552" width="9" style="3" bestFit="1" customWidth="1"/>
    <col min="3553" max="3553" width="2.28515625" style="3" customWidth="1"/>
    <col min="3554" max="3554" width="9" style="3" bestFit="1" customWidth="1"/>
    <col min="3555" max="3555" width="2.28515625" style="3" customWidth="1"/>
    <col min="3556" max="3556" width="9" style="3" bestFit="1" customWidth="1"/>
    <col min="3557" max="3557" width="2.28515625" style="3" customWidth="1"/>
    <col min="3558" max="3558" width="9" style="3" bestFit="1" customWidth="1"/>
    <col min="3559" max="3559" width="2.28515625" style="3" customWidth="1"/>
    <col min="3560" max="3560" width="9" style="3" bestFit="1" customWidth="1"/>
    <col min="3561" max="3561" width="2.28515625" style="3" customWidth="1"/>
    <col min="3562" max="3562" width="9" style="3" bestFit="1" customWidth="1"/>
    <col min="3563" max="3563" width="5.7109375" style="3" customWidth="1"/>
    <col min="3564" max="3564" width="12.42578125" style="3"/>
    <col min="3565" max="3565" width="5.7109375" style="3" customWidth="1"/>
    <col min="3566" max="3566" width="12.42578125" style="3"/>
    <col min="3567" max="3567" width="5.7109375" style="3" customWidth="1"/>
    <col min="3568" max="3568" width="12.42578125" style="3"/>
    <col min="3569" max="3569" width="5.7109375" style="3" customWidth="1"/>
    <col min="3570" max="3800" width="12.42578125" style="3"/>
    <col min="3801" max="3801" width="7.28515625" style="3" customWidth="1"/>
    <col min="3802" max="3802" width="2.28515625" style="3" customWidth="1"/>
    <col min="3803" max="3803" width="6" style="3" customWidth="1"/>
    <col min="3804" max="3805" width="2.28515625" style="3" customWidth="1"/>
    <col min="3806" max="3806" width="9" style="3" customWidth="1"/>
    <col min="3807" max="3807" width="2.28515625" style="3" customWidth="1"/>
    <col min="3808" max="3808" width="9" style="3" bestFit="1" customWidth="1"/>
    <col min="3809" max="3809" width="2.28515625" style="3" customWidth="1"/>
    <col min="3810" max="3810" width="9" style="3" bestFit="1" customWidth="1"/>
    <col min="3811" max="3811" width="2.28515625" style="3" customWidth="1"/>
    <col min="3812" max="3812" width="9" style="3" bestFit="1" customWidth="1"/>
    <col min="3813" max="3813" width="2.28515625" style="3" customWidth="1"/>
    <col min="3814" max="3814" width="9" style="3" bestFit="1" customWidth="1"/>
    <col min="3815" max="3815" width="2.28515625" style="3" customWidth="1"/>
    <col min="3816" max="3816" width="9" style="3" bestFit="1" customWidth="1"/>
    <col min="3817" max="3817" width="2.28515625" style="3" customWidth="1"/>
    <col min="3818" max="3818" width="9" style="3" bestFit="1" customWidth="1"/>
    <col min="3819" max="3819" width="5.7109375" style="3" customWidth="1"/>
    <col min="3820" max="3820" width="12.42578125" style="3"/>
    <col min="3821" max="3821" width="5.7109375" style="3" customWidth="1"/>
    <col min="3822" max="3822" width="12.42578125" style="3"/>
    <col min="3823" max="3823" width="5.7109375" style="3" customWidth="1"/>
    <col min="3824" max="3824" width="12.42578125" style="3"/>
    <col min="3825" max="3825" width="5.7109375" style="3" customWidth="1"/>
    <col min="3826" max="4056" width="12.42578125" style="3"/>
    <col min="4057" max="4057" width="7.28515625" style="3" customWidth="1"/>
    <col min="4058" max="4058" width="2.28515625" style="3" customWidth="1"/>
    <col min="4059" max="4059" width="6" style="3" customWidth="1"/>
    <col min="4060" max="4061" width="2.28515625" style="3" customWidth="1"/>
    <col min="4062" max="4062" width="9" style="3" customWidth="1"/>
    <col min="4063" max="4063" width="2.28515625" style="3" customWidth="1"/>
    <col min="4064" max="4064" width="9" style="3" bestFit="1" customWidth="1"/>
    <col min="4065" max="4065" width="2.28515625" style="3" customWidth="1"/>
    <col min="4066" max="4066" width="9" style="3" bestFit="1" customWidth="1"/>
    <col min="4067" max="4067" width="2.28515625" style="3" customWidth="1"/>
    <col min="4068" max="4068" width="9" style="3" bestFit="1" customWidth="1"/>
    <col min="4069" max="4069" width="2.28515625" style="3" customWidth="1"/>
    <col min="4070" max="4070" width="9" style="3" bestFit="1" customWidth="1"/>
    <col min="4071" max="4071" width="2.28515625" style="3" customWidth="1"/>
    <col min="4072" max="4072" width="9" style="3" bestFit="1" customWidth="1"/>
    <col min="4073" max="4073" width="2.28515625" style="3" customWidth="1"/>
    <col min="4074" max="4074" width="9" style="3" bestFit="1" customWidth="1"/>
    <col min="4075" max="4075" width="5.7109375" style="3" customWidth="1"/>
    <col min="4076" max="4076" width="12.42578125" style="3"/>
    <col min="4077" max="4077" width="5.7109375" style="3" customWidth="1"/>
    <col min="4078" max="4078" width="12.42578125" style="3"/>
    <col min="4079" max="4079" width="5.7109375" style="3" customWidth="1"/>
    <col min="4080" max="4080" width="12.42578125" style="3"/>
    <col min="4081" max="4081" width="5.7109375" style="3" customWidth="1"/>
    <col min="4082" max="4312" width="12.42578125" style="3"/>
    <col min="4313" max="4313" width="7.28515625" style="3" customWidth="1"/>
    <col min="4314" max="4314" width="2.28515625" style="3" customWidth="1"/>
    <col min="4315" max="4315" width="6" style="3" customWidth="1"/>
    <col min="4316" max="4317" width="2.28515625" style="3" customWidth="1"/>
    <col min="4318" max="4318" width="9" style="3" customWidth="1"/>
    <col min="4319" max="4319" width="2.28515625" style="3" customWidth="1"/>
    <col min="4320" max="4320" width="9" style="3" bestFit="1" customWidth="1"/>
    <col min="4321" max="4321" width="2.28515625" style="3" customWidth="1"/>
    <col min="4322" max="4322" width="9" style="3" bestFit="1" customWidth="1"/>
    <col min="4323" max="4323" width="2.28515625" style="3" customWidth="1"/>
    <col min="4324" max="4324" width="9" style="3" bestFit="1" customWidth="1"/>
    <col min="4325" max="4325" width="2.28515625" style="3" customWidth="1"/>
    <col min="4326" max="4326" width="9" style="3" bestFit="1" customWidth="1"/>
    <col min="4327" max="4327" width="2.28515625" style="3" customWidth="1"/>
    <col min="4328" max="4328" width="9" style="3" bestFit="1" customWidth="1"/>
    <col min="4329" max="4329" width="2.28515625" style="3" customWidth="1"/>
    <col min="4330" max="4330" width="9" style="3" bestFit="1" customWidth="1"/>
    <col min="4331" max="4331" width="5.7109375" style="3" customWidth="1"/>
    <col min="4332" max="4332" width="12.42578125" style="3"/>
    <col min="4333" max="4333" width="5.7109375" style="3" customWidth="1"/>
    <col min="4334" max="4334" width="12.42578125" style="3"/>
    <col min="4335" max="4335" width="5.7109375" style="3" customWidth="1"/>
    <col min="4336" max="4336" width="12.42578125" style="3"/>
    <col min="4337" max="4337" width="5.7109375" style="3" customWidth="1"/>
    <col min="4338" max="4568" width="12.42578125" style="3"/>
    <col min="4569" max="4569" width="7.28515625" style="3" customWidth="1"/>
    <col min="4570" max="4570" width="2.28515625" style="3" customWidth="1"/>
    <col min="4571" max="4571" width="6" style="3" customWidth="1"/>
    <col min="4572" max="4573" width="2.28515625" style="3" customWidth="1"/>
    <col min="4574" max="4574" width="9" style="3" customWidth="1"/>
    <col min="4575" max="4575" width="2.28515625" style="3" customWidth="1"/>
    <col min="4576" max="4576" width="9" style="3" bestFit="1" customWidth="1"/>
    <col min="4577" max="4577" width="2.28515625" style="3" customWidth="1"/>
    <col min="4578" max="4578" width="9" style="3" bestFit="1" customWidth="1"/>
    <col min="4579" max="4579" width="2.28515625" style="3" customWidth="1"/>
    <col min="4580" max="4580" width="9" style="3" bestFit="1" customWidth="1"/>
    <col min="4581" max="4581" width="2.28515625" style="3" customWidth="1"/>
    <col min="4582" max="4582" width="9" style="3" bestFit="1" customWidth="1"/>
    <col min="4583" max="4583" width="2.28515625" style="3" customWidth="1"/>
    <col min="4584" max="4584" width="9" style="3" bestFit="1" customWidth="1"/>
    <col min="4585" max="4585" width="2.28515625" style="3" customWidth="1"/>
    <col min="4586" max="4586" width="9" style="3" bestFit="1" customWidth="1"/>
    <col min="4587" max="4587" width="5.7109375" style="3" customWidth="1"/>
    <col min="4588" max="4588" width="12.42578125" style="3"/>
    <col min="4589" max="4589" width="5.7109375" style="3" customWidth="1"/>
    <col min="4590" max="4590" width="12.42578125" style="3"/>
    <col min="4591" max="4591" width="5.7109375" style="3" customWidth="1"/>
    <col min="4592" max="4592" width="12.42578125" style="3"/>
    <col min="4593" max="4593" width="5.7109375" style="3" customWidth="1"/>
    <col min="4594" max="4824" width="12.42578125" style="3"/>
    <col min="4825" max="4825" width="7.28515625" style="3" customWidth="1"/>
    <col min="4826" max="4826" width="2.28515625" style="3" customWidth="1"/>
    <col min="4827" max="4827" width="6" style="3" customWidth="1"/>
    <col min="4828" max="4829" width="2.28515625" style="3" customWidth="1"/>
    <col min="4830" max="4830" width="9" style="3" customWidth="1"/>
    <col min="4831" max="4831" width="2.28515625" style="3" customWidth="1"/>
    <col min="4832" max="4832" width="9" style="3" bestFit="1" customWidth="1"/>
    <col min="4833" max="4833" width="2.28515625" style="3" customWidth="1"/>
    <col min="4834" max="4834" width="9" style="3" bestFit="1" customWidth="1"/>
    <col min="4835" max="4835" width="2.28515625" style="3" customWidth="1"/>
    <col min="4836" max="4836" width="9" style="3" bestFit="1" customWidth="1"/>
    <col min="4837" max="4837" width="2.28515625" style="3" customWidth="1"/>
    <col min="4838" max="4838" width="9" style="3" bestFit="1" customWidth="1"/>
    <col min="4839" max="4839" width="2.28515625" style="3" customWidth="1"/>
    <col min="4840" max="4840" width="9" style="3" bestFit="1" customWidth="1"/>
    <col min="4841" max="4841" width="2.28515625" style="3" customWidth="1"/>
    <col min="4842" max="4842" width="9" style="3" bestFit="1" customWidth="1"/>
    <col min="4843" max="4843" width="5.7109375" style="3" customWidth="1"/>
    <col min="4844" max="4844" width="12.42578125" style="3"/>
    <col min="4845" max="4845" width="5.7109375" style="3" customWidth="1"/>
    <col min="4846" max="4846" width="12.42578125" style="3"/>
    <col min="4847" max="4847" width="5.7109375" style="3" customWidth="1"/>
    <col min="4848" max="4848" width="12.42578125" style="3"/>
    <col min="4849" max="4849" width="5.7109375" style="3" customWidth="1"/>
    <col min="4850" max="5080" width="12.42578125" style="3"/>
    <col min="5081" max="5081" width="7.28515625" style="3" customWidth="1"/>
    <col min="5082" max="5082" width="2.28515625" style="3" customWidth="1"/>
    <col min="5083" max="5083" width="6" style="3" customWidth="1"/>
    <col min="5084" max="5085" width="2.28515625" style="3" customWidth="1"/>
    <col min="5086" max="5086" width="9" style="3" customWidth="1"/>
    <col min="5087" max="5087" width="2.28515625" style="3" customWidth="1"/>
    <col min="5088" max="5088" width="9" style="3" bestFit="1" customWidth="1"/>
    <col min="5089" max="5089" width="2.28515625" style="3" customWidth="1"/>
    <col min="5090" max="5090" width="9" style="3" bestFit="1" customWidth="1"/>
    <col min="5091" max="5091" width="2.28515625" style="3" customWidth="1"/>
    <col min="5092" max="5092" width="9" style="3" bestFit="1" customWidth="1"/>
    <col min="5093" max="5093" width="2.28515625" style="3" customWidth="1"/>
    <col min="5094" max="5094" width="9" style="3" bestFit="1" customWidth="1"/>
    <col min="5095" max="5095" width="2.28515625" style="3" customWidth="1"/>
    <col min="5096" max="5096" width="9" style="3" bestFit="1" customWidth="1"/>
    <col min="5097" max="5097" width="2.28515625" style="3" customWidth="1"/>
    <col min="5098" max="5098" width="9" style="3" bestFit="1" customWidth="1"/>
    <col min="5099" max="5099" width="5.7109375" style="3" customWidth="1"/>
    <col min="5100" max="5100" width="12.42578125" style="3"/>
    <col min="5101" max="5101" width="5.7109375" style="3" customWidth="1"/>
    <col min="5102" max="5102" width="12.42578125" style="3"/>
    <col min="5103" max="5103" width="5.7109375" style="3" customWidth="1"/>
    <col min="5104" max="5104" width="12.42578125" style="3"/>
    <col min="5105" max="5105" width="5.7109375" style="3" customWidth="1"/>
    <col min="5106" max="5336" width="12.42578125" style="3"/>
    <col min="5337" max="5337" width="7.28515625" style="3" customWidth="1"/>
    <col min="5338" max="5338" width="2.28515625" style="3" customWidth="1"/>
    <col min="5339" max="5339" width="6" style="3" customWidth="1"/>
    <col min="5340" max="5341" width="2.28515625" style="3" customWidth="1"/>
    <col min="5342" max="5342" width="9" style="3" customWidth="1"/>
    <col min="5343" max="5343" width="2.28515625" style="3" customWidth="1"/>
    <col min="5344" max="5344" width="9" style="3" bestFit="1" customWidth="1"/>
    <col min="5345" max="5345" width="2.28515625" style="3" customWidth="1"/>
    <col min="5346" max="5346" width="9" style="3" bestFit="1" customWidth="1"/>
    <col min="5347" max="5347" width="2.28515625" style="3" customWidth="1"/>
    <col min="5348" max="5348" width="9" style="3" bestFit="1" customWidth="1"/>
    <col min="5349" max="5349" width="2.28515625" style="3" customWidth="1"/>
    <col min="5350" max="5350" width="9" style="3" bestFit="1" customWidth="1"/>
    <col min="5351" max="5351" width="2.28515625" style="3" customWidth="1"/>
    <col min="5352" max="5352" width="9" style="3" bestFit="1" customWidth="1"/>
    <col min="5353" max="5353" width="2.28515625" style="3" customWidth="1"/>
    <col min="5354" max="5354" width="9" style="3" bestFit="1" customWidth="1"/>
    <col min="5355" max="5355" width="5.7109375" style="3" customWidth="1"/>
    <col min="5356" max="5356" width="12.42578125" style="3"/>
    <col min="5357" max="5357" width="5.7109375" style="3" customWidth="1"/>
    <col min="5358" max="5358" width="12.42578125" style="3"/>
    <col min="5359" max="5359" width="5.7109375" style="3" customWidth="1"/>
    <col min="5360" max="5360" width="12.42578125" style="3"/>
    <col min="5361" max="5361" width="5.7109375" style="3" customWidth="1"/>
    <col min="5362" max="5592" width="12.42578125" style="3"/>
    <col min="5593" max="5593" width="7.28515625" style="3" customWidth="1"/>
    <col min="5594" max="5594" width="2.28515625" style="3" customWidth="1"/>
    <col min="5595" max="5595" width="6" style="3" customWidth="1"/>
    <col min="5596" max="5597" width="2.28515625" style="3" customWidth="1"/>
    <col min="5598" max="5598" width="9" style="3" customWidth="1"/>
    <col min="5599" max="5599" width="2.28515625" style="3" customWidth="1"/>
    <col min="5600" max="5600" width="9" style="3" bestFit="1" customWidth="1"/>
    <col min="5601" max="5601" width="2.28515625" style="3" customWidth="1"/>
    <col min="5602" max="5602" width="9" style="3" bestFit="1" customWidth="1"/>
    <col min="5603" max="5603" width="2.28515625" style="3" customWidth="1"/>
    <col min="5604" max="5604" width="9" style="3" bestFit="1" customWidth="1"/>
    <col min="5605" max="5605" width="2.28515625" style="3" customWidth="1"/>
    <col min="5606" max="5606" width="9" style="3" bestFit="1" customWidth="1"/>
    <col min="5607" max="5607" width="2.28515625" style="3" customWidth="1"/>
    <col min="5608" max="5608" width="9" style="3" bestFit="1" customWidth="1"/>
    <col min="5609" max="5609" width="2.28515625" style="3" customWidth="1"/>
    <col min="5610" max="5610" width="9" style="3" bestFit="1" customWidth="1"/>
    <col min="5611" max="5611" width="5.7109375" style="3" customWidth="1"/>
    <col min="5612" max="5612" width="12.42578125" style="3"/>
    <col min="5613" max="5613" width="5.7109375" style="3" customWidth="1"/>
    <col min="5614" max="5614" width="12.42578125" style="3"/>
    <col min="5615" max="5615" width="5.7109375" style="3" customWidth="1"/>
    <col min="5616" max="5616" width="12.42578125" style="3"/>
    <col min="5617" max="5617" width="5.7109375" style="3" customWidth="1"/>
    <col min="5618" max="5848" width="12.42578125" style="3"/>
    <col min="5849" max="5849" width="7.28515625" style="3" customWidth="1"/>
    <col min="5850" max="5850" width="2.28515625" style="3" customWidth="1"/>
    <col min="5851" max="5851" width="6" style="3" customWidth="1"/>
    <col min="5852" max="5853" width="2.28515625" style="3" customWidth="1"/>
    <col min="5854" max="5854" width="9" style="3" customWidth="1"/>
    <col min="5855" max="5855" width="2.28515625" style="3" customWidth="1"/>
    <col min="5856" max="5856" width="9" style="3" bestFit="1" customWidth="1"/>
    <col min="5857" max="5857" width="2.28515625" style="3" customWidth="1"/>
    <col min="5858" max="5858" width="9" style="3" bestFit="1" customWidth="1"/>
    <col min="5859" max="5859" width="2.28515625" style="3" customWidth="1"/>
    <col min="5860" max="5860" width="9" style="3" bestFit="1" customWidth="1"/>
    <col min="5861" max="5861" width="2.28515625" style="3" customWidth="1"/>
    <col min="5862" max="5862" width="9" style="3" bestFit="1" customWidth="1"/>
    <col min="5863" max="5863" width="2.28515625" style="3" customWidth="1"/>
    <col min="5864" max="5864" width="9" style="3" bestFit="1" customWidth="1"/>
    <col min="5865" max="5865" width="2.28515625" style="3" customWidth="1"/>
    <col min="5866" max="5866" width="9" style="3" bestFit="1" customWidth="1"/>
    <col min="5867" max="5867" width="5.7109375" style="3" customWidth="1"/>
    <col min="5868" max="5868" width="12.42578125" style="3"/>
    <col min="5869" max="5869" width="5.7109375" style="3" customWidth="1"/>
    <col min="5870" max="5870" width="12.42578125" style="3"/>
    <col min="5871" max="5871" width="5.7109375" style="3" customWidth="1"/>
    <col min="5872" max="5872" width="12.42578125" style="3"/>
    <col min="5873" max="5873" width="5.7109375" style="3" customWidth="1"/>
    <col min="5874" max="6104" width="12.42578125" style="3"/>
    <col min="6105" max="6105" width="7.28515625" style="3" customWidth="1"/>
    <col min="6106" max="6106" width="2.28515625" style="3" customWidth="1"/>
    <col min="6107" max="6107" width="6" style="3" customWidth="1"/>
    <col min="6108" max="6109" width="2.28515625" style="3" customWidth="1"/>
    <col min="6110" max="6110" width="9" style="3" customWidth="1"/>
    <col min="6111" max="6111" width="2.28515625" style="3" customWidth="1"/>
    <col min="6112" max="6112" width="9" style="3" bestFit="1" customWidth="1"/>
    <col min="6113" max="6113" width="2.28515625" style="3" customWidth="1"/>
    <col min="6114" max="6114" width="9" style="3" bestFit="1" customWidth="1"/>
    <col min="6115" max="6115" width="2.28515625" style="3" customWidth="1"/>
    <col min="6116" max="6116" width="9" style="3" bestFit="1" customWidth="1"/>
    <col min="6117" max="6117" width="2.28515625" style="3" customWidth="1"/>
    <col min="6118" max="6118" width="9" style="3" bestFit="1" customWidth="1"/>
    <col min="6119" max="6119" width="2.28515625" style="3" customWidth="1"/>
    <col min="6120" max="6120" width="9" style="3" bestFit="1" customWidth="1"/>
    <col min="6121" max="6121" width="2.28515625" style="3" customWidth="1"/>
    <col min="6122" max="6122" width="9" style="3" bestFit="1" customWidth="1"/>
    <col min="6123" max="6123" width="5.7109375" style="3" customWidth="1"/>
    <col min="6124" max="6124" width="12.42578125" style="3"/>
    <col min="6125" max="6125" width="5.7109375" style="3" customWidth="1"/>
    <col min="6126" max="6126" width="12.42578125" style="3"/>
    <col min="6127" max="6127" width="5.7109375" style="3" customWidth="1"/>
    <col min="6128" max="6128" width="12.42578125" style="3"/>
    <col min="6129" max="6129" width="5.7109375" style="3" customWidth="1"/>
    <col min="6130" max="6360" width="12.42578125" style="3"/>
    <col min="6361" max="6361" width="7.28515625" style="3" customWidth="1"/>
    <col min="6362" max="6362" width="2.28515625" style="3" customWidth="1"/>
    <col min="6363" max="6363" width="6" style="3" customWidth="1"/>
    <col min="6364" max="6365" width="2.28515625" style="3" customWidth="1"/>
    <col min="6366" max="6366" width="9" style="3" customWidth="1"/>
    <col min="6367" max="6367" width="2.28515625" style="3" customWidth="1"/>
    <col min="6368" max="6368" width="9" style="3" bestFit="1" customWidth="1"/>
    <col min="6369" max="6369" width="2.28515625" style="3" customWidth="1"/>
    <col min="6370" max="6370" width="9" style="3" bestFit="1" customWidth="1"/>
    <col min="6371" max="6371" width="2.28515625" style="3" customWidth="1"/>
    <col min="6372" max="6372" width="9" style="3" bestFit="1" customWidth="1"/>
    <col min="6373" max="6373" width="2.28515625" style="3" customWidth="1"/>
    <col min="6374" max="6374" width="9" style="3" bestFit="1" customWidth="1"/>
    <col min="6375" max="6375" width="2.28515625" style="3" customWidth="1"/>
    <col min="6376" max="6376" width="9" style="3" bestFit="1" customWidth="1"/>
    <col min="6377" max="6377" width="2.28515625" style="3" customWidth="1"/>
    <col min="6378" max="6378" width="9" style="3" bestFit="1" customWidth="1"/>
    <col min="6379" max="6379" width="5.7109375" style="3" customWidth="1"/>
    <col min="6380" max="6380" width="12.42578125" style="3"/>
    <col min="6381" max="6381" width="5.7109375" style="3" customWidth="1"/>
    <col min="6382" max="6382" width="12.42578125" style="3"/>
    <col min="6383" max="6383" width="5.7109375" style="3" customWidth="1"/>
    <col min="6384" max="6384" width="12.42578125" style="3"/>
    <col min="6385" max="6385" width="5.7109375" style="3" customWidth="1"/>
    <col min="6386" max="6616" width="12.42578125" style="3"/>
    <col min="6617" max="6617" width="7.28515625" style="3" customWidth="1"/>
    <col min="6618" max="6618" width="2.28515625" style="3" customWidth="1"/>
    <col min="6619" max="6619" width="6" style="3" customWidth="1"/>
    <col min="6620" max="6621" width="2.28515625" style="3" customWidth="1"/>
    <col min="6622" max="6622" width="9" style="3" customWidth="1"/>
    <col min="6623" max="6623" width="2.28515625" style="3" customWidth="1"/>
    <col min="6624" max="6624" width="9" style="3" bestFit="1" customWidth="1"/>
    <col min="6625" max="6625" width="2.28515625" style="3" customWidth="1"/>
    <col min="6626" max="6626" width="9" style="3" bestFit="1" customWidth="1"/>
    <col min="6627" max="6627" width="2.28515625" style="3" customWidth="1"/>
    <col min="6628" max="6628" width="9" style="3" bestFit="1" customWidth="1"/>
    <col min="6629" max="6629" width="2.28515625" style="3" customWidth="1"/>
    <col min="6630" max="6630" width="9" style="3" bestFit="1" customWidth="1"/>
    <col min="6631" max="6631" width="2.28515625" style="3" customWidth="1"/>
    <col min="6632" max="6632" width="9" style="3" bestFit="1" customWidth="1"/>
    <col min="6633" max="6633" width="2.28515625" style="3" customWidth="1"/>
    <col min="6634" max="6634" width="9" style="3" bestFit="1" customWidth="1"/>
    <col min="6635" max="6635" width="5.7109375" style="3" customWidth="1"/>
    <col min="6636" max="6636" width="12.42578125" style="3"/>
    <col min="6637" max="6637" width="5.7109375" style="3" customWidth="1"/>
    <col min="6638" max="6638" width="12.42578125" style="3"/>
    <col min="6639" max="6639" width="5.7109375" style="3" customWidth="1"/>
    <col min="6640" max="6640" width="12.42578125" style="3"/>
    <col min="6641" max="6641" width="5.7109375" style="3" customWidth="1"/>
    <col min="6642" max="6872" width="12.42578125" style="3"/>
    <col min="6873" max="6873" width="7.28515625" style="3" customWidth="1"/>
    <col min="6874" max="6874" width="2.28515625" style="3" customWidth="1"/>
    <col min="6875" max="6875" width="6" style="3" customWidth="1"/>
    <col min="6876" max="6877" width="2.28515625" style="3" customWidth="1"/>
    <col min="6878" max="6878" width="9" style="3" customWidth="1"/>
    <col min="6879" max="6879" width="2.28515625" style="3" customWidth="1"/>
    <col min="6880" max="6880" width="9" style="3" bestFit="1" customWidth="1"/>
    <col min="6881" max="6881" width="2.28515625" style="3" customWidth="1"/>
    <col min="6882" max="6882" width="9" style="3" bestFit="1" customWidth="1"/>
    <col min="6883" max="6883" width="2.28515625" style="3" customWidth="1"/>
    <col min="6884" max="6884" width="9" style="3" bestFit="1" customWidth="1"/>
    <col min="6885" max="6885" width="2.28515625" style="3" customWidth="1"/>
    <col min="6886" max="6886" width="9" style="3" bestFit="1" customWidth="1"/>
    <col min="6887" max="6887" width="2.28515625" style="3" customWidth="1"/>
    <col min="6888" max="6888" width="9" style="3" bestFit="1" customWidth="1"/>
    <col min="6889" max="6889" width="2.28515625" style="3" customWidth="1"/>
    <col min="6890" max="6890" width="9" style="3" bestFit="1" customWidth="1"/>
    <col min="6891" max="6891" width="5.7109375" style="3" customWidth="1"/>
    <col min="6892" max="6892" width="12.42578125" style="3"/>
    <col min="6893" max="6893" width="5.7109375" style="3" customWidth="1"/>
    <col min="6894" max="6894" width="12.42578125" style="3"/>
    <col min="6895" max="6895" width="5.7109375" style="3" customWidth="1"/>
    <col min="6896" max="6896" width="12.42578125" style="3"/>
    <col min="6897" max="6897" width="5.7109375" style="3" customWidth="1"/>
    <col min="6898" max="7128" width="12.42578125" style="3"/>
    <col min="7129" max="7129" width="7.28515625" style="3" customWidth="1"/>
    <col min="7130" max="7130" width="2.28515625" style="3" customWidth="1"/>
    <col min="7131" max="7131" width="6" style="3" customWidth="1"/>
    <col min="7132" max="7133" width="2.28515625" style="3" customWidth="1"/>
    <col min="7134" max="7134" width="9" style="3" customWidth="1"/>
    <col min="7135" max="7135" width="2.28515625" style="3" customWidth="1"/>
    <col min="7136" max="7136" width="9" style="3" bestFit="1" customWidth="1"/>
    <col min="7137" max="7137" width="2.28515625" style="3" customWidth="1"/>
    <col min="7138" max="7138" width="9" style="3" bestFit="1" customWidth="1"/>
    <col min="7139" max="7139" width="2.28515625" style="3" customWidth="1"/>
    <col min="7140" max="7140" width="9" style="3" bestFit="1" customWidth="1"/>
    <col min="7141" max="7141" width="2.28515625" style="3" customWidth="1"/>
    <col min="7142" max="7142" width="9" style="3" bestFit="1" customWidth="1"/>
    <col min="7143" max="7143" width="2.28515625" style="3" customWidth="1"/>
    <col min="7144" max="7144" width="9" style="3" bestFit="1" customWidth="1"/>
    <col min="7145" max="7145" width="2.28515625" style="3" customWidth="1"/>
    <col min="7146" max="7146" width="9" style="3" bestFit="1" customWidth="1"/>
    <col min="7147" max="7147" width="5.7109375" style="3" customWidth="1"/>
    <col min="7148" max="7148" width="12.42578125" style="3"/>
    <col min="7149" max="7149" width="5.7109375" style="3" customWidth="1"/>
    <col min="7150" max="7150" width="12.42578125" style="3"/>
    <col min="7151" max="7151" width="5.7109375" style="3" customWidth="1"/>
    <col min="7152" max="7152" width="12.42578125" style="3"/>
    <col min="7153" max="7153" width="5.7109375" style="3" customWidth="1"/>
    <col min="7154" max="7384" width="12.42578125" style="3"/>
    <col min="7385" max="7385" width="7.28515625" style="3" customWidth="1"/>
    <col min="7386" max="7386" width="2.28515625" style="3" customWidth="1"/>
    <col min="7387" max="7387" width="6" style="3" customWidth="1"/>
    <col min="7388" max="7389" width="2.28515625" style="3" customWidth="1"/>
    <col min="7390" max="7390" width="9" style="3" customWidth="1"/>
    <col min="7391" max="7391" width="2.28515625" style="3" customWidth="1"/>
    <col min="7392" max="7392" width="9" style="3" bestFit="1" customWidth="1"/>
    <col min="7393" max="7393" width="2.28515625" style="3" customWidth="1"/>
    <col min="7394" max="7394" width="9" style="3" bestFit="1" customWidth="1"/>
    <col min="7395" max="7395" width="2.28515625" style="3" customWidth="1"/>
    <col min="7396" max="7396" width="9" style="3" bestFit="1" customWidth="1"/>
    <col min="7397" max="7397" width="2.28515625" style="3" customWidth="1"/>
    <col min="7398" max="7398" width="9" style="3" bestFit="1" customWidth="1"/>
    <col min="7399" max="7399" width="2.28515625" style="3" customWidth="1"/>
    <col min="7400" max="7400" width="9" style="3" bestFit="1" customWidth="1"/>
    <col min="7401" max="7401" width="2.28515625" style="3" customWidth="1"/>
    <col min="7402" max="7402" width="9" style="3" bestFit="1" customWidth="1"/>
    <col min="7403" max="7403" width="5.7109375" style="3" customWidth="1"/>
    <col min="7404" max="7404" width="12.42578125" style="3"/>
    <col min="7405" max="7405" width="5.7109375" style="3" customWidth="1"/>
    <col min="7406" max="7406" width="12.42578125" style="3"/>
    <col min="7407" max="7407" width="5.7109375" style="3" customWidth="1"/>
    <col min="7408" max="7408" width="12.42578125" style="3"/>
    <col min="7409" max="7409" width="5.7109375" style="3" customWidth="1"/>
    <col min="7410" max="7640" width="12.42578125" style="3"/>
    <col min="7641" max="7641" width="7.28515625" style="3" customWidth="1"/>
    <col min="7642" max="7642" width="2.28515625" style="3" customWidth="1"/>
    <col min="7643" max="7643" width="6" style="3" customWidth="1"/>
    <col min="7644" max="7645" width="2.28515625" style="3" customWidth="1"/>
    <col min="7646" max="7646" width="9" style="3" customWidth="1"/>
    <col min="7647" max="7647" width="2.28515625" style="3" customWidth="1"/>
    <col min="7648" max="7648" width="9" style="3" bestFit="1" customWidth="1"/>
    <col min="7649" max="7649" width="2.28515625" style="3" customWidth="1"/>
    <col min="7650" max="7650" width="9" style="3" bestFit="1" customWidth="1"/>
    <col min="7651" max="7651" width="2.28515625" style="3" customWidth="1"/>
    <col min="7652" max="7652" width="9" style="3" bestFit="1" customWidth="1"/>
    <col min="7653" max="7653" width="2.28515625" style="3" customWidth="1"/>
    <col min="7654" max="7654" width="9" style="3" bestFit="1" customWidth="1"/>
    <col min="7655" max="7655" width="2.28515625" style="3" customWidth="1"/>
    <col min="7656" max="7656" width="9" style="3" bestFit="1" customWidth="1"/>
    <col min="7657" max="7657" width="2.28515625" style="3" customWidth="1"/>
    <col min="7658" max="7658" width="9" style="3" bestFit="1" customWidth="1"/>
    <col min="7659" max="7659" width="5.7109375" style="3" customWidth="1"/>
    <col min="7660" max="7660" width="12.42578125" style="3"/>
    <col min="7661" max="7661" width="5.7109375" style="3" customWidth="1"/>
    <col min="7662" max="7662" width="12.42578125" style="3"/>
    <col min="7663" max="7663" width="5.7109375" style="3" customWidth="1"/>
    <col min="7664" max="7664" width="12.42578125" style="3"/>
    <col min="7665" max="7665" width="5.7109375" style="3" customWidth="1"/>
    <col min="7666" max="7896" width="12.42578125" style="3"/>
    <col min="7897" max="7897" width="7.28515625" style="3" customWidth="1"/>
    <col min="7898" max="7898" width="2.28515625" style="3" customWidth="1"/>
    <col min="7899" max="7899" width="6" style="3" customWidth="1"/>
    <col min="7900" max="7901" width="2.28515625" style="3" customWidth="1"/>
    <col min="7902" max="7902" width="9" style="3" customWidth="1"/>
    <col min="7903" max="7903" width="2.28515625" style="3" customWidth="1"/>
    <col min="7904" max="7904" width="9" style="3" bestFit="1" customWidth="1"/>
    <col min="7905" max="7905" width="2.28515625" style="3" customWidth="1"/>
    <col min="7906" max="7906" width="9" style="3" bestFit="1" customWidth="1"/>
    <col min="7907" max="7907" width="2.28515625" style="3" customWidth="1"/>
    <col min="7908" max="7908" width="9" style="3" bestFit="1" customWidth="1"/>
    <col min="7909" max="7909" width="2.28515625" style="3" customWidth="1"/>
    <col min="7910" max="7910" width="9" style="3" bestFit="1" customWidth="1"/>
    <col min="7911" max="7911" width="2.28515625" style="3" customWidth="1"/>
    <col min="7912" max="7912" width="9" style="3" bestFit="1" customWidth="1"/>
    <col min="7913" max="7913" width="2.28515625" style="3" customWidth="1"/>
    <col min="7914" max="7914" width="9" style="3" bestFit="1" customWidth="1"/>
    <col min="7915" max="7915" width="5.7109375" style="3" customWidth="1"/>
    <col min="7916" max="7916" width="12.42578125" style="3"/>
    <col min="7917" max="7917" width="5.7109375" style="3" customWidth="1"/>
    <col min="7918" max="7918" width="12.42578125" style="3"/>
    <col min="7919" max="7919" width="5.7109375" style="3" customWidth="1"/>
    <col min="7920" max="7920" width="12.42578125" style="3"/>
    <col min="7921" max="7921" width="5.7109375" style="3" customWidth="1"/>
    <col min="7922" max="8152" width="12.42578125" style="3"/>
    <col min="8153" max="8153" width="7.28515625" style="3" customWidth="1"/>
    <col min="8154" max="8154" width="2.28515625" style="3" customWidth="1"/>
    <col min="8155" max="8155" width="6" style="3" customWidth="1"/>
    <col min="8156" max="8157" width="2.28515625" style="3" customWidth="1"/>
    <col min="8158" max="8158" width="9" style="3" customWidth="1"/>
    <col min="8159" max="8159" width="2.28515625" style="3" customWidth="1"/>
    <col min="8160" max="8160" width="9" style="3" bestFit="1" customWidth="1"/>
    <col min="8161" max="8161" width="2.28515625" style="3" customWidth="1"/>
    <col min="8162" max="8162" width="9" style="3" bestFit="1" customWidth="1"/>
    <col min="8163" max="8163" width="2.28515625" style="3" customWidth="1"/>
    <col min="8164" max="8164" width="9" style="3" bestFit="1" customWidth="1"/>
    <col min="8165" max="8165" width="2.28515625" style="3" customWidth="1"/>
    <col min="8166" max="8166" width="9" style="3" bestFit="1" customWidth="1"/>
    <col min="8167" max="8167" width="2.28515625" style="3" customWidth="1"/>
    <col min="8168" max="8168" width="9" style="3" bestFit="1" customWidth="1"/>
    <col min="8169" max="8169" width="2.28515625" style="3" customWidth="1"/>
    <col min="8170" max="8170" width="9" style="3" bestFit="1" customWidth="1"/>
    <col min="8171" max="8171" width="5.7109375" style="3" customWidth="1"/>
    <col min="8172" max="8172" width="12.42578125" style="3"/>
    <col min="8173" max="8173" width="5.7109375" style="3" customWidth="1"/>
    <col min="8174" max="8174" width="12.42578125" style="3"/>
    <col min="8175" max="8175" width="5.7109375" style="3" customWidth="1"/>
    <col min="8176" max="8176" width="12.42578125" style="3"/>
    <col min="8177" max="8177" width="5.7109375" style="3" customWidth="1"/>
    <col min="8178" max="8408" width="12.42578125" style="3"/>
    <col min="8409" max="8409" width="7.28515625" style="3" customWidth="1"/>
    <col min="8410" max="8410" width="2.28515625" style="3" customWidth="1"/>
    <col min="8411" max="8411" width="6" style="3" customWidth="1"/>
    <col min="8412" max="8413" width="2.28515625" style="3" customWidth="1"/>
    <col min="8414" max="8414" width="9" style="3" customWidth="1"/>
    <col min="8415" max="8415" width="2.28515625" style="3" customWidth="1"/>
    <col min="8416" max="8416" width="9" style="3" bestFit="1" customWidth="1"/>
    <col min="8417" max="8417" width="2.28515625" style="3" customWidth="1"/>
    <col min="8418" max="8418" width="9" style="3" bestFit="1" customWidth="1"/>
    <col min="8419" max="8419" width="2.28515625" style="3" customWidth="1"/>
    <col min="8420" max="8420" width="9" style="3" bestFit="1" customWidth="1"/>
    <col min="8421" max="8421" width="2.28515625" style="3" customWidth="1"/>
    <col min="8422" max="8422" width="9" style="3" bestFit="1" customWidth="1"/>
    <col min="8423" max="8423" width="2.28515625" style="3" customWidth="1"/>
    <col min="8424" max="8424" width="9" style="3" bestFit="1" customWidth="1"/>
    <col min="8425" max="8425" width="2.28515625" style="3" customWidth="1"/>
    <col min="8426" max="8426" width="9" style="3" bestFit="1" customWidth="1"/>
    <col min="8427" max="8427" width="5.7109375" style="3" customWidth="1"/>
    <col min="8428" max="8428" width="12.42578125" style="3"/>
    <col min="8429" max="8429" width="5.7109375" style="3" customWidth="1"/>
    <col min="8430" max="8430" width="12.42578125" style="3"/>
    <col min="8431" max="8431" width="5.7109375" style="3" customWidth="1"/>
    <col min="8432" max="8432" width="12.42578125" style="3"/>
    <col min="8433" max="8433" width="5.7109375" style="3" customWidth="1"/>
    <col min="8434" max="8664" width="12.42578125" style="3"/>
    <col min="8665" max="8665" width="7.28515625" style="3" customWidth="1"/>
    <col min="8666" max="8666" width="2.28515625" style="3" customWidth="1"/>
    <col min="8667" max="8667" width="6" style="3" customWidth="1"/>
    <col min="8668" max="8669" width="2.28515625" style="3" customWidth="1"/>
    <col min="8670" max="8670" width="9" style="3" customWidth="1"/>
    <col min="8671" max="8671" width="2.28515625" style="3" customWidth="1"/>
    <col min="8672" max="8672" width="9" style="3" bestFit="1" customWidth="1"/>
    <col min="8673" max="8673" width="2.28515625" style="3" customWidth="1"/>
    <col min="8674" max="8674" width="9" style="3" bestFit="1" customWidth="1"/>
    <col min="8675" max="8675" width="2.28515625" style="3" customWidth="1"/>
    <col min="8676" max="8676" width="9" style="3" bestFit="1" customWidth="1"/>
    <col min="8677" max="8677" width="2.28515625" style="3" customWidth="1"/>
    <col min="8678" max="8678" width="9" style="3" bestFit="1" customWidth="1"/>
    <col min="8679" max="8679" width="2.28515625" style="3" customWidth="1"/>
    <col min="8680" max="8680" width="9" style="3" bestFit="1" customWidth="1"/>
    <col min="8681" max="8681" width="2.28515625" style="3" customWidth="1"/>
    <col min="8682" max="8682" width="9" style="3" bestFit="1" customWidth="1"/>
    <col min="8683" max="8683" width="5.7109375" style="3" customWidth="1"/>
    <col min="8684" max="8684" width="12.42578125" style="3"/>
    <col min="8685" max="8685" width="5.7109375" style="3" customWidth="1"/>
    <col min="8686" max="8686" width="12.42578125" style="3"/>
    <col min="8687" max="8687" width="5.7109375" style="3" customWidth="1"/>
    <col min="8688" max="8688" width="12.42578125" style="3"/>
    <col min="8689" max="8689" width="5.7109375" style="3" customWidth="1"/>
    <col min="8690" max="8920" width="12.42578125" style="3"/>
    <col min="8921" max="8921" width="7.28515625" style="3" customWidth="1"/>
    <col min="8922" max="8922" width="2.28515625" style="3" customWidth="1"/>
    <col min="8923" max="8923" width="6" style="3" customWidth="1"/>
    <col min="8924" max="8925" width="2.28515625" style="3" customWidth="1"/>
    <col min="8926" max="8926" width="9" style="3" customWidth="1"/>
    <col min="8927" max="8927" width="2.28515625" style="3" customWidth="1"/>
    <col min="8928" max="8928" width="9" style="3" bestFit="1" customWidth="1"/>
    <col min="8929" max="8929" width="2.28515625" style="3" customWidth="1"/>
    <col min="8930" max="8930" width="9" style="3" bestFit="1" customWidth="1"/>
    <col min="8931" max="8931" width="2.28515625" style="3" customWidth="1"/>
    <col min="8932" max="8932" width="9" style="3" bestFit="1" customWidth="1"/>
    <col min="8933" max="8933" width="2.28515625" style="3" customWidth="1"/>
    <col min="8934" max="8934" width="9" style="3" bestFit="1" customWidth="1"/>
    <col min="8935" max="8935" width="2.28515625" style="3" customWidth="1"/>
    <col min="8936" max="8936" width="9" style="3" bestFit="1" customWidth="1"/>
    <col min="8937" max="8937" width="2.28515625" style="3" customWidth="1"/>
    <col min="8938" max="8938" width="9" style="3" bestFit="1" customWidth="1"/>
    <col min="8939" max="8939" width="5.7109375" style="3" customWidth="1"/>
    <col min="8940" max="8940" width="12.42578125" style="3"/>
    <col min="8941" max="8941" width="5.7109375" style="3" customWidth="1"/>
    <col min="8942" max="8942" width="12.42578125" style="3"/>
    <col min="8943" max="8943" width="5.7109375" style="3" customWidth="1"/>
    <col min="8944" max="8944" width="12.42578125" style="3"/>
    <col min="8945" max="8945" width="5.7109375" style="3" customWidth="1"/>
    <col min="8946" max="9176" width="12.42578125" style="3"/>
    <col min="9177" max="9177" width="7.28515625" style="3" customWidth="1"/>
    <col min="9178" max="9178" width="2.28515625" style="3" customWidth="1"/>
    <col min="9179" max="9179" width="6" style="3" customWidth="1"/>
    <col min="9180" max="9181" width="2.28515625" style="3" customWidth="1"/>
    <col min="9182" max="9182" width="9" style="3" customWidth="1"/>
    <col min="9183" max="9183" width="2.28515625" style="3" customWidth="1"/>
    <col min="9184" max="9184" width="9" style="3" bestFit="1" customWidth="1"/>
    <col min="9185" max="9185" width="2.28515625" style="3" customWidth="1"/>
    <col min="9186" max="9186" width="9" style="3" bestFit="1" customWidth="1"/>
    <col min="9187" max="9187" width="2.28515625" style="3" customWidth="1"/>
    <col min="9188" max="9188" width="9" style="3" bestFit="1" customWidth="1"/>
    <col min="9189" max="9189" width="2.28515625" style="3" customWidth="1"/>
    <col min="9190" max="9190" width="9" style="3" bestFit="1" customWidth="1"/>
    <col min="9191" max="9191" width="2.28515625" style="3" customWidth="1"/>
    <col min="9192" max="9192" width="9" style="3" bestFit="1" customWidth="1"/>
    <col min="9193" max="9193" width="2.28515625" style="3" customWidth="1"/>
    <col min="9194" max="9194" width="9" style="3" bestFit="1" customWidth="1"/>
    <col min="9195" max="9195" width="5.7109375" style="3" customWidth="1"/>
    <col min="9196" max="9196" width="12.42578125" style="3"/>
    <col min="9197" max="9197" width="5.7109375" style="3" customWidth="1"/>
    <col min="9198" max="9198" width="12.42578125" style="3"/>
    <col min="9199" max="9199" width="5.7109375" style="3" customWidth="1"/>
    <col min="9200" max="9200" width="12.42578125" style="3"/>
    <col min="9201" max="9201" width="5.7109375" style="3" customWidth="1"/>
    <col min="9202" max="9432" width="12.42578125" style="3"/>
    <col min="9433" max="9433" width="7.28515625" style="3" customWidth="1"/>
    <col min="9434" max="9434" width="2.28515625" style="3" customWidth="1"/>
    <col min="9435" max="9435" width="6" style="3" customWidth="1"/>
    <col min="9436" max="9437" width="2.28515625" style="3" customWidth="1"/>
    <col min="9438" max="9438" width="9" style="3" customWidth="1"/>
    <col min="9439" max="9439" width="2.28515625" style="3" customWidth="1"/>
    <col min="9440" max="9440" width="9" style="3" bestFit="1" customWidth="1"/>
    <col min="9441" max="9441" width="2.28515625" style="3" customWidth="1"/>
    <col min="9442" max="9442" width="9" style="3" bestFit="1" customWidth="1"/>
    <col min="9443" max="9443" width="2.28515625" style="3" customWidth="1"/>
    <col min="9444" max="9444" width="9" style="3" bestFit="1" customWidth="1"/>
    <col min="9445" max="9445" width="2.28515625" style="3" customWidth="1"/>
    <col min="9446" max="9446" width="9" style="3" bestFit="1" customWidth="1"/>
    <col min="9447" max="9447" width="2.28515625" style="3" customWidth="1"/>
    <col min="9448" max="9448" width="9" style="3" bestFit="1" customWidth="1"/>
    <col min="9449" max="9449" width="2.28515625" style="3" customWidth="1"/>
    <col min="9450" max="9450" width="9" style="3" bestFit="1" customWidth="1"/>
    <col min="9451" max="9451" width="5.7109375" style="3" customWidth="1"/>
    <col min="9452" max="9452" width="12.42578125" style="3"/>
    <col min="9453" max="9453" width="5.7109375" style="3" customWidth="1"/>
    <col min="9454" max="9454" width="12.42578125" style="3"/>
    <col min="9455" max="9455" width="5.7109375" style="3" customWidth="1"/>
    <col min="9456" max="9456" width="12.42578125" style="3"/>
    <col min="9457" max="9457" width="5.7109375" style="3" customWidth="1"/>
    <col min="9458" max="9688" width="12.42578125" style="3"/>
    <col min="9689" max="9689" width="7.28515625" style="3" customWidth="1"/>
    <col min="9690" max="9690" width="2.28515625" style="3" customWidth="1"/>
    <col min="9691" max="9691" width="6" style="3" customWidth="1"/>
    <col min="9692" max="9693" width="2.28515625" style="3" customWidth="1"/>
    <col min="9694" max="9694" width="9" style="3" customWidth="1"/>
    <col min="9695" max="9695" width="2.28515625" style="3" customWidth="1"/>
    <col min="9696" max="9696" width="9" style="3" bestFit="1" customWidth="1"/>
    <col min="9697" max="9697" width="2.28515625" style="3" customWidth="1"/>
    <col min="9698" max="9698" width="9" style="3" bestFit="1" customWidth="1"/>
    <col min="9699" max="9699" width="2.28515625" style="3" customWidth="1"/>
    <col min="9700" max="9700" width="9" style="3" bestFit="1" customWidth="1"/>
    <col min="9701" max="9701" width="2.28515625" style="3" customWidth="1"/>
    <col min="9702" max="9702" width="9" style="3" bestFit="1" customWidth="1"/>
    <col min="9703" max="9703" width="2.28515625" style="3" customWidth="1"/>
    <col min="9704" max="9704" width="9" style="3" bestFit="1" customWidth="1"/>
    <col min="9705" max="9705" width="2.28515625" style="3" customWidth="1"/>
    <col min="9706" max="9706" width="9" style="3" bestFit="1" customWidth="1"/>
    <col min="9707" max="9707" width="5.7109375" style="3" customWidth="1"/>
    <col min="9708" max="9708" width="12.42578125" style="3"/>
    <col min="9709" max="9709" width="5.7109375" style="3" customWidth="1"/>
    <col min="9710" max="9710" width="12.42578125" style="3"/>
    <col min="9711" max="9711" width="5.7109375" style="3" customWidth="1"/>
    <col min="9712" max="9712" width="12.42578125" style="3"/>
    <col min="9713" max="9713" width="5.7109375" style="3" customWidth="1"/>
    <col min="9714" max="9944" width="12.42578125" style="3"/>
    <col min="9945" max="9945" width="7.28515625" style="3" customWidth="1"/>
    <col min="9946" max="9946" width="2.28515625" style="3" customWidth="1"/>
    <col min="9947" max="9947" width="6" style="3" customWidth="1"/>
    <col min="9948" max="9949" width="2.28515625" style="3" customWidth="1"/>
    <col min="9950" max="9950" width="9" style="3" customWidth="1"/>
    <col min="9951" max="9951" width="2.28515625" style="3" customWidth="1"/>
    <col min="9952" max="9952" width="9" style="3" bestFit="1" customWidth="1"/>
    <col min="9953" max="9953" width="2.28515625" style="3" customWidth="1"/>
    <col min="9954" max="9954" width="9" style="3" bestFit="1" customWidth="1"/>
    <col min="9955" max="9955" width="2.28515625" style="3" customWidth="1"/>
    <col min="9956" max="9956" width="9" style="3" bestFit="1" customWidth="1"/>
    <col min="9957" max="9957" width="2.28515625" style="3" customWidth="1"/>
    <col min="9958" max="9958" width="9" style="3" bestFit="1" customWidth="1"/>
    <col min="9959" max="9959" width="2.28515625" style="3" customWidth="1"/>
    <col min="9960" max="9960" width="9" style="3" bestFit="1" customWidth="1"/>
    <col min="9961" max="9961" width="2.28515625" style="3" customWidth="1"/>
    <col min="9962" max="9962" width="9" style="3" bestFit="1" customWidth="1"/>
    <col min="9963" max="9963" width="5.7109375" style="3" customWidth="1"/>
    <col min="9964" max="9964" width="12.42578125" style="3"/>
    <col min="9965" max="9965" width="5.7109375" style="3" customWidth="1"/>
    <col min="9966" max="9966" width="12.42578125" style="3"/>
    <col min="9967" max="9967" width="5.7109375" style="3" customWidth="1"/>
    <col min="9968" max="9968" width="12.42578125" style="3"/>
    <col min="9969" max="9969" width="5.7109375" style="3" customWidth="1"/>
    <col min="9970" max="10200" width="12.42578125" style="3"/>
    <col min="10201" max="10201" width="7.28515625" style="3" customWidth="1"/>
    <col min="10202" max="10202" width="2.28515625" style="3" customWidth="1"/>
    <col min="10203" max="10203" width="6" style="3" customWidth="1"/>
    <col min="10204" max="10205" width="2.28515625" style="3" customWidth="1"/>
    <col min="10206" max="10206" width="9" style="3" customWidth="1"/>
    <col min="10207" max="10207" width="2.28515625" style="3" customWidth="1"/>
    <col min="10208" max="10208" width="9" style="3" bestFit="1" customWidth="1"/>
    <col min="10209" max="10209" width="2.28515625" style="3" customWidth="1"/>
    <col min="10210" max="10210" width="9" style="3" bestFit="1" customWidth="1"/>
    <col min="10211" max="10211" width="2.28515625" style="3" customWidth="1"/>
    <col min="10212" max="10212" width="9" style="3" bestFit="1" customWidth="1"/>
    <col min="10213" max="10213" width="2.28515625" style="3" customWidth="1"/>
    <col min="10214" max="10214" width="9" style="3" bestFit="1" customWidth="1"/>
    <col min="10215" max="10215" width="2.28515625" style="3" customWidth="1"/>
    <col min="10216" max="10216" width="9" style="3" bestFit="1" customWidth="1"/>
    <col min="10217" max="10217" width="2.28515625" style="3" customWidth="1"/>
    <col min="10218" max="10218" width="9" style="3" bestFit="1" customWidth="1"/>
    <col min="10219" max="10219" width="5.7109375" style="3" customWidth="1"/>
    <col min="10220" max="10220" width="12.42578125" style="3"/>
    <col min="10221" max="10221" width="5.7109375" style="3" customWidth="1"/>
    <col min="10222" max="10222" width="12.42578125" style="3"/>
    <col min="10223" max="10223" width="5.7109375" style="3" customWidth="1"/>
    <col min="10224" max="10224" width="12.42578125" style="3"/>
    <col min="10225" max="10225" width="5.7109375" style="3" customWidth="1"/>
    <col min="10226" max="10456" width="12.42578125" style="3"/>
    <col min="10457" max="10457" width="7.28515625" style="3" customWidth="1"/>
    <col min="10458" max="10458" width="2.28515625" style="3" customWidth="1"/>
    <col min="10459" max="10459" width="6" style="3" customWidth="1"/>
    <col min="10460" max="10461" width="2.28515625" style="3" customWidth="1"/>
    <col min="10462" max="10462" width="9" style="3" customWidth="1"/>
    <col min="10463" max="10463" width="2.28515625" style="3" customWidth="1"/>
    <col min="10464" max="10464" width="9" style="3" bestFit="1" customWidth="1"/>
    <col min="10465" max="10465" width="2.28515625" style="3" customWidth="1"/>
    <col min="10466" max="10466" width="9" style="3" bestFit="1" customWidth="1"/>
    <col min="10467" max="10467" width="2.28515625" style="3" customWidth="1"/>
    <col min="10468" max="10468" width="9" style="3" bestFit="1" customWidth="1"/>
    <col min="10469" max="10469" width="2.28515625" style="3" customWidth="1"/>
    <col min="10470" max="10470" width="9" style="3" bestFit="1" customWidth="1"/>
    <col min="10471" max="10471" width="2.28515625" style="3" customWidth="1"/>
    <col min="10472" max="10472" width="9" style="3" bestFit="1" customWidth="1"/>
    <col min="10473" max="10473" width="2.28515625" style="3" customWidth="1"/>
    <col min="10474" max="10474" width="9" style="3" bestFit="1" customWidth="1"/>
    <col min="10475" max="10475" width="5.7109375" style="3" customWidth="1"/>
    <col min="10476" max="10476" width="12.42578125" style="3"/>
    <col min="10477" max="10477" width="5.7109375" style="3" customWidth="1"/>
    <col min="10478" max="10478" width="12.42578125" style="3"/>
    <col min="10479" max="10479" width="5.7109375" style="3" customWidth="1"/>
    <col min="10480" max="10480" width="12.42578125" style="3"/>
    <col min="10481" max="10481" width="5.7109375" style="3" customWidth="1"/>
    <col min="10482" max="10712" width="12.42578125" style="3"/>
    <col min="10713" max="10713" width="7.28515625" style="3" customWidth="1"/>
    <col min="10714" max="10714" width="2.28515625" style="3" customWidth="1"/>
    <col min="10715" max="10715" width="6" style="3" customWidth="1"/>
    <col min="10716" max="10717" width="2.28515625" style="3" customWidth="1"/>
    <col min="10718" max="10718" width="9" style="3" customWidth="1"/>
    <col min="10719" max="10719" width="2.28515625" style="3" customWidth="1"/>
    <col min="10720" max="10720" width="9" style="3" bestFit="1" customWidth="1"/>
    <col min="10721" max="10721" width="2.28515625" style="3" customWidth="1"/>
    <col min="10722" max="10722" width="9" style="3" bestFit="1" customWidth="1"/>
    <col min="10723" max="10723" width="2.28515625" style="3" customWidth="1"/>
    <col min="10724" max="10724" width="9" style="3" bestFit="1" customWidth="1"/>
    <col min="10725" max="10725" width="2.28515625" style="3" customWidth="1"/>
    <col min="10726" max="10726" width="9" style="3" bestFit="1" customWidth="1"/>
    <col min="10727" max="10727" width="2.28515625" style="3" customWidth="1"/>
    <col min="10728" max="10728" width="9" style="3" bestFit="1" customWidth="1"/>
    <col min="10729" max="10729" width="2.28515625" style="3" customWidth="1"/>
    <col min="10730" max="10730" width="9" style="3" bestFit="1" customWidth="1"/>
    <col min="10731" max="10731" width="5.7109375" style="3" customWidth="1"/>
    <col min="10732" max="10732" width="12.42578125" style="3"/>
    <col min="10733" max="10733" width="5.7109375" style="3" customWidth="1"/>
    <col min="10734" max="10734" width="12.42578125" style="3"/>
    <col min="10735" max="10735" width="5.7109375" style="3" customWidth="1"/>
    <col min="10736" max="10736" width="12.42578125" style="3"/>
    <col min="10737" max="10737" width="5.7109375" style="3" customWidth="1"/>
    <col min="10738" max="10968" width="12.42578125" style="3"/>
    <col min="10969" max="10969" width="7.28515625" style="3" customWidth="1"/>
    <col min="10970" max="10970" width="2.28515625" style="3" customWidth="1"/>
    <col min="10971" max="10971" width="6" style="3" customWidth="1"/>
    <col min="10972" max="10973" width="2.28515625" style="3" customWidth="1"/>
    <col min="10974" max="10974" width="9" style="3" customWidth="1"/>
    <col min="10975" max="10975" width="2.28515625" style="3" customWidth="1"/>
    <col min="10976" max="10976" width="9" style="3" bestFit="1" customWidth="1"/>
    <col min="10977" max="10977" width="2.28515625" style="3" customWidth="1"/>
    <col min="10978" max="10978" width="9" style="3" bestFit="1" customWidth="1"/>
    <col min="10979" max="10979" width="2.28515625" style="3" customWidth="1"/>
    <col min="10980" max="10980" width="9" style="3" bestFit="1" customWidth="1"/>
    <col min="10981" max="10981" width="2.28515625" style="3" customWidth="1"/>
    <col min="10982" max="10982" width="9" style="3" bestFit="1" customWidth="1"/>
    <col min="10983" max="10983" width="2.28515625" style="3" customWidth="1"/>
    <col min="10984" max="10984" width="9" style="3" bestFit="1" customWidth="1"/>
    <col min="10985" max="10985" width="2.28515625" style="3" customWidth="1"/>
    <col min="10986" max="10986" width="9" style="3" bestFit="1" customWidth="1"/>
    <col min="10987" max="10987" width="5.7109375" style="3" customWidth="1"/>
    <col min="10988" max="10988" width="12.42578125" style="3"/>
    <col min="10989" max="10989" width="5.7109375" style="3" customWidth="1"/>
    <col min="10990" max="10990" width="12.42578125" style="3"/>
    <col min="10991" max="10991" width="5.7109375" style="3" customWidth="1"/>
    <col min="10992" max="10992" width="12.42578125" style="3"/>
    <col min="10993" max="10993" width="5.7109375" style="3" customWidth="1"/>
    <col min="10994" max="11224" width="12.42578125" style="3"/>
    <col min="11225" max="11225" width="7.28515625" style="3" customWidth="1"/>
    <col min="11226" max="11226" width="2.28515625" style="3" customWidth="1"/>
    <col min="11227" max="11227" width="6" style="3" customWidth="1"/>
    <col min="11228" max="11229" width="2.28515625" style="3" customWidth="1"/>
    <col min="11230" max="11230" width="9" style="3" customWidth="1"/>
    <col min="11231" max="11231" width="2.28515625" style="3" customWidth="1"/>
    <col min="11232" max="11232" width="9" style="3" bestFit="1" customWidth="1"/>
    <col min="11233" max="11233" width="2.28515625" style="3" customWidth="1"/>
    <col min="11234" max="11234" width="9" style="3" bestFit="1" customWidth="1"/>
    <col min="11235" max="11235" width="2.28515625" style="3" customWidth="1"/>
    <col min="11236" max="11236" width="9" style="3" bestFit="1" customWidth="1"/>
    <col min="11237" max="11237" width="2.28515625" style="3" customWidth="1"/>
    <col min="11238" max="11238" width="9" style="3" bestFit="1" customWidth="1"/>
    <col min="11239" max="11239" width="2.28515625" style="3" customWidth="1"/>
    <col min="11240" max="11240" width="9" style="3" bestFit="1" customWidth="1"/>
    <col min="11241" max="11241" width="2.28515625" style="3" customWidth="1"/>
    <col min="11242" max="11242" width="9" style="3" bestFit="1" customWidth="1"/>
    <col min="11243" max="11243" width="5.7109375" style="3" customWidth="1"/>
    <col min="11244" max="11244" width="12.42578125" style="3"/>
    <col min="11245" max="11245" width="5.7109375" style="3" customWidth="1"/>
    <col min="11246" max="11246" width="12.42578125" style="3"/>
    <col min="11247" max="11247" width="5.7109375" style="3" customWidth="1"/>
    <col min="11248" max="11248" width="12.42578125" style="3"/>
    <col min="11249" max="11249" width="5.7109375" style="3" customWidth="1"/>
    <col min="11250" max="11480" width="12.42578125" style="3"/>
    <col min="11481" max="11481" width="7.28515625" style="3" customWidth="1"/>
    <col min="11482" max="11482" width="2.28515625" style="3" customWidth="1"/>
    <col min="11483" max="11483" width="6" style="3" customWidth="1"/>
    <col min="11484" max="11485" width="2.28515625" style="3" customWidth="1"/>
    <col min="11486" max="11486" width="9" style="3" customWidth="1"/>
    <col min="11487" max="11487" width="2.28515625" style="3" customWidth="1"/>
    <col min="11488" max="11488" width="9" style="3" bestFit="1" customWidth="1"/>
    <col min="11489" max="11489" width="2.28515625" style="3" customWidth="1"/>
    <col min="11490" max="11490" width="9" style="3" bestFit="1" customWidth="1"/>
    <col min="11491" max="11491" width="2.28515625" style="3" customWidth="1"/>
    <col min="11492" max="11492" width="9" style="3" bestFit="1" customWidth="1"/>
    <col min="11493" max="11493" width="2.28515625" style="3" customWidth="1"/>
    <col min="11494" max="11494" width="9" style="3" bestFit="1" customWidth="1"/>
    <col min="11495" max="11495" width="2.28515625" style="3" customWidth="1"/>
    <col min="11496" max="11496" width="9" style="3" bestFit="1" customWidth="1"/>
    <col min="11497" max="11497" width="2.28515625" style="3" customWidth="1"/>
    <col min="11498" max="11498" width="9" style="3" bestFit="1" customWidth="1"/>
    <col min="11499" max="11499" width="5.7109375" style="3" customWidth="1"/>
    <col min="11500" max="11500" width="12.42578125" style="3"/>
    <col min="11501" max="11501" width="5.7109375" style="3" customWidth="1"/>
    <col min="11502" max="11502" width="12.42578125" style="3"/>
    <col min="11503" max="11503" width="5.7109375" style="3" customWidth="1"/>
    <col min="11504" max="11504" width="12.42578125" style="3"/>
    <col min="11505" max="11505" width="5.7109375" style="3" customWidth="1"/>
    <col min="11506" max="11736" width="12.42578125" style="3"/>
    <col min="11737" max="11737" width="7.28515625" style="3" customWidth="1"/>
    <col min="11738" max="11738" width="2.28515625" style="3" customWidth="1"/>
    <col min="11739" max="11739" width="6" style="3" customWidth="1"/>
    <col min="11740" max="11741" width="2.28515625" style="3" customWidth="1"/>
    <col min="11742" max="11742" width="9" style="3" customWidth="1"/>
    <col min="11743" max="11743" width="2.28515625" style="3" customWidth="1"/>
    <col min="11744" max="11744" width="9" style="3" bestFit="1" customWidth="1"/>
    <col min="11745" max="11745" width="2.28515625" style="3" customWidth="1"/>
    <col min="11746" max="11746" width="9" style="3" bestFit="1" customWidth="1"/>
    <col min="11747" max="11747" width="2.28515625" style="3" customWidth="1"/>
    <col min="11748" max="11748" width="9" style="3" bestFit="1" customWidth="1"/>
    <col min="11749" max="11749" width="2.28515625" style="3" customWidth="1"/>
    <col min="11750" max="11750" width="9" style="3" bestFit="1" customWidth="1"/>
    <col min="11751" max="11751" width="2.28515625" style="3" customWidth="1"/>
    <col min="11752" max="11752" width="9" style="3" bestFit="1" customWidth="1"/>
    <col min="11753" max="11753" width="2.28515625" style="3" customWidth="1"/>
    <col min="11754" max="11754" width="9" style="3" bestFit="1" customWidth="1"/>
    <col min="11755" max="11755" width="5.7109375" style="3" customWidth="1"/>
    <col min="11756" max="11756" width="12.42578125" style="3"/>
    <col min="11757" max="11757" width="5.7109375" style="3" customWidth="1"/>
    <col min="11758" max="11758" width="12.42578125" style="3"/>
    <col min="11759" max="11759" width="5.7109375" style="3" customWidth="1"/>
    <col min="11760" max="11760" width="12.42578125" style="3"/>
    <col min="11761" max="11761" width="5.7109375" style="3" customWidth="1"/>
    <col min="11762" max="11992" width="12.42578125" style="3"/>
    <col min="11993" max="11993" width="7.28515625" style="3" customWidth="1"/>
    <col min="11994" max="11994" width="2.28515625" style="3" customWidth="1"/>
    <col min="11995" max="11995" width="6" style="3" customWidth="1"/>
    <col min="11996" max="11997" width="2.28515625" style="3" customWidth="1"/>
    <col min="11998" max="11998" width="9" style="3" customWidth="1"/>
    <col min="11999" max="11999" width="2.28515625" style="3" customWidth="1"/>
    <col min="12000" max="12000" width="9" style="3" bestFit="1" customWidth="1"/>
    <col min="12001" max="12001" width="2.28515625" style="3" customWidth="1"/>
    <col min="12002" max="12002" width="9" style="3" bestFit="1" customWidth="1"/>
    <col min="12003" max="12003" width="2.28515625" style="3" customWidth="1"/>
    <col min="12004" max="12004" width="9" style="3" bestFit="1" customWidth="1"/>
    <col min="12005" max="12005" width="2.28515625" style="3" customWidth="1"/>
    <col min="12006" max="12006" width="9" style="3" bestFit="1" customWidth="1"/>
    <col min="12007" max="12007" width="2.28515625" style="3" customWidth="1"/>
    <col min="12008" max="12008" width="9" style="3" bestFit="1" customWidth="1"/>
    <col min="12009" max="12009" width="2.28515625" style="3" customWidth="1"/>
    <col min="12010" max="12010" width="9" style="3" bestFit="1" customWidth="1"/>
    <col min="12011" max="12011" width="5.7109375" style="3" customWidth="1"/>
    <col min="12012" max="12012" width="12.42578125" style="3"/>
    <col min="12013" max="12013" width="5.7109375" style="3" customWidth="1"/>
    <col min="12014" max="12014" width="12.42578125" style="3"/>
    <col min="12015" max="12015" width="5.7109375" style="3" customWidth="1"/>
    <col min="12016" max="12016" width="12.42578125" style="3"/>
    <col min="12017" max="12017" width="5.7109375" style="3" customWidth="1"/>
    <col min="12018" max="12248" width="12.42578125" style="3"/>
    <col min="12249" max="12249" width="7.28515625" style="3" customWidth="1"/>
    <col min="12250" max="12250" width="2.28515625" style="3" customWidth="1"/>
    <col min="12251" max="12251" width="6" style="3" customWidth="1"/>
    <col min="12252" max="12253" width="2.28515625" style="3" customWidth="1"/>
    <col min="12254" max="12254" width="9" style="3" customWidth="1"/>
    <col min="12255" max="12255" width="2.28515625" style="3" customWidth="1"/>
    <col min="12256" max="12256" width="9" style="3" bestFit="1" customWidth="1"/>
    <col min="12257" max="12257" width="2.28515625" style="3" customWidth="1"/>
    <col min="12258" max="12258" width="9" style="3" bestFit="1" customWidth="1"/>
    <col min="12259" max="12259" width="2.28515625" style="3" customWidth="1"/>
    <col min="12260" max="12260" width="9" style="3" bestFit="1" customWidth="1"/>
    <col min="12261" max="12261" width="2.28515625" style="3" customWidth="1"/>
    <col min="12262" max="12262" width="9" style="3" bestFit="1" customWidth="1"/>
    <col min="12263" max="12263" width="2.28515625" style="3" customWidth="1"/>
    <col min="12264" max="12264" width="9" style="3" bestFit="1" customWidth="1"/>
    <col min="12265" max="12265" width="2.28515625" style="3" customWidth="1"/>
    <col min="12266" max="12266" width="9" style="3" bestFit="1" customWidth="1"/>
    <col min="12267" max="12267" width="5.7109375" style="3" customWidth="1"/>
    <col min="12268" max="12268" width="12.42578125" style="3"/>
    <col min="12269" max="12269" width="5.7109375" style="3" customWidth="1"/>
    <col min="12270" max="12270" width="12.42578125" style="3"/>
    <col min="12271" max="12271" width="5.7109375" style="3" customWidth="1"/>
    <col min="12272" max="12272" width="12.42578125" style="3"/>
    <col min="12273" max="12273" width="5.7109375" style="3" customWidth="1"/>
    <col min="12274" max="12504" width="12.42578125" style="3"/>
    <col min="12505" max="12505" width="7.28515625" style="3" customWidth="1"/>
    <col min="12506" max="12506" width="2.28515625" style="3" customWidth="1"/>
    <col min="12507" max="12507" width="6" style="3" customWidth="1"/>
    <col min="12508" max="12509" width="2.28515625" style="3" customWidth="1"/>
    <col min="12510" max="12510" width="9" style="3" customWidth="1"/>
    <col min="12511" max="12511" width="2.28515625" style="3" customWidth="1"/>
    <col min="12512" max="12512" width="9" style="3" bestFit="1" customWidth="1"/>
    <col min="12513" max="12513" width="2.28515625" style="3" customWidth="1"/>
    <col min="12514" max="12514" width="9" style="3" bestFit="1" customWidth="1"/>
    <col min="12515" max="12515" width="2.28515625" style="3" customWidth="1"/>
    <col min="12516" max="12516" width="9" style="3" bestFit="1" customWidth="1"/>
    <col min="12517" max="12517" width="2.28515625" style="3" customWidth="1"/>
    <col min="12518" max="12518" width="9" style="3" bestFit="1" customWidth="1"/>
    <col min="12519" max="12519" width="2.28515625" style="3" customWidth="1"/>
    <col min="12520" max="12520" width="9" style="3" bestFit="1" customWidth="1"/>
    <col min="12521" max="12521" width="2.28515625" style="3" customWidth="1"/>
    <col min="12522" max="12522" width="9" style="3" bestFit="1" customWidth="1"/>
    <col min="12523" max="12523" width="5.7109375" style="3" customWidth="1"/>
    <col min="12524" max="12524" width="12.42578125" style="3"/>
    <col min="12525" max="12525" width="5.7109375" style="3" customWidth="1"/>
    <col min="12526" max="12526" width="12.42578125" style="3"/>
    <col min="12527" max="12527" width="5.7109375" style="3" customWidth="1"/>
    <col min="12528" max="12528" width="12.42578125" style="3"/>
    <col min="12529" max="12529" width="5.7109375" style="3" customWidth="1"/>
    <col min="12530" max="12760" width="12.42578125" style="3"/>
    <col min="12761" max="12761" width="7.28515625" style="3" customWidth="1"/>
    <col min="12762" max="12762" width="2.28515625" style="3" customWidth="1"/>
    <col min="12763" max="12763" width="6" style="3" customWidth="1"/>
    <col min="12764" max="12765" width="2.28515625" style="3" customWidth="1"/>
    <col min="12766" max="12766" width="9" style="3" customWidth="1"/>
    <col min="12767" max="12767" width="2.28515625" style="3" customWidth="1"/>
    <col min="12768" max="12768" width="9" style="3" bestFit="1" customWidth="1"/>
    <col min="12769" max="12769" width="2.28515625" style="3" customWidth="1"/>
    <col min="12770" max="12770" width="9" style="3" bestFit="1" customWidth="1"/>
    <col min="12771" max="12771" width="2.28515625" style="3" customWidth="1"/>
    <col min="12772" max="12772" width="9" style="3" bestFit="1" customWidth="1"/>
    <col min="12773" max="12773" width="2.28515625" style="3" customWidth="1"/>
    <col min="12774" max="12774" width="9" style="3" bestFit="1" customWidth="1"/>
    <col min="12775" max="12775" width="2.28515625" style="3" customWidth="1"/>
    <col min="12776" max="12776" width="9" style="3" bestFit="1" customWidth="1"/>
    <col min="12777" max="12777" width="2.28515625" style="3" customWidth="1"/>
    <col min="12778" max="12778" width="9" style="3" bestFit="1" customWidth="1"/>
    <col min="12779" max="12779" width="5.7109375" style="3" customWidth="1"/>
    <col min="12780" max="12780" width="12.42578125" style="3"/>
    <col min="12781" max="12781" width="5.7109375" style="3" customWidth="1"/>
    <col min="12782" max="12782" width="12.42578125" style="3"/>
    <col min="12783" max="12783" width="5.7109375" style="3" customWidth="1"/>
    <col min="12784" max="12784" width="12.42578125" style="3"/>
    <col min="12785" max="12785" width="5.7109375" style="3" customWidth="1"/>
    <col min="12786" max="13016" width="12.42578125" style="3"/>
    <col min="13017" max="13017" width="7.28515625" style="3" customWidth="1"/>
    <col min="13018" max="13018" width="2.28515625" style="3" customWidth="1"/>
    <col min="13019" max="13019" width="6" style="3" customWidth="1"/>
    <col min="13020" max="13021" width="2.28515625" style="3" customWidth="1"/>
    <col min="13022" max="13022" width="9" style="3" customWidth="1"/>
    <col min="13023" max="13023" width="2.28515625" style="3" customWidth="1"/>
    <col min="13024" max="13024" width="9" style="3" bestFit="1" customWidth="1"/>
    <col min="13025" max="13025" width="2.28515625" style="3" customWidth="1"/>
    <col min="13026" max="13026" width="9" style="3" bestFit="1" customWidth="1"/>
    <col min="13027" max="13027" width="2.28515625" style="3" customWidth="1"/>
    <col min="13028" max="13028" width="9" style="3" bestFit="1" customWidth="1"/>
    <col min="13029" max="13029" width="2.28515625" style="3" customWidth="1"/>
    <col min="13030" max="13030" width="9" style="3" bestFit="1" customWidth="1"/>
    <col min="13031" max="13031" width="2.28515625" style="3" customWidth="1"/>
    <col min="13032" max="13032" width="9" style="3" bestFit="1" customWidth="1"/>
    <col min="13033" max="13033" width="2.28515625" style="3" customWidth="1"/>
    <col min="13034" max="13034" width="9" style="3" bestFit="1" customWidth="1"/>
    <col min="13035" max="13035" width="5.7109375" style="3" customWidth="1"/>
    <col min="13036" max="13036" width="12.42578125" style="3"/>
    <col min="13037" max="13037" width="5.7109375" style="3" customWidth="1"/>
    <col min="13038" max="13038" width="12.42578125" style="3"/>
    <col min="13039" max="13039" width="5.7109375" style="3" customWidth="1"/>
    <col min="13040" max="13040" width="12.42578125" style="3"/>
    <col min="13041" max="13041" width="5.7109375" style="3" customWidth="1"/>
    <col min="13042" max="13272" width="12.42578125" style="3"/>
    <col min="13273" max="13273" width="7.28515625" style="3" customWidth="1"/>
    <col min="13274" max="13274" width="2.28515625" style="3" customWidth="1"/>
    <col min="13275" max="13275" width="6" style="3" customWidth="1"/>
    <col min="13276" max="13277" width="2.28515625" style="3" customWidth="1"/>
    <col min="13278" max="13278" width="9" style="3" customWidth="1"/>
    <col min="13279" max="13279" width="2.28515625" style="3" customWidth="1"/>
    <col min="13280" max="13280" width="9" style="3" bestFit="1" customWidth="1"/>
    <col min="13281" max="13281" width="2.28515625" style="3" customWidth="1"/>
    <col min="13282" max="13282" width="9" style="3" bestFit="1" customWidth="1"/>
    <col min="13283" max="13283" width="2.28515625" style="3" customWidth="1"/>
    <col min="13284" max="13284" width="9" style="3" bestFit="1" customWidth="1"/>
    <col min="13285" max="13285" width="2.28515625" style="3" customWidth="1"/>
    <col min="13286" max="13286" width="9" style="3" bestFit="1" customWidth="1"/>
    <col min="13287" max="13287" width="2.28515625" style="3" customWidth="1"/>
    <col min="13288" max="13288" width="9" style="3" bestFit="1" customWidth="1"/>
    <col min="13289" max="13289" width="2.28515625" style="3" customWidth="1"/>
    <col min="13290" max="13290" width="9" style="3" bestFit="1" customWidth="1"/>
    <col min="13291" max="13291" width="5.7109375" style="3" customWidth="1"/>
    <col min="13292" max="13292" width="12.42578125" style="3"/>
    <col min="13293" max="13293" width="5.7109375" style="3" customWidth="1"/>
    <col min="13294" max="13294" width="12.42578125" style="3"/>
    <col min="13295" max="13295" width="5.7109375" style="3" customWidth="1"/>
    <col min="13296" max="13296" width="12.42578125" style="3"/>
    <col min="13297" max="13297" width="5.7109375" style="3" customWidth="1"/>
    <col min="13298" max="13528" width="12.42578125" style="3"/>
    <col min="13529" max="13529" width="7.28515625" style="3" customWidth="1"/>
    <col min="13530" max="13530" width="2.28515625" style="3" customWidth="1"/>
    <col min="13531" max="13531" width="6" style="3" customWidth="1"/>
    <col min="13532" max="13533" width="2.28515625" style="3" customWidth="1"/>
    <col min="13534" max="13534" width="9" style="3" customWidth="1"/>
    <col min="13535" max="13535" width="2.28515625" style="3" customWidth="1"/>
    <col min="13536" max="13536" width="9" style="3" bestFit="1" customWidth="1"/>
    <col min="13537" max="13537" width="2.28515625" style="3" customWidth="1"/>
    <col min="13538" max="13538" width="9" style="3" bestFit="1" customWidth="1"/>
    <col min="13539" max="13539" width="2.28515625" style="3" customWidth="1"/>
    <col min="13540" max="13540" width="9" style="3" bestFit="1" customWidth="1"/>
    <col min="13541" max="13541" width="2.28515625" style="3" customWidth="1"/>
    <col min="13542" max="13542" width="9" style="3" bestFit="1" customWidth="1"/>
    <col min="13543" max="13543" width="2.28515625" style="3" customWidth="1"/>
    <col min="13544" max="13544" width="9" style="3" bestFit="1" customWidth="1"/>
    <col min="13545" max="13545" width="2.28515625" style="3" customWidth="1"/>
    <col min="13546" max="13546" width="9" style="3" bestFit="1" customWidth="1"/>
    <col min="13547" max="13547" width="5.7109375" style="3" customWidth="1"/>
    <col min="13548" max="13548" width="12.42578125" style="3"/>
    <col min="13549" max="13549" width="5.7109375" style="3" customWidth="1"/>
    <col min="13550" max="13550" width="12.42578125" style="3"/>
    <col min="13551" max="13551" width="5.7109375" style="3" customWidth="1"/>
    <col min="13552" max="13552" width="12.42578125" style="3"/>
    <col min="13553" max="13553" width="5.7109375" style="3" customWidth="1"/>
    <col min="13554" max="13784" width="12.42578125" style="3"/>
    <col min="13785" max="13785" width="7.28515625" style="3" customWidth="1"/>
    <col min="13786" max="13786" width="2.28515625" style="3" customWidth="1"/>
    <col min="13787" max="13787" width="6" style="3" customWidth="1"/>
    <col min="13788" max="13789" width="2.28515625" style="3" customWidth="1"/>
    <col min="13790" max="13790" width="9" style="3" customWidth="1"/>
    <col min="13791" max="13791" width="2.28515625" style="3" customWidth="1"/>
    <col min="13792" max="13792" width="9" style="3" bestFit="1" customWidth="1"/>
    <col min="13793" max="13793" width="2.28515625" style="3" customWidth="1"/>
    <col min="13794" max="13794" width="9" style="3" bestFit="1" customWidth="1"/>
    <col min="13795" max="13795" width="2.28515625" style="3" customWidth="1"/>
    <col min="13796" max="13796" width="9" style="3" bestFit="1" customWidth="1"/>
    <col min="13797" max="13797" width="2.28515625" style="3" customWidth="1"/>
    <col min="13798" max="13798" width="9" style="3" bestFit="1" customWidth="1"/>
    <col min="13799" max="13799" width="2.28515625" style="3" customWidth="1"/>
    <col min="13800" max="13800" width="9" style="3" bestFit="1" customWidth="1"/>
    <col min="13801" max="13801" width="2.28515625" style="3" customWidth="1"/>
    <col min="13802" max="13802" width="9" style="3" bestFit="1" customWidth="1"/>
    <col min="13803" max="13803" width="5.7109375" style="3" customWidth="1"/>
    <col min="13804" max="13804" width="12.42578125" style="3"/>
    <col min="13805" max="13805" width="5.7109375" style="3" customWidth="1"/>
    <col min="13806" max="13806" width="12.42578125" style="3"/>
    <col min="13807" max="13807" width="5.7109375" style="3" customWidth="1"/>
    <col min="13808" max="13808" width="12.42578125" style="3"/>
    <col min="13809" max="13809" width="5.7109375" style="3" customWidth="1"/>
    <col min="13810" max="14040" width="12.42578125" style="3"/>
    <col min="14041" max="14041" width="7.28515625" style="3" customWidth="1"/>
    <col min="14042" max="14042" width="2.28515625" style="3" customWidth="1"/>
    <col min="14043" max="14043" width="6" style="3" customWidth="1"/>
    <col min="14044" max="14045" width="2.28515625" style="3" customWidth="1"/>
    <col min="14046" max="14046" width="9" style="3" customWidth="1"/>
    <col min="14047" max="14047" width="2.28515625" style="3" customWidth="1"/>
    <col min="14048" max="14048" width="9" style="3" bestFit="1" customWidth="1"/>
    <col min="14049" max="14049" width="2.28515625" style="3" customWidth="1"/>
    <col min="14050" max="14050" width="9" style="3" bestFit="1" customWidth="1"/>
    <col min="14051" max="14051" width="2.28515625" style="3" customWidth="1"/>
    <col min="14052" max="14052" width="9" style="3" bestFit="1" customWidth="1"/>
    <col min="14053" max="14053" width="2.28515625" style="3" customWidth="1"/>
    <col min="14054" max="14054" width="9" style="3" bestFit="1" customWidth="1"/>
    <col min="14055" max="14055" width="2.28515625" style="3" customWidth="1"/>
    <col min="14056" max="14056" width="9" style="3" bestFit="1" customWidth="1"/>
    <col min="14057" max="14057" width="2.28515625" style="3" customWidth="1"/>
    <col min="14058" max="14058" width="9" style="3" bestFit="1" customWidth="1"/>
    <col min="14059" max="14059" width="5.7109375" style="3" customWidth="1"/>
    <col min="14060" max="14060" width="12.42578125" style="3"/>
    <col min="14061" max="14061" width="5.7109375" style="3" customWidth="1"/>
    <col min="14062" max="14062" width="12.42578125" style="3"/>
    <col min="14063" max="14063" width="5.7109375" style="3" customWidth="1"/>
    <col min="14064" max="14064" width="12.42578125" style="3"/>
    <col min="14065" max="14065" width="5.7109375" style="3" customWidth="1"/>
    <col min="14066" max="14296" width="12.42578125" style="3"/>
    <col min="14297" max="14297" width="7.28515625" style="3" customWidth="1"/>
    <col min="14298" max="14298" width="2.28515625" style="3" customWidth="1"/>
    <col min="14299" max="14299" width="6" style="3" customWidth="1"/>
    <col min="14300" max="14301" width="2.28515625" style="3" customWidth="1"/>
    <col min="14302" max="14302" width="9" style="3" customWidth="1"/>
    <col min="14303" max="14303" width="2.28515625" style="3" customWidth="1"/>
    <col min="14304" max="14304" width="9" style="3" bestFit="1" customWidth="1"/>
    <col min="14305" max="14305" width="2.28515625" style="3" customWidth="1"/>
    <col min="14306" max="14306" width="9" style="3" bestFit="1" customWidth="1"/>
    <col min="14307" max="14307" width="2.28515625" style="3" customWidth="1"/>
    <col min="14308" max="14308" width="9" style="3" bestFit="1" customWidth="1"/>
    <col min="14309" max="14309" width="2.28515625" style="3" customWidth="1"/>
    <col min="14310" max="14310" width="9" style="3" bestFit="1" customWidth="1"/>
    <col min="14311" max="14311" width="2.28515625" style="3" customWidth="1"/>
    <col min="14312" max="14312" width="9" style="3" bestFit="1" customWidth="1"/>
    <col min="14313" max="14313" width="2.28515625" style="3" customWidth="1"/>
    <col min="14314" max="14314" width="9" style="3" bestFit="1" customWidth="1"/>
    <col min="14315" max="14315" width="5.7109375" style="3" customWidth="1"/>
    <col min="14316" max="14316" width="12.42578125" style="3"/>
    <col min="14317" max="14317" width="5.7109375" style="3" customWidth="1"/>
    <col min="14318" max="14318" width="12.42578125" style="3"/>
    <col min="14319" max="14319" width="5.7109375" style="3" customWidth="1"/>
    <col min="14320" max="14320" width="12.42578125" style="3"/>
    <col min="14321" max="14321" width="5.7109375" style="3" customWidth="1"/>
    <col min="14322" max="14552" width="12.42578125" style="3"/>
    <col min="14553" max="14553" width="7.28515625" style="3" customWidth="1"/>
    <col min="14554" max="14554" width="2.28515625" style="3" customWidth="1"/>
    <col min="14555" max="14555" width="6" style="3" customWidth="1"/>
    <col min="14556" max="14557" width="2.28515625" style="3" customWidth="1"/>
    <col min="14558" max="14558" width="9" style="3" customWidth="1"/>
    <col min="14559" max="14559" width="2.28515625" style="3" customWidth="1"/>
    <col min="14560" max="14560" width="9" style="3" bestFit="1" customWidth="1"/>
    <col min="14561" max="14561" width="2.28515625" style="3" customWidth="1"/>
    <col min="14562" max="14562" width="9" style="3" bestFit="1" customWidth="1"/>
    <col min="14563" max="14563" width="2.28515625" style="3" customWidth="1"/>
    <col min="14564" max="14564" width="9" style="3" bestFit="1" customWidth="1"/>
    <col min="14565" max="14565" width="2.28515625" style="3" customWidth="1"/>
    <col min="14566" max="14566" width="9" style="3" bestFit="1" customWidth="1"/>
    <col min="14567" max="14567" width="2.28515625" style="3" customWidth="1"/>
    <col min="14568" max="14568" width="9" style="3" bestFit="1" customWidth="1"/>
    <col min="14569" max="14569" width="2.28515625" style="3" customWidth="1"/>
    <col min="14570" max="14570" width="9" style="3" bestFit="1" customWidth="1"/>
    <col min="14571" max="14571" width="5.7109375" style="3" customWidth="1"/>
    <col min="14572" max="14572" width="12.42578125" style="3"/>
    <col min="14573" max="14573" width="5.7109375" style="3" customWidth="1"/>
    <col min="14574" max="14574" width="12.42578125" style="3"/>
    <col min="14575" max="14575" width="5.7109375" style="3" customWidth="1"/>
    <col min="14576" max="14576" width="12.42578125" style="3"/>
    <col min="14577" max="14577" width="5.7109375" style="3" customWidth="1"/>
    <col min="14578" max="14808" width="12.42578125" style="3"/>
    <col min="14809" max="14809" width="7.28515625" style="3" customWidth="1"/>
    <col min="14810" max="14810" width="2.28515625" style="3" customWidth="1"/>
    <col min="14811" max="14811" width="6" style="3" customWidth="1"/>
    <col min="14812" max="14813" width="2.28515625" style="3" customWidth="1"/>
    <col min="14814" max="14814" width="9" style="3" customWidth="1"/>
    <col min="14815" max="14815" width="2.28515625" style="3" customWidth="1"/>
    <col min="14816" max="14816" width="9" style="3" bestFit="1" customWidth="1"/>
    <col min="14817" max="14817" width="2.28515625" style="3" customWidth="1"/>
    <col min="14818" max="14818" width="9" style="3" bestFit="1" customWidth="1"/>
    <col min="14819" max="14819" width="2.28515625" style="3" customWidth="1"/>
    <col min="14820" max="14820" width="9" style="3" bestFit="1" customWidth="1"/>
    <col min="14821" max="14821" width="2.28515625" style="3" customWidth="1"/>
    <col min="14822" max="14822" width="9" style="3" bestFit="1" customWidth="1"/>
    <col min="14823" max="14823" width="2.28515625" style="3" customWidth="1"/>
    <col min="14824" max="14824" width="9" style="3" bestFit="1" customWidth="1"/>
    <col min="14825" max="14825" width="2.28515625" style="3" customWidth="1"/>
    <col min="14826" max="14826" width="9" style="3" bestFit="1" customWidth="1"/>
    <col min="14827" max="14827" width="5.7109375" style="3" customWidth="1"/>
    <col min="14828" max="14828" width="12.42578125" style="3"/>
    <col min="14829" max="14829" width="5.7109375" style="3" customWidth="1"/>
    <col min="14830" max="14830" width="12.42578125" style="3"/>
    <col min="14831" max="14831" width="5.7109375" style="3" customWidth="1"/>
    <col min="14832" max="14832" width="12.42578125" style="3"/>
    <col min="14833" max="14833" width="5.7109375" style="3" customWidth="1"/>
    <col min="14834" max="15064" width="12.42578125" style="3"/>
    <col min="15065" max="15065" width="7.28515625" style="3" customWidth="1"/>
    <col min="15066" max="15066" width="2.28515625" style="3" customWidth="1"/>
    <col min="15067" max="15067" width="6" style="3" customWidth="1"/>
    <col min="15068" max="15069" width="2.28515625" style="3" customWidth="1"/>
    <col min="15070" max="15070" width="9" style="3" customWidth="1"/>
    <col min="15071" max="15071" width="2.28515625" style="3" customWidth="1"/>
    <col min="15072" max="15072" width="9" style="3" bestFit="1" customWidth="1"/>
    <col min="15073" max="15073" width="2.28515625" style="3" customWidth="1"/>
    <col min="15074" max="15074" width="9" style="3" bestFit="1" customWidth="1"/>
    <col min="15075" max="15075" width="2.28515625" style="3" customWidth="1"/>
    <col min="15076" max="15076" width="9" style="3" bestFit="1" customWidth="1"/>
    <col min="15077" max="15077" width="2.28515625" style="3" customWidth="1"/>
    <col min="15078" max="15078" width="9" style="3" bestFit="1" customWidth="1"/>
    <col min="15079" max="15079" width="2.28515625" style="3" customWidth="1"/>
    <col min="15080" max="15080" width="9" style="3" bestFit="1" customWidth="1"/>
    <col min="15081" max="15081" width="2.28515625" style="3" customWidth="1"/>
    <col min="15082" max="15082" width="9" style="3" bestFit="1" customWidth="1"/>
    <col min="15083" max="15083" width="5.7109375" style="3" customWidth="1"/>
    <col min="15084" max="15084" width="12.42578125" style="3"/>
    <col min="15085" max="15085" width="5.7109375" style="3" customWidth="1"/>
    <col min="15086" max="15086" width="12.42578125" style="3"/>
    <col min="15087" max="15087" width="5.7109375" style="3" customWidth="1"/>
    <col min="15088" max="15088" width="12.42578125" style="3"/>
    <col min="15089" max="15089" width="5.7109375" style="3" customWidth="1"/>
    <col min="15090" max="15320" width="12.42578125" style="3"/>
    <col min="15321" max="15321" width="7.28515625" style="3" customWidth="1"/>
    <col min="15322" max="15322" width="2.28515625" style="3" customWidth="1"/>
    <col min="15323" max="15323" width="6" style="3" customWidth="1"/>
    <col min="15324" max="15325" width="2.28515625" style="3" customWidth="1"/>
    <col min="15326" max="15326" width="9" style="3" customWidth="1"/>
    <col min="15327" max="15327" width="2.28515625" style="3" customWidth="1"/>
    <col min="15328" max="15328" width="9" style="3" bestFit="1" customWidth="1"/>
    <col min="15329" max="15329" width="2.28515625" style="3" customWidth="1"/>
    <col min="15330" max="15330" width="9" style="3" bestFit="1" customWidth="1"/>
    <col min="15331" max="15331" width="2.28515625" style="3" customWidth="1"/>
    <col min="15332" max="15332" width="9" style="3" bestFit="1" customWidth="1"/>
    <col min="15333" max="15333" width="2.28515625" style="3" customWidth="1"/>
    <col min="15334" max="15334" width="9" style="3" bestFit="1" customWidth="1"/>
    <col min="15335" max="15335" width="2.28515625" style="3" customWidth="1"/>
    <col min="15336" max="15336" width="9" style="3" bestFit="1" customWidth="1"/>
    <col min="15337" max="15337" width="2.28515625" style="3" customWidth="1"/>
    <col min="15338" max="15338" width="9" style="3" bestFit="1" customWidth="1"/>
    <col min="15339" max="15339" width="5.7109375" style="3" customWidth="1"/>
    <col min="15340" max="15340" width="12.42578125" style="3"/>
    <col min="15341" max="15341" width="5.7109375" style="3" customWidth="1"/>
    <col min="15342" max="15342" width="12.42578125" style="3"/>
    <col min="15343" max="15343" width="5.7109375" style="3" customWidth="1"/>
    <col min="15344" max="15344" width="12.42578125" style="3"/>
    <col min="15345" max="15345" width="5.7109375" style="3" customWidth="1"/>
    <col min="15346" max="15576" width="12.42578125" style="3"/>
    <col min="15577" max="15577" width="7.28515625" style="3" customWidth="1"/>
    <col min="15578" max="15578" width="2.28515625" style="3" customWidth="1"/>
    <col min="15579" max="15579" width="6" style="3" customWidth="1"/>
    <col min="15580" max="15581" width="2.28515625" style="3" customWidth="1"/>
    <col min="15582" max="15582" width="9" style="3" customWidth="1"/>
    <col min="15583" max="15583" width="2.28515625" style="3" customWidth="1"/>
    <col min="15584" max="15584" width="9" style="3" bestFit="1" customWidth="1"/>
    <col min="15585" max="15585" width="2.28515625" style="3" customWidth="1"/>
    <col min="15586" max="15586" width="9" style="3" bestFit="1" customWidth="1"/>
    <col min="15587" max="15587" width="2.28515625" style="3" customWidth="1"/>
    <col min="15588" max="15588" width="9" style="3" bestFit="1" customWidth="1"/>
    <col min="15589" max="15589" width="2.28515625" style="3" customWidth="1"/>
    <col min="15590" max="15590" width="9" style="3" bestFit="1" customWidth="1"/>
    <col min="15591" max="15591" width="2.28515625" style="3" customWidth="1"/>
    <col min="15592" max="15592" width="9" style="3" bestFit="1" customWidth="1"/>
    <col min="15593" max="15593" width="2.28515625" style="3" customWidth="1"/>
    <col min="15594" max="15594" width="9" style="3" bestFit="1" customWidth="1"/>
    <col min="15595" max="15595" width="5.7109375" style="3" customWidth="1"/>
    <col min="15596" max="15596" width="12.42578125" style="3"/>
    <col min="15597" max="15597" width="5.7109375" style="3" customWidth="1"/>
    <col min="15598" max="15598" width="12.42578125" style="3"/>
    <col min="15599" max="15599" width="5.7109375" style="3" customWidth="1"/>
    <col min="15600" max="15600" width="12.42578125" style="3"/>
    <col min="15601" max="15601" width="5.7109375" style="3" customWidth="1"/>
    <col min="15602" max="15832" width="12.42578125" style="3"/>
    <col min="15833" max="15833" width="7.28515625" style="3" customWidth="1"/>
    <col min="15834" max="15834" width="2.28515625" style="3" customWidth="1"/>
    <col min="15835" max="15835" width="6" style="3" customWidth="1"/>
    <col min="15836" max="15837" width="2.28515625" style="3" customWidth="1"/>
    <col min="15838" max="15838" width="9" style="3" customWidth="1"/>
    <col min="15839" max="15839" width="2.28515625" style="3" customWidth="1"/>
    <col min="15840" max="15840" width="9" style="3" bestFit="1" customWidth="1"/>
    <col min="15841" max="15841" width="2.28515625" style="3" customWidth="1"/>
    <col min="15842" max="15842" width="9" style="3" bestFit="1" customWidth="1"/>
    <col min="15843" max="15843" width="2.28515625" style="3" customWidth="1"/>
    <col min="15844" max="15844" width="9" style="3" bestFit="1" customWidth="1"/>
    <col min="15845" max="15845" width="2.28515625" style="3" customWidth="1"/>
    <col min="15846" max="15846" width="9" style="3" bestFit="1" customWidth="1"/>
    <col min="15847" max="15847" width="2.28515625" style="3" customWidth="1"/>
    <col min="15848" max="15848" width="9" style="3" bestFit="1" customWidth="1"/>
    <col min="15849" max="15849" width="2.28515625" style="3" customWidth="1"/>
    <col min="15850" max="15850" width="9" style="3" bestFit="1" customWidth="1"/>
    <col min="15851" max="15851" width="5.7109375" style="3" customWidth="1"/>
    <col min="15852" max="15852" width="12.42578125" style="3"/>
    <col min="15853" max="15853" width="5.7109375" style="3" customWidth="1"/>
    <col min="15854" max="15854" width="12.42578125" style="3"/>
    <col min="15855" max="15855" width="5.7109375" style="3" customWidth="1"/>
    <col min="15856" max="15856" width="12.42578125" style="3"/>
    <col min="15857" max="15857" width="5.7109375" style="3" customWidth="1"/>
    <col min="15858" max="16088" width="12.42578125" style="3"/>
    <col min="16089" max="16089" width="7.28515625" style="3" customWidth="1"/>
    <col min="16090" max="16090" width="2.28515625" style="3" customWidth="1"/>
    <col min="16091" max="16091" width="6" style="3" customWidth="1"/>
    <col min="16092" max="16093" width="2.28515625" style="3" customWidth="1"/>
    <col min="16094" max="16094" width="9" style="3" customWidth="1"/>
    <col min="16095" max="16095" width="2.28515625" style="3" customWidth="1"/>
    <col min="16096" max="16096" width="9" style="3" bestFit="1" customWidth="1"/>
    <col min="16097" max="16097" width="2.28515625" style="3" customWidth="1"/>
    <col min="16098" max="16098" width="9" style="3" bestFit="1" customWidth="1"/>
    <col min="16099" max="16099" width="2.28515625" style="3" customWidth="1"/>
    <col min="16100" max="16100" width="9" style="3" bestFit="1" customWidth="1"/>
    <col min="16101" max="16101" width="2.28515625" style="3" customWidth="1"/>
    <col min="16102" max="16102" width="9" style="3" bestFit="1" customWidth="1"/>
    <col min="16103" max="16103" width="2.28515625" style="3" customWidth="1"/>
    <col min="16104" max="16104" width="9" style="3" bestFit="1" customWidth="1"/>
    <col min="16105" max="16105" width="2.28515625" style="3" customWidth="1"/>
    <col min="16106" max="16106" width="9" style="3" bestFit="1" customWidth="1"/>
    <col min="16107" max="16107" width="5.7109375" style="3" customWidth="1"/>
    <col min="16108" max="16108" width="12.42578125" style="3"/>
    <col min="16109" max="16109" width="5.7109375" style="3" customWidth="1"/>
    <col min="16110" max="16110" width="12.42578125" style="3"/>
    <col min="16111" max="16111" width="5.7109375" style="3" customWidth="1"/>
    <col min="16112" max="16112" width="12.42578125" style="3"/>
    <col min="16113" max="16113" width="5.7109375" style="3" customWidth="1"/>
    <col min="16114" max="16384" width="12.42578125" style="3"/>
  </cols>
  <sheetData>
    <row r="2" spans="1:13" ht="15.75" x14ac:dyDescent="0.25">
      <c r="A2" s="309" t="s">
        <v>88</v>
      </c>
      <c r="B2" s="309"/>
      <c r="C2" s="309"/>
      <c r="D2" s="309"/>
      <c r="E2" s="309"/>
      <c r="F2" s="309"/>
      <c r="G2" s="309"/>
      <c r="H2" s="306"/>
    </row>
    <row r="3" spans="1:13" ht="15.75" x14ac:dyDescent="0.25">
      <c r="A3" s="309" t="s">
        <v>51</v>
      </c>
      <c r="B3" s="309"/>
      <c r="C3" s="309"/>
      <c r="D3" s="309"/>
      <c r="E3" s="309"/>
      <c r="F3" s="309"/>
      <c r="G3" s="309"/>
      <c r="H3" s="306"/>
    </row>
    <row r="5" spans="1:13" x14ac:dyDescent="0.25">
      <c r="A5" s="6" t="s">
        <v>116</v>
      </c>
      <c r="B5" s="6"/>
      <c r="C5" s="6"/>
      <c r="D5" s="6"/>
      <c r="E5" s="6"/>
      <c r="F5" s="6"/>
      <c r="G5" s="6"/>
      <c r="H5" s="6"/>
      <c r="J5" s="6"/>
      <c r="K5" s="44"/>
    </row>
    <row r="6" spans="1:13" x14ac:dyDescent="0.25">
      <c r="A6" s="6" t="s">
        <v>117</v>
      </c>
      <c r="B6" s="6"/>
      <c r="C6" s="44"/>
      <c r="D6" s="44"/>
      <c r="E6" s="44"/>
      <c r="F6" s="44"/>
      <c r="G6" s="44"/>
      <c r="H6" s="44"/>
      <c r="J6" s="44"/>
      <c r="K6" s="44"/>
    </row>
    <row r="7" spans="1:13" ht="15.75" x14ac:dyDescent="0.25">
      <c r="A7" s="3" t="s">
        <v>148</v>
      </c>
      <c r="K7" s="39"/>
    </row>
    <row r="8" spans="1:13" ht="15.75" x14ac:dyDescent="0.25">
      <c r="B8" s="4" t="s">
        <v>123</v>
      </c>
      <c r="C8" s="3" t="s">
        <v>126</v>
      </c>
      <c r="K8" s="41"/>
    </row>
    <row r="9" spans="1:13" ht="15.75" x14ac:dyDescent="0.25">
      <c r="B9" s="4" t="s">
        <v>124</v>
      </c>
      <c r="C9" s="3" t="s">
        <v>127</v>
      </c>
      <c r="K9" s="78"/>
    </row>
    <row r="10" spans="1:13" ht="15.75" x14ac:dyDescent="0.25">
      <c r="B10" s="4" t="s">
        <v>125</v>
      </c>
      <c r="C10" s="3" t="s">
        <v>128</v>
      </c>
      <c r="K10" s="78"/>
    </row>
    <row r="11" spans="1:13" ht="15.75" x14ac:dyDescent="0.25">
      <c r="B11" s="4" t="s">
        <v>129</v>
      </c>
      <c r="C11" s="3" t="s">
        <v>130</v>
      </c>
      <c r="K11" s="78"/>
    </row>
    <row r="12" spans="1:13" ht="15.75" x14ac:dyDescent="0.25">
      <c r="A12" s="14"/>
      <c r="B12" s="14"/>
      <c r="J12" s="320" t="s">
        <v>317</v>
      </c>
      <c r="K12" s="320"/>
      <c r="L12" s="320"/>
      <c r="M12" s="320"/>
    </row>
    <row r="13" spans="1:13" ht="15.75" thickBot="1" x14ac:dyDescent="0.3">
      <c r="A13" s="8" t="s">
        <v>56</v>
      </c>
      <c r="B13" s="8" t="s">
        <v>210</v>
      </c>
      <c r="C13" s="8" t="s">
        <v>16</v>
      </c>
      <c r="D13" s="8" t="s">
        <v>19</v>
      </c>
      <c r="E13" s="8" t="s">
        <v>31</v>
      </c>
      <c r="F13" s="8" t="s">
        <v>23</v>
      </c>
      <c r="G13" s="8" t="s">
        <v>32</v>
      </c>
      <c r="H13" s="8" t="s">
        <v>335</v>
      </c>
      <c r="J13" s="8" t="s">
        <v>321</v>
      </c>
      <c r="K13" s="8" t="s">
        <v>322</v>
      </c>
      <c r="L13" s="8" t="s">
        <v>323</v>
      </c>
      <c r="M13" s="8" t="s">
        <v>324</v>
      </c>
    </row>
    <row r="14" spans="1:13" x14ac:dyDescent="0.25">
      <c r="A14" s="54" t="s">
        <v>57</v>
      </c>
      <c r="B14" s="212">
        <v>1868</v>
      </c>
      <c r="C14" s="10">
        <v>0</v>
      </c>
      <c r="D14" s="10">
        <v>0</v>
      </c>
      <c r="E14" s="20">
        <f>ROUND((B14/$E$33),4)</f>
        <v>0.25219999999999998</v>
      </c>
      <c r="F14" s="10">
        <v>0</v>
      </c>
      <c r="G14" s="20">
        <f>ROUND((B14/$G$33),4)</f>
        <v>0.41770000000000002</v>
      </c>
      <c r="H14" s="10">
        <v>0</v>
      </c>
      <c r="J14" s="20"/>
      <c r="K14" s="20"/>
      <c r="L14" s="20"/>
      <c r="M14" s="20"/>
    </row>
    <row r="15" spans="1:13" x14ac:dyDescent="0.25">
      <c r="A15" s="54" t="s">
        <v>87</v>
      </c>
      <c r="B15" s="213"/>
      <c r="C15" s="10">
        <v>0</v>
      </c>
      <c r="D15" s="10">
        <v>0</v>
      </c>
      <c r="E15" s="1">
        <v>0</v>
      </c>
      <c r="F15" s="1">
        <v>0</v>
      </c>
      <c r="G15" s="10">
        <v>0</v>
      </c>
      <c r="H15" s="10">
        <v>0</v>
      </c>
      <c r="J15" s="37"/>
      <c r="K15" s="37"/>
      <c r="L15" s="37"/>
      <c r="M15" s="37"/>
    </row>
    <row r="16" spans="1:13" x14ac:dyDescent="0.25">
      <c r="A16" s="54" t="s">
        <v>58</v>
      </c>
      <c r="B16" s="212">
        <v>201</v>
      </c>
      <c r="C16" s="20">
        <f>ROUND((B16/$C$33),4)</f>
        <v>7.7200000000000005E-2</v>
      </c>
      <c r="D16" s="20">
        <f>ROUND((B16/$D$33),4)</f>
        <v>7.7200000000000005E-2</v>
      </c>
      <c r="E16" s="20">
        <f>ROUND((B16/$E$33),4)</f>
        <v>2.7099999999999999E-2</v>
      </c>
      <c r="F16" s="20">
        <f>ROUND((B16/$F$33),4)</f>
        <v>3.6299999999999999E-2</v>
      </c>
      <c r="G16" s="20">
        <f>ROUND((B16/$G$33),4)</f>
        <v>4.4900000000000002E-2</v>
      </c>
      <c r="H16" s="20">
        <f>ROUND((B16/$H$33),4)</f>
        <v>4.7300000000000002E-2</v>
      </c>
      <c r="J16" s="20"/>
      <c r="K16" s="20"/>
      <c r="L16" s="20"/>
      <c r="M16" s="20"/>
    </row>
    <row r="17" spans="1:13" x14ac:dyDescent="0.25">
      <c r="A17" s="54" t="s">
        <v>59</v>
      </c>
      <c r="B17" s="212">
        <v>1172</v>
      </c>
      <c r="C17" s="20">
        <f>ROUND((B17/$C$33),4)</f>
        <v>0.4501</v>
      </c>
      <c r="D17" s="20">
        <f>ROUND((B17/$D$33),4)</f>
        <v>0.4501</v>
      </c>
      <c r="E17" s="20">
        <f>ROUND((B17/$E$33),4)+0.0001</f>
        <v>0.1583</v>
      </c>
      <c r="F17" s="20">
        <f>ROUND((B17/$F$33),4)-0.0001</f>
        <v>0.21150000000000002</v>
      </c>
      <c r="G17" s="20">
        <f>ROUND((B17/$G$33),4)</f>
        <v>0.2621</v>
      </c>
      <c r="H17" s="20">
        <f>ROUND((B17/$H$33),4)</f>
        <v>0.27610000000000001</v>
      </c>
      <c r="J17" s="20">
        <f>ROUND((B17/$J$33),4)</f>
        <v>0.60629999999999995</v>
      </c>
      <c r="K17" s="20">
        <f>ROUND((B17/$K$33),4)</f>
        <v>0.50239999999999996</v>
      </c>
      <c r="L17" s="20">
        <f>ROUND((B17/$L$33),4)</f>
        <v>0.60629999999999995</v>
      </c>
      <c r="M17" s="20">
        <f>ROUND((B17/$M$33),4)</f>
        <v>0.48770000000000002</v>
      </c>
    </row>
    <row r="18" spans="1:13" x14ac:dyDescent="0.25">
      <c r="A18" s="54" t="s">
        <v>60</v>
      </c>
      <c r="B18" s="212">
        <v>70</v>
      </c>
      <c r="C18" s="20">
        <f>ROUND((B18/$C$33),4)</f>
        <v>2.69E-2</v>
      </c>
      <c r="D18" s="20">
        <f>ROUND((B18/$D$33),4)</f>
        <v>2.69E-2</v>
      </c>
      <c r="E18" s="20">
        <f>ROUND((B18/$E$33),4)</f>
        <v>9.4000000000000004E-3</v>
      </c>
      <c r="F18" s="20">
        <f t="shared" ref="F18:F20" si="0">ROUND((B18/$F$33),4)</f>
        <v>1.26E-2</v>
      </c>
      <c r="G18" s="20">
        <f>ROUND((B18/$G$33),4)</f>
        <v>1.5699999999999999E-2</v>
      </c>
      <c r="H18" s="20">
        <f>ROUND((B18/$H$33),4)</f>
        <v>1.6500000000000001E-2</v>
      </c>
      <c r="J18" s="20"/>
      <c r="K18" s="20"/>
      <c r="L18" s="20"/>
      <c r="M18" s="20">
        <f>ROUND((B18/$M$33),4)</f>
        <v>2.9100000000000001E-2</v>
      </c>
    </row>
    <row r="19" spans="1:13" x14ac:dyDescent="0.25">
      <c r="A19" s="54" t="s">
        <v>61</v>
      </c>
      <c r="B19" s="212">
        <v>761</v>
      </c>
      <c r="C19" s="20">
        <f>ROUND((B19/$C$33),4)</f>
        <v>0.29220000000000002</v>
      </c>
      <c r="D19" s="20">
        <f>ROUND((B19/$D$33),4)</f>
        <v>0.29220000000000002</v>
      </c>
      <c r="E19" s="20">
        <f>ROUND((B19/$E$33),4)</f>
        <v>0.1027</v>
      </c>
      <c r="F19" s="20">
        <f>ROUND((B19/$F$33),4)</f>
        <v>0.13739999999999999</v>
      </c>
      <c r="G19" s="20">
        <f>ROUND((B19/$G$33),4)</f>
        <v>0.17019999999999999</v>
      </c>
      <c r="H19" s="20">
        <f>ROUND((B19/$H$33),4)-0</f>
        <v>0.17929999999999999</v>
      </c>
      <c r="J19" s="20">
        <f>ROUND((B19/$J$33),4)</f>
        <v>0.39369999999999999</v>
      </c>
      <c r="K19" s="20">
        <f>ROUND((B19/$K$33),4)-0.0001</f>
        <v>0.3261</v>
      </c>
      <c r="L19" s="20">
        <f>ROUND((B19/$L$33),4)</f>
        <v>0.39369999999999999</v>
      </c>
      <c r="M19" s="20">
        <f>ROUND((B19/$M$33),4)</f>
        <v>0.31669999999999998</v>
      </c>
    </row>
    <row r="20" spans="1:13" x14ac:dyDescent="0.25">
      <c r="A20" s="54" t="s">
        <v>62</v>
      </c>
      <c r="B20" s="212">
        <v>400</v>
      </c>
      <c r="C20" s="20">
        <f>ROUND((B20/$C$33),4)</f>
        <v>0.15359999999999999</v>
      </c>
      <c r="D20" s="20">
        <f>ROUND((B20/$D$33),4)</f>
        <v>0.15359999999999999</v>
      </c>
      <c r="E20" s="20">
        <f>ROUND((B20/$E$33),4)</f>
        <v>5.3999999999999999E-2</v>
      </c>
      <c r="F20" s="20">
        <f t="shared" si="0"/>
        <v>7.22E-2</v>
      </c>
      <c r="G20" s="20">
        <f>ROUND((B20/$G$33),4)</f>
        <v>8.9399999999999993E-2</v>
      </c>
      <c r="H20" s="20">
        <f>ROUND((B20/$H$33),4)</f>
        <v>9.4200000000000006E-2</v>
      </c>
      <c r="J20" s="20"/>
      <c r="K20" s="20">
        <f>ROUND((B20/$K$33),4)</f>
        <v>0.17150000000000001</v>
      </c>
      <c r="L20" s="20"/>
      <c r="M20" s="20">
        <f>ROUND((B20/$M$33),4)</f>
        <v>0.16650000000000001</v>
      </c>
    </row>
    <row r="21" spans="1:13" x14ac:dyDescent="0.25">
      <c r="A21" s="54" t="s">
        <v>63</v>
      </c>
      <c r="B21" s="213"/>
      <c r="C21" s="10">
        <v>0</v>
      </c>
      <c r="D21" s="11">
        <v>0</v>
      </c>
      <c r="E21" s="11">
        <v>0</v>
      </c>
      <c r="F21" s="11">
        <v>0</v>
      </c>
      <c r="G21" s="10">
        <v>0</v>
      </c>
      <c r="H21" s="10">
        <v>0</v>
      </c>
      <c r="J21" s="10"/>
      <c r="K21" s="10"/>
      <c r="L21" s="10"/>
      <c r="M21" s="10"/>
    </row>
    <row r="22" spans="1:13" x14ac:dyDescent="0.25">
      <c r="A22" s="54" t="s">
        <v>64</v>
      </c>
      <c r="B22" s="212">
        <v>2936</v>
      </c>
      <c r="C22" s="10">
        <v>0</v>
      </c>
      <c r="D22" s="10">
        <v>0</v>
      </c>
      <c r="E22" s="20">
        <f>ROUND((B22/$E$33),4)</f>
        <v>0.39629999999999999</v>
      </c>
      <c r="F22" s="20">
        <f>ROUND((B22/$F$33),4)</f>
        <v>0.53</v>
      </c>
      <c r="G22" s="10">
        <v>0</v>
      </c>
      <c r="H22" s="20">
        <f>ROUND((C38/$H$33),4)</f>
        <v>0.3866</v>
      </c>
      <c r="J22" s="10"/>
      <c r="K22" s="10"/>
      <c r="L22" s="10"/>
      <c r="M22" s="10"/>
    </row>
    <row r="23" spans="1:13" x14ac:dyDescent="0.25">
      <c r="A23" s="54" t="s">
        <v>65</v>
      </c>
      <c r="B23" s="212">
        <f>'Hyperion Data'!P66</f>
        <v>0</v>
      </c>
      <c r="C23" s="10">
        <v>0</v>
      </c>
      <c r="D23" s="11">
        <v>0</v>
      </c>
      <c r="E23" s="11">
        <v>0</v>
      </c>
      <c r="F23" s="27">
        <v>0</v>
      </c>
      <c r="G23" s="10">
        <v>0</v>
      </c>
      <c r="H23" s="10">
        <v>0</v>
      </c>
      <c r="J23" s="10"/>
      <c r="K23" s="10"/>
      <c r="L23" s="10"/>
      <c r="M23" s="10"/>
    </row>
    <row r="24" spans="1:13" x14ac:dyDescent="0.25">
      <c r="A24" s="54" t="s">
        <v>66</v>
      </c>
      <c r="B24" s="212">
        <f>'Hyperion Data'!Q66</f>
        <v>0</v>
      </c>
      <c r="C24" s="10">
        <v>0</v>
      </c>
      <c r="D24" s="11">
        <v>0</v>
      </c>
      <c r="E24" s="11">
        <v>0</v>
      </c>
      <c r="F24" s="27">
        <v>0</v>
      </c>
      <c r="G24" s="10">
        <v>0</v>
      </c>
      <c r="H24" s="10">
        <v>0</v>
      </c>
      <c r="J24" s="10"/>
      <c r="K24" s="10"/>
      <c r="L24" s="10"/>
      <c r="M24" s="10"/>
    </row>
    <row r="25" spans="1:13" x14ac:dyDescent="0.25">
      <c r="A25" s="54" t="s">
        <v>67</v>
      </c>
      <c r="B25" s="212">
        <f>'Hyperion Data'!R66</f>
        <v>0</v>
      </c>
      <c r="C25" s="10">
        <v>0</v>
      </c>
      <c r="D25" s="11">
        <v>0</v>
      </c>
      <c r="E25" s="11">
        <v>0</v>
      </c>
      <c r="F25" s="27">
        <v>0</v>
      </c>
      <c r="G25" s="10">
        <v>0</v>
      </c>
      <c r="H25" s="10">
        <v>0</v>
      </c>
      <c r="J25" s="10"/>
      <c r="K25" s="10"/>
      <c r="L25" s="10"/>
      <c r="M25" s="10"/>
    </row>
    <row r="26" spans="1:13" x14ac:dyDescent="0.25">
      <c r="A26" s="54" t="s">
        <v>68</v>
      </c>
      <c r="B26" s="212">
        <f>'Hyperion Data'!S66</f>
        <v>0</v>
      </c>
      <c r="C26" s="10">
        <v>0</v>
      </c>
      <c r="D26" s="11">
        <v>0</v>
      </c>
      <c r="E26" s="11">
        <v>0</v>
      </c>
      <c r="F26" s="27">
        <v>0</v>
      </c>
      <c r="G26" s="11">
        <v>0</v>
      </c>
      <c r="H26" s="10">
        <v>0</v>
      </c>
      <c r="J26" s="11"/>
      <c r="K26" s="11"/>
      <c r="L26" s="11"/>
      <c r="M26" s="11"/>
    </row>
    <row r="27" spans="1:13" x14ac:dyDescent="0.25">
      <c r="A27" s="25" t="s">
        <v>69</v>
      </c>
      <c r="B27" s="212">
        <f>'Hyperion Data'!T66</f>
        <v>0</v>
      </c>
      <c r="C27" s="10">
        <v>0</v>
      </c>
      <c r="D27" s="11">
        <v>0</v>
      </c>
      <c r="E27" s="11">
        <v>0</v>
      </c>
      <c r="F27" s="27">
        <v>0</v>
      </c>
      <c r="G27" s="11">
        <v>0</v>
      </c>
      <c r="H27" s="10">
        <v>0</v>
      </c>
      <c r="J27" s="11"/>
      <c r="K27" s="11"/>
      <c r="L27" s="11"/>
      <c r="M27" s="11"/>
    </row>
    <row r="28" spans="1:13" x14ac:dyDescent="0.25">
      <c r="A28" s="25" t="s">
        <v>70</v>
      </c>
      <c r="B28" s="212"/>
      <c r="C28" s="10"/>
      <c r="D28" s="20"/>
      <c r="E28" s="20"/>
      <c r="F28" s="20"/>
      <c r="G28" s="10"/>
      <c r="H28" s="20">
        <f>ROUND((B28/$H$33),4)</f>
        <v>0</v>
      </c>
      <c r="J28" s="10"/>
      <c r="K28" s="20">
        <f>ROUND((B28/$K$33),4)</f>
        <v>0</v>
      </c>
      <c r="L28" s="20">
        <f>ROUND((B28/$L$33),4)</f>
        <v>0</v>
      </c>
      <c r="M28" s="20">
        <f>ROUND((B28/$M$33),4)</f>
        <v>0</v>
      </c>
    </row>
    <row r="29" spans="1:13" x14ac:dyDescent="0.25">
      <c r="A29" s="25" t="s">
        <v>71</v>
      </c>
      <c r="B29" s="214"/>
      <c r="C29" s="10">
        <v>0</v>
      </c>
      <c r="D29" s="10">
        <v>0</v>
      </c>
      <c r="E29" s="10">
        <v>0</v>
      </c>
      <c r="F29" s="10">
        <v>0</v>
      </c>
      <c r="G29" s="11">
        <v>0</v>
      </c>
      <c r="H29" s="10">
        <v>0</v>
      </c>
      <c r="J29" s="11"/>
      <c r="K29" s="11"/>
      <c r="L29" s="11"/>
      <c r="M29" s="11"/>
    </row>
    <row r="30" spans="1:13" x14ac:dyDescent="0.25">
      <c r="A30" s="25" t="s">
        <v>72</v>
      </c>
      <c r="B30" s="91"/>
      <c r="C30" s="10">
        <v>0</v>
      </c>
      <c r="D30" s="10">
        <v>0</v>
      </c>
      <c r="E30" s="10">
        <v>0</v>
      </c>
      <c r="F30" s="10">
        <v>0</v>
      </c>
      <c r="G30" s="11">
        <v>0</v>
      </c>
      <c r="H30" s="10">
        <v>0</v>
      </c>
      <c r="J30" s="11"/>
      <c r="K30" s="11"/>
      <c r="L30" s="11"/>
      <c r="M30" s="11"/>
    </row>
    <row r="31" spans="1:13" x14ac:dyDescent="0.25">
      <c r="A31" s="54" t="s">
        <v>11</v>
      </c>
      <c r="B31" s="97">
        <f t="shared" ref="B31:G31" si="1">SUM(B14:B30)</f>
        <v>7408</v>
      </c>
      <c r="C31" s="83">
        <f t="shared" si="1"/>
        <v>1</v>
      </c>
      <c r="D31" s="83">
        <f t="shared" si="1"/>
        <v>1</v>
      </c>
      <c r="E31" s="83">
        <f t="shared" si="1"/>
        <v>1</v>
      </c>
      <c r="F31" s="83">
        <f t="shared" si="1"/>
        <v>1</v>
      </c>
      <c r="G31" s="83">
        <f t="shared" si="1"/>
        <v>1</v>
      </c>
      <c r="H31" s="83">
        <f>SUM(H14:H30)</f>
        <v>1</v>
      </c>
      <c r="J31" s="83">
        <f>SUM(J14:J30)</f>
        <v>1</v>
      </c>
      <c r="K31" s="83">
        <f>SUM(K14:K30)</f>
        <v>1</v>
      </c>
      <c r="L31" s="83">
        <f>SUM(L14:L30)</f>
        <v>1</v>
      </c>
      <c r="M31" s="83">
        <f>SUM(M14:M30)</f>
        <v>1</v>
      </c>
    </row>
    <row r="33" spans="1:13" x14ac:dyDescent="0.25">
      <c r="A33" s="98" t="s">
        <v>140</v>
      </c>
      <c r="B33" s="81"/>
      <c r="C33" s="84">
        <f>B16+B17+B18+B19+B20</f>
        <v>2604</v>
      </c>
      <c r="D33" s="84">
        <f>B16+B17+B18+B19+B20+B28</f>
        <v>2604</v>
      </c>
      <c r="E33" s="84">
        <f>B14+B16+B17+B18+B19+B20+B22+B28</f>
        <v>7408</v>
      </c>
      <c r="F33" s="84">
        <f>B16+B17+B18+B19+B20+B22+B28</f>
        <v>5540</v>
      </c>
      <c r="G33" s="84">
        <f>B14+B16+B17+B18+B19+B20</f>
        <v>4472</v>
      </c>
      <c r="H33" s="84">
        <f>B16+B17+B18+B19+B20+B28+C38</f>
        <v>4245</v>
      </c>
      <c r="J33" s="84">
        <f>B17+B19</f>
        <v>1933</v>
      </c>
      <c r="K33" s="84">
        <f>B17+B19+B20+B28</f>
        <v>2333</v>
      </c>
      <c r="L33" s="84">
        <f>B17+B19+B28</f>
        <v>1933</v>
      </c>
      <c r="M33" s="84">
        <f>B17+B18+B19+B20+B28</f>
        <v>2403</v>
      </c>
    </row>
    <row r="34" spans="1:13" x14ac:dyDescent="0.25">
      <c r="M34" s="3" t="s">
        <v>212</v>
      </c>
    </row>
    <row r="35" spans="1:13" x14ac:dyDescent="0.25">
      <c r="A35" s="3" t="s">
        <v>211</v>
      </c>
    </row>
    <row r="37" spans="1:13" x14ac:dyDescent="0.25">
      <c r="A37" s="58" t="s">
        <v>320</v>
      </c>
      <c r="C37" s="6"/>
    </row>
    <row r="38" spans="1:13" x14ac:dyDescent="0.25">
      <c r="A38" s="3" t="s">
        <v>319</v>
      </c>
      <c r="C38" s="206">
        <v>1641</v>
      </c>
    </row>
  </sheetData>
  <mergeCells count="3">
    <mergeCell ref="A2:G2"/>
    <mergeCell ref="A3:G3"/>
    <mergeCell ref="J12:M12"/>
  </mergeCells>
  <printOptions horizontalCentered="1"/>
  <pageMargins left="0.7" right="0.7" top="0.75" bottom="0.75" header="0.3" footer="0.3"/>
  <pageSetup scale="67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E34"/>
  <sheetViews>
    <sheetView workbookViewId="0">
      <selection sqref="A1:C1"/>
    </sheetView>
  </sheetViews>
  <sheetFormatPr defaultColWidth="15.42578125" defaultRowHeight="15" x14ac:dyDescent="0.25"/>
  <cols>
    <col min="1" max="16384" width="15.42578125" style="23"/>
  </cols>
  <sheetData>
    <row r="1" spans="1:5" x14ac:dyDescent="0.25">
      <c r="A1" s="322"/>
      <c r="B1" s="322"/>
      <c r="C1" s="322"/>
    </row>
    <row r="2" spans="1:5" ht="15.75" x14ac:dyDescent="0.25">
      <c r="A2" s="321" t="s">
        <v>85</v>
      </c>
      <c r="B2" s="321"/>
      <c r="C2" s="321"/>
    </row>
    <row r="3" spans="1:5" ht="15.75" x14ac:dyDescent="0.25">
      <c r="A3" s="321" t="s">
        <v>217</v>
      </c>
      <c r="B3" s="321"/>
      <c r="C3" s="321"/>
    </row>
    <row r="4" spans="1:5" ht="15.75" x14ac:dyDescent="0.25">
      <c r="A4" s="23" t="s">
        <v>165</v>
      </c>
      <c r="C4" s="49"/>
    </row>
    <row r="5" spans="1:5" ht="15.75" x14ac:dyDescent="0.25">
      <c r="A5" s="3" t="s">
        <v>205</v>
      </c>
      <c r="C5" s="129"/>
    </row>
    <row r="6" spans="1:5" ht="15.75" x14ac:dyDescent="0.25">
      <c r="A6" s="23" t="s">
        <v>208</v>
      </c>
      <c r="C6" s="129"/>
    </row>
    <row r="7" spans="1:5" ht="15.75" x14ac:dyDescent="0.25">
      <c r="A7" s="23" t="s">
        <v>209</v>
      </c>
      <c r="C7" s="129"/>
    </row>
    <row r="8" spans="1:5" ht="15.75" x14ac:dyDescent="0.25">
      <c r="A8" s="23" t="s">
        <v>206</v>
      </c>
      <c r="B8" s="122"/>
      <c r="C8" s="49"/>
    </row>
    <row r="9" spans="1:5" ht="15.75" x14ac:dyDescent="0.25">
      <c r="A9" s="23" t="s">
        <v>207</v>
      </c>
      <c r="B9" s="122"/>
      <c r="C9" s="243"/>
      <c r="D9" s="3"/>
      <c r="E9" s="3"/>
    </row>
    <row r="10" spans="1:5" ht="16.5" thickBot="1" x14ac:dyDescent="0.3">
      <c r="B10" s="49"/>
      <c r="C10" s="243"/>
      <c r="D10" s="243"/>
      <c r="E10" s="3"/>
    </row>
    <row r="11" spans="1:5" s="3" customFormat="1" ht="15.75" thickBot="1" x14ac:dyDescent="0.3">
      <c r="B11" s="154"/>
      <c r="C11" s="155" t="s">
        <v>204</v>
      </c>
      <c r="D11" s="156" t="s">
        <v>214</v>
      </c>
    </row>
    <row r="12" spans="1:5" x14ac:dyDescent="0.25">
      <c r="B12" s="108" t="s">
        <v>57</v>
      </c>
      <c r="C12" s="26"/>
      <c r="D12" s="224"/>
      <c r="E12" s="34"/>
    </row>
    <row r="13" spans="1:5" x14ac:dyDescent="0.25">
      <c r="B13" s="108" t="s">
        <v>87</v>
      </c>
      <c r="C13" s="262">
        <v>284.3</v>
      </c>
      <c r="D13" s="263">
        <f>ROUND(C13/$D$31,4)</f>
        <v>1E-4</v>
      </c>
      <c r="E13" s="34"/>
    </row>
    <row r="14" spans="1:5" x14ac:dyDescent="0.25">
      <c r="B14" s="108" t="s">
        <v>58</v>
      </c>
      <c r="C14" s="262">
        <v>149219.82</v>
      </c>
      <c r="D14" s="263">
        <f t="shared" ref="D14:D21" si="0">ROUND(C14/$D$31,4)</f>
        <v>4.5400000000000003E-2</v>
      </c>
      <c r="E14" s="34"/>
    </row>
    <row r="15" spans="1:5" x14ac:dyDescent="0.25">
      <c r="B15" s="108" t="s">
        <v>59</v>
      </c>
      <c r="C15" s="262">
        <v>827391.87</v>
      </c>
      <c r="D15" s="263">
        <f>ROUND(C15/$D$31,4)</f>
        <v>0.2515</v>
      </c>
      <c r="E15" s="34"/>
    </row>
    <row r="16" spans="1:5" x14ac:dyDescent="0.25">
      <c r="B16" s="108" t="s">
        <v>60</v>
      </c>
      <c r="C16" s="262">
        <v>64860.79</v>
      </c>
      <c r="D16" s="263">
        <f>ROUND(C16/$D$31,4)+0.0001</f>
        <v>1.9799999999999998E-2</v>
      </c>
      <c r="E16" s="34"/>
    </row>
    <row r="17" spans="2:5" x14ac:dyDescent="0.25">
      <c r="B17" s="108" t="s">
        <v>61</v>
      </c>
      <c r="C17" s="262">
        <v>495693.67000000004</v>
      </c>
      <c r="D17" s="263">
        <f>ROUND(C17/$D$31,4)</f>
        <v>0.1507</v>
      </c>
      <c r="E17" s="34"/>
    </row>
    <row r="18" spans="2:5" x14ac:dyDescent="0.25">
      <c r="B18" s="108" t="s">
        <v>62</v>
      </c>
      <c r="C18" s="262">
        <v>282084.05999999994</v>
      </c>
      <c r="D18" s="263">
        <f t="shared" si="0"/>
        <v>8.5699999999999998E-2</v>
      </c>
      <c r="E18" s="34"/>
    </row>
    <row r="19" spans="2:5" x14ac:dyDescent="0.25">
      <c r="B19" s="108" t="s">
        <v>63</v>
      </c>
      <c r="C19" s="262">
        <v>86555.06</v>
      </c>
      <c r="D19" s="263">
        <f t="shared" si="0"/>
        <v>2.63E-2</v>
      </c>
      <c r="E19" s="34"/>
    </row>
    <row r="20" spans="2:5" x14ac:dyDescent="0.25">
      <c r="B20" s="108" t="s">
        <v>64</v>
      </c>
      <c r="C20" s="262">
        <v>1378243.6599999997</v>
      </c>
      <c r="D20" s="263">
        <f>ROUND(C20/$D$31,4)-0.0001</f>
        <v>0.41880000000000001</v>
      </c>
      <c r="E20" s="34"/>
    </row>
    <row r="21" spans="2:5" x14ac:dyDescent="0.25">
      <c r="B21" s="108" t="s">
        <v>65</v>
      </c>
      <c r="C21" s="262">
        <v>5477.96</v>
      </c>
      <c r="D21" s="263">
        <f t="shared" si="0"/>
        <v>1.6999999999999999E-3</v>
      </c>
      <c r="E21" s="34"/>
    </row>
    <row r="22" spans="2:5" x14ac:dyDescent="0.25">
      <c r="B22" s="108" t="s">
        <v>66</v>
      </c>
      <c r="C22" s="262"/>
      <c r="D22" s="224"/>
      <c r="E22" s="34"/>
    </row>
    <row r="23" spans="2:5" x14ac:dyDescent="0.25">
      <c r="B23" s="108" t="s">
        <v>67</v>
      </c>
      <c r="C23" s="262"/>
      <c r="D23" s="224"/>
      <c r="E23" s="34"/>
    </row>
    <row r="24" spans="2:5" x14ac:dyDescent="0.25">
      <c r="B24" s="108" t="s">
        <v>68</v>
      </c>
      <c r="C24" s="262"/>
      <c r="D24" s="263"/>
      <c r="E24" s="34"/>
    </row>
    <row r="25" spans="2:5" x14ac:dyDescent="0.25">
      <c r="B25" s="111" t="s">
        <v>69</v>
      </c>
      <c r="C25" s="264"/>
      <c r="D25" s="224"/>
      <c r="E25" s="34"/>
    </row>
    <row r="26" spans="2:5" x14ac:dyDescent="0.25">
      <c r="B26" s="111" t="s">
        <v>70</v>
      </c>
      <c r="C26" s="262"/>
      <c r="D26" s="263"/>
      <c r="E26" s="34"/>
    </row>
    <row r="27" spans="2:5" x14ac:dyDescent="0.25">
      <c r="B27" s="111" t="s">
        <v>71</v>
      </c>
      <c r="C27" s="264"/>
      <c r="D27" s="224"/>
      <c r="E27" s="34"/>
    </row>
    <row r="28" spans="2:5" x14ac:dyDescent="0.25">
      <c r="B28" s="111" t="s">
        <v>72</v>
      </c>
      <c r="C28" s="264"/>
      <c r="D28" s="224"/>
      <c r="E28" s="34"/>
    </row>
    <row r="29" spans="2:5" x14ac:dyDescent="0.25">
      <c r="B29" s="108" t="s">
        <v>45</v>
      </c>
      <c r="C29" s="97">
        <f>SUM(C13:C28)</f>
        <v>3289811.19</v>
      </c>
      <c r="D29" s="265">
        <f>SUM(D12:D28)</f>
        <v>1</v>
      </c>
      <c r="E29" s="50"/>
    </row>
    <row r="30" spans="2:5" x14ac:dyDescent="0.25">
      <c r="B30" s="135"/>
      <c r="C30" s="5"/>
      <c r="D30" s="266"/>
      <c r="E30" s="3"/>
    </row>
    <row r="31" spans="2:5" ht="15.75" thickBot="1" x14ac:dyDescent="0.3">
      <c r="B31" s="134"/>
      <c r="C31" s="267"/>
      <c r="D31" s="296">
        <f>C13+C14+C15+C16+C17+C18+C19+C20+C21+C24+C26</f>
        <v>3289811.19</v>
      </c>
      <c r="E31" s="3"/>
    </row>
    <row r="32" spans="2:5" x14ac:dyDescent="0.25">
      <c r="C32" s="3"/>
      <c r="D32" s="3"/>
      <c r="E32" s="3"/>
    </row>
    <row r="33" spans="3:5" x14ac:dyDescent="0.25">
      <c r="C33" s="3"/>
      <c r="D33" s="3"/>
      <c r="E33" s="3"/>
    </row>
    <row r="34" spans="3:5" x14ac:dyDescent="0.25">
      <c r="C34" s="3"/>
      <c r="D34" s="3"/>
      <c r="E34" s="3"/>
    </row>
  </sheetData>
  <mergeCells count="3">
    <mergeCell ref="A2:C2"/>
    <mergeCell ref="A1:C1"/>
    <mergeCell ref="A3:C3"/>
  </mergeCells>
  <printOptions horizontalCentered="1"/>
  <pageMargins left="0.7" right="0.7" top="0.75" bottom="0.75" header="0.3" footer="0.3"/>
  <pageSetup scale="80" orientation="portrait" r:id="rId1"/>
  <rowBreaks count="1" manualBreakCount="1">
    <brk id="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K31"/>
  <sheetViews>
    <sheetView workbookViewId="0">
      <selection sqref="A1:C1"/>
    </sheetView>
  </sheetViews>
  <sheetFormatPr defaultColWidth="15.42578125" defaultRowHeight="15" x14ac:dyDescent="0.25"/>
  <cols>
    <col min="1" max="2" width="15.42578125" style="23"/>
    <col min="3" max="3" width="15.5703125" style="23" bestFit="1" customWidth="1"/>
    <col min="4" max="4" width="13.5703125" style="23" bestFit="1" customWidth="1"/>
    <col min="5" max="5" width="11.5703125" style="23" bestFit="1" customWidth="1"/>
    <col min="6" max="6" width="12.42578125" style="23" bestFit="1" customWidth="1"/>
    <col min="7" max="7" width="9.5703125" style="23" bestFit="1" customWidth="1"/>
    <col min="8" max="8" width="12.42578125" style="23" bestFit="1" customWidth="1"/>
    <col min="9" max="9" width="9.5703125" style="23" bestFit="1" customWidth="1"/>
    <col min="10" max="10" width="8.42578125" style="23" bestFit="1" customWidth="1"/>
    <col min="11" max="16384" width="15.42578125" style="23"/>
  </cols>
  <sheetData>
    <row r="1" spans="1:11" x14ac:dyDescent="0.25">
      <c r="A1" s="322"/>
      <c r="B1" s="322"/>
      <c r="C1" s="322"/>
    </row>
    <row r="2" spans="1:11" ht="15.75" x14ac:dyDescent="0.25">
      <c r="A2" s="321" t="s">
        <v>85</v>
      </c>
      <c r="B2" s="321"/>
      <c r="C2" s="321"/>
      <c r="D2" s="321"/>
      <c r="E2" s="321"/>
      <c r="F2" s="321"/>
      <c r="G2" s="321"/>
    </row>
    <row r="3" spans="1:11" ht="15.75" x14ac:dyDescent="0.25">
      <c r="A3" s="321" t="s">
        <v>218</v>
      </c>
      <c r="B3" s="321"/>
      <c r="C3" s="321"/>
      <c r="D3" s="321"/>
      <c r="E3" s="321"/>
      <c r="F3" s="321"/>
      <c r="G3" s="321"/>
    </row>
    <row r="4" spans="1:11" ht="15.75" x14ac:dyDescent="0.25">
      <c r="A4" s="23" t="s">
        <v>165</v>
      </c>
      <c r="C4" s="151"/>
    </row>
    <row r="5" spans="1:11" ht="15.75" x14ac:dyDescent="0.25">
      <c r="A5" s="3" t="s">
        <v>205</v>
      </c>
      <c r="C5" s="151"/>
    </row>
    <row r="6" spans="1:11" ht="15.75" x14ac:dyDescent="0.25">
      <c r="A6" s="23" t="s">
        <v>208</v>
      </c>
      <c r="C6" s="151"/>
    </row>
    <row r="7" spans="1:11" ht="15.75" x14ac:dyDescent="0.25">
      <c r="A7" s="23" t="s">
        <v>209</v>
      </c>
      <c r="C7" s="151"/>
    </row>
    <row r="8" spans="1:11" ht="15.75" x14ac:dyDescent="0.25">
      <c r="A8" s="23" t="s">
        <v>206</v>
      </c>
      <c r="B8" s="151"/>
      <c r="C8" s="151"/>
    </row>
    <row r="9" spans="1:11" ht="15.75" x14ac:dyDescent="0.25">
      <c r="A9" s="23" t="s">
        <v>207</v>
      </c>
      <c r="B9" s="151"/>
      <c r="C9" s="151"/>
    </row>
    <row r="10" spans="1:11" ht="16.5" thickBot="1" x14ac:dyDescent="0.3">
      <c r="A10" s="151"/>
      <c r="B10" s="151"/>
      <c r="C10" s="151"/>
    </row>
    <row r="11" spans="1:11" s="3" customFormat="1" ht="15.75" thickBot="1" x14ac:dyDescent="0.3">
      <c r="B11" s="323" t="s">
        <v>215</v>
      </c>
      <c r="C11" s="324"/>
      <c r="D11" s="324"/>
      <c r="E11" s="324"/>
      <c r="F11" s="324"/>
      <c r="G11" s="325"/>
    </row>
    <row r="12" spans="1:11" x14ac:dyDescent="0.25">
      <c r="B12" s="143"/>
      <c r="C12" s="109">
        <v>0.9620000000000003</v>
      </c>
      <c r="D12" s="110"/>
      <c r="E12" s="110"/>
      <c r="F12" s="110"/>
      <c r="G12" s="136"/>
    </row>
    <row r="13" spans="1:11" ht="15.75" x14ac:dyDescent="0.3">
      <c r="B13" s="220"/>
      <c r="C13" s="145" t="s">
        <v>204</v>
      </c>
      <c r="D13" s="145" t="s">
        <v>182</v>
      </c>
      <c r="E13" s="145" t="s">
        <v>183</v>
      </c>
      <c r="F13" s="145" t="s">
        <v>184</v>
      </c>
      <c r="G13" s="223" t="s">
        <v>11</v>
      </c>
      <c r="H13" s="3"/>
      <c r="I13" s="3"/>
      <c r="J13" s="3"/>
      <c r="K13" s="3"/>
    </row>
    <row r="14" spans="1:11" x14ac:dyDescent="0.25">
      <c r="B14" s="221" t="s">
        <v>185</v>
      </c>
      <c r="C14" s="230">
        <v>7.59</v>
      </c>
      <c r="D14" s="231">
        <f t="shared" ref="D14:D29" si="0">C14/$C$30</f>
        <v>6.3344418022283106E-6</v>
      </c>
      <c r="E14" s="232">
        <f t="shared" ref="E14:E29" si="1">D14*$C$12</f>
        <v>6.0937330137436365E-6</v>
      </c>
      <c r="F14" s="233"/>
      <c r="G14" s="234">
        <f>ROUND(SUM(E14:F14),4)</f>
        <v>0</v>
      </c>
      <c r="H14" s="3"/>
      <c r="I14" s="3"/>
      <c r="J14" s="3"/>
      <c r="K14" s="3"/>
    </row>
    <row r="15" spans="1:11" x14ac:dyDescent="0.25">
      <c r="B15" s="144" t="s">
        <v>186</v>
      </c>
      <c r="C15" s="230">
        <v>53093.30000000001</v>
      </c>
      <c r="D15" s="231">
        <f t="shared" si="0"/>
        <v>4.4310463628227728E-2</v>
      </c>
      <c r="E15" s="232">
        <f t="shared" si="1"/>
        <v>4.2626666010355085E-2</v>
      </c>
      <c r="F15" s="233"/>
      <c r="G15" s="234">
        <f t="shared" ref="G15:G29" si="2">ROUND(SUM(E15:F15),4)</f>
        <v>4.2599999999999999E-2</v>
      </c>
      <c r="H15" s="3"/>
      <c r="I15" s="3"/>
      <c r="J15" s="3"/>
      <c r="K15" s="3"/>
    </row>
    <row r="16" spans="1:11" x14ac:dyDescent="0.25">
      <c r="B16" s="144" t="s">
        <v>187</v>
      </c>
      <c r="C16" s="230">
        <v>490996.4800000001</v>
      </c>
      <c r="D16" s="231">
        <f t="shared" si="0"/>
        <v>0.40977452274821574</v>
      </c>
      <c r="E16" s="232">
        <f t="shared" si="1"/>
        <v>0.39420309088378369</v>
      </c>
      <c r="F16" s="235">
        <v>3.7999999999999999E-2</v>
      </c>
      <c r="G16" s="234">
        <f t="shared" si="2"/>
        <v>0.43219999999999997</v>
      </c>
      <c r="H16" s="3"/>
      <c r="I16" s="3"/>
      <c r="J16" s="3"/>
      <c r="K16" s="3"/>
    </row>
    <row r="17" spans="2:11" x14ac:dyDescent="0.25">
      <c r="B17" s="144" t="s">
        <v>188</v>
      </c>
      <c r="C17" s="230">
        <v>23299.049999999996</v>
      </c>
      <c r="D17" s="231">
        <f t="shared" si="0"/>
        <v>1.9444858533887683E-2</v>
      </c>
      <c r="E17" s="232">
        <f t="shared" si="1"/>
        <v>1.8705953909599955E-2</v>
      </c>
      <c r="F17" s="233"/>
      <c r="G17" s="234">
        <f t="shared" si="2"/>
        <v>1.8700000000000001E-2</v>
      </c>
      <c r="H17" s="3"/>
      <c r="I17" s="3"/>
      <c r="J17" s="3"/>
      <c r="K17" s="3"/>
    </row>
    <row r="18" spans="2:11" x14ac:dyDescent="0.25">
      <c r="B18" s="144" t="s">
        <v>189</v>
      </c>
      <c r="C18" s="230">
        <v>202286.97</v>
      </c>
      <c r="D18" s="231">
        <f t="shared" si="0"/>
        <v>0.16882411578578449</v>
      </c>
      <c r="E18" s="232">
        <f t="shared" si="1"/>
        <v>0.16240879938592473</v>
      </c>
      <c r="F18" s="233"/>
      <c r="G18" s="234">
        <f t="shared" si="2"/>
        <v>0.16239999999999999</v>
      </c>
      <c r="H18" s="3"/>
      <c r="I18" s="3"/>
      <c r="J18" s="3"/>
      <c r="K18" s="3"/>
    </row>
    <row r="19" spans="2:11" x14ac:dyDescent="0.25">
      <c r="B19" s="144" t="s">
        <v>190</v>
      </c>
      <c r="C19" s="230">
        <v>118943.20999999999</v>
      </c>
      <c r="D19" s="231">
        <f t="shared" si="0"/>
        <v>9.926730454745987E-2</v>
      </c>
      <c r="E19" s="232">
        <f t="shared" si="1"/>
        <v>9.5495146974656428E-2</v>
      </c>
      <c r="F19" s="233"/>
      <c r="G19" s="234">
        <f t="shared" si="2"/>
        <v>9.5500000000000002E-2</v>
      </c>
      <c r="H19" s="3"/>
      <c r="I19" s="3"/>
      <c r="J19" s="3"/>
      <c r="K19" s="3"/>
    </row>
    <row r="20" spans="2:11" x14ac:dyDescent="0.25">
      <c r="B20" s="144" t="s">
        <v>191</v>
      </c>
      <c r="C20" s="230">
        <v>444.01</v>
      </c>
      <c r="D20" s="231">
        <f t="shared" si="0"/>
        <v>3.7056067254379347E-4</v>
      </c>
      <c r="E20" s="232">
        <f t="shared" si="1"/>
        <v>3.5647936698712942E-4</v>
      </c>
      <c r="F20" s="233"/>
      <c r="G20" s="234">
        <f t="shared" si="2"/>
        <v>4.0000000000000002E-4</v>
      </c>
      <c r="H20" s="3"/>
      <c r="I20" s="3"/>
      <c r="J20" s="3"/>
      <c r="K20" s="3"/>
    </row>
    <row r="21" spans="2:11" x14ac:dyDescent="0.25">
      <c r="B21" s="144" t="s">
        <v>192</v>
      </c>
      <c r="C21" s="230">
        <v>175607.56</v>
      </c>
      <c r="D21" s="231">
        <f t="shared" si="0"/>
        <v>0.14655808548765695</v>
      </c>
      <c r="E21" s="232">
        <f t="shared" si="1"/>
        <v>0.14098887823912604</v>
      </c>
      <c r="F21" s="233"/>
      <c r="G21" s="234">
        <f t="shared" si="2"/>
        <v>0.14099999999999999</v>
      </c>
      <c r="H21" s="3"/>
      <c r="I21" s="3"/>
      <c r="J21" s="3"/>
      <c r="K21" s="3"/>
    </row>
    <row r="22" spans="2:11" x14ac:dyDescent="0.25">
      <c r="B22" s="144" t="s">
        <v>193</v>
      </c>
      <c r="C22" s="230">
        <v>38.96</v>
      </c>
      <c r="D22" s="231">
        <f t="shared" si="0"/>
        <v>3.2515132096813573E-5</v>
      </c>
      <c r="E22" s="232">
        <f t="shared" si="1"/>
        <v>3.1279557077134669E-5</v>
      </c>
      <c r="F22" s="233"/>
      <c r="G22" s="234">
        <f t="shared" si="2"/>
        <v>0</v>
      </c>
      <c r="H22" s="3"/>
      <c r="I22" s="3"/>
      <c r="J22" s="3"/>
      <c r="K22" s="3"/>
    </row>
    <row r="23" spans="2:11" x14ac:dyDescent="0.25">
      <c r="B23" s="144" t="s">
        <v>194</v>
      </c>
      <c r="C23" s="230">
        <v>0</v>
      </c>
      <c r="D23" s="231">
        <f t="shared" si="0"/>
        <v>0</v>
      </c>
      <c r="E23" s="232">
        <f t="shared" si="1"/>
        <v>0</v>
      </c>
      <c r="F23" s="233"/>
      <c r="G23" s="234">
        <f t="shared" si="2"/>
        <v>0</v>
      </c>
      <c r="H23" s="3"/>
      <c r="I23" s="3"/>
      <c r="J23" s="3"/>
      <c r="K23" s="3"/>
    </row>
    <row r="24" spans="2:11" x14ac:dyDescent="0.25">
      <c r="B24" s="144" t="s">
        <v>195</v>
      </c>
      <c r="C24" s="230">
        <v>0.08</v>
      </c>
      <c r="D24" s="231">
        <f t="shared" si="0"/>
        <v>6.6766185003723967E-8</v>
      </c>
      <c r="E24" s="232">
        <f t="shared" si="1"/>
        <v>6.4229069973582473E-8</v>
      </c>
      <c r="F24" s="233"/>
      <c r="G24" s="234">
        <f t="shared" si="2"/>
        <v>0</v>
      </c>
      <c r="H24" s="3"/>
      <c r="I24" s="3"/>
      <c r="J24" s="3"/>
      <c r="K24" s="3"/>
    </row>
    <row r="25" spans="2:11" x14ac:dyDescent="0.25">
      <c r="B25" s="144" t="s">
        <v>196</v>
      </c>
      <c r="C25" s="230">
        <v>1.5</v>
      </c>
      <c r="D25" s="231">
        <f t="shared" si="0"/>
        <v>1.2518659688198244E-6</v>
      </c>
      <c r="E25" s="232">
        <f t="shared" si="1"/>
        <v>1.2042950620046715E-6</v>
      </c>
      <c r="F25" s="233"/>
      <c r="G25" s="234">
        <f t="shared" si="2"/>
        <v>0</v>
      </c>
      <c r="H25" s="3"/>
      <c r="I25" s="3"/>
      <c r="J25" s="3"/>
      <c r="K25" s="3"/>
    </row>
    <row r="26" spans="2:11" x14ac:dyDescent="0.25">
      <c r="B26" s="144" t="s">
        <v>197</v>
      </c>
      <c r="C26" s="230">
        <v>0.2</v>
      </c>
      <c r="D26" s="231">
        <f t="shared" si="0"/>
        <v>1.6691546250930992E-7</v>
      </c>
      <c r="E26" s="232">
        <f t="shared" si="1"/>
        <v>1.6057267493395618E-7</v>
      </c>
      <c r="F26" s="233"/>
      <c r="G26" s="234">
        <f t="shared" si="2"/>
        <v>0</v>
      </c>
      <c r="H26" s="3"/>
      <c r="I26" s="3"/>
      <c r="J26" s="3"/>
      <c r="K26" s="3"/>
    </row>
    <row r="27" spans="2:11" x14ac:dyDescent="0.25">
      <c r="B27" s="144" t="s">
        <v>198</v>
      </c>
      <c r="C27" s="230">
        <v>133490.38999999998</v>
      </c>
      <c r="D27" s="231">
        <f t="shared" si="0"/>
        <v>0.11140805093699077</v>
      </c>
      <c r="E27" s="232">
        <f t="shared" si="1"/>
        <v>0.10717454500138515</v>
      </c>
      <c r="F27" s="233"/>
      <c r="G27" s="234">
        <f t="shared" si="2"/>
        <v>0.1072</v>
      </c>
      <c r="H27" s="3"/>
      <c r="I27" s="3"/>
      <c r="J27" s="3"/>
      <c r="K27" s="3"/>
    </row>
    <row r="28" spans="2:11" x14ac:dyDescent="0.25">
      <c r="B28" s="144" t="s">
        <v>199</v>
      </c>
      <c r="C28" s="230">
        <v>1.22</v>
      </c>
      <c r="D28" s="231">
        <f t="shared" si="0"/>
        <v>1.0181843213067905E-6</v>
      </c>
      <c r="E28" s="232">
        <f t="shared" si="1"/>
        <v>9.7949331709713277E-7</v>
      </c>
      <c r="F28" s="233"/>
      <c r="G28" s="234">
        <f t="shared" si="2"/>
        <v>0</v>
      </c>
      <c r="H28" s="3"/>
      <c r="I28" s="3"/>
      <c r="J28" s="3"/>
      <c r="K28" s="3"/>
    </row>
    <row r="29" spans="2:11" ht="15.75" x14ac:dyDescent="0.3">
      <c r="B29" s="144" t="s">
        <v>200</v>
      </c>
      <c r="C29" s="236">
        <v>0.82000000000000006</v>
      </c>
      <c r="D29" s="237">
        <f t="shared" si="0"/>
        <v>6.8435339628817066E-7</v>
      </c>
      <c r="E29" s="238">
        <f t="shared" si="1"/>
        <v>6.583479672292204E-7</v>
      </c>
      <c r="F29" s="239"/>
      <c r="G29" s="234">
        <f t="shared" si="2"/>
        <v>0</v>
      </c>
      <c r="H29" s="3"/>
      <c r="I29" s="3"/>
      <c r="J29" s="3"/>
      <c r="K29" s="3"/>
    </row>
    <row r="30" spans="2:11" ht="16.5" thickBot="1" x14ac:dyDescent="0.35">
      <c r="B30" s="222"/>
      <c r="C30" s="240">
        <f>SUM(C14:C29)</f>
        <v>1198211.3400000001</v>
      </c>
      <c r="D30" s="241">
        <f>SUM(D14:D29)</f>
        <v>1.0000000000000002</v>
      </c>
      <c r="E30" s="241">
        <v>0.96339999999999992</v>
      </c>
      <c r="F30" s="241">
        <f>SUM(F14:F28)</f>
        <v>3.7999999999999999E-2</v>
      </c>
      <c r="G30" s="242">
        <f>SUM(G14:G29)</f>
        <v>0.99999999999999989</v>
      </c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4">
    <mergeCell ref="A1:C1"/>
    <mergeCell ref="B11:G11"/>
    <mergeCell ref="A2:G2"/>
    <mergeCell ref="A3:G3"/>
  </mergeCells>
  <printOptions horizontalCentered="1"/>
  <pageMargins left="0.7" right="0.7" top="0.75" bottom="0.75" header="0.3" footer="0.3"/>
  <pageSetup scale="80" orientation="portrait" r:id="rId1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9"/>
  <sheetViews>
    <sheetView topLeftCell="A6" workbookViewId="0">
      <selection activeCell="G27" sqref="G27"/>
    </sheetView>
  </sheetViews>
  <sheetFormatPr defaultColWidth="15.42578125" defaultRowHeight="15" x14ac:dyDescent="0.25"/>
  <cols>
    <col min="1" max="4" width="15.42578125" style="23"/>
    <col min="5" max="5" width="11.5703125" style="23" bestFit="1" customWidth="1"/>
    <col min="6" max="6" width="15.5703125" style="23" bestFit="1" customWidth="1"/>
    <col min="7" max="7" width="13.5703125" style="23" bestFit="1" customWidth="1"/>
    <col min="8" max="8" width="12.42578125" style="23" bestFit="1" customWidth="1"/>
    <col min="9" max="9" width="9.5703125" style="110" bestFit="1" customWidth="1"/>
    <col min="10" max="10" width="9.5703125" style="110" customWidth="1"/>
    <col min="11" max="11" width="8.42578125" style="23" bestFit="1" customWidth="1"/>
    <col min="12" max="16384" width="15.42578125" style="23"/>
  </cols>
  <sheetData>
    <row r="1" spans="1:11" x14ac:dyDescent="0.25">
      <c r="A1" s="322"/>
      <c r="B1" s="322"/>
      <c r="C1" s="322"/>
    </row>
    <row r="2" spans="1:11" ht="15.75" x14ac:dyDescent="0.25">
      <c r="A2" s="321" t="s">
        <v>85</v>
      </c>
      <c r="B2" s="321"/>
      <c r="C2" s="321"/>
      <c r="D2" s="321"/>
      <c r="E2" s="321"/>
      <c r="F2" s="321"/>
      <c r="G2" s="321"/>
    </row>
    <row r="3" spans="1:11" ht="15.75" x14ac:dyDescent="0.25">
      <c r="A3" s="321" t="s">
        <v>219</v>
      </c>
      <c r="B3" s="321"/>
      <c r="C3" s="321"/>
      <c r="D3" s="321"/>
      <c r="E3" s="321"/>
      <c r="F3" s="321"/>
      <c r="G3" s="321"/>
    </row>
    <row r="4" spans="1:11" ht="15.75" x14ac:dyDescent="0.25">
      <c r="A4" s="23" t="s">
        <v>165</v>
      </c>
      <c r="C4" s="151"/>
    </row>
    <row r="5" spans="1:11" ht="15.75" x14ac:dyDescent="0.25">
      <c r="A5" s="3" t="s">
        <v>205</v>
      </c>
      <c r="C5" s="151"/>
    </row>
    <row r="6" spans="1:11" ht="15.75" x14ac:dyDescent="0.25">
      <c r="A6" s="23" t="s">
        <v>208</v>
      </c>
      <c r="C6" s="151"/>
    </row>
    <row r="7" spans="1:11" ht="15.75" x14ac:dyDescent="0.25">
      <c r="A7" s="23" t="s">
        <v>209</v>
      </c>
      <c r="C7" s="151"/>
    </row>
    <row r="8" spans="1:11" ht="15.75" x14ac:dyDescent="0.25">
      <c r="A8" s="23" t="s">
        <v>206</v>
      </c>
      <c r="B8" s="151"/>
      <c r="C8" s="151"/>
    </row>
    <row r="9" spans="1:11" ht="15.75" x14ac:dyDescent="0.25">
      <c r="A9" s="23" t="s">
        <v>207</v>
      </c>
      <c r="B9" s="151"/>
      <c r="C9" s="151"/>
    </row>
    <row r="10" spans="1:11" ht="15.75" x14ac:dyDescent="0.25">
      <c r="A10" s="151"/>
      <c r="B10" s="151"/>
      <c r="C10" s="151"/>
    </row>
    <row r="11" spans="1:11" ht="15.75" thickBot="1" x14ac:dyDescent="0.3"/>
    <row r="12" spans="1:11" ht="15.75" thickBot="1" x14ac:dyDescent="0.3">
      <c r="B12" s="326" t="s">
        <v>216</v>
      </c>
      <c r="C12" s="327"/>
      <c r="D12" s="327"/>
      <c r="E12" s="327"/>
      <c r="F12" s="327"/>
      <c r="G12" s="328"/>
    </row>
    <row r="13" spans="1:11" x14ac:dyDescent="0.25">
      <c r="B13" s="269"/>
      <c r="C13" s="270">
        <v>0.94459999999999977</v>
      </c>
      <c r="D13" s="271"/>
      <c r="E13" s="271"/>
      <c r="F13" s="271"/>
      <c r="G13" s="272"/>
      <c r="H13" s="3"/>
      <c r="I13" s="5"/>
      <c r="J13" s="5"/>
    </row>
    <row r="14" spans="1:11" ht="15.75" x14ac:dyDescent="0.3">
      <c r="B14" s="146"/>
      <c r="C14" s="147" t="s">
        <v>204</v>
      </c>
      <c r="D14" s="147" t="s">
        <v>182</v>
      </c>
      <c r="E14" s="147" t="s">
        <v>183</v>
      </c>
      <c r="F14" s="147" t="s">
        <v>184</v>
      </c>
      <c r="G14" s="148" t="s">
        <v>11</v>
      </c>
      <c r="H14" s="3"/>
      <c r="I14"/>
      <c r="J14"/>
      <c r="K14"/>
    </row>
    <row r="15" spans="1:11" x14ac:dyDescent="0.25">
      <c r="B15" s="273" t="s">
        <v>185</v>
      </c>
      <c r="C15" s="246">
        <v>150.49</v>
      </c>
      <c r="D15" s="274">
        <f t="shared" ref="D15:D26" si="0">C15/$C$27</f>
        <v>6.2783468989542932E-5</v>
      </c>
      <c r="E15" s="126">
        <f t="shared" ref="E15:E26" si="1">D15*$C$13</f>
        <v>5.9305264807522239E-5</v>
      </c>
      <c r="F15" s="271"/>
      <c r="G15" s="275">
        <f>ROUND(SUM(E15:F15),4)</f>
        <v>1E-4</v>
      </c>
      <c r="H15" s="3"/>
      <c r="I15"/>
      <c r="J15"/>
      <c r="K15"/>
    </row>
    <row r="16" spans="1:11" x14ac:dyDescent="0.25">
      <c r="B16" s="276" t="s">
        <v>186</v>
      </c>
      <c r="C16" s="246">
        <v>127669.97999999995</v>
      </c>
      <c r="D16" s="274">
        <f t="shared" si="0"/>
        <v>5.326310206808136E-2</v>
      </c>
      <c r="E16" s="126">
        <f t="shared" si="1"/>
        <v>5.0312326213509638E-2</v>
      </c>
      <c r="F16" s="271"/>
      <c r="G16" s="275">
        <f>ROUND(SUM(E16:F16),4)</f>
        <v>5.0299999999999997E-2</v>
      </c>
      <c r="H16" s="3"/>
      <c r="I16"/>
      <c r="J16"/>
      <c r="K16"/>
    </row>
    <row r="17" spans="2:11" x14ac:dyDescent="0.25">
      <c r="B17" s="276" t="s">
        <v>187</v>
      </c>
      <c r="C17" s="246">
        <v>896340.77999999956</v>
      </c>
      <c r="D17" s="274">
        <f t="shared" si="0"/>
        <v>0.37394766140735397</v>
      </c>
      <c r="E17" s="126">
        <f t="shared" si="1"/>
        <v>0.35323096096538648</v>
      </c>
      <c r="F17" s="270">
        <v>5.5300000000000002E-2</v>
      </c>
      <c r="G17" s="275">
        <f>ROUND(SUM(E17:F17),4)</f>
        <v>0.40849999999999997</v>
      </c>
      <c r="H17" s="3"/>
      <c r="I17"/>
      <c r="J17"/>
      <c r="K17"/>
    </row>
    <row r="18" spans="2:11" x14ac:dyDescent="0.25">
      <c r="B18" s="276" t="s">
        <v>188</v>
      </c>
      <c r="C18" s="246">
        <v>47285.519999999982</v>
      </c>
      <c r="D18" s="274">
        <f t="shared" si="0"/>
        <v>1.9727217612960403E-2</v>
      </c>
      <c r="E18" s="126">
        <f t="shared" si="1"/>
        <v>1.8634329757202393E-2</v>
      </c>
      <c r="F18" s="271"/>
      <c r="G18" s="275">
        <f t="shared" ref="G18:G26" si="2">ROUND(SUM(E18:F18),4)</f>
        <v>1.8599999999999998E-2</v>
      </c>
      <c r="H18" s="3"/>
      <c r="I18"/>
      <c r="J18"/>
      <c r="K18"/>
    </row>
    <row r="19" spans="2:11" x14ac:dyDescent="0.25">
      <c r="B19" s="276" t="s">
        <v>189</v>
      </c>
      <c r="C19" s="246">
        <v>407799.77999999997</v>
      </c>
      <c r="D19" s="274">
        <f t="shared" si="0"/>
        <v>0.17013146947685845</v>
      </c>
      <c r="E19" s="126">
        <f t="shared" si="1"/>
        <v>0.16070618606784046</v>
      </c>
      <c r="F19" s="271"/>
      <c r="G19" s="275">
        <f>ROUND(SUM(E19:F19),4)</f>
        <v>0.16070000000000001</v>
      </c>
      <c r="H19" s="3"/>
      <c r="I19"/>
      <c r="J19"/>
      <c r="K19"/>
    </row>
    <row r="20" spans="2:11" x14ac:dyDescent="0.25">
      <c r="B20" s="276" t="s">
        <v>190</v>
      </c>
      <c r="C20" s="246">
        <v>269042.75000000012</v>
      </c>
      <c r="D20" s="274">
        <f t="shared" si="0"/>
        <v>0.112242920801956</v>
      </c>
      <c r="E20" s="126">
        <f t="shared" si="1"/>
        <v>0.1060246629895276</v>
      </c>
      <c r="F20" s="271"/>
      <c r="G20" s="275">
        <f t="shared" si="2"/>
        <v>0.106</v>
      </c>
      <c r="H20" s="3"/>
      <c r="I20"/>
      <c r="J20"/>
      <c r="K20"/>
    </row>
    <row r="21" spans="2:11" x14ac:dyDescent="0.25">
      <c r="B21" s="276" t="s">
        <v>191</v>
      </c>
      <c r="C21" s="246">
        <v>24280.569999999996</v>
      </c>
      <c r="D21" s="274">
        <f t="shared" si="0"/>
        <v>1.0129699073981169E-2</v>
      </c>
      <c r="E21" s="126">
        <f t="shared" si="1"/>
        <v>9.5685137452826106E-3</v>
      </c>
      <c r="F21" s="271"/>
      <c r="G21" s="275">
        <f t="shared" si="2"/>
        <v>9.5999999999999992E-3</v>
      </c>
      <c r="H21" s="3"/>
      <c r="I21"/>
      <c r="J21"/>
      <c r="K21"/>
    </row>
    <row r="22" spans="2:11" x14ac:dyDescent="0.25">
      <c r="B22" s="276" t="s">
        <v>192</v>
      </c>
      <c r="C22" s="246">
        <v>622653.12000000023</v>
      </c>
      <c r="D22" s="274">
        <f t="shared" si="0"/>
        <v>0.25976691375348643</v>
      </c>
      <c r="E22" s="126">
        <f t="shared" si="1"/>
        <v>0.24537582673154323</v>
      </c>
      <c r="F22" s="271"/>
      <c r="G22" s="275">
        <f>ROUND(SUM(E22:F22),4)+0.0001</f>
        <v>0.2455</v>
      </c>
      <c r="H22" s="3"/>
      <c r="I22"/>
      <c r="J22"/>
      <c r="K22"/>
    </row>
    <row r="23" spans="2:11" x14ac:dyDescent="0.25">
      <c r="B23" s="276" t="s">
        <v>193</v>
      </c>
      <c r="C23" s="246">
        <v>1658.3300000000004</v>
      </c>
      <c r="D23" s="274">
        <f t="shared" si="0"/>
        <v>6.9184470814956974E-4</v>
      </c>
      <c r="E23" s="126">
        <f t="shared" si="1"/>
        <v>6.535165113180834E-4</v>
      </c>
      <c r="F23" s="271"/>
      <c r="G23" s="275">
        <f t="shared" si="2"/>
        <v>6.9999999999999999E-4</v>
      </c>
      <c r="H23" s="3"/>
      <c r="I23"/>
      <c r="J23"/>
      <c r="K23"/>
    </row>
    <row r="24" spans="2:11" x14ac:dyDescent="0.25">
      <c r="B24" s="276" t="s">
        <v>198</v>
      </c>
      <c r="C24" s="246"/>
      <c r="D24" s="274"/>
      <c r="E24" s="126"/>
      <c r="F24" s="271"/>
      <c r="G24" s="275"/>
      <c r="H24" s="3"/>
      <c r="I24"/>
      <c r="J24"/>
      <c r="K24"/>
    </row>
    <row r="25" spans="2:11" x14ac:dyDescent="0.25">
      <c r="B25" s="276" t="s">
        <v>199</v>
      </c>
      <c r="C25" s="246">
        <v>53.260000000000005</v>
      </c>
      <c r="D25" s="274">
        <f t="shared" si="0"/>
        <v>2.2219732596073207E-5</v>
      </c>
      <c r="E25" s="126">
        <f t="shared" si="1"/>
        <v>2.0988759410250748E-5</v>
      </c>
      <c r="F25" s="271"/>
      <c r="G25" s="275">
        <f t="shared" si="2"/>
        <v>0</v>
      </c>
      <c r="H25" s="3"/>
      <c r="I25"/>
      <c r="J25"/>
      <c r="K25"/>
    </row>
    <row r="26" spans="2:11" x14ac:dyDescent="0.25">
      <c r="B26" s="276" t="s">
        <v>200</v>
      </c>
      <c r="C26" s="277">
        <v>33.96</v>
      </c>
      <c r="D26" s="278">
        <f t="shared" si="0"/>
        <v>1.4167895586981713E-5</v>
      </c>
      <c r="E26" s="137">
        <f t="shared" si="1"/>
        <v>1.3382994171462924E-5</v>
      </c>
      <c r="F26" s="279"/>
      <c r="G26" s="275">
        <f t="shared" si="2"/>
        <v>0</v>
      </c>
      <c r="H26" s="3"/>
      <c r="I26"/>
      <c r="J26"/>
      <c r="K26"/>
    </row>
    <row r="27" spans="2:11" ht="16.5" thickBot="1" x14ac:dyDescent="0.35">
      <c r="B27" s="222"/>
      <c r="C27" s="280">
        <f>SUM(C15:C26)</f>
        <v>2396968.54</v>
      </c>
      <c r="D27" s="281">
        <f>SUM(D15:D26)</f>
        <v>0.99999999999999989</v>
      </c>
      <c r="E27" s="281">
        <f>SUM(E15:E26)</f>
        <v>0.94459999999999966</v>
      </c>
      <c r="F27" s="281">
        <f>SUM(F17:F26)</f>
        <v>5.5300000000000002E-2</v>
      </c>
      <c r="G27" s="282">
        <f>SUM(G15:G26)</f>
        <v>1</v>
      </c>
      <c r="H27" s="3"/>
      <c r="I27"/>
      <c r="J27"/>
      <c r="K27"/>
    </row>
    <row r="28" spans="2:11" x14ac:dyDescent="0.25">
      <c r="B28" s="3"/>
      <c r="C28" s="3"/>
      <c r="D28" s="3"/>
      <c r="E28" s="3"/>
      <c r="F28" s="3"/>
      <c r="G28" s="3"/>
      <c r="H28" s="3"/>
      <c r="I28" s="5"/>
      <c r="J28" s="5"/>
    </row>
    <row r="29" spans="2:11" x14ac:dyDescent="0.25">
      <c r="B29" s="3"/>
      <c r="C29" s="3"/>
      <c r="D29" s="3"/>
      <c r="E29" s="3"/>
      <c r="F29" s="3"/>
      <c r="G29" s="3"/>
      <c r="H29" s="3"/>
      <c r="I29" s="5"/>
      <c r="J29" s="5"/>
    </row>
  </sheetData>
  <mergeCells count="4">
    <mergeCell ref="A1:C1"/>
    <mergeCell ref="B12:G12"/>
    <mergeCell ref="A2:G2"/>
    <mergeCell ref="A3:G3"/>
  </mergeCells>
  <printOptions horizontalCentered="1"/>
  <pageMargins left="0.7" right="0.7" top="0.75" bottom="0.75" header="0.3" footer="0.3"/>
  <pageSetup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V25"/>
  <sheetViews>
    <sheetView workbookViewId="0">
      <selection sqref="A1:C1"/>
    </sheetView>
  </sheetViews>
  <sheetFormatPr defaultColWidth="12.42578125" defaultRowHeight="15" x14ac:dyDescent="0.25"/>
  <cols>
    <col min="1" max="1" width="11.28515625" style="23" customWidth="1"/>
    <col min="2" max="3" width="9.28515625" style="23" customWidth="1"/>
    <col min="4" max="6" width="12.42578125" style="23"/>
    <col min="7" max="7" width="8.28515625" style="107" customWidth="1"/>
    <col min="8" max="8" width="2.5703125" style="23" customWidth="1"/>
    <col min="9" max="9" width="12.42578125" style="23"/>
    <col min="10" max="10" width="8.28515625" style="107" customWidth="1"/>
    <col min="11" max="11" width="3.28515625" style="23" customWidth="1"/>
    <col min="12" max="12" width="8.28515625" style="23" bestFit="1" customWidth="1"/>
    <col min="13" max="13" width="8.28515625" style="23" customWidth="1"/>
    <col min="14" max="15" width="12.42578125" style="23"/>
    <col min="16" max="16" width="8.28515625" style="23" bestFit="1" customWidth="1"/>
    <col min="17" max="17" width="3.28515625" style="110" customWidth="1"/>
    <col min="18" max="18" width="15" style="23" customWidth="1"/>
    <col min="19" max="19" width="3.28515625" style="110" customWidth="1"/>
    <col min="20" max="20" width="12.28515625" style="23" bestFit="1" customWidth="1"/>
    <col min="21" max="21" width="3.28515625" style="110" customWidth="1"/>
    <col min="22" max="22" width="7.28515625" style="23" bestFit="1" customWidth="1"/>
    <col min="23" max="208" width="12.42578125" style="23"/>
    <col min="209" max="209" width="7.28515625" style="23" customWidth="1"/>
    <col min="210" max="210" width="2.28515625" style="23" customWidth="1"/>
    <col min="211" max="211" width="6" style="23" customWidth="1"/>
    <col min="212" max="213" width="2.28515625" style="23" customWidth="1"/>
    <col min="214" max="214" width="9.42578125" style="23" customWidth="1"/>
    <col min="215" max="215" width="2.28515625" style="23" customWidth="1"/>
    <col min="216" max="216" width="8.7109375" style="23" customWidth="1"/>
    <col min="217" max="217" width="2.28515625" style="23" customWidth="1"/>
    <col min="218" max="218" width="9" style="23" customWidth="1"/>
    <col min="219" max="219" width="2.28515625" style="23" customWidth="1"/>
    <col min="220" max="220" width="9.42578125" style="23" customWidth="1"/>
    <col min="221" max="221" width="2.28515625" style="23" customWidth="1"/>
    <col min="222" max="222" width="9" style="23" bestFit="1" customWidth="1"/>
    <col min="223" max="223" width="2.28515625" style="23" customWidth="1"/>
    <col min="224" max="224" width="9.5703125" style="23" customWidth="1"/>
    <col min="225" max="225" width="2.28515625" style="23" customWidth="1"/>
    <col min="226" max="226" width="10.28515625" style="23" bestFit="1" customWidth="1"/>
    <col min="227" max="227" width="2.28515625" style="23" customWidth="1"/>
    <col min="228" max="228" width="10.28515625" style="23" bestFit="1" customWidth="1"/>
    <col min="229" max="229" width="2.28515625" style="23" customWidth="1"/>
    <col min="230" max="230" width="9.28515625" style="23" customWidth="1"/>
    <col min="231" max="231" width="2.28515625" style="23" customWidth="1"/>
    <col min="232" max="232" width="9" style="23" customWidth="1"/>
    <col min="233" max="233" width="2.28515625" style="23" customWidth="1"/>
    <col min="234" max="234" width="9.28515625" style="23" customWidth="1"/>
    <col min="235" max="235" width="2.28515625" style="23" customWidth="1"/>
    <col min="236" max="236" width="9" style="23" customWidth="1"/>
    <col min="237" max="464" width="12.42578125" style="23"/>
    <col min="465" max="465" width="7.28515625" style="23" customWidth="1"/>
    <col min="466" max="466" width="2.28515625" style="23" customWidth="1"/>
    <col min="467" max="467" width="6" style="23" customWidth="1"/>
    <col min="468" max="469" width="2.28515625" style="23" customWidth="1"/>
    <col min="470" max="470" width="9.42578125" style="23" customWidth="1"/>
    <col min="471" max="471" width="2.28515625" style="23" customWidth="1"/>
    <col min="472" max="472" width="8.7109375" style="23" customWidth="1"/>
    <col min="473" max="473" width="2.28515625" style="23" customWidth="1"/>
    <col min="474" max="474" width="9" style="23" customWidth="1"/>
    <col min="475" max="475" width="2.28515625" style="23" customWidth="1"/>
    <col min="476" max="476" width="9.42578125" style="23" customWidth="1"/>
    <col min="477" max="477" width="2.28515625" style="23" customWidth="1"/>
    <col min="478" max="478" width="9" style="23" bestFit="1" customWidth="1"/>
    <col min="479" max="479" width="2.28515625" style="23" customWidth="1"/>
    <col min="480" max="480" width="9.5703125" style="23" customWidth="1"/>
    <col min="481" max="481" width="2.28515625" style="23" customWidth="1"/>
    <col min="482" max="482" width="10.28515625" style="23" bestFit="1" customWidth="1"/>
    <col min="483" max="483" width="2.28515625" style="23" customWidth="1"/>
    <col min="484" max="484" width="10.28515625" style="23" bestFit="1" customWidth="1"/>
    <col min="485" max="485" width="2.28515625" style="23" customWidth="1"/>
    <col min="486" max="486" width="9.28515625" style="23" customWidth="1"/>
    <col min="487" max="487" width="2.28515625" style="23" customWidth="1"/>
    <col min="488" max="488" width="9" style="23" customWidth="1"/>
    <col min="489" max="489" width="2.28515625" style="23" customWidth="1"/>
    <col min="490" max="490" width="9.28515625" style="23" customWidth="1"/>
    <col min="491" max="491" width="2.28515625" style="23" customWidth="1"/>
    <col min="492" max="492" width="9" style="23" customWidth="1"/>
    <col min="493" max="720" width="12.42578125" style="23"/>
    <col min="721" max="721" width="7.28515625" style="23" customWidth="1"/>
    <col min="722" max="722" width="2.28515625" style="23" customWidth="1"/>
    <col min="723" max="723" width="6" style="23" customWidth="1"/>
    <col min="724" max="725" width="2.28515625" style="23" customWidth="1"/>
    <col min="726" max="726" width="9.42578125" style="23" customWidth="1"/>
    <col min="727" max="727" width="2.28515625" style="23" customWidth="1"/>
    <col min="728" max="728" width="8.7109375" style="23" customWidth="1"/>
    <col min="729" max="729" width="2.28515625" style="23" customWidth="1"/>
    <col min="730" max="730" width="9" style="23" customWidth="1"/>
    <col min="731" max="731" width="2.28515625" style="23" customWidth="1"/>
    <col min="732" max="732" width="9.42578125" style="23" customWidth="1"/>
    <col min="733" max="733" width="2.28515625" style="23" customWidth="1"/>
    <col min="734" max="734" width="9" style="23" bestFit="1" customWidth="1"/>
    <col min="735" max="735" width="2.28515625" style="23" customWidth="1"/>
    <col min="736" max="736" width="9.5703125" style="23" customWidth="1"/>
    <col min="737" max="737" width="2.28515625" style="23" customWidth="1"/>
    <col min="738" max="738" width="10.28515625" style="23" bestFit="1" customWidth="1"/>
    <col min="739" max="739" width="2.28515625" style="23" customWidth="1"/>
    <col min="740" max="740" width="10.28515625" style="23" bestFit="1" customWidth="1"/>
    <col min="741" max="741" width="2.28515625" style="23" customWidth="1"/>
    <col min="742" max="742" width="9.28515625" style="23" customWidth="1"/>
    <col min="743" max="743" width="2.28515625" style="23" customWidth="1"/>
    <col min="744" max="744" width="9" style="23" customWidth="1"/>
    <col min="745" max="745" width="2.28515625" style="23" customWidth="1"/>
    <col min="746" max="746" width="9.28515625" style="23" customWidth="1"/>
    <col min="747" max="747" width="2.28515625" style="23" customWidth="1"/>
    <col min="748" max="748" width="9" style="23" customWidth="1"/>
    <col min="749" max="976" width="12.42578125" style="23"/>
    <col min="977" max="977" width="7.28515625" style="23" customWidth="1"/>
    <col min="978" max="978" width="2.28515625" style="23" customWidth="1"/>
    <col min="979" max="979" width="6" style="23" customWidth="1"/>
    <col min="980" max="981" width="2.28515625" style="23" customWidth="1"/>
    <col min="982" max="982" width="9.42578125" style="23" customWidth="1"/>
    <col min="983" max="983" width="2.28515625" style="23" customWidth="1"/>
    <col min="984" max="984" width="8.7109375" style="23" customWidth="1"/>
    <col min="985" max="985" width="2.28515625" style="23" customWidth="1"/>
    <col min="986" max="986" width="9" style="23" customWidth="1"/>
    <col min="987" max="987" width="2.28515625" style="23" customWidth="1"/>
    <col min="988" max="988" width="9.42578125" style="23" customWidth="1"/>
    <col min="989" max="989" width="2.28515625" style="23" customWidth="1"/>
    <col min="990" max="990" width="9" style="23" bestFit="1" customWidth="1"/>
    <col min="991" max="991" width="2.28515625" style="23" customWidth="1"/>
    <col min="992" max="992" width="9.5703125" style="23" customWidth="1"/>
    <col min="993" max="993" width="2.28515625" style="23" customWidth="1"/>
    <col min="994" max="994" width="10.28515625" style="23" bestFit="1" customWidth="1"/>
    <col min="995" max="995" width="2.28515625" style="23" customWidth="1"/>
    <col min="996" max="996" width="10.28515625" style="23" bestFit="1" customWidth="1"/>
    <col min="997" max="997" width="2.28515625" style="23" customWidth="1"/>
    <col min="998" max="998" width="9.28515625" style="23" customWidth="1"/>
    <col min="999" max="999" width="2.28515625" style="23" customWidth="1"/>
    <col min="1000" max="1000" width="9" style="23" customWidth="1"/>
    <col min="1001" max="1001" width="2.28515625" style="23" customWidth="1"/>
    <col min="1002" max="1002" width="9.28515625" style="23" customWidth="1"/>
    <col min="1003" max="1003" width="2.28515625" style="23" customWidth="1"/>
    <col min="1004" max="1004" width="9" style="23" customWidth="1"/>
    <col min="1005" max="1232" width="12.42578125" style="23"/>
    <col min="1233" max="1233" width="7.28515625" style="23" customWidth="1"/>
    <col min="1234" max="1234" width="2.28515625" style="23" customWidth="1"/>
    <col min="1235" max="1235" width="6" style="23" customWidth="1"/>
    <col min="1236" max="1237" width="2.28515625" style="23" customWidth="1"/>
    <col min="1238" max="1238" width="9.42578125" style="23" customWidth="1"/>
    <col min="1239" max="1239" width="2.28515625" style="23" customWidth="1"/>
    <col min="1240" max="1240" width="8.7109375" style="23" customWidth="1"/>
    <col min="1241" max="1241" width="2.28515625" style="23" customWidth="1"/>
    <col min="1242" max="1242" width="9" style="23" customWidth="1"/>
    <col min="1243" max="1243" width="2.28515625" style="23" customWidth="1"/>
    <col min="1244" max="1244" width="9.42578125" style="23" customWidth="1"/>
    <col min="1245" max="1245" width="2.28515625" style="23" customWidth="1"/>
    <col min="1246" max="1246" width="9" style="23" bestFit="1" customWidth="1"/>
    <col min="1247" max="1247" width="2.28515625" style="23" customWidth="1"/>
    <col min="1248" max="1248" width="9.5703125" style="23" customWidth="1"/>
    <col min="1249" max="1249" width="2.28515625" style="23" customWidth="1"/>
    <col min="1250" max="1250" width="10.28515625" style="23" bestFit="1" customWidth="1"/>
    <col min="1251" max="1251" width="2.28515625" style="23" customWidth="1"/>
    <col min="1252" max="1252" width="10.28515625" style="23" bestFit="1" customWidth="1"/>
    <col min="1253" max="1253" width="2.28515625" style="23" customWidth="1"/>
    <col min="1254" max="1254" width="9.28515625" style="23" customWidth="1"/>
    <col min="1255" max="1255" width="2.28515625" style="23" customWidth="1"/>
    <col min="1256" max="1256" width="9" style="23" customWidth="1"/>
    <col min="1257" max="1257" width="2.28515625" style="23" customWidth="1"/>
    <col min="1258" max="1258" width="9.28515625" style="23" customWidth="1"/>
    <col min="1259" max="1259" width="2.28515625" style="23" customWidth="1"/>
    <col min="1260" max="1260" width="9" style="23" customWidth="1"/>
    <col min="1261" max="1488" width="12.42578125" style="23"/>
    <col min="1489" max="1489" width="7.28515625" style="23" customWidth="1"/>
    <col min="1490" max="1490" width="2.28515625" style="23" customWidth="1"/>
    <col min="1491" max="1491" width="6" style="23" customWidth="1"/>
    <col min="1492" max="1493" width="2.28515625" style="23" customWidth="1"/>
    <col min="1494" max="1494" width="9.42578125" style="23" customWidth="1"/>
    <col min="1495" max="1495" width="2.28515625" style="23" customWidth="1"/>
    <col min="1496" max="1496" width="8.7109375" style="23" customWidth="1"/>
    <col min="1497" max="1497" width="2.28515625" style="23" customWidth="1"/>
    <col min="1498" max="1498" width="9" style="23" customWidth="1"/>
    <col min="1499" max="1499" width="2.28515625" style="23" customWidth="1"/>
    <col min="1500" max="1500" width="9.42578125" style="23" customWidth="1"/>
    <col min="1501" max="1501" width="2.28515625" style="23" customWidth="1"/>
    <col min="1502" max="1502" width="9" style="23" bestFit="1" customWidth="1"/>
    <col min="1503" max="1503" width="2.28515625" style="23" customWidth="1"/>
    <col min="1504" max="1504" width="9.5703125" style="23" customWidth="1"/>
    <col min="1505" max="1505" width="2.28515625" style="23" customWidth="1"/>
    <col min="1506" max="1506" width="10.28515625" style="23" bestFit="1" customWidth="1"/>
    <col min="1507" max="1507" width="2.28515625" style="23" customWidth="1"/>
    <col min="1508" max="1508" width="10.28515625" style="23" bestFit="1" customWidth="1"/>
    <col min="1509" max="1509" width="2.28515625" style="23" customWidth="1"/>
    <col min="1510" max="1510" width="9.28515625" style="23" customWidth="1"/>
    <col min="1511" max="1511" width="2.28515625" style="23" customWidth="1"/>
    <col min="1512" max="1512" width="9" style="23" customWidth="1"/>
    <col min="1513" max="1513" width="2.28515625" style="23" customWidth="1"/>
    <col min="1514" max="1514" width="9.28515625" style="23" customWidth="1"/>
    <col min="1515" max="1515" width="2.28515625" style="23" customWidth="1"/>
    <col min="1516" max="1516" width="9" style="23" customWidth="1"/>
    <col min="1517" max="1744" width="12.42578125" style="23"/>
    <col min="1745" max="1745" width="7.28515625" style="23" customWidth="1"/>
    <col min="1746" max="1746" width="2.28515625" style="23" customWidth="1"/>
    <col min="1747" max="1747" width="6" style="23" customWidth="1"/>
    <col min="1748" max="1749" width="2.28515625" style="23" customWidth="1"/>
    <col min="1750" max="1750" width="9.42578125" style="23" customWidth="1"/>
    <col min="1751" max="1751" width="2.28515625" style="23" customWidth="1"/>
    <col min="1752" max="1752" width="8.7109375" style="23" customWidth="1"/>
    <col min="1753" max="1753" width="2.28515625" style="23" customWidth="1"/>
    <col min="1754" max="1754" width="9" style="23" customWidth="1"/>
    <col min="1755" max="1755" width="2.28515625" style="23" customWidth="1"/>
    <col min="1756" max="1756" width="9.42578125" style="23" customWidth="1"/>
    <col min="1757" max="1757" width="2.28515625" style="23" customWidth="1"/>
    <col min="1758" max="1758" width="9" style="23" bestFit="1" customWidth="1"/>
    <col min="1759" max="1759" width="2.28515625" style="23" customWidth="1"/>
    <col min="1760" max="1760" width="9.5703125" style="23" customWidth="1"/>
    <col min="1761" max="1761" width="2.28515625" style="23" customWidth="1"/>
    <col min="1762" max="1762" width="10.28515625" style="23" bestFit="1" customWidth="1"/>
    <col min="1763" max="1763" width="2.28515625" style="23" customWidth="1"/>
    <col min="1764" max="1764" width="10.28515625" style="23" bestFit="1" customWidth="1"/>
    <col min="1765" max="1765" width="2.28515625" style="23" customWidth="1"/>
    <col min="1766" max="1766" width="9.28515625" style="23" customWidth="1"/>
    <col min="1767" max="1767" width="2.28515625" style="23" customWidth="1"/>
    <col min="1768" max="1768" width="9" style="23" customWidth="1"/>
    <col min="1769" max="1769" width="2.28515625" style="23" customWidth="1"/>
    <col min="1770" max="1770" width="9.28515625" style="23" customWidth="1"/>
    <col min="1771" max="1771" width="2.28515625" style="23" customWidth="1"/>
    <col min="1772" max="1772" width="9" style="23" customWidth="1"/>
    <col min="1773" max="2000" width="12.42578125" style="23"/>
    <col min="2001" max="2001" width="7.28515625" style="23" customWidth="1"/>
    <col min="2002" max="2002" width="2.28515625" style="23" customWidth="1"/>
    <col min="2003" max="2003" width="6" style="23" customWidth="1"/>
    <col min="2004" max="2005" width="2.28515625" style="23" customWidth="1"/>
    <col min="2006" max="2006" width="9.42578125" style="23" customWidth="1"/>
    <col min="2007" max="2007" width="2.28515625" style="23" customWidth="1"/>
    <col min="2008" max="2008" width="8.7109375" style="23" customWidth="1"/>
    <col min="2009" max="2009" width="2.28515625" style="23" customWidth="1"/>
    <col min="2010" max="2010" width="9" style="23" customWidth="1"/>
    <col min="2011" max="2011" width="2.28515625" style="23" customWidth="1"/>
    <col min="2012" max="2012" width="9.42578125" style="23" customWidth="1"/>
    <col min="2013" max="2013" width="2.28515625" style="23" customWidth="1"/>
    <col min="2014" max="2014" width="9" style="23" bestFit="1" customWidth="1"/>
    <col min="2015" max="2015" width="2.28515625" style="23" customWidth="1"/>
    <col min="2016" max="2016" width="9.5703125" style="23" customWidth="1"/>
    <col min="2017" max="2017" width="2.28515625" style="23" customWidth="1"/>
    <col min="2018" max="2018" width="10.28515625" style="23" bestFit="1" customWidth="1"/>
    <col min="2019" max="2019" width="2.28515625" style="23" customWidth="1"/>
    <col min="2020" max="2020" width="10.28515625" style="23" bestFit="1" customWidth="1"/>
    <col min="2021" max="2021" width="2.28515625" style="23" customWidth="1"/>
    <col min="2022" max="2022" width="9.28515625" style="23" customWidth="1"/>
    <col min="2023" max="2023" width="2.28515625" style="23" customWidth="1"/>
    <col min="2024" max="2024" width="9" style="23" customWidth="1"/>
    <col min="2025" max="2025" width="2.28515625" style="23" customWidth="1"/>
    <col min="2026" max="2026" width="9.28515625" style="23" customWidth="1"/>
    <col min="2027" max="2027" width="2.28515625" style="23" customWidth="1"/>
    <col min="2028" max="2028" width="9" style="23" customWidth="1"/>
    <col min="2029" max="2256" width="12.42578125" style="23"/>
    <col min="2257" max="2257" width="7.28515625" style="23" customWidth="1"/>
    <col min="2258" max="2258" width="2.28515625" style="23" customWidth="1"/>
    <col min="2259" max="2259" width="6" style="23" customWidth="1"/>
    <col min="2260" max="2261" width="2.28515625" style="23" customWidth="1"/>
    <col min="2262" max="2262" width="9.42578125" style="23" customWidth="1"/>
    <col min="2263" max="2263" width="2.28515625" style="23" customWidth="1"/>
    <col min="2264" max="2264" width="8.7109375" style="23" customWidth="1"/>
    <col min="2265" max="2265" width="2.28515625" style="23" customWidth="1"/>
    <col min="2266" max="2266" width="9" style="23" customWidth="1"/>
    <col min="2267" max="2267" width="2.28515625" style="23" customWidth="1"/>
    <col min="2268" max="2268" width="9.42578125" style="23" customWidth="1"/>
    <col min="2269" max="2269" width="2.28515625" style="23" customWidth="1"/>
    <col min="2270" max="2270" width="9" style="23" bestFit="1" customWidth="1"/>
    <col min="2271" max="2271" width="2.28515625" style="23" customWidth="1"/>
    <col min="2272" max="2272" width="9.5703125" style="23" customWidth="1"/>
    <col min="2273" max="2273" width="2.28515625" style="23" customWidth="1"/>
    <col min="2274" max="2274" width="10.28515625" style="23" bestFit="1" customWidth="1"/>
    <col min="2275" max="2275" width="2.28515625" style="23" customWidth="1"/>
    <col min="2276" max="2276" width="10.28515625" style="23" bestFit="1" customWidth="1"/>
    <col min="2277" max="2277" width="2.28515625" style="23" customWidth="1"/>
    <col min="2278" max="2278" width="9.28515625" style="23" customWidth="1"/>
    <col min="2279" max="2279" width="2.28515625" style="23" customWidth="1"/>
    <col min="2280" max="2280" width="9" style="23" customWidth="1"/>
    <col min="2281" max="2281" width="2.28515625" style="23" customWidth="1"/>
    <col min="2282" max="2282" width="9.28515625" style="23" customWidth="1"/>
    <col min="2283" max="2283" width="2.28515625" style="23" customWidth="1"/>
    <col min="2284" max="2284" width="9" style="23" customWidth="1"/>
    <col min="2285" max="2512" width="12.42578125" style="23"/>
    <col min="2513" max="2513" width="7.28515625" style="23" customWidth="1"/>
    <col min="2514" max="2514" width="2.28515625" style="23" customWidth="1"/>
    <col min="2515" max="2515" width="6" style="23" customWidth="1"/>
    <col min="2516" max="2517" width="2.28515625" style="23" customWidth="1"/>
    <col min="2518" max="2518" width="9.42578125" style="23" customWidth="1"/>
    <col min="2519" max="2519" width="2.28515625" style="23" customWidth="1"/>
    <col min="2520" max="2520" width="8.7109375" style="23" customWidth="1"/>
    <col min="2521" max="2521" width="2.28515625" style="23" customWidth="1"/>
    <col min="2522" max="2522" width="9" style="23" customWidth="1"/>
    <col min="2523" max="2523" width="2.28515625" style="23" customWidth="1"/>
    <col min="2524" max="2524" width="9.42578125" style="23" customWidth="1"/>
    <col min="2525" max="2525" width="2.28515625" style="23" customWidth="1"/>
    <col min="2526" max="2526" width="9" style="23" bestFit="1" customWidth="1"/>
    <col min="2527" max="2527" width="2.28515625" style="23" customWidth="1"/>
    <col min="2528" max="2528" width="9.5703125" style="23" customWidth="1"/>
    <col min="2529" max="2529" width="2.28515625" style="23" customWidth="1"/>
    <col min="2530" max="2530" width="10.28515625" style="23" bestFit="1" customWidth="1"/>
    <col min="2531" max="2531" width="2.28515625" style="23" customWidth="1"/>
    <col min="2532" max="2532" width="10.28515625" style="23" bestFit="1" customWidth="1"/>
    <col min="2533" max="2533" width="2.28515625" style="23" customWidth="1"/>
    <col min="2534" max="2534" width="9.28515625" style="23" customWidth="1"/>
    <col min="2535" max="2535" width="2.28515625" style="23" customWidth="1"/>
    <col min="2536" max="2536" width="9" style="23" customWidth="1"/>
    <col min="2537" max="2537" width="2.28515625" style="23" customWidth="1"/>
    <col min="2538" max="2538" width="9.28515625" style="23" customWidth="1"/>
    <col min="2539" max="2539" width="2.28515625" style="23" customWidth="1"/>
    <col min="2540" max="2540" width="9" style="23" customWidth="1"/>
    <col min="2541" max="2768" width="12.42578125" style="23"/>
    <col min="2769" max="2769" width="7.28515625" style="23" customWidth="1"/>
    <col min="2770" max="2770" width="2.28515625" style="23" customWidth="1"/>
    <col min="2771" max="2771" width="6" style="23" customWidth="1"/>
    <col min="2772" max="2773" width="2.28515625" style="23" customWidth="1"/>
    <col min="2774" max="2774" width="9.42578125" style="23" customWidth="1"/>
    <col min="2775" max="2775" width="2.28515625" style="23" customWidth="1"/>
    <col min="2776" max="2776" width="8.7109375" style="23" customWidth="1"/>
    <col min="2777" max="2777" width="2.28515625" style="23" customWidth="1"/>
    <col min="2778" max="2778" width="9" style="23" customWidth="1"/>
    <col min="2779" max="2779" width="2.28515625" style="23" customWidth="1"/>
    <col min="2780" max="2780" width="9.42578125" style="23" customWidth="1"/>
    <col min="2781" max="2781" width="2.28515625" style="23" customWidth="1"/>
    <col min="2782" max="2782" width="9" style="23" bestFit="1" customWidth="1"/>
    <col min="2783" max="2783" width="2.28515625" style="23" customWidth="1"/>
    <col min="2784" max="2784" width="9.5703125" style="23" customWidth="1"/>
    <col min="2785" max="2785" width="2.28515625" style="23" customWidth="1"/>
    <col min="2786" max="2786" width="10.28515625" style="23" bestFit="1" customWidth="1"/>
    <col min="2787" max="2787" width="2.28515625" style="23" customWidth="1"/>
    <col min="2788" max="2788" width="10.28515625" style="23" bestFit="1" customWidth="1"/>
    <col min="2789" max="2789" width="2.28515625" style="23" customWidth="1"/>
    <col min="2790" max="2790" width="9.28515625" style="23" customWidth="1"/>
    <col min="2791" max="2791" width="2.28515625" style="23" customWidth="1"/>
    <col min="2792" max="2792" width="9" style="23" customWidth="1"/>
    <col min="2793" max="2793" width="2.28515625" style="23" customWidth="1"/>
    <col min="2794" max="2794" width="9.28515625" style="23" customWidth="1"/>
    <col min="2795" max="2795" width="2.28515625" style="23" customWidth="1"/>
    <col min="2796" max="2796" width="9" style="23" customWidth="1"/>
    <col min="2797" max="3024" width="12.42578125" style="23"/>
    <col min="3025" max="3025" width="7.28515625" style="23" customWidth="1"/>
    <col min="3026" max="3026" width="2.28515625" style="23" customWidth="1"/>
    <col min="3027" max="3027" width="6" style="23" customWidth="1"/>
    <col min="3028" max="3029" width="2.28515625" style="23" customWidth="1"/>
    <col min="3030" max="3030" width="9.42578125" style="23" customWidth="1"/>
    <col min="3031" max="3031" width="2.28515625" style="23" customWidth="1"/>
    <col min="3032" max="3032" width="8.7109375" style="23" customWidth="1"/>
    <col min="3033" max="3033" width="2.28515625" style="23" customWidth="1"/>
    <col min="3034" max="3034" width="9" style="23" customWidth="1"/>
    <col min="3035" max="3035" width="2.28515625" style="23" customWidth="1"/>
    <col min="3036" max="3036" width="9.42578125" style="23" customWidth="1"/>
    <col min="3037" max="3037" width="2.28515625" style="23" customWidth="1"/>
    <col min="3038" max="3038" width="9" style="23" bestFit="1" customWidth="1"/>
    <col min="3039" max="3039" width="2.28515625" style="23" customWidth="1"/>
    <col min="3040" max="3040" width="9.5703125" style="23" customWidth="1"/>
    <col min="3041" max="3041" width="2.28515625" style="23" customWidth="1"/>
    <col min="3042" max="3042" width="10.28515625" style="23" bestFit="1" customWidth="1"/>
    <col min="3043" max="3043" width="2.28515625" style="23" customWidth="1"/>
    <col min="3044" max="3044" width="10.28515625" style="23" bestFit="1" customWidth="1"/>
    <col min="3045" max="3045" width="2.28515625" style="23" customWidth="1"/>
    <col min="3046" max="3046" width="9.28515625" style="23" customWidth="1"/>
    <col min="3047" max="3047" width="2.28515625" style="23" customWidth="1"/>
    <col min="3048" max="3048" width="9" style="23" customWidth="1"/>
    <col min="3049" max="3049" width="2.28515625" style="23" customWidth="1"/>
    <col min="3050" max="3050" width="9.28515625" style="23" customWidth="1"/>
    <col min="3051" max="3051" width="2.28515625" style="23" customWidth="1"/>
    <col min="3052" max="3052" width="9" style="23" customWidth="1"/>
    <col min="3053" max="3280" width="12.42578125" style="23"/>
    <col min="3281" max="3281" width="7.28515625" style="23" customWidth="1"/>
    <col min="3282" max="3282" width="2.28515625" style="23" customWidth="1"/>
    <col min="3283" max="3283" width="6" style="23" customWidth="1"/>
    <col min="3284" max="3285" width="2.28515625" style="23" customWidth="1"/>
    <col min="3286" max="3286" width="9.42578125" style="23" customWidth="1"/>
    <col min="3287" max="3287" width="2.28515625" style="23" customWidth="1"/>
    <col min="3288" max="3288" width="8.7109375" style="23" customWidth="1"/>
    <col min="3289" max="3289" width="2.28515625" style="23" customWidth="1"/>
    <col min="3290" max="3290" width="9" style="23" customWidth="1"/>
    <col min="3291" max="3291" width="2.28515625" style="23" customWidth="1"/>
    <col min="3292" max="3292" width="9.42578125" style="23" customWidth="1"/>
    <col min="3293" max="3293" width="2.28515625" style="23" customWidth="1"/>
    <col min="3294" max="3294" width="9" style="23" bestFit="1" customWidth="1"/>
    <col min="3295" max="3295" width="2.28515625" style="23" customWidth="1"/>
    <col min="3296" max="3296" width="9.5703125" style="23" customWidth="1"/>
    <col min="3297" max="3297" width="2.28515625" style="23" customWidth="1"/>
    <col min="3298" max="3298" width="10.28515625" style="23" bestFit="1" customWidth="1"/>
    <col min="3299" max="3299" width="2.28515625" style="23" customWidth="1"/>
    <col min="3300" max="3300" width="10.28515625" style="23" bestFit="1" customWidth="1"/>
    <col min="3301" max="3301" width="2.28515625" style="23" customWidth="1"/>
    <col min="3302" max="3302" width="9.28515625" style="23" customWidth="1"/>
    <col min="3303" max="3303" width="2.28515625" style="23" customWidth="1"/>
    <col min="3304" max="3304" width="9" style="23" customWidth="1"/>
    <col min="3305" max="3305" width="2.28515625" style="23" customWidth="1"/>
    <col min="3306" max="3306" width="9.28515625" style="23" customWidth="1"/>
    <col min="3307" max="3307" width="2.28515625" style="23" customWidth="1"/>
    <col min="3308" max="3308" width="9" style="23" customWidth="1"/>
    <col min="3309" max="3536" width="12.42578125" style="23"/>
    <col min="3537" max="3537" width="7.28515625" style="23" customWidth="1"/>
    <col min="3538" max="3538" width="2.28515625" style="23" customWidth="1"/>
    <col min="3539" max="3539" width="6" style="23" customWidth="1"/>
    <col min="3540" max="3541" width="2.28515625" style="23" customWidth="1"/>
    <col min="3542" max="3542" width="9.42578125" style="23" customWidth="1"/>
    <col min="3543" max="3543" width="2.28515625" style="23" customWidth="1"/>
    <col min="3544" max="3544" width="8.7109375" style="23" customWidth="1"/>
    <col min="3545" max="3545" width="2.28515625" style="23" customWidth="1"/>
    <col min="3546" max="3546" width="9" style="23" customWidth="1"/>
    <col min="3547" max="3547" width="2.28515625" style="23" customWidth="1"/>
    <col min="3548" max="3548" width="9.42578125" style="23" customWidth="1"/>
    <col min="3549" max="3549" width="2.28515625" style="23" customWidth="1"/>
    <col min="3550" max="3550" width="9" style="23" bestFit="1" customWidth="1"/>
    <col min="3551" max="3551" width="2.28515625" style="23" customWidth="1"/>
    <col min="3552" max="3552" width="9.5703125" style="23" customWidth="1"/>
    <col min="3553" max="3553" width="2.28515625" style="23" customWidth="1"/>
    <col min="3554" max="3554" width="10.28515625" style="23" bestFit="1" customWidth="1"/>
    <col min="3555" max="3555" width="2.28515625" style="23" customWidth="1"/>
    <col min="3556" max="3556" width="10.28515625" style="23" bestFit="1" customWidth="1"/>
    <col min="3557" max="3557" width="2.28515625" style="23" customWidth="1"/>
    <col min="3558" max="3558" width="9.28515625" style="23" customWidth="1"/>
    <col min="3559" max="3559" width="2.28515625" style="23" customWidth="1"/>
    <col min="3560" max="3560" width="9" style="23" customWidth="1"/>
    <col min="3561" max="3561" width="2.28515625" style="23" customWidth="1"/>
    <col min="3562" max="3562" width="9.28515625" style="23" customWidth="1"/>
    <col min="3563" max="3563" width="2.28515625" style="23" customWidth="1"/>
    <col min="3564" max="3564" width="9" style="23" customWidth="1"/>
    <col min="3565" max="3792" width="12.42578125" style="23"/>
    <col min="3793" max="3793" width="7.28515625" style="23" customWidth="1"/>
    <col min="3794" max="3794" width="2.28515625" style="23" customWidth="1"/>
    <col min="3795" max="3795" width="6" style="23" customWidth="1"/>
    <col min="3796" max="3797" width="2.28515625" style="23" customWidth="1"/>
    <col min="3798" max="3798" width="9.42578125" style="23" customWidth="1"/>
    <col min="3799" max="3799" width="2.28515625" style="23" customWidth="1"/>
    <col min="3800" max="3800" width="8.7109375" style="23" customWidth="1"/>
    <col min="3801" max="3801" width="2.28515625" style="23" customWidth="1"/>
    <col min="3802" max="3802" width="9" style="23" customWidth="1"/>
    <col min="3803" max="3803" width="2.28515625" style="23" customWidth="1"/>
    <col min="3804" max="3804" width="9.42578125" style="23" customWidth="1"/>
    <col min="3805" max="3805" width="2.28515625" style="23" customWidth="1"/>
    <col min="3806" max="3806" width="9" style="23" bestFit="1" customWidth="1"/>
    <col min="3807" max="3807" width="2.28515625" style="23" customWidth="1"/>
    <col min="3808" max="3808" width="9.5703125" style="23" customWidth="1"/>
    <col min="3809" max="3809" width="2.28515625" style="23" customWidth="1"/>
    <col min="3810" max="3810" width="10.28515625" style="23" bestFit="1" customWidth="1"/>
    <col min="3811" max="3811" width="2.28515625" style="23" customWidth="1"/>
    <col min="3812" max="3812" width="10.28515625" style="23" bestFit="1" customWidth="1"/>
    <col min="3813" max="3813" width="2.28515625" style="23" customWidth="1"/>
    <col min="3814" max="3814" width="9.28515625" style="23" customWidth="1"/>
    <col min="3815" max="3815" width="2.28515625" style="23" customWidth="1"/>
    <col min="3816" max="3816" width="9" style="23" customWidth="1"/>
    <col min="3817" max="3817" width="2.28515625" style="23" customWidth="1"/>
    <col min="3818" max="3818" width="9.28515625" style="23" customWidth="1"/>
    <col min="3819" max="3819" width="2.28515625" style="23" customWidth="1"/>
    <col min="3820" max="3820" width="9" style="23" customWidth="1"/>
    <col min="3821" max="4048" width="12.42578125" style="23"/>
    <col min="4049" max="4049" width="7.28515625" style="23" customWidth="1"/>
    <col min="4050" max="4050" width="2.28515625" style="23" customWidth="1"/>
    <col min="4051" max="4051" width="6" style="23" customWidth="1"/>
    <col min="4052" max="4053" width="2.28515625" style="23" customWidth="1"/>
    <col min="4054" max="4054" width="9.42578125" style="23" customWidth="1"/>
    <col min="4055" max="4055" width="2.28515625" style="23" customWidth="1"/>
    <col min="4056" max="4056" width="8.7109375" style="23" customWidth="1"/>
    <col min="4057" max="4057" width="2.28515625" style="23" customWidth="1"/>
    <col min="4058" max="4058" width="9" style="23" customWidth="1"/>
    <col min="4059" max="4059" width="2.28515625" style="23" customWidth="1"/>
    <col min="4060" max="4060" width="9.42578125" style="23" customWidth="1"/>
    <col min="4061" max="4061" width="2.28515625" style="23" customWidth="1"/>
    <col min="4062" max="4062" width="9" style="23" bestFit="1" customWidth="1"/>
    <col min="4063" max="4063" width="2.28515625" style="23" customWidth="1"/>
    <col min="4064" max="4064" width="9.5703125" style="23" customWidth="1"/>
    <col min="4065" max="4065" width="2.28515625" style="23" customWidth="1"/>
    <col min="4066" max="4066" width="10.28515625" style="23" bestFit="1" customWidth="1"/>
    <col min="4067" max="4067" width="2.28515625" style="23" customWidth="1"/>
    <col min="4068" max="4068" width="10.28515625" style="23" bestFit="1" customWidth="1"/>
    <col min="4069" max="4069" width="2.28515625" style="23" customWidth="1"/>
    <col min="4070" max="4070" width="9.28515625" style="23" customWidth="1"/>
    <col min="4071" max="4071" width="2.28515625" style="23" customWidth="1"/>
    <col min="4072" max="4072" width="9" style="23" customWidth="1"/>
    <col min="4073" max="4073" width="2.28515625" style="23" customWidth="1"/>
    <col min="4074" max="4074" width="9.28515625" style="23" customWidth="1"/>
    <col min="4075" max="4075" width="2.28515625" style="23" customWidth="1"/>
    <col min="4076" max="4076" width="9" style="23" customWidth="1"/>
    <col min="4077" max="4304" width="12.42578125" style="23"/>
    <col min="4305" max="4305" width="7.28515625" style="23" customWidth="1"/>
    <col min="4306" max="4306" width="2.28515625" style="23" customWidth="1"/>
    <col min="4307" max="4307" width="6" style="23" customWidth="1"/>
    <col min="4308" max="4309" width="2.28515625" style="23" customWidth="1"/>
    <col min="4310" max="4310" width="9.42578125" style="23" customWidth="1"/>
    <col min="4311" max="4311" width="2.28515625" style="23" customWidth="1"/>
    <col min="4312" max="4312" width="8.7109375" style="23" customWidth="1"/>
    <col min="4313" max="4313" width="2.28515625" style="23" customWidth="1"/>
    <col min="4314" max="4314" width="9" style="23" customWidth="1"/>
    <col min="4315" max="4315" width="2.28515625" style="23" customWidth="1"/>
    <col min="4316" max="4316" width="9.42578125" style="23" customWidth="1"/>
    <col min="4317" max="4317" width="2.28515625" style="23" customWidth="1"/>
    <col min="4318" max="4318" width="9" style="23" bestFit="1" customWidth="1"/>
    <col min="4319" max="4319" width="2.28515625" style="23" customWidth="1"/>
    <col min="4320" max="4320" width="9.5703125" style="23" customWidth="1"/>
    <col min="4321" max="4321" width="2.28515625" style="23" customWidth="1"/>
    <col min="4322" max="4322" width="10.28515625" style="23" bestFit="1" customWidth="1"/>
    <col min="4323" max="4323" width="2.28515625" style="23" customWidth="1"/>
    <col min="4324" max="4324" width="10.28515625" style="23" bestFit="1" customWidth="1"/>
    <col min="4325" max="4325" width="2.28515625" style="23" customWidth="1"/>
    <col min="4326" max="4326" width="9.28515625" style="23" customWidth="1"/>
    <col min="4327" max="4327" width="2.28515625" style="23" customWidth="1"/>
    <col min="4328" max="4328" width="9" style="23" customWidth="1"/>
    <col min="4329" max="4329" width="2.28515625" style="23" customWidth="1"/>
    <col min="4330" max="4330" width="9.28515625" style="23" customWidth="1"/>
    <col min="4331" max="4331" width="2.28515625" style="23" customWidth="1"/>
    <col min="4332" max="4332" width="9" style="23" customWidth="1"/>
    <col min="4333" max="4560" width="12.42578125" style="23"/>
    <col min="4561" max="4561" width="7.28515625" style="23" customWidth="1"/>
    <col min="4562" max="4562" width="2.28515625" style="23" customWidth="1"/>
    <col min="4563" max="4563" width="6" style="23" customWidth="1"/>
    <col min="4564" max="4565" width="2.28515625" style="23" customWidth="1"/>
    <col min="4566" max="4566" width="9.42578125" style="23" customWidth="1"/>
    <col min="4567" max="4567" width="2.28515625" style="23" customWidth="1"/>
    <col min="4568" max="4568" width="8.7109375" style="23" customWidth="1"/>
    <col min="4569" max="4569" width="2.28515625" style="23" customWidth="1"/>
    <col min="4570" max="4570" width="9" style="23" customWidth="1"/>
    <col min="4571" max="4571" width="2.28515625" style="23" customWidth="1"/>
    <col min="4572" max="4572" width="9.42578125" style="23" customWidth="1"/>
    <col min="4573" max="4573" width="2.28515625" style="23" customWidth="1"/>
    <col min="4574" max="4574" width="9" style="23" bestFit="1" customWidth="1"/>
    <col min="4575" max="4575" width="2.28515625" style="23" customWidth="1"/>
    <col min="4576" max="4576" width="9.5703125" style="23" customWidth="1"/>
    <col min="4577" max="4577" width="2.28515625" style="23" customWidth="1"/>
    <col min="4578" max="4578" width="10.28515625" style="23" bestFit="1" customWidth="1"/>
    <col min="4579" max="4579" width="2.28515625" style="23" customWidth="1"/>
    <col min="4580" max="4580" width="10.28515625" style="23" bestFit="1" customWidth="1"/>
    <col min="4581" max="4581" width="2.28515625" style="23" customWidth="1"/>
    <col min="4582" max="4582" width="9.28515625" style="23" customWidth="1"/>
    <col min="4583" max="4583" width="2.28515625" style="23" customWidth="1"/>
    <col min="4584" max="4584" width="9" style="23" customWidth="1"/>
    <col min="4585" max="4585" width="2.28515625" style="23" customWidth="1"/>
    <col min="4586" max="4586" width="9.28515625" style="23" customWidth="1"/>
    <col min="4587" max="4587" width="2.28515625" style="23" customWidth="1"/>
    <col min="4588" max="4588" width="9" style="23" customWidth="1"/>
    <col min="4589" max="4816" width="12.42578125" style="23"/>
    <col min="4817" max="4817" width="7.28515625" style="23" customWidth="1"/>
    <col min="4818" max="4818" width="2.28515625" style="23" customWidth="1"/>
    <col min="4819" max="4819" width="6" style="23" customWidth="1"/>
    <col min="4820" max="4821" width="2.28515625" style="23" customWidth="1"/>
    <col min="4822" max="4822" width="9.42578125" style="23" customWidth="1"/>
    <col min="4823" max="4823" width="2.28515625" style="23" customWidth="1"/>
    <col min="4824" max="4824" width="8.7109375" style="23" customWidth="1"/>
    <col min="4825" max="4825" width="2.28515625" style="23" customWidth="1"/>
    <col min="4826" max="4826" width="9" style="23" customWidth="1"/>
    <col min="4827" max="4827" width="2.28515625" style="23" customWidth="1"/>
    <col min="4828" max="4828" width="9.42578125" style="23" customWidth="1"/>
    <col min="4829" max="4829" width="2.28515625" style="23" customWidth="1"/>
    <col min="4830" max="4830" width="9" style="23" bestFit="1" customWidth="1"/>
    <col min="4831" max="4831" width="2.28515625" style="23" customWidth="1"/>
    <col min="4832" max="4832" width="9.5703125" style="23" customWidth="1"/>
    <col min="4833" max="4833" width="2.28515625" style="23" customWidth="1"/>
    <col min="4834" max="4834" width="10.28515625" style="23" bestFit="1" customWidth="1"/>
    <col min="4835" max="4835" width="2.28515625" style="23" customWidth="1"/>
    <col min="4836" max="4836" width="10.28515625" style="23" bestFit="1" customWidth="1"/>
    <col min="4837" max="4837" width="2.28515625" style="23" customWidth="1"/>
    <col min="4838" max="4838" width="9.28515625" style="23" customWidth="1"/>
    <col min="4839" max="4839" width="2.28515625" style="23" customWidth="1"/>
    <col min="4840" max="4840" width="9" style="23" customWidth="1"/>
    <col min="4841" max="4841" width="2.28515625" style="23" customWidth="1"/>
    <col min="4842" max="4842" width="9.28515625" style="23" customWidth="1"/>
    <col min="4843" max="4843" width="2.28515625" style="23" customWidth="1"/>
    <col min="4844" max="4844" width="9" style="23" customWidth="1"/>
    <col min="4845" max="5072" width="12.42578125" style="23"/>
    <col min="5073" max="5073" width="7.28515625" style="23" customWidth="1"/>
    <col min="5074" max="5074" width="2.28515625" style="23" customWidth="1"/>
    <col min="5075" max="5075" width="6" style="23" customWidth="1"/>
    <col min="5076" max="5077" width="2.28515625" style="23" customWidth="1"/>
    <col min="5078" max="5078" width="9.42578125" style="23" customWidth="1"/>
    <col min="5079" max="5079" width="2.28515625" style="23" customWidth="1"/>
    <col min="5080" max="5080" width="8.7109375" style="23" customWidth="1"/>
    <col min="5081" max="5081" width="2.28515625" style="23" customWidth="1"/>
    <col min="5082" max="5082" width="9" style="23" customWidth="1"/>
    <col min="5083" max="5083" width="2.28515625" style="23" customWidth="1"/>
    <col min="5084" max="5084" width="9.42578125" style="23" customWidth="1"/>
    <col min="5085" max="5085" width="2.28515625" style="23" customWidth="1"/>
    <col min="5086" max="5086" width="9" style="23" bestFit="1" customWidth="1"/>
    <col min="5087" max="5087" width="2.28515625" style="23" customWidth="1"/>
    <col min="5088" max="5088" width="9.5703125" style="23" customWidth="1"/>
    <col min="5089" max="5089" width="2.28515625" style="23" customWidth="1"/>
    <col min="5090" max="5090" width="10.28515625" style="23" bestFit="1" customWidth="1"/>
    <col min="5091" max="5091" width="2.28515625" style="23" customWidth="1"/>
    <col min="5092" max="5092" width="10.28515625" style="23" bestFit="1" customWidth="1"/>
    <col min="5093" max="5093" width="2.28515625" style="23" customWidth="1"/>
    <col min="5094" max="5094" width="9.28515625" style="23" customWidth="1"/>
    <col min="5095" max="5095" width="2.28515625" style="23" customWidth="1"/>
    <col min="5096" max="5096" width="9" style="23" customWidth="1"/>
    <col min="5097" max="5097" width="2.28515625" style="23" customWidth="1"/>
    <col min="5098" max="5098" width="9.28515625" style="23" customWidth="1"/>
    <col min="5099" max="5099" width="2.28515625" style="23" customWidth="1"/>
    <col min="5100" max="5100" width="9" style="23" customWidth="1"/>
    <col min="5101" max="5328" width="12.42578125" style="23"/>
    <col min="5329" max="5329" width="7.28515625" style="23" customWidth="1"/>
    <col min="5330" max="5330" width="2.28515625" style="23" customWidth="1"/>
    <col min="5331" max="5331" width="6" style="23" customWidth="1"/>
    <col min="5332" max="5333" width="2.28515625" style="23" customWidth="1"/>
    <col min="5334" max="5334" width="9.42578125" style="23" customWidth="1"/>
    <col min="5335" max="5335" width="2.28515625" style="23" customWidth="1"/>
    <col min="5336" max="5336" width="8.7109375" style="23" customWidth="1"/>
    <col min="5337" max="5337" width="2.28515625" style="23" customWidth="1"/>
    <col min="5338" max="5338" width="9" style="23" customWidth="1"/>
    <col min="5339" max="5339" width="2.28515625" style="23" customWidth="1"/>
    <col min="5340" max="5340" width="9.42578125" style="23" customWidth="1"/>
    <col min="5341" max="5341" width="2.28515625" style="23" customWidth="1"/>
    <col min="5342" max="5342" width="9" style="23" bestFit="1" customWidth="1"/>
    <col min="5343" max="5343" width="2.28515625" style="23" customWidth="1"/>
    <col min="5344" max="5344" width="9.5703125" style="23" customWidth="1"/>
    <col min="5345" max="5345" width="2.28515625" style="23" customWidth="1"/>
    <col min="5346" max="5346" width="10.28515625" style="23" bestFit="1" customWidth="1"/>
    <col min="5347" max="5347" width="2.28515625" style="23" customWidth="1"/>
    <col min="5348" max="5348" width="10.28515625" style="23" bestFit="1" customWidth="1"/>
    <col min="5349" max="5349" width="2.28515625" style="23" customWidth="1"/>
    <col min="5350" max="5350" width="9.28515625" style="23" customWidth="1"/>
    <col min="5351" max="5351" width="2.28515625" style="23" customWidth="1"/>
    <col min="5352" max="5352" width="9" style="23" customWidth="1"/>
    <col min="5353" max="5353" width="2.28515625" style="23" customWidth="1"/>
    <col min="5354" max="5354" width="9.28515625" style="23" customWidth="1"/>
    <col min="5355" max="5355" width="2.28515625" style="23" customWidth="1"/>
    <col min="5356" max="5356" width="9" style="23" customWidth="1"/>
    <col min="5357" max="5584" width="12.42578125" style="23"/>
    <col min="5585" max="5585" width="7.28515625" style="23" customWidth="1"/>
    <col min="5586" max="5586" width="2.28515625" style="23" customWidth="1"/>
    <col min="5587" max="5587" width="6" style="23" customWidth="1"/>
    <col min="5588" max="5589" width="2.28515625" style="23" customWidth="1"/>
    <col min="5590" max="5590" width="9.42578125" style="23" customWidth="1"/>
    <col min="5591" max="5591" width="2.28515625" style="23" customWidth="1"/>
    <col min="5592" max="5592" width="8.7109375" style="23" customWidth="1"/>
    <col min="5593" max="5593" width="2.28515625" style="23" customWidth="1"/>
    <col min="5594" max="5594" width="9" style="23" customWidth="1"/>
    <col min="5595" max="5595" width="2.28515625" style="23" customWidth="1"/>
    <col min="5596" max="5596" width="9.42578125" style="23" customWidth="1"/>
    <col min="5597" max="5597" width="2.28515625" style="23" customWidth="1"/>
    <col min="5598" max="5598" width="9" style="23" bestFit="1" customWidth="1"/>
    <col min="5599" max="5599" width="2.28515625" style="23" customWidth="1"/>
    <col min="5600" max="5600" width="9.5703125" style="23" customWidth="1"/>
    <col min="5601" max="5601" width="2.28515625" style="23" customWidth="1"/>
    <col min="5602" max="5602" width="10.28515625" style="23" bestFit="1" customWidth="1"/>
    <col min="5603" max="5603" width="2.28515625" style="23" customWidth="1"/>
    <col min="5604" max="5604" width="10.28515625" style="23" bestFit="1" customWidth="1"/>
    <col min="5605" max="5605" width="2.28515625" style="23" customWidth="1"/>
    <col min="5606" max="5606" width="9.28515625" style="23" customWidth="1"/>
    <col min="5607" max="5607" width="2.28515625" style="23" customWidth="1"/>
    <col min="5608" max="5608" width="9" style="23" customWidth="1"/>
    <col min="5609" max="5609" width="2.28515625" style="23" customWidth="1"/>
    <col min="5610" max="5610" width="9.28515625" style="23" customWidth="1"/>
    <col min="5611" max="5611" width="2.28515625" style="23" customWidth="1"/>
    <col min="5612" max="5612" width="9" style="23" customWidth="1"/>
    <col min="5613" max="5840" width="12.42578125" style="23"/>
    <col min="5841" max="5841" width="7.28515625" style="23" customWidth="1"/>
    <col min="5842" max="5842" width="2.28515625" style="23" customWidth="1"/>
    <col min="5843" max="5843" width="6" style="23" customWidth="1"/>
    <col min="5844" max="5845" width="2.28515625" style="23" customWidth="1"/>
    <col min="5846" max="5846" width="9.42578125" style="23" customWidth="1"/>
    <col min="5847" max="5847" width="2.28515625" style="23" customWidth="1"/>
    <col min="5848" max="5848" width="8.7109375" style="23" customWidth="1"/>
    <col min="5849" max="5849" width="2.28515625" style="23" customWidth="1"/>
    <col min="5850" max="5850" width="9" style="23" customWidth="1"/>
    <col min="5851" max="5851" width="2.28515625" style="23" customWidth="1"/>
    <col min="5852" max="5852" width="9.42578125" style="23" customWidth="1"/>
    <col min="5853" max="5853" width="2.28515625" style="23" customWidth="1"/>
    <col min="5854" max="5854" width="9" style="23" bestFit="1" customWidth="1"/>
    <col min="5855" max="5855" width="2.28515625" style="23" customWidth="1"/>
    <col min="5856" max="5856" width="9.5703125" style="23" customWidth="1"/>
    <col min="5857" max="5857" width="2.28515625" style="23" customWidth="1"/>
    <col min="5858" max="5858" width="10.28515625" style="23" bestFit="1" customWidth="1"/>
    <col min="5859" max="5859" width="2.28515625" style="23" customWidth="1"/>
    <col min="5860" max="5860" width="10.28515625" style="23" bestFit="1" customWidth="1"/>
    <col min="5861" max="5861" width="2.28515625" style="23" customWidth="1"/>
    <col min="5862" max="5862" width="9.28515625" style="23" customWidth="1"/>
    <col min="5863" max="5863" width="2.28515625" style="23" customWidth="1"/>
    <col min="5864" max="5864" width="9" style="23" customWidth="1"/>
    <col min="5865" max="5865" width="2.28515625" style="23" customWidth="1"/>
    <col min="5866" max="5866" width="9.28515625" style="23" customWidth="1"/>
    <col min="5867" max="5867" width="2.28515625" style="23" customWidth="1"/>
    <col min="5868" max="5868" width="9" style="23" customWidth="1"/>
    <col min="5869" max="6096" width="12.42578125" style="23"/>
    <col min="6097" max="6097" width="7.28515625" style="23" customWidth="1"/>
    <col min="6098" max="6098" width="2.28515625" style="23" customWidth="1"/>
    <col min="6099" max="6099" width="6" style="23" customWidth="1"/>
    <col min="6100" max="6101" width="2.28515625" style="23" customWidth="1"/>
    <col min="6102" max="6102" width="9.42578125" style="23" customWidth="1"/>
    <col min="6103" max="6103" width="2.28515625" style="23" customWidth="1"/>
    <col min="6104" max="6104" width="8.7109375" style="23" customWidth="1"/>
    <col min="6105" max="6105" width="2.28515625" style="23" customWidth="1"/>
    <col min="6106" max="6106" width="9" style="23" customWidth="1"/>
    <col min="6107" max="6107" width="2.28515625" style="23" customWidth="1"/>
    <col min="6108" max="6108" width="9.42578125" style="23" customWidth="1"/>
    <col min="6109" max="6109" width="2.28515625" style="23" customWidth="1"/>
    <col min="6110" max="6110" width="9" style="23" bestFit="1" customWidth="1"/>
    <col min="6111" max="6111" width="2.28515625" style="23" customWidth="1"/>
    <col min="6112" max="6112" width="9.5703125" style="23" customWidth="1"/>
    <col min="6113" max="6113" width="2.28515625" style="23" customWidth="1"/>
    <col min="6114" max="6114" width="10.28515625" style="23" bestFit="1" customWidth="1"/>
    <col min="6115" max="6115" width="2.28515625" style="23" customWidth="1"/>
    <col min="6116" max="6116" width="10.28515625" style="23" bestFit="1" customWidth="1"/>
    <col min="6117" max="6117" width="2.28515625" style="23" customWidth="1"/>
    <col min="6118" max="6118" width="9.28515625" style="23" customWidth="1"/>
    <col min="6119" max="6119" width="2.28515625" style="23" customWidth="1"/>
    <col min="6120" max="6120" width="9" style="23" customWidth="1"/>
    <col min="6121" max="6121" width="2.28515625" style="23" customWidth="1"/>
    <col min="6122" max="6122" width="9.28515625" style="23" customWidth="1"/>
    <col min="6123" max="6123" width="2.28515625" style="23" customWidth="1"/>
    <col min="6124" max="6124" width="9" style="23" customWidth="1"/>
    <col min="6125" max="6352" width="12.42578125" style="23"/>
    <col min="6353" max="6353" width="7.28515625" style="23" customWidth="1"/>
    <col min="6354" max="6354" width="2.28515625" style="23" customWidth="1"/>
    <col min="6355" max="6355" width="6" style="23" customWidth="1"/>
    <col min="6356" max="6357" width="2.28515625" style="23" customWidth="1"/>
    <col min="6358" max="6358" width="9.42578125" style="23" customWidth="1"/>
    <col min="6359" max="6359" width="2.28515625" style="23" customWidth="1"/>
    <col min="6360" max="6360" width="8.7109375" style="23" customWidth="1"/>
    <col min="6361" max="6361" width="2.28515625" style="23" customWidth="1"/>
    <col min="6362" max="6362" width="9" style="23" customWidth="1"/>
    <col min="6363" max="6363" width="2.28515625" style="23" customWidth="1"/>
    <col min="6364" max="6364" width="9.42578125" style="23" customWidth="1"/>
    <col min="6365" max="6365" width="2.28515625" style="23" customWidth="1"/>
    <col min="6366" max="6366" width="9" style="23" bestFit="1" customWidth="1"/>
    <col min="6367" max="6367" width="2.28515625" style="23" customWidth="1"/>
    <col min="6368" max="6368" width="9.5703125" style="23" customWidth="1"/>
    <col min="6369" max="6369" width="2.28515625" style="23" customWidth="1"/>
    <col min="6370" max="6370" width="10.28515625" style="23" bestFit="1" customWidth="1"/>
    <col min="6371" max="6371" width="2.28515625" style="23" customWidth="1"/>
    <col min="6372" max="6372" width="10.28515625" style="23" bestFit="1" customWidth="1"/>
    <col min="6373" max="6373" width="2.28515625" style="23" customWidth="1"/>
    <col min="6374" max="6374" width="9.28515625" style="23" customWidth="1"/>
    <col min="6375" max="6375" width="2.28515625" style="23" customWidth="1"/>
    <col min="6376" max="6376" width="9" style="23" customWidth="1"/>
    <col min="6377" max="6377" width="2.28515625" style="23" customWidth="1"/>
    <col min="6378" max="6378" width="9.28515625" style="23" customWidth="1"/>
    <col min="6379" max="6379" width="2.28515625" style="23" customWidth="1"/>
    <col min="6380" max="6380" width="9" style="23" customWidth="1"/>
    <col min="6381" max="6608" width="12.42578125" style="23"/>
    <col min="6609" max="6609" width="7.28515625" style="23" customWidth="1"/>
    <col min="6610" max="6610" width="2.28515625" style="23" customWidth="1"/>
    <col min="6611" max="6611" width="6" style="23" customWidth="1"/>
    <col min="6612" max="6613" width="2.28515625" style="23" customWidth="1"/>
    <col min="6614" max="6614" width="9.42578125" style="23" customWidth="1"/>
    <col min="6615" max="6615" width="2.28515625" style="23" customWidth="1"/>
    <col min="6616" max="6616" width="8.7109375" style="23" customWidth="1"/>
    <col min="6617" max="6617" width="2.28515625" style="23" customWidth="1"/>
    <col min="6618" max="6618" width="9" style="23" customWidth="1"/>
    <col min="6619" max="6619" width="2.28515625" style="23" customWidth="1"/>
    <col min="6620" max="6620" width="9.42578125" style="23" customWidth="1"/>
    <col min="6621" max="6621" width="2.28515625" style="23" customWidth="1"/>
    <col min="6622" max="6622" width="9" style="23" bestFit="1" customWidth="1"/>
    <col min="6623" max="6623" width="2.28515625" style="23" customWidth="1"/>
    <col min="6624" max="6624" width="9.5703125" style="23" customWidth="1"/>
    <col min="6625" max="6625" width="2.28515625" style="23" customWidth="1"/>
    <col min="6626" max="6626" width="10.28515625" style="23" bestFit="1" customWidth="1"/>
    <col min="6627" max="6627" width="2.28515625" style="23" customWidth="1"/>
    <col min="6628" max="6628" width="10.28515625" style="23" bestFit="1" customWidth="1"/>
    <col min="6629" max="6629" width="2.28515625" style="23" customWidth="1"/>
    <col min="6630" max="6630" width="9.28515625" style="23" customWidth="1"/>
    <col min="6631" max="6631" width="2.28515625" style="23" customWidth="1"/>
    <col min="6632" max="6632" width="9" style="23" customWidth="1"/>
    <col min="6633" max="6633" width="2.28515625" style="23" customWidth="1"/>
    <col min="6634" max="6634" width="9.28515625" style="23" customWidth="1"/>
    <col min="6635" max="6635" width="2.28515625" style="23" customWidth="1"/>
    <col min="6636" max="6636" width="9" style="23" customWidth="1"/>
    <col min="6637" max="6864" width="12.42578125" style="23"/>
    <col min="6865" max="6865" width="7.28515625" style="23" customWidth="1"/>
    <col min="6866" max="6866" width="2.28515625" style="23" customWidth="1"/>
    <col min="6867" max="6867" width="6" style="23" customWidth="1"/>
    <col min="6868" max="6869" width="2.28515625" style="23" customWidth="1"/>
    <col min="6870" max="6870" width="9.42578125" style="23" customWidth="1"/>
    <col min="6871" max="6871" width="2.28515625" style="23" customWidth="1"/>
    <col min="6872" max="6872" width="8.7109375" style="23" customWidth="1"/>
    <col min="6873" max="6873" width="2.28515625" style="23" customWidth="1"/>
    <col min="6874" max="6874" width="9" style="23" customWidth="1"/>
    <col min="6875" max="6875" width="2.28515625" style="23" customWidth="1"/>
    <col min="6876" max="6876" width="9.42578125" style="23" customWidth="1"/>
    <col min="6877" max="6877" width="2.28515625" style="23" customWidth="1"/>
    <col min="6878" max="6878" width="9" style="23" bestFit="1" customWidth="1"/>
    <col min="6879" max="6879" width="2.28515625" style="23" customWidth="1"/>
    <col min="6880" max="6880" width="9.5703125" style="23" customWidth="1"/>
    <col min="6881" max="6881" width="2.28515625" style="23" customWidth="1"/>
    <col min="6882" max="6882" width="10.28515625" style="23" bestFit="1" customWidth="1"/>
    <col min="6883" max="6883" width="2.28515625" style="23" customWidth="1"/>
    <col min="6884" max="6884" width="10.28515625" style="23" bestFit="1" customWidth="1"/>
    <col min="6885" max="6885" width="2.28515625" style="23" customWidth="1"/>
    <col min="6886" max="6886" width="9.28515625" style="23" customWidth="1"/>
    <col min="6887" max="6887" width="2.28515625" style="23" customWidth="1"/>
    <col min="6888" max="6888" width="9" style="23" customWidth="1"/>
    <col min="6889" max="6889" width="2.28515625" style="23" customWidth="1"/>
    <col min="6890" max="6890" width="9.28515625" style="23" customWidth="1"/>
    <col min="6891" max="6891" width="2.28515625" style="23" customWidth="1"/>
    <col min="6892" max="6892" width="9" style="23" customWidth="1"/>
    <col min="6893" max="7120" width="12.42578125" style="23"/>
    <col min="7121" max="7121" width="7.28515625" style="23" customWidth="1"/>
    <col min="7122" max="7122" width="2.28515625" style="23" customWidth="1"/>
    <col min="7123" max="7123" width="6" style="23" customWidth="1"/>
    <col min="7124" max="7125" width="2.28515625" style="23" customWidth="1"/>
    <col min="7126" max="7126" width="9.42578125" style="23" customWidth="1"/>
    <col min="7127" max="7127" width="2.28515625" style="23" customWidth="1"/>
    <col min="7128" max="7128" width="8.7109375" style="23" customWidth="1"/>
    <col min="7129" max="7129" width="2.28515625" style="23" customWidth="1"/>
    <col min="7130" max="7130" width="9" style="23" customWidth="1"/>
    <col min="7131" max="7131" width="2.28515625" style="23" customWidth="1"/>
    <col min="7132" max="7132" width="9.42578125" style="23" customWidth="1"/>
    <col min="7133" max="7133" width="2.28515625" style="23" customWidth="1"/>
    <col min="7134" max="7134" width="9" style="23" bestFit="1" customWidth="1"/>
    <col min="7135" max="7135" width="2.28515625" style="23" customWidth="1"/>
    <col min="7136" max="7136" width="9.5703125" style="23" customWidth="1"/>
    <col min="7137" max="7137" width="2.28515625" style="23" customWidth="1"/>
    <col min="7138" max="7138" width="10.28515625" style="23" bestFit="1" customWidth="1"/>
    <col min="7139" max="7139" width="2.28515625" style="23" customWidth="1"/>
    <col min="7140" max="7140" width="10.28515625" style="23" bestFit="1" customWidth="1"/>
    <col min="7141" max="7141" width="2.28515625" style="23" customWidth="1"/>
    <col min="7142" max="7142" width="9.28515625" style="23" customWidth="1"/>
    <col min="7143" max="7143" width="2.28515625" style="23" customWidth="1"/>
    <col min="7144" max="7144" width="9" style="23" customWidth="1"/>
    <col min="7145" max="7145" width="2.28515625" style="23" customWidth="1"/>
    <col min="7146" max="7146" width="9.28515625" style="23" customWidth="1"/>
    <col min="7147" max="7147" width="2.28515625" style="23" customWidth="1"/>
    <col min="7148" max="7148" width="9" style="23" customWidth="1"/>
    <col min="7149" max="7376" width="12.42578125" style="23"/>
    <col min="7377" max="7377" width="7.28515625" style="23" customWidth="1"/>
    <col min="7378" max="7378" width="2.28515625" style="23" customWidth="1"/>
    <col min="7379" max="7379" width="6" style="23" customWidth="1"/>
    <col min="7380" max="7381" width="2.28515625" style="23" customWidth="1"/>
    <col min="7382" max="7382" width="9.42578125" style="23" customWidth="1"/>
    <col min="7383" max="7383" width="2.28515625" style="23" customWidth="1"/>
    <col min="7384" max="7384" width="8.7109375" style="23" customWidth="1"/>
    <col min="7385" max="7385" width="2.28515625" style="23" customWidth="1"/>
    <col min="7386" max="7386" width="9" style="23" customWidth="1"/>
    <col min="7387" max="7387" width="2.28515625" style="23" customWidth="1"/>
    <col min="7388" max="7388" width="9.42578125" style="23" customWidth="1"/>
    <col min="7389" max="7389" width="2.28515625" style="23" customWidth="1"/>
    <col min="7390" max="7390" width="9" style="23" bestFit="1" customWidth="1"/>
    <col min="7391" max="7391" width="2.28515625" style="23" customWidth="1"/>
    <col min="7392" max="7392" width="9.5703125" style="23" customWidth="1"/>
    <col min="7393" max="7393" width="2.28515625" style="23" customWidth="1"/>
    <col min="7394" max="7394" width="10.28515625" style="23" bestFit="1" customWidth="1"/>
    <col min="7395" max="7395" width="2.28515625" style="23" customWidth="1"/>
    <col min="7396" max="7396" width="10.28515625" style="23" bestFit="1" customWidth="1"/>
    <col min="7397" max="7397" width="2.28515625" style="23" customWidth="1"/>
    <col min="7398" max="7398" width="9.28515625" style="23" customWidth="1"/>
    <col min="7399" max="7399" width="2.28515625" style="23" customWidth="1"/>
    <col min="7400" max="7400" width="9" style="23" customWidth="1"/>
    <col min="7401" max="7401" width="2.28515625" style="23" customWidth="1"/>
    <col min="7402" max="7402" width="9.28515625" style="23" customWidth="1"/>
    <col min="7403" max="7403" width="2.28515625" style="23" customWidth="1"/>
    <col min="7404" max="7404" width="9" style="23" customWidth="1"/>
    <col min="7405" max="7632" width="12.42578125" style="23"/>
    <col min="7633" max="7633" width="7.28515625" style="23" customWidth="1"/>
    <col min="7634" max="7634" width="2.28515625" style="23" customWidth="1"/>
    <col min="7635" max="7635" width="6" style="23" customWidth="1"/>
    <col min="7636" max="7637" width="2.28515625" style="23" customWidth="1"/>
    <col min="7638" max="7638" width="9.42578125" style="23" customWidth="1"/>
    <col min="7639" max="7639" width="2.28515625" style="23" customWidth="1"/>
    <col min="7640" max="7640" width="8.7109375" style="23" customWidth="1"/>
    <col min="7641" max="7641" width="2.28515625" style="23" customWidth="1"/>
    <col min="7642" max="7642" width="9" style="23" customWidth="1"/>
    <col min="7643" max="7643" width="2.28515625" style="23" customWidth="1"/>
    <col min="7644" max="7644" width="9.42578125" style="23" customWidth="1"/>
    <col min="7645" max="7645" width="2.28515625" style="23" customWidth="1"/>
    <col min="7646" max="7646" width="9" style="23" bestFit="1" customWidth="1"/>
    <col min="7647" max="7647" width="2.28515625" style="23" customWidth="1"/>
    <col min="7648" max="7648" width="9.5703125" style="23" customWidth="1"/>
    <col min="7649" max="7649" width="2.28515625" style="23" customWidth="1"/>
    <col min="7650" max="7650" width="10.28515625" style="23" bestFit="1" customWidth="1"/>
    <col min="7651" max="7651" width="2.28515625" style="23" customWidth="1"/>
    <col min="7652" max="7652" width="10.28515625" style="23" bestFit="1" customWidth="1"/>
    <col min="7653" max="7653" width="2.28515625" style="23" customWidth="1"/>
    <col min="7654" max="7654" width="9.28515625" style="23" customWidth="1"/>
    <col min="7655" max="7655" width="2.28515625" style="23" customWidth="1"/>
    <col min="7656" max="7656" width="9" style="23" customWidth="1"/>
    <col min="7657" max="7657" width="2.28515625" style="23" customWidth="1"/>
    <col min="7658" max="7658" width="9.28515625" style="23" customWidth="1"/>
    <col min="7659" max="7659" width="2.28515625" style="23" customWidth="1"/>
    <col min="7660" max="7660" width="9" style="23" customWidth="1"/>
    <col min="7661" max="7888" width="12.42578125" style="23"/>
    <col min="7889" max="7889" width="7.28515625" style="23" customWidth="1"/>
    <col min="7890" max="7890" width="2.28515625" style="23" customWidth="1"/>
    <col min="7891" max="7891" width="6" style="23" customWidth="1"/>
    <col min="7892" max="7893" width="2.28515625" style="23" customWidth="1"/>
    <col min="7894" max="7894" width="9.42578125" style="23" customWidth="1"/>
    <col min="7895" max="7895" width="2.28515625" style="23" customWidth="1"/>
    <col min="7896" max="7896" width="8.7109375" style="23" customWidth="1"/>
    <col min="7897" max="7897" width="2.28515625" style="23" customWidth="1"/>
    <col min="7898" max="7898" width="9" style="23" customWidth="1"/>
    <col min="7899" max="7899" width="2.28515625" style="23" customWidth="1"/>
    <col min="7900" max="7900" width="9.42578125" style="23" customWidth="1"/>
    <col min="7901" max="7901" width="2.28515625" style="23" customWidth="1"/>
    <col min="7902" max="7902" width="9" style="23" bestFit="1" customWidth="1"/>
    <col min="7903" max="7903" width="2.28515625" style="23" customWidth="1"/>
    <col min="7904" max="7904" width="9.5703125" style="23" customWidth="1"/>
    <col min="7905" max="7905" width="2.28515625" style="23" customWidth="1"/>
    <col min="7906" max="7906" width="10.28515625" style="23" bestFit="1" customWidth="1"/>
    <col min="7907" max="7907" width="2.28515625" style="23" customWidth="1"/>
    <col min="7908" max="7908" width="10.28515625" style="23" bestFit="1" customWidth="1"/>
    <col min="7909" max="7909" width="2.28515625" style="23" customWidth="1"/>
    <col min="7910" max="7910" width="9.28515625" style="23" customWidth="1"/>
    <col min="7911" max="7911" width="2.28515625" style="23" customWidth="1"/>
    <col min="7912" max="7912" width="9" style="23" customWidth="1"/>
    <col min="7913" max="7913" width="2.28515625" style="23" customWidth="1"/>
    <col min="7914" max="7914" width="9.28515625" style="23" customWidth="1"/>
    <col min="7915" max="7915" width="2.28515625" style="23" customWidth="1"/>
    <col min="7916" max="7916" width="9" style="23" customWidth="1"/>
    <col min="7917" max="8144" width="12.42578125" style="23"/>
    <col min="8145" max="8145" width="7.28515625" style="23" customWidth="1"/>
    <col min="8146" max="8146" width="2.28515625" style="23" customWidth="1"/>
    <col min="8147" max="8147" width="6" style="23" customWidth="1"/>
    <col min="8148" max="8149" width="2.28515625" style="23" customWidth="1"/>
    <col min="8150" max="8150" width="9.42578125" style="23" customWidth="1"/>
    <col min="8151" max="8151" width="2.28515625" style="23" customWidth="1"/>
    <col min="8152" max="8152" width="8.7109375" style="23" customWidth="1"/>
    <col min="8153" max="8153" width="2.28515625" style="23" customWidth="1"/>
    <col min="8154" max="8154" width="9" style="23" customWidth="1"/>
    <col min="8155" max="8155" width="2.28515625" style="23" customWidth="1"/>
    <col min="8156" max="8156" width="9.42578125" style="23" customWidth="1"/>
    <col min="8157" max="8157" width="2.28515625" style="23" customWidth="1"/>
    <col min="8158" max="8158" width="9" style="23" bestFit="1" customWidth="1"/>
    <col min="8159" max="8159" width="2.28515625" style="23" customWidth="1"/>
    <col min="8160" max="8160" width="9.5703125" style="23" customWidth="1"/>
    <col min="8161" max="8161" width="2.28515625" style="23" customWidth="1"/>
    <col min="8162" max="8162" width="10.28515625" style="23" bestFit="1" customWidth="1"/>
    <col min="8163" max="8163" width="2.28515625" style="23" customWidth="1"/>
    <col min="8164" max="8164" width="10.28515625" style="23" bestFit="1" customWidth="1"/>
    <col min="8165" max="8165" width="2.28515625" style="23" customWidth="1"/>
    <col min="8166" max="8166" width="9.28515625" style="23" customWidth="1"/>
    <col min="8167" max="8167" width="2.28515625" style="23" customWidth="1"/>
    <col min="8168" max="8168" width="9" style="23" customWidth="1"/>
    <col min="8169" max="8169" width="2.28515625" style="23" customWidth="1"/>
    <col min="8170" max="8170" width="9.28515625" style="23" customWidth="1"/>
    <col min="8171" max="8171" width="2.28515625" style="23" customWidth="1"/>
    <col min="8172" max="8172" width="9" style="23" customWidth="1"/>
    <col min="8173" max="8400" width="12.42578125" style="23"/>
    <col min="8401" max="8401" width="7.28515625" style="23" customWidth="1"/>
    <col min="8402" max="8402" width="2.28515625" style="23" customWidth="1"/>
    <col min="8403" max="8403" width="6" style="23" customWidth="1"/>
    <col min="8404" max="8405" width="2.28515625" style="23" customWidth="1"/>
    <col min="8406" max="8406" width="9.42578125" style="23" customWidth="1"/>
    <col min="8407" max="8407" width="2.28515625" style="23" customWidth="1"/>
    <col min="8408" max="8408" width="8.7109375" style="23" customWidth="1"/>
    <col min="8409" max="8409" width="2.28515625" style="23" customWidth="1"/>
    <col min="8410" max="8410" width="9" style="23" customWidth="1"/>
    <col min="8411" max="8411" width="2.28515625" style="23" customWidth="1"/>
    <col min="8412" max="8412" width="9.42578125" style="23" customWidth="1"/>
    <col min="8413" max="8413" width="2.28515625" style="23" customWidth="1"/>
    <col min="8414" max="8414" width="9" style="23" bestFit="1" customWidth="1"/>
    <col min="8415" max="8415" width="2.28515625" style="23" customWidth="1"/>
    <col min="8416" max="8416" width="9.5703125" style="23" customWidth="1"/>
    <col min="8417" max="8417" width="2.28515625" style="23" customWidth="1"/>
    <col min="8418" max="8418" width="10.28515625" style="23" bestFit="1" customWidth="1"/>
    <col min="8419" max="8419" width="2.28515625" style="23" customWidth="1"/>
    <col min="8420" max="8420" width="10.28515625" style="23" bestFit="1" customWidth="1"/>
    <col min="8421" max="8421" width="2.28515625" style="23" customWidth="1"/>
    <col min="8422" max="8422" width="9.28515625" style="23" customWidth="1"/>
    <col min="8423" max="8423" width="2.28515625" style="23" customWidth="1"/>
    <col min="8424" max="8424" width="9" style="23" customWidth="1"/>
    <col min="8425" max="8425" width="2.28515625" style="23" customWidth="1"/>
    <col min="8426" max="8426" width="9.28515625" style="23" customWidth="1"/>
    <col min="8427" max="8427" width="2.28515625" style="23" customWidth="1"/>
    <col min="8428" max="8428" width="9" style="23" customWidth="1"/>
    <col min="8429" max="8656" width="12.42578125" style="23"/>
    <col min="8657" max="8657" width="7.28515625" style="23" customWidth="1"/>
    <col min="8658" max="8658" width="2.28515625" style="23" customWidth="1"/>
    <col min="8659" max="8659" width="6" style="23" customWidth="1"/>
    <col min="8660" max="8661" width="2.28515625" style="23" customWidth="1"/>
    <col min="8662" max="8662" width="9.42578125" style="23" customWidth="1"/>
    <col min="8663" max="8663" width="2.28515625" style="23" customWidth="1"/>
    <col min="8664" max="8664" width="8.7109375" style="23" customWidth="1"/>
    <col min="8665" max="8665" width="2.28515625" style="23" customWidth="1"/>
    <col min="8666" max="8666" width="9" style="23" customWidth="1"/>
    <col min="8667" max="8667" width="2.28515625" style="23" customWidth="1"/>
    <col min="8668" max="8668" width="9.42578125" style="23" customWidth="1"/>
    <col min="8669" max="8669" width="2.28515625" style="23" customWidth="1"/>
    <col min="8670" max="8670" width="9" style="23" bestFit="1" customWidth="1"/>
    <col min="8671" max="8671" width="2.28515625" style="23" customWidth="1"/>
    <col min="8672" max="8672" width="9.5703125" style="23" customWidth="1"/>
    <col min="8673" max="8673" width="2.28515625" style="23" customWidth="1"/>
    <col min="8674" max="8674" width="10.28515625" style="23" bestFit="1" customWidth="1"/>
    <col min="8675" max="8675" width="2.28515625" style="23" customWidth="1"/>
    <col min="8676" max="8676" width="10.28515625" style="23" bestFit="1" customWidth="1"/>
    <col min="8677" max="8677" width="2.28515625" style="23" customWidth="1"/>
    <col min="8678" max="8678" width="9.28515625" style="23" customWidth="1"/>
    <col min="8679" max="8679" width="2.28515625" style="23" customWidth="1"/>
    <col min="8680" max="8680" width="9" style="23" customWidth="1"/>
    <col min="8681" max="8681" width="2.28515625" style="23" customWidth="1"/>
    <col min="8682" max="8682" width="9.28515625" style="23" customWidth="1"/>
    <col min="8683" max="8683" width="2.28515625" style="23" customWidth="1"/>
    <col min="8684" max="8684" width="9" style="23" customWidth="1"/>
    <col min="8685" max="8912" width="12.42578125" style="23"/>
    <col min="8913" max="8913" width="7.28515625" style="23" customWidth="1"/>
    <col min="8914" max="8914" width="2.28515625" style="23" customWidth="1"/>
    <col min="8915" max="8915" width="6" style="23" customWidth="1"/>
    <col min="8916" max="8917" width="2.28515625" style="23" customWidth="1"/>
    <col min="8918" max="8918" width="9.42578125" style="23" customWidth="1"/>
    <col min="8919" max="8919" width="2.28515625" style="23" customWidth="1"/>
    <col min="8920" max="8920" width="8.7109375" style="23" customWidth="1"/>
    <col min="8921" max="8921" width="2.28515625" style="23" customWidth="1"/>
    <col min="8922" max="8922" width="9" style="23" customWidth="1"/>
    <col min="8923" max="8923" width="2.28515625" style="23" customWidth="1"/>
    <col min="8924" max="8924" width="9.42578125" style="23" customWidth="1"/>
    <col min="8925" max="8925" width="2.28515625" style="23" customWidth="1"/>
    <col min="8926" max="8926" width="9" style="23" bestFit="1" customWidth="1"/>
    <col min="8927" max="8927" width="2.28515625" style="23" customWidth="1"/>
    <col min="8928" max="8928" width="9.5703125" style="23" customWidth="1"/>
    <col min="8929" max="8929" width="2.28515625" style="23" customWidth="1"/>
    <col min="8930" max="8930" width="10.28515625" style="23" bestFit="1" customWidth="1"/>
    <col min="8931" max="8931" width="2.28515625" style="23" customWidth="1"/>
    <col min="8932" max="8932" width="10.28515625" style="23" bestFit="1" customWidth="1"/>
    <col min="8933" max="8933" width="2.28515625" style="23" customWidth="1"/>
    <col min="8934" max="8934" width="9.28515625" style="23" customWidth="1"/>
    <col min="8935" max="8935" width="2.28515625" style="23" customWidth="1"/>
    <col min="8936" max="8936" width="9" style="23" customWidth="1"/>
    <col min="8937" max="8937" width="2.28515625" style="23" customWidth="1"/>
    <col min="8938" max="8938" width="9.28515625" style="23" customWidth="1"/>
    <col min="8939" max="8939" width="2.28515625" style="23" customWidth="1"/>
    <col min="8940" max="8940" width="9" style="23" customWidth="1"/>
    <col min="8941" max="9168" width="12.42578125" style="23"/>
    <col min="9169" max="9169" width="7.28515625" style="23" customWidth="1"/>
    <col min="9170" max="9170" width="2.28515625" style="23" customWidth="1"/>
    <col min="9171" max="9171" width="6" style="23" customWidth="1"/>
    <col min="9172" max="9173" width="2.28515625" style="23" customWidth="1"/>
    <col min="9174" max="9174" width="9.42578125" style="23" customWidth="1"/>
    <col min="9175" max="9175" width="2.28515625" style="23" customWidth="1"/>
    <col min="9176" max="9176" width="8.7109375" style="23" customWidth="1"/>
    <col min="9177" max="9177" width="2.28515625" style="23" customWidth="1"/>
    <col min="9178" max="9178" width="9" style="23" customWidth="1"/>
    <col min="9179" max="9179" width="2.28515625" style="23" customWidth="1"/>
    <col min="9180" max="9180" width="9.42578125" style="23" customWidth="1"/>
    <col min="9181" max="9181" width="2.28515625" style="23" customWidth="1"/>
    <col min="9182" max="9182" width="9" style="23" bestFit="1" customWidth="1"/>
    <col min="9183" max="9183" width="2.28515625" style="23" customWidth="1"/>
    <col min="9184" max="9184" width="9.5703125" style="23" customWidth="1"/>
    <col min="9185" max="9185" width="2.28515625" style="23" customWidth="1"/>
    <col min="9186" max="9186" width="10.28515625" style="23" bestFit="1" customWidth="1"/>
    <col min="9187" max="9187" width="2.28515625" style="23" customWidth="1"/>
    <col min="9188" max="9188" width="10.28515625" style="23" bestFit="1" customWidth="1"/>
    <col min="9189" max="9189" width="2.28515625" style="23" customWidth="1"/>
    <col min="9190" max="9190" width="9.28515625" style="23" customWidth="1"/>
    <col min="9191" max="9191" width="2.28515625" style="23" customWidth="1"/>
    <col min="9192" max="9192" width="9" style="23" customWidth="1"/>
    <col min="9193" max="9193" width="2.28515625" style="23" customWidth="1"/>
    <col min="9194" max="9194" width="9.28515625" style="23" customWidth="1"/>
    <col min="9195" max="9195" width="2.28515625" style="23" customWidth="1"/>
    <col min="9196" max="9196" width="9" style="23" customWidth="1"/>
    <col min="9197" max="9424" width="12.42578125" style="23"/>
    <col min="9425" max="9425" width="7.28515625" style="23" customWidth="1"/>
    <col min="9426" max="9426" width="2.28515625" style="23" customWidth="1"/>
    <col min="9427" max="9427" width="6" style="23" customWidth="1"/>
    <col min="9428" max="9429" width="2.28515625" style="23" customWidth="1"/>
    <col min="9430" max="9430" width="9.42578125" style="23" customWidth="1"/>
    <col min="9431" max="9431" width="2.28515625" style="23" customWidth="1"/>
    <col min="9432" max="9432" width="8.7109375" style="23" customWidth="1"/>
    <col min="9433" max="9433" width="2.28515625" style="23" customWidth="1"/>
    <col min="9434" max="9434" width="9" style="23" customWidth="1"/>
    <col min="9435" max="9435" width="2.28515625" style="23" customWidth="1"/>
    <col min="9436" max="9436" width="9.42578125" style="23" customWidth="1"/>
    <col min="9437" max="9437" width="2.28515625" style="23" customWidth="1"/>
    <col min="9438" max="9438" width="9" style="23" bestFit="1" customWidth="1"/>
    <col min="9439" max="9439" width="2.28515625" style="23" customWidth="1"/>
    <col min="9440" max="9440" width="9.5703125" style="23" customWidth="1"/>
    <col min="9441" max="9441" width="2.28515625" style="23" customWidth="1"/>
    <col min="9442" max="9442" width="10.28515625" style="23" bestFit="1" customWidth="1"/>
    <col min="9443" max="9443" width="2.28515625" style="23" customWidth="1"/>
    <col min="9444" max="9444" width="10.28515625" style="23" bestFit="1" customWidth="1"/>
    <col min="9445" max="9445" width="2.28515625" style="23" customWidth="1"/>
    <col min="9446" max="9446" width="9.28515625" style="23" customWidth="1"/>
    <col min="9447" max="9447" width="2.28515625" style="23" customWidth="1"/>
    <col min="9448" max="9448" width="9" style="23" customWidth="1"/>
    <col min="9449" max="9449" width="2.28515625" style="23" customWidth="1"/>
    <col min="9450" max="9450" width="9.28515625" style="23" customWidth="1"/>
    <col min="9451" max="9451" width="2.28515625" style="23" customWidth="1"/>
    <col min="9452" max="9452" width="9" style="23" customWidth="1"/>
    <col min="9453" max="9680" width="12.42578125" style="23"/>
    <col min="9681" max="9681" width="7.28515625" style="23" customWidth="1"/>
    <col min="9682" max="9682" width="2.28515625" style="23" customWidth="1"/>
    <col min="9683" max="9683" width="6" style="23" customWidth="1"/>
    <col min="9684" max="9685" width="2.28515625" style="23" customWidth="1"/>
    <col min="9686" max="9686" width="9.42578125" style="23" customWidth="1"/>
    <col min="9687" max="9687" width="2.28515625" style="23" customWidth="1"/>
    <col min="9688" max="9688" width="8.7109375" style="23" customWidth="1"/>
    <col min="9689" max="9689" width="2.28515625" style="23" customWidth="1"/>
    <col min="9690" max="9690" width="9" style="23" customWidth="1"/>
    <col min="9691" max="9691" width="2.28515625" style="23" customWidth="1"/>
    <col min="9692" max="9692" width="9.42578125" style="23" customWidth="1"/>
    <col min="9693" max="9693" width="2.28515625" style="23" customWidth="1"/>
    <col min="9694" max="9694" width="9" style="23" bestFit="1" customWidth="1"/>
    <col min="9695" max="9695" width="2.28515625" style="23" customWidth="1"/>
    <col min="9696" max="9696" width="9.5703125" style="23" customWidth="1"/>
    <col min="9697" max="9697" width="2.28515625" style="23" customWidth="1"/>
    <col min="9698" max="9698" width="10.28515625" style="23" bestFit="1" customWidth="1"/>
    <col min="9699" max="9699" width="2.28515625" style="23" customWidth="1"/>
    <col min="9700" max="9700" width="10.28515625" style="23" bestFit="1" customWidth="1"/>
    <col min="9701" max="9701" width="2.28515625" style="23" customWidth="1"/>
    <col min="9702" max="9702" width="9.28515625" style="23" customWidth="1"/>
    <col min="9703" max="9703" width="2.28515625" style="23" customWidth="1"/>
    <col min="9704" max="9704" width="9" style="23" customWidth="1"/>
    <col min="9705" max="9705" width="2.28515625" style="23" customWidth="1"/>
    <col min="9706" max="9706" width="9.28515625" style="23" customWidth="1"/>
    <col min="9707" max="9707" width="2.28515625" style="23" customWidth="1"/>
    <col min="9708" max="9708" width="9" style="23" customWidth="1"/>
    <col min="9709" max="9936" width="12.42578125" style="23"/>
    <col min="9937" max="9937" width="7.28515625" style="23" customWidth="1"/>
    <col min="9938" max="9938" width="2.28515625" style="23" customWidth="1"/>
    <col min="9939" max="9939" width="6" style="23" customWidth="1"/>
    <col min="9940" max="9941" width="2.28515625" style="23" customWidth="1"/>
    <col min="9942" max="9942" width="9.42578125" style="23" customWidth="1"/>
    <col min="9943" max="9943" width="2.28515625" style="23" customWidth="1"/>
    <col min="9944" max="9944" width="8.7109375" style="23" customWidth="1"/>
    <col min="9945" max="9945" width="2.28515625" style="23" customWidth="1"/>
    <col min="9946" max="9946" width="9" style="23" customWidth="1"/>
    <col min="9947" max="9947" width="2.28515625" style="23" customWidth="1"/>
    <col min="9948" max="9948" width="9.42578125" style="23" customWidth="1"/>
    <col min="9949" max="9949" width="2.28515625" style="23" customWidth="1"/>
    <col min="9950" max="9950" width="9" style="23" bestFit="1" customWidth="1"/>
    <col min="9951" max="9951" width="2.28515625" style="23" customWidth="1"/>
    <col min="9952" max="9952" width="9.5703125" style="23" customWidth="1"/>
    <col min="9953" max="9953" width="2.28515625" style="23" customWidth="1"/>
    <col min="9954" max="9954" width="10.28515625" style="23" bestFit="1" customWidth="1"/>
    <col min="9955" max="9955" width="2.28515625" style="23" customWidth="1"/>
    <col min="9956" max="9956" width="10.28515625" style="23" bestFit="1" customWidth="1"/>
    <col min="9957" max="9957" width="2.28515625" style="23" customWidth="1"/>
    <col min="9958" max="9958" width="9.28515625" style="23" customWidth="1"/>
    <col min="9959" max="9959" width="2.28515625" style="23" customWidth="1"/>
    <col min="9960" max="9960" width="9" style="23" customWidth="1"/>
    <col min="9961" max="9961" width="2.28515625" style="23" customWidth="1"/>
    <col min="9962" max="9962" width="9.28515625" style="23" customWidth="1"/>
    <col min="9963" max="9963" width="2.28515625" style="23" customWidth="1"/>
    <col min="9964" max="9964" width="9" style="23" customWidth="1"/>
    <col min="9965" max="10192" width="12.42578125" style="23"/>
    <col min="10193" max="10193" width="7.28515625" style="23" customWidth="1"/>
    <col min="10194" max="10194" width="2.28515625" style="23" customWidth="1"/>
    <col min="10195" max="10195" width="6" style="23" customWidth="1"/>
    <col min="10196" max="10197" width="2.28515625" style="23" customWidth="1"/>
    <col min="10198" max="10198" width="9.42578125" style="23" customWidth="1"/>
    <col min="10199" max="10199" width="2.28515625" style="23" customWidth="1"/>
    <col min="10200" max="10200" width="8.7109375" style="23" customWidth="1"/>
    <col min="10201" max="10201" width="2.28515625" style="23" customWidth="1"/>
    <col min="10202" max="10202" width="9" style="23" customWidth="1"/>
    <col min="10203" max="10203" width="2.28515625" style="23" customWidth="1"/>
    <col min="10204" max="10204" width="9.42578125" style="23" customWidth="1"/>
    <col min="10205" max="10205" width="2.28515625" style="23" customWidth="1"/>
    <col min="10206" max="10206" width="9" style="23" bestFit="1" customWidth="1"/>
    <col min="10207" max="10207" width="2.28515625" style="23" customWidth="1"/>
    <col min="10208" max="10208" width="9.5703125" style="23" customWidth="1"/>
    <col min="10209" max="10209" width="2.28515625" style="23" customWidth="1"/>
    <col min="10210" max="10210" width="10.28515625" style="23" bestFit="1" customWidth="1"/>
    <col min="10211" max="10211" width="2.28515625" style="23" customWidth="1"/>
    <col min="10212" max="10212" width="10.28515625" style="23" bestFit="1" customWidth="1"/>
    <col min="10213" max="10213" width="2.28515625" style="23" customWidth="1"/>
    <col min="10214" max="10214" width="9.28515625" style="23" customWidth="1"/>
    <col min="10215" max="10215" width="2.28515625" style="23" customWidth="1"/>
    <col min="10216" max="10216" width="9" style="23" customWidth="1"/>
    <col min="10217" max="10217" width="2.28515625" style="23" customWidth="1"/>
    <col min="10218" max="10218" width="9.28515625" style="23" customWidth="1"/>
    <col min="10219" max="10219" width="2.28515625" style="23" customWidth="1"/>
    <col min="10220" max="10220" width="9" style="23" customWidth="1"/>
    <col min="10221" max="10448" width="12.42578125" style="23"/>
    <col min="10449" max="10449" width="7.28515625" style="23" customWidth="1"/>
    <col min="10450" max="10450" width="2.28515625" style="23" customWidth="1"/>
    <col min="10451" max="10451" width="6" style="23" customWidth="1"/>
    <col min="10452" max="10453" width="2.28515625" style="23" customWidth="1"/>
    <col min="10454" max="10454" width="9.42578125" style="23" customWidth="1"/>
    <col min="10455" max="10455" width="2.28515625" style="23" customWidth="1"/>
    <col min="10456" max="10456" width="8.7109375" style="23" customWidth="1"/>
    <col min="10457" max="10457" width="2.28515625" style="23" customWidth="1"/>
    <col min="10458" max="10458" width="9" style="23" customWidth="1"/>
    <col min="10459" max="10459" width="2.28515625" style="23" customWidth="1"/>
    <col min="10460" max="10460" width="9.42578125" style="23" customWidth="1"/>
    <col min="10461" max="10461" width="2.28515625" style="23" customWidth="1"/>
    <col min="10462" max="10462" width="9" style="23" bestFit="1" customWidth="1"/>
    <col min="10463" max="10463" width="2.28515625" style="23" customWidth="1"/>
    <col min="10464" max="10464" width="9.5703125" style="23" customWidth="1"/>
    <col min="10465" max="10465" width="2.28515625" style="23" customWidth="1"/>
    <col min="10466" max="10466" width="10.28515625" style="23" bestFit="1" customWidth="1"/>
    <col min="10467" max="10467" width="2.28515625" style="23" customWidth="1"/>
    <col min="10468" max="10468" width="10.28515625" style="23" bestFit="1" customWidth="1"/>
    <col min="10469" max="10469" width="2.28515625" style="23" customWidth="1"/>
    <col min="10470" max="10470" width="9.28515625" style="23" customWidth="1"/>
    <col min="10471" max="10471" width="2.28515625" style="23" customWidth="1"/>
    <col min="10472" max="10472" width="9" style="23" customWidth="1"/>
    <col min="10473" max="10473" width="2.28515625" style="23" customWidth="1"/>
    <col min="10474" max="10474" width="9.28515625" style="23" customWidth="1"/>
    <col min="10475" max="10475" width="2.28515625" style="23" customWidth="1"/>
    <col min="10476" max="10476" width="9" style="23" customWidth="1"/>
    <col min="10477" max="10704" width="12.42578125" style="23"/>
    <col min="10705" max="10705" width="7.28515625" style="23" customWidth="1"/>
    <col min="10706" max="10706" width="2.28515625" style="23" customWidth="1"/>
    <col min="10707" max="10707" width="6" style="23" customWidth="1"/>
    <col min="10708" max="10709" width="2.28515625" style="23" customWidth="1"/>
    <col min="10710" max="10710" width="9.42578125" style="23" customWidth="1"/>
    <col min="10711" max="10711" width="2.28515625" style="23" customWidth="1"/>
    <col min="10712" max="10712" width="8.7109375" style="23" customWidth="1"/>
    <col min="10713" max="10713" width="2.28515625" style="23" customWidth="1"/>
    <col min="10714" max="10714" width="9" style="23" customWidth="1"/>
    <col min="10715" max="10715" width="2.28515625" style="23" customWidth="1"/>
    <col min="10716" max="10716" width="9.42578125" style="23" customWidth="1"/>
    <col min="10717" max="10717" width="2.28515625" style="23" customWidth="1"/>
    <col min="10718" max="10718" width="9" style="23" bestFit="1" customWidth="1"/>
    <col min="10719" max="10719" width="2.28515625" style="23" customWidth="1"/>
    <col min="10720" max="10720" width="9.5703125" style="23" customWidth="1"/>
    <col min="10721" max="10721" width="2.28515625" style="23" customWidth="1"/>
    <col min="10722" max="10722" width="10.28515625" style="23" bestFit="1" customWidth="1"/>
    <col min="10723" max="10723" width="2.28515625" style="23" customWidth="1"/>
    <col min="10724" max="10724" width="10.28515625" style="23" bestFit="1" customWidth="1"/>
    <col min="10725" max="10725" width="2.28515625" style="23" customWidth="1"/>
    <col min="10726" max="10726" width="9.28515625" style="23" customWidth="1"/>
    <col min="10727" max="10727" width="2.28515625" style="23" customWidth="1"/>
    <col min="10728" max="10728" width="9" style="23" customWidth="1"/>
    <col min="10729" max="10729" width="2.28515625" style="23" customWidth="1"/>
    <col min="10730" max="10730" width="9.28515625" style="23" customWidth="1"/>
    <col min="10731" max="10731" width="2.28515625" style="23" customWidth="1"/>
    <col min="10732" max="10732" width="9" style="23" customWidth="1"/>
    <col min="10733" max="10960" width="12.42578125" style="23"/>
    <col min="10961" max="10961" width="7.28515625" style="23" customWidth="1"/>
    <col min="10962" max="10962" width="2.28515625" style="23" customWidth="1"/>
    <col min="10963" max="10963" width="6" style="23" customWidth="1"/>
    <col min="10964" max="10965" width="2.28515625" style="23" customWidth="1"/>
    <col min="10966" max="10966" width="9.42578125" style="23" customWidth="1"/>
    <col min="10967" max="10967" width="2.28515625" style="23" customWidth="1"/>
    <col min="10968" max="10968" width="8.7109375" style="23" customWidth="1"/>
    <col min="10969" max="10969" width="2.28515625" style="23" customWidth="1"/>
    <col min="10970" max="10970" width="9" style="23" customWidth="1"/>
    <col min="10971" max="10971" width="2.28515625" style="23" customWidth="1"/>
    <col min="10972" max="10972" width="9.42578125" style="23" customWidth="1"/>
    <col min="10973" max="10973" width="2.28515625" style="23" customWidth="1"/>
    <col min="10974" max="10974" width="9" style="23" bestFit="1" customWidth="1"/>
    <col min="10975" max="10975" width="2.28515625" style="23" customWidth="1"/>
    <col min="10976" max="10976" width="9.5703125" style="23" customWidth="1"/>
    <col min="10977" max="10977" width="2.28515625" style="23" customWidth="1"/>
    <col min="10978" max="10978" width="10.28515625" style="23" bestFit="1" customWidth="1"/>
    <col min="10979" max="10979" width="2.28515625" style="23" customWidth="1"/>
    <col min="10980" max="10980" width="10.28515625" style="23" bestFit="1" customWidth="1"/>
    <col min="10981" max="10981" width="2.28515625" style="23" customWidth="1"/>
    <col min="10982" max="10982" width="9.28515625" style="23" customWidth="1"/>
    <col min="10983" max="10983" width="2.28515625" style="23" customWidth="1"/>
    <col min="10984" max="10984" width="9" style="23" customWidth="1"/>
    <col min="10985" max="10985" width="2.28515625" style="23" customWidth="1"/>
    <col min="10986" max="10986" width="9.28515625" style="23" customWidth="1"/>
    <col min="10987" max="10987" width="2.28515625" style="23" customWidth="1"/>
    <col min="10988" max="10988" width="9" style="23" customWidth="1"/>
    <col min="10989" max="11216" width="12.42578125" style="23"/>
    <col min="11217" max="11217" width="7.28515625" style="23" customWidth="1"/>
    <col min="11218" max="11218" width="2.28515625" style="23" customWidth="1"/>
    <col min="11219" max="11219" width="6" style="23" customWidth="1"/>
    <col min="11220" max="11221" width="2.28515625" style="23" customWidth="1"/>
    <col min="11222" max="11222" width="9.42578125" style="23" customWidth="1"/>
    <col min="11223" max="11223" width="2.28515625" style="23" customWidth="1"/>
    <col min="11224" max="11224" width="8.7109375" style="23" customWidth="1"/>
    <col min="11225" max="11225" width="2.28515625" style="23" customWidth="1"/>
    <col min="11226" max="11226" width="9" style="23" customWidth="1"/>
    <col min="11227" max="11227" width="2.28515625" style="23" customWidth="1"/>
    <col min="11228" max="11228" width="9.42578125" style="23" customWidth="1"/>
    <col min="11229" max="11229" width="2.28515625" style="23" customWidth="1"/>
    <col min="11230" max="11230" width="9" style="23" bestFit="1" customWidth="1"/>
    <col min="11231" max="11231" width="2.28515625" style="23" customWidth="1"/>
    <col min="11232" max="11232" width="9.5703125" style="23" customWidth="1"/>
    <col min="11233" max="11233" width="2.28515625" style="23" customWidth="1"/>
    <col min="11234" max="11234" width="10.28515625" style="23" bestFit="1" customWidth="1"/>
    <col min="11235" max="11235" width="2.28515625" style="23" customWidth="1"/>
    <col min="11236" max="11236" width="10.28515625" style="23" bestFit="1" customWidth="1"/>
    <col min="11237" max="11237" width="2.28515625" style="23" customWidth="1"/>
    <col min="11238" max="11238" width="9.28515625" style="23" customWidth="1"/>
    <col min="11239" max="11239" width="2.28515625" style="23" customWidth="1"/>
    <col min="11240" max="11240" width="9" style="23" customWidth="1"/>
    <col min="11241" max="11241" width="2.28515625" style="23" customWidth="1"/>
    <col min="11242" max="11242" width="9.28515625" style="23" customWidth="1"/>
    <col min="11243" max="11243" width="2.28515625" style="23" customWidth="1"/>
    <col min="11244" max="11244" width="9" style="23" customWidth="1"/>
    <col min="11245" max="11472" width="12.42578125" style="23"/>
    <col min="11473" max="11473" width="7.28515625" style="23" customWidth="1"/>
    <col min="11474" max="11474" width="2.28515625" style="23" customWidth="1"/>
    <col min="11475" max="11475" width="6" style="23" customWidth="1"/>
    <col min="11476" max="11477" width="2.28515625" style="23" customWidth="1"/>
    <col min="11478" max="11478" width="9.42578125" style="23" customWidth="1"/>
    <col min="11479" max="11479" width="2.28515625" style="23" customWidth="1"/>
    <col min="11480" max="11480" width="8.7109375" style="23" customWidth="1"/>
    <col min="11481" max="11481" width="2.28515625" style="23" customWidth="1"/>
    <col min="11482" max="11482" width="9" style="23" customWidth="1"/>
    <col min="11483" max="11483" width="2.28515625" style="23" customWidth="1"/>
    <col min="11484" max="11484" width="9.42578125" style="23" customWidth="1"/>
    <col min="11485" max="11485" width="2.28515625" style="23" customWidth="1"/>
    <col min="11486" max="11486" width="9" style="23" bestFit="1" customWidth="1"/>
    <col min="11487" max="11487" width="2.28515625" style="23" customWidth="1"/>
    <col min="11488" max="11488" width="9.5703125" style="23" customWidth="1"/>
    <col min="11489" max="11489" width="2.28515625" style="23" customWidth="1"/>
    <col min="11490" max="11490" width="10.28515625" style="23" bestFit="1" customWidth="1"/>
    <col min="11491" max="11491" width="2.28515625" style="23" customWidth="1"/>
    <col min="11492" max="11492" width="10.28515625" style="23" bestFit="1" customWidth="1"/>
    <col min="11493" max="11493" width="2.28515625" style="23" customWidth="1"/>
    <col min="11494" max="11494" width="9.28515625" style="23" customWidth="1"/>
    <col min="11495" max="11495" width="2.28515625" style="23" customWidth="1"/>
    <col min="11496" max="11496" width="9" style="23" customWidth="1"/>
    <col min="11497" max="11497" width="2.28515625" style="23" customWidth="1"/>
    <col min="11498" max="11498" width="9.28515625" style="23" customWidth="1"/>
    <col min="11499" max="11499" width="2.28515625" style="23" customWidth="1"/>
    <col min="11500" max="11500" width="9" style="23" customWidth="1"/>
    <col min="11501" max="11728" width="12.42578125" style="23"/>
    <col min="11729" max="11729" width="7.28515625" style="23" customWidth="1"/>
    <col min="11730" max="11730" width="2.28515625" style="23" customWidth="1"/>
    <col min="11731" max="11731" width="6" style="23" customWidth="1"/>
    <col min="11732" max="11733" width="2.28515625" style="23" customWidth="1"/>
    <col min="11734" max="11734" width="9.42578125" style="23" customWidth="1"/>
    <col min="11735" max="11735" width="2.28515625" style="23" customWidth="1"/>
    <col min="11736" max="11736" width="8.7109375" style="23" customWidth="1"/>
    <col min="11737" max="11737" width="2.28515625" style="23" customWidth="1"/>
    <col min="11738" max="11738" width="9" style="23" customWidth="1"/>
    <col min="11739" max="11739" width="2.28515625" style="23" customWidth="1"/>
    <col min="11740" max="11740" width="9.42578125" style="23" customWidth="1"/>
    <col min="11741" max="11741" width="2.28515625" style="23" customWidth="1"/>
    <col min="11742" max="11742" width="9" style="23" bestFit="1" customWidth="1"/>
    <col min="11743" max="11743" width="2.28515625" style="23" customWidth="1"/>
    <col min="11744" max="11744" width="9.5703125" style="23" customWidth="1"/>
    <col min="11745" max="11745" width="2.28515625" style="23" customWidth="1"/>
    <col min="11746" max="11746" width="10.28515625" style="23" bestFit="1" customWidth="1"/>
    <col min="11747" max="11747" width="2.28515625" style="23" customWidth="1"/>
    <col min="11748" max="11748" width="10.28515625" style="23" bestFit="1" customWidth="1"/>
    <col min="11749" max="11749" width="2.28515625" style="23" customWidth="1"/>
    <col min="11750" max="11750" width="9.28515625" style="23" customWidth="1"/>
    <col min="11751" max="11751" width="2.28515625" style="23" customWidth="1"/>
    <col min="11752" max="11752" width="9" style="23" customWidth="1"/>
    <col min="11753" max="11753" width="2.28515625" style="23" customWidth="1"/>
    <col min="11754" max="11754" width="9.28515625" style="23" customWidth="1"/>
    <col min="11755" max="11755" width="2.28515625" style="23" customWidth="1"/>
    <col min="11756" max="11756" width="9" style="23" customWidth="1"/>
    <col min="11757" max="11984" width="12.42578125" style="23"/>
    <col min="11985" max="11985" width="7.28515625" style="23" customWidth="1"/>
    <col min="11986" max="11986" width="2.28515625" style="23" customWidth="1"/>
    <col min="11987" max="11987" width="6" style="23" customWidth="1"/>
    <col min="11988" max="11989" width="2.28515625" style="23" customWidth="1"/>
    <col min="11990" max="11990" width="9.42578125" style="23" customWidth="1"/>
    <col min="11991" max="11991" width="2.28515625" style="23" customWidth="1"/>
    <col min="11992" max="11992" width="8.7109375" style="23" customWidth="1"/>
    <col min="11993" max="11993" width="2.28515625" style="23" customWidth="1"/>
    <col min="11994" max="11994" width="9" style="23" customWidth="1"/>
    <col min="11995" max="11995" width="2.28515625" style="23" customWidth="1"/>
    <col min="11996" max="11996" width="9.42578125" style="23" customWidth="1"/>
    <col min="11997" max="11997" width="2.28515625" style="23" customWidth="1"/>
    <col min="11998" max="11998" width="9" style="23" bestFit="1" customWidth="1"/>
    <col min="11999" max="11999" width="2.28515625" style="23" customWidth="1"/>
    <col min="12000" max="12000" width="9.5703125" style="23" customWidth="1"/>
    <col min="12001" max="12001" width="2.28515625" style="23" customWidth="1"/>
    <col min="12002" max="12002" width="10.28515625" style="23" bestFit="1" customWidth="1"/>
    <col min="12003" max="12003" width="2.28515625" style="23" customWidth="1"/>
    <col min="12004" max="12004" width="10.28515625" style="23" bestFit="1" customWidth="1"/>
    <col min="12005" max="12005" width="2.28515625" style="23" customWidth="1"/>
    <col min="12006" max="12006" width="9.28515625" style="23" customWidth="1"/>
    <col min="12007" max="12007" width="2.28515625" style="23" customWidth="1"/>
    <col min="12008" max="12008" width="9" style="23" customWidth="1"/>
    <col min="12009" max="12009" width="2.28515625" style="23" customWidth="1"/>
    <col min="12010" max="12010" width="9.28515625" style="23" customWidth="1"/>
    <col min="12011" max="12011" width="2.28515625" style="23" customWidth="1"/>
    <col min="12012" max="12012" width="9" style="23" customWidth="1"/>
    <col min="12013" max="12240" width="12.42578125" style="23"/>
    <col min="12241" max="12241" width="7.28515625" style="23" customWidth="1"/>
    <col min="12242" max="12242" width="2.28515625" style="23" customWidth="1"/>
    <col min="12243" max="12243" width="6" style="23" customWidth="1"/>
    <col min="12244" max="12245" width="2.28515625" style="23" customWidth="1"/>
    <col min="12246" max="12246" width="9.42578125" style="23" customWidth="1"/>
    <col min="12247" max="12247" width="2.28515625" style="23" customWidth="1"/>
    <col min="12248" max="12248" width="8.7109375" style="23" customWidth="1"/>
    <col min="12249" max="12249" width="2.28515625" style="23" customWidth="1"/>
    <col min="12250" max="12250" width="9" style="23" customWidth="1"/>
    <col min="12251" max="12251" width="2.28515625" style="23" customWidth="1"/>
    <col min="12252" max="12252" width="9.42578125" style="23" customWidth="1"/>
    <col min="12253" max="12253" width="2.28515625" style="23" customWidth="1"/>
    <col min="12254" max="12254" width="9" style="23" bestFit="1" customWidth="1"/>
    <col min="12255" max="12255" width="2.28515625" style="23" customWidth="1"/>
    <col min="12256" max="12256" width="9.5703125" style="23" customWidth="1"/>
    <col min="12257" max="12257" width="2.28515625" style="23" customWidth="1"/>
    <col min="12258" max="12258" width="10.28515625" style="23" bestFit="1" customWidth="1"/>
    <col min="12259" max="12259" width="2.28515625" style="23" customWidth="1"/>
    <col min="12260" max="12260" width="10.28515625" style="23" bestFit="1" customWidth="1"/>
    <col min="12261" max="12261" width="2.28515625" style="23" customWidth="1"/>
    <col min="12262" max="12262" width="9.28515625" style="23" customWidth="1"/>
    <col min="12263" max="12263" width="2.28515625" style="23" customWidth="1"/>
    <col min="12264" max="12264" width="9" style="23" customWidth="1"/>
    <col min="12265" max="12265" width="2.28515625" style="23" customWidth="1"/>
    <col min="12266" max="12266" width="9.28515625" style="23" customWidth="1"/>
    <col min="12267" max="12267" width="2.28515625" style="23" customWidth="1"/>
    <col min="12268" max="12268" width="9" style="23" customWidth="1"/>
    <col min="12269" max="12496" width="12.42578125" style="23"/>
    <col min="12497" max="12497" width="7.28515625" style="23" customWidth="1"/>
    <col min="12498" max="12498" width="2.28515625" style="23" customWidth="1"/>
    <col min="12499" max="12499" width="6" style="23" customWidth="1"/>
    <col min="12500" max="12501" width="2.28515625" style="23" customWidth="1"/>
    <col min="12502" max="12502" width="9.42578125" style="23" customWidth="1"/>
    <col min="12503" max="12503" width="2.28515625" style="23" customWidth="1"/>
    <col min="12504" max="12504" width="8.7109375" style="23" customWidth="1"/>
    <col min="12505" max="12505" width="2.28515625" style="23" customWidth="1"/>
    <col min="12506" max="12506" width="9" style="23" customWidth="1"/>
    <col min="12507" max="12507" width="2.28515625" style="23" customWidth="1"/>
    <col min="12508" max="12508" width="9.42578125" style="23" customWidth="1"/>
    <col min="12509" max="12509" width="2.28515625" style="23" customWidth="1"/>
    <col min="12510" max="12510" width="9" style="23" bestFit="1" customWidth="1"/>
    <col min="12511" max="12511" width="2.28515625" style="23" customWidth="1"/>
    <col min="12512" max="12512" width="9.5703125" style="23" customWidth="1"/>
    <col min="12513" max="12513" width="2.28515625" style="23" customWidth="1"/>
    <col min="12514" max="12514" width="10.28515625" style="23" bestFit="1" customWidth="1"/>
    <col min="12515" max="12515" width="2.28515625" style="23" customWidth="1"/>
    <col min="12516" max="12516" width="10.28515625" style="23" bestFit="1" customWidth="1"/>
    <col min="12517" max="12517" width="2.28515625" style="23" customWidth="1"/>
    <col min="12518" max="12518" width="9.28515625" style="23" customWidth="1"/>
    <col min="12519" max="12519" width="2.28515625" style="23" customWidth="1"/>
    <col min="12520" max="12520" width="9" style="23" customWidth="1"/>
    <col min="12521" max="12521" width="2.28515625" style="23" customWidth="1"/>
    <col min="12522" max="12522" width="9.28515625" style="23" customWidth="1"/>
    <col min="12523" max="12523" width="2.28515625" style="23" customWidth="1"/>
    <col min="12524" max="12524" width="9" style="23" customWidth="1"/>
    <col min="12525" max="12752" width="12.42578125" style="23"/>
    <col min="12753" max="12753" width="7.28515625" style="23" customWidth="1"/>
    <col min="12754" max="12754" width="2.28515625" style="23" customWidth="1"/>
    <col min="12755" max="12755" width="6" style="23" customWidth="1"/>
    <col min="12756" max="12757" width="2.28515625" style="23" customWidth="1"/>
    <col min="12758" max="12758" width="9.42578125" style="23" customWidth="1"/>
    <col min="12759" max="12759" width="2.28515625" style="23" customWidth="1"/>
    <col min="12760" max="12760" width="8.7109375" style="23" customWidth="1"/>
    <col min="12761" max="12761" width="2.28515625" style="23" customWidth="1"/>
    <col min="12762" max="12762" width="9" style="23" customWidth="1"/>
    <col min="12763" max="12763" width="2.28515625" style="23" customWidth="1"/>
    <col min="12764" max="12764" width="9.42578125" style="23" customWidth="1"/>
    <col min="12765" max="12765" width="2.28515625" style="23" customWidth="1"/>
    <col min="12766" max="12766" width="9" style="23" bestFit="1" customWidth="1"/>
    <col min="12767" max="12767" width="2.28515625" style="23" customWidth="1"/>
    <col min="12768" max="12768" width="9.5703125" style="23" customWidth="1"/>
    <col min="12769" max="12769" width="2.28515625" style="23" customWidth="1"/>
    <col min="12770" max="12770" width="10.28515625" style="23" bestFit="1" customWidth="1"/>
    <col min="12771" max="12771" width="2.28515625" style="23" customWidth="1"/>
    <col min="12772" max="12772" width="10.28515625" style="23" bestFit="1" customWidth="1"/>
    <col min="12773" max="12773" width="2.28515625" style="23" customWidth="1"/>
    <col min="12774" max="12774" width="9.28515625" style="23" customWidth="1"/>
    <col min="12775" max="12775" width="2.28515625" style="23" customWidth="1"/>
    <col min="12776" max="12776" width="9" style="23" customWidth="1"/>
    <col min="12777" max="12777" width="2.28515625" style="23" customWidth="1"/>
    <col min="12778" max="12778" width="9.28515625" style="23" customWidth="1"/>
    <col min="12779" max="12779" width="2.28515625" style="23" customWidth="1"/>
    <col min="12780" max="12780" width="9" style="23" customWidth="1"/>
    <col min="12781" max="13008" width="12.42578125" style="23"/>
    <col min="13009" max="13009" width="7.28515625" style="23" customWidth="1"/>
    <col min="13010" max="13010" width="2.28515625" style="23" customWidth="1"/>
    <col min="13011" max="13011" width="6" style="23" customWidth="1"/>
    <col min="13012" max="13013" width="2.28515625" style="23" customWidth="1"/>
    <col min="13014" max="13014" width="9.42578125" style="23" customWidth="1"/>
    <col min="13015" max="13015" width="2.28515625" style="23" customWidth="1"/>
    <col min="13016" max="13016" width="8.7109375" style="23" customWidth="1"/>
    <col min="13017" max="13017" width="2.28515625" style="23" customWidth="1"/>
    <col min="13018" max="13018" width="9" style="23" customWidth="1"/>
    <col min="13019" max="13019" width="2.28515625" style="23" customWidth="1"/>
    <col min="13020" max="13020" width="9.42578125" style="23" customWidth="1"/>
    <col min="13021" max="13021" width="2.28515625" style="23" customWidth="1"/>
    <col min="13022" max="13022" width="9" style="23" bestFit="1" customWidth="1"/>
    <col min="13023" max="13023" width="2.28515625" style="23" customWidth="1"/>
    <col min="13024" max="13024" width="9.5703125" style="23" customWidth="1"/>
    <col min="13025" max="13025" width="2.28515625" style="23" customWidth="1"/>
    <col min="13026" max="13026" width="10.28515625" style="23" bestFit="1" customWidth="1"/>
    <col min="13027" max="13027" width="2.28515625" style="23" customWidth="1"/>
    <col min="13028" max="13028" width="10.28515625" style="23" bestFit="1" customWidth="1"/>
    <col min="13029" max="13029" width="2.28515625" style="23" customWidth="1"/>
    <col min="13030" max="13030" width="9.28515625" style="23" customWidth="1"/>
    <col min="13031" max="13031" width="2.28515625" style="23" customWidth="1"/>
    <col min="13032" max="13032" width="9" style="23" customWidth="1"/>
    <col min="13033" max="13033" width="2.28515625" style="23" customWidth="1"/>
    <col min="13034" max="13034" width="9.28515625" style="23" customWidth="1"/>
    <col min="13035" max="13035" width="2.28515625" style="23" customWidth="1"/>
    <col min="13036" max="13036" width="9" style="23" customWidth="1"/>
    <col min="13037" max="13264" width="12.42578125" style="23"/>
    <col min="13265" max="13265" width="7.28515625" style="23" customWidth="1"/>
    <col min="13266" max="13266" width="2.28515625" style="23" customWidth="1"/>
    <col min="13267" max="13267" width="6" style="23" customWidth="1"/>
    <col min="13268" max="13269" width="2.28515625" style="23" customWidth="1"/>
    <col min="13270" max="13270" width="9.42578125" style="23" customWidth="1"/>
    <col min="13271" max="13271" width="2.28515625" style="23" customWidth="1"/>
    <col min="13272" max="13272" width="8.7109375" style="23" customWidth="1"/>
    <col min="13273" max="13273" width="2.28515625" style="23" customWidth="1"/>
    <col min="13274" max="13274" width="9" style="23" customWidth="1"/>
    <col min="13275" max="13275" width="2.28515625" style="23" customWidth="1"/>
    <col min="13276" max="13276" width="9.42578125" style="23" customWidth="1"/>
    <col min="13277" max="13277" width="2.28515625" style="23" customWidth="1"/>
    <col min="13278" max="13278" width="9" style="23" bestFit="1" customWidth="1"/>
    <col min="13279" max="13279" width="2.28515625" style="23" customWidth="1"/>
    <col min="13280" max="13280" width="9.5703125" style="23" customWidth="1"/>
    <col min="13281" max="13281" width="2.28515625" style="23" customWidth="1"/>
    <col min="13282" max="13282" width="10.28515625" style="23" bestFit="1" customWidth="1"/>
    <col min="13283" max="13283" width="2.28515625" style="23" customWidth="1"/>
    <col min="13284" max="13284" width="10.28515625" style="23" bestFit="1" customWidth="1"/>
    <col min="13285" max="13285" width="2.28515625" style="23" customWidth="1"/>
    <col min="13286" max="13286" width="9.28515625" style="23" customWidth="1"/>
    <col min="13287" max="13287" width="2.28515625" style="23" customWidth="1"/>
    <col min="13288" max="13288" width="9" style="23" customWidth="1"/>
    <col min="13289" max="13289" width="2.28515625" style="23" customWidth="1"/>
    <col min="13290" max="13290" width="9.28515625" style="23" customWidth="1"/>
    <col min="13291" max="13291" width="2.28515625" style="23" customWidth="1"/>
    <col min="13292" max="13292" width="9" style="23" customWidth="1"/>
    <col min="13293" max="13520" width="12.42578125" style="23"/>
    <col min="13521" max="13521" width="7.28515625" style="23" customWidth="1"/>
    <col min="13522" max="13522" width="2.28515625" style="23" customWidth="1"/>
    <col min="13523" max="13523" width="6" style="23" customWidth="1"/>
    <col min="13524" max="13525" width="2.28515625" style="23" customWidth="1"/>
    <col min="13526" max="13526" width="9.42578125" style="23" customWidth="1"/>
    <col min="13527" max="13527" width="2.28515625" style="23" customWidth="1"/>
    <col min="13528" max="13528" width="8.7109375" style="23" customWidth="1"/>
    <col min="13529" max="13529" width="2.28515625" style="23" customWidth="1"/>
    <col min="13530" max="13530" width="9" style="23" customWidth="1"/>
    <col min="13531" max="13531" width="2.28515625" style="23" customWidth="1"/>
    <col min="13532" max="13532" width="9.42578125" style="23" customWidth="1"/>
    <col min="13533" max="13533" width="2.28515625" style="23" customWidth="1"/>
    <col min="13534" max="13534" width="9" style="23" bestFit="1" customWidth="1"/>
    <col min="13535" max="13535" width="2.28515625" style="23" customWidth="1"/>
    <col min="13536" max="13536" width="9.5703125" style="23" customWidth="1"/>
    <col min="13537" max="13537" width="2.28515625" style="23" customWidth="1"/>
    <col min="13538" max="13538" width="10.28515625" style="23" bestFit="1" customWidth="1"/>
    <col min="13539" max="13539" width="2.28515625" style="23" customWidth="1"/>
    <col min="13540" max="13540" width="10.28515625" style="23" bestFit="1" customWidth="1"/>
    <col min="13541" max="13541" width="2.28515625" style="23" customWidth="1"/>
    <col min="13542" max="13542" width="9.28515625" style="23" customWidth="1"/>
    <col min="13543" max="13543" width="2.28515625" style="23" customWidth="1"/>
    <col min="13544" max="13544" width="9" style="23" customWidth="1"/>
    <col min="13545" max="13545" width="2.28515625" style="23" customWidth="1"/>
    <col min="13546" max="13546" width="9.28515625" style="23" customWidth="1"/>
    <col min="13547" max="13547" width="2.28515625" style="23" customWidth="1"/>
    <col min="13548" max="13548" width="9" style="23" customWidth="1"/>
    <col min="13549" max="13776" width="12.42578125" style="23"/>
    <col min="13777" max="13777" width="7.28515625" style="23" customWidth="1"/>
    <col min="13778" max="13778" width="2.28515625" style="23" customWidth="1"/>
    <col min="13779" max="13779" width="6" style="23" customWidth="1"/>
    <col min="13780" max="13781" width="2.28515625" style="23" customWidth="1"/>
    <col min="13782" max="13782" width="9.42578125" style="23" customWidth="1"/>
    <col min="13783" max="13783" width="2.28515625" style="23" customWidth="1"/>
    <col min="13784" max="13784" width="8.7109375" style="23" customWidth="1"/>
    <col min="13785" max="13785" width="2.28515625" style="23" customWidth="1"/>
    <col min="13786" max="13786" width="9" style="23" customWidth="1"/>
    <col min="13787" max="13787" width="2.28515625" style="23" customWidth="1"/>
    <col min="13788" max="13788" width="9.42578125" style="23" customWidth="1"/>
    <col min="13789" max="13789" width="2.28515625" style="23" customWidth="1"/>
    <col min="13790" max="13790" width="9" style="23" bestFit="1" customWidth="1"/>
    <col min="13791" max="13791" width="2.28515625" style="23" customWidth="1"/>
    <col min="13792" max="13792" width="9.5703125" style="23" customWidth="1"/>
    <col min="13793" max="13793" width="2.28515625" style="23" customWidth="1"/>
    <col min="13794" max="13794" width="10.28515625" style="23" bestFit="1" customWidth="1"/>
    <col min="13795" max="13795" width="2.28515625" style="23" customWidth="1"/>
    <col min="13796" max="13796" width="10.28515625" style="23" bestFit="1" customWidth="1"/>
    <col min="13797" max="13797" width="2.28515625" style="23" customWidth="1"/>
    <col min="13798" max="13798" width="9.28515625" style="23" customWidth="1"/>
    <col min="13799" max="13799" width="2.28515625" style="23" customWidth="1"/>
    <col min="13800" max="13800" width="9" style="23" customWidth="1"/>
    <col min="13801" max="13801" width="2.28515625" style="23" customWidth="1"/>
    <col min="13802" max="13802" width="9.28515625" style="23" customWidth="1"/>
    <col min="13803" max="13803" width="2.28515625" style="23" customWidth="1"/>
    <col min="13804" max="13804" width="9" style="23" customWidth="1"/>
    <col min="13805" max="14032" width="12.42578125" style="23"/>
    <col min="14033" max="14033" width="7.28515625" style="23" customWidth="1"/>
    <col min="14034" max="14034" width="2.28515625" style="23" customWidth="1"/>
    <col min="14035" max="14035" width="6" style="23" customWidth="1"/>
    <col min="14036" max="14037" width="2.28515625" style="23" customWidth="1"/>
    <col min="14038" max="14038" width="9.42578125" style="23" customWidth="1"/>
    <col min="14039" max="14039" width="2.28515625" style="23" customWidth="1"/>
    <col min="14040" max="14040" width="8.7109375" style="23" customWidth="1"/>
    <col min="14041" max="14041" width="2.28515625" style="23" customWidth="1"/>
    <col min="14042" max="14042" width="9" style="23" customWidth="1"/>
    <col min="14043" max="14043" width="2.28515625" style="23" customWidth="1"/>
    <col min="14044" max="14044" width="9.42578125" style="23" customWidth="1"/>
    <col min="14045" max="14045" width="2.28515625" style="23" customWidth="1"/>
    <col min="14046" max="14046" width="9" style="23" bestFit="1" customWidth="1"/>
    <col min="14047" max="14047" width="2.28515625" style="23" customWidth="1"/>
    <col min="14048" max="14048" width="9.5703125" style="23" customWidth="1"/>
    <col min="14049" max="14049" width="2.28515625" style="23" customWidth="1"/>
    <col min="14050" max="14050" width="10.28515625" style="23" bestFit="1" customWidth="1"/>
    <col min="14051" max="14051" width="2.28515625" style="23" customWidth="1"/>
    <col min="14052" max="14052" width="10.28515625" style="23" bestFit="1" customWidth="1"/>
    <col min="14053" max="14053" width="2.28515625" style="23" customWidth="1"/>
    <col min="14054" max="14054" width="9.28515625" style="23" customWidth="1"/>
    <col min="14055" max="14055" width="2.28515625" style="23" customWidth="1"/>
    <col min="14056" max="14056" width="9" style="23" customWidth="1"/>
    <col min="14057" max="14057" width="2.28515625" style="23" customWidth="1"/>
    <col min="14058" max="14058" width="9.28515625" style="23" customWidth="1"/>
    <col min="14059" max="14059" width="2.28515625" style="23" customWidth="1"/>
    <col min="14060" max="14060" width="9" style="23" customWidth="1"/>
    <col min="14061" max="14288" width="12.42578125" style="23"/>
    <col min="14289" max="14289" width="7.28515625" style="23" customWidth="1"/>
    <col min="14290" max="14290" width="2.28515625" style="23" customWidth="1"/>
    <col min="14291" max="14291" width="6" style="23" customWidth="1"/>
    <col min="14292" max="14293" width="2.28515625" style="23" customWidth="1"/>
    <col min="14294" max="14294" width="9.42578125" style="23" customWidth="1"/>
    <col min="14295" max="14295" width="2.28515625" style="23" customWidth="1"/>
    <col min="14296" max="14296" width="8.7109375" style="23" customWidth="1"/>
    <col min="14297" max="14297" width="2.28515625" style="23" customWidth="1"/>
    <col min="14298" max="14298" width="9" style="23" customWidth="1"/>
    <col min="14299" max="14299" width="2.28515625" style="23" customWidth="1"/>
    <col min="14300" max="14300" width="9.42578125" style="23" customWidth="1"/>
    <col min="14301" max="14301" width="2.28515625" style="23" customWidth="1"/>
    <col min="14302" max="14302" width="9" style="23" bestFit="1" customWidth="1"/>
    <col min="14303" max="14303" width="2.28515625" style="23" customWidth="1"/>
    <col min="14304" max="14304" width="9.5703125" style="23" customWidth="1"/>
    <col min="14305" max="14305" width="2.28515625" style="23" customWidth="1"/>
    <col min="14306" max="14306" width="10.28515625" style="23" bestFit="1" customWidth="1"/>
    <col min="14307" max="14307" width="2.28515625" style="23" customWidth="1"/>
    <col min="14308" max="14308" width="10.28515625" style="23" bestFit="1" customWidth="1"/>
    <col min="14309" max="14309" width="2.28515625" style="23" customWidth="1"/>
    <col min="14310" max="14310" width="9.28515625" style="23" customWidth="1"/>
    <col min="14311" max="14311" width="2.28515625" style="23" customWidth="1"/>
    <col min="14312" max="14312" width="9" style="23" customWidth="1"/>
    <col min="14313" max="14313" width="2.28515625" style="23" customWidth="1"/>
    <col min="14314" max="14314" width="9.28515625" style="23" customWidth="1"/>
    <col min="14315" max="14315" width="2.28515625" style="23" customWidth="1"/>
    <col min="14316" max="14316" width="9" style="23" customWidth="1"/>
    <col min="14317" max="14544" width="12.42578125" style="23"/>
    <col min="14545" max="14545" width="7.28515625" style="23" customWidth="1"/>
    <col min="14546" max="14546" width="2.28515625" style="23" customWidth="1"/>
    <col min="14547" max="14547" width="6" style="23" customWidth="1"/>
    <col min="14548" max="14549" width="2.28515625" style="23" customWidth="1"/>
    <col min="14550" max="14550" width="9.42578125" style="23" customWidth="1"/>
    <col min="14551" max="14551" width="2.28515625" style="23" customWidth="1"/>
    <col min="14552" max="14552" width="8.7109375" style="23" customWidth="1"/>
    <col min="14553" max="14553" width="2.28515625" style="23" customWidth="1"/>
    <col min="14554" max="14554" width="9" style="23" customWidth="1"/>
    <col min="14555" max="14555" width="2.28515625" style="23" customWidth="1"/>
    <col min="14556" max="14556" width="9.42578125" style="23" customWidth="1"/>
    <col min="14557" max="14557" width="2.28515625" style="23" customWidth="1"/>
    <col min="14558" max="14558" width="9" style="23" bestFit="1" customWidth="1"/>
    <col min="14559" max="14559" width="2.28515625" style="23" customWidth="1"/>
    <col min="14560" max="14560" width="9.5703125" style="23" customWidth="1"/>
    <col min="14561" max="14561" width="2.28515625" style="23" customWidth="1"/>
    <col min="14562" max="14562" width="10.28515625" style="23" bestFit="1" customWidth="1"/>
    <col min="14563" max="14563" width="2.28515625" style="23" customWidth="1"/>
    <col min="14564" max="14564" width="10.28515625" style="23" bestFit="1" customWidth="1"/>
    <col min="14565" max="14565" width="2.28515625" style="23" customWidth="1"/>
    <col min="14566" max="14566" width="9.28515625" style="23" customWidth="1"/>
    <col min="14567" max="14567" width="2.28515625" style="23" customWidth="1"/>
    <col min="14568" max="14568" width="9" style="23" customWidth="1"/>
    <col min="14569" max="14569" width="2.28515625" style="23" customWidth="1"/>
    <col min="14570" max="14570" width="9.28515625" style="23" customWidth="1"/>
    <col min="14571" max="14571" width="2.28515625" style="23" customWidth="1"/>
    <col min="14572" max="14572" width="9" style="23" customWidth="1"/>
    <col min="14573" max="14800" width="12.42578125" style="23"/>
    <col min="14801" max="14801" width="7.28515625" style="23" customWidth="1"/>
    <col min="14802" max="14802" width="2.28515625" style="23" customWidth="1"/>
    <col min="14803" max="14803" width="6" style="23" customWidth="1"/>
    <col min="14804" max="14805" width="2.28515625" style="23" customWidth="1"/>
    <col min="14806" max="14806" width="9.42578125" style="23" customWidth="1"/>
    <col min="14807" max="14807" width="2.28515625" style="23" customWidth="1"/>
    <col min="14808" max="14808" width="8.7109375" style="23" customWidth="1"/>
    <col min="14809" max="14809" width="2.28515625" style="23" customWidth="1"/>
    <col min="14810" max="14810" width="9" style="23" customWidth="1"/>
    <col min="14811" max="14811" width="2.28515625" style="23" customWidth="1"/>
    <col min="14812" max="14812" width="9.42578125" style="23" customWidth="1"/>
    <col min="14813" max="14813" width="2.28515625" style="23" customWidth="1"/>
    <col min="14814" max="14814" width="9" style="23" bestFit="1" customWidth="1"/>
    <col min="14815" max="14815" width="2.28515625" style="23" customWidth="1"/>
    <col min="14816" max="14816" width="9.5703125" style="23" customWidth="1"/>
    <col min="14817" max="14817" width="2.28515625" style="23" customWidth="1"/>
    <col min="14818" max="14818" width="10.28515625" style="23" bestFit="1" customWidth="1"/>
    <col min="14819" max="14819" width="2.28515625" style="23" customWidth="1"/>
    <col min="14820" max="14820" width="10.28515625" style="23" bestFit="1" customWidth="1"/>
    <col min="14821" max="14821" width="2.28515625" style="23" customWidth="1"/>
    <col min="14822" max="14822" width="9.28515625" style="23" customWidth="1"/>
    <col min="14823" max="14823" width="2.28515625" style="23" customWidth="1"/>
    <col min="14824" max="14824" width="9" style="23" customWidth="1"/>
    <col min="14825" max="14825" width="2.28515625" style="23" customWidth="1"/>
    <col min="14826" max="14826" width="9.28515625" style="23" customWidth="1"/>
    <col min="14827" max="14827" width="2.28515625" style="23" customWidth="1"/>
    <col min="14828" max="14828" width="9" style="23" customWidth="1"/>
    <col min="14829" max="15056" width="12.42578125" style="23"/>
    <col min="15057" max="15057" width="7.28515625" style="23" customWidth="1"/>
    <col min="15058" max="15058" width="2.28515625" style="23" customWidth="1"/>
    <col min="15059" max="15059" width="6" style="23" customWidth="1"/>
    <col min="15060" max="15061" width="2.28515625" style="23" customWidth="1"/>
    <col min="15062" max="15062" width="9.42578125" style="23" customWidth="1"/>
    <col min="15063" max="15063" width="2.28515625" style="23" customWidth="1"/>
    <col min="15064" max="15064" width="8.7109375" style="23" customWidth="1"/>
    <col min="15065" max="15065" width="2.28515625" style="23" customWidth="1"/>
    <col min="15066" max="15066" width="9" style="23" customWidth="1"/>
    <col min="15067" max="15067" width="2.28515625" style="23" customWidth="1"/>
    <col min="15068" max="15068" width="9.42578125" style="23" customWidth="1"/>
    <col min="15069" max="15069" width="2.28515625" style="23" customWidth="1"/>
    <col min="15070" max="15070" width="9" style="23" bestFit="1" customWidth="1"/>
    <col min="15071" max="15071" width="2.28515625" style="23" customWidth="1"/>
    <col min="15072" max="15072" width="9.5703125" style="23" customWidth="1"/>
    <col min="15073" max="15073" width="2.28515625" style="23" customWidth="1"/>
    <col min="15074" max="15074" width="10.28515625" style="23" bestFit="1" customWidth="1"/>
    <col min="15075" max="15075" width="2.28515625" style="23" customWidth="1"/>
    <col min="15076" max="15076" width="10.28515625" style="23" bestFit="1" customWidth="1"/>
    <col min="15077" max="15077" width="2.28515625" style="23" customWidth="1"/>
    <col min="15078" max="15078" width="9.28515625" style="23" customWidth="1"/>
    <col min="15079" max="15079" width="2.28515625" style="23" customWidth="1"/>
    <col min="15080" max="15080" width="9" style="23" customWidth="1"/>
    <col min="15081" max="15081" width="2.28515625" style="23" customWidth="1"/>
    <col min="15082" max="15082" width="9.28515625" style="23" customWidth="1"/>
    <col min="15083" max="15083" width="2.28515625" style="23" customWidth="1"/>
    <col min="15084" max="15084" width="9" style="23" customWidth="1"/>
    <col min="15085" max="15312" width="12.42578125" style="23"/>
    <col min="15313" max="15313" width="7.28515625" style="23" customWidth="1"/>
    <col min="15314" max="15314" width="2.28515625" style="23" customWidth="1"/>
    <col min="15315" max="15315" width="6" style="23" customWidth="1"/>
    <col min="15316" max="15317" width="2.28515625" style="23" customWidth="1"/>
    <col min="15318" max="15318" width="9.42578125" style="23" customWidth="1"/>
    <col min="15319" max="15319" width="2.28515625" style="23" customWidth="1"/>
    <col min="15320" max="15320" width="8.7109375" style="23" customWidth="1"/>
    <col min="15321" max="15321" width="2.28515625" style="23" customWidth="1"/>
    <col min="15322" max="15322" width="9" style="23" customWidth="1"/>
    <col min="15323" max="15323" width="2.28515625" style="23" customWidth="1"/>
    <col min="15324" max="15324" width="9.42578125" style="23" customWidth="1"/>
    <col min="15325" max="15325" width="2.28515625" style="23" customWidth="1"/>
    <col min="15326" max="15326" width="9" style="23" bestFit="1" customWidth="1"/>
    <col min="15327" max="15327" width="2.28515625" style="23" customWidth="1"/>
    <col min="15328" max="15328" width="9.5703125" style="23" customWidth="1"/>
    <col min="15329" max="15329" width="2.28515625" style="23" customWidth="1"/>
    <col min="15330" max="15330" width="10.28515625" style="23" bestFit="1" customWidth="1"/>
    <col min="15331" max="15331" width="2.28515625" style="23" customWidth="1"/>
    <col min="15332" max="15332" width="10.28515625" style="23" bestFit="1" customWidth="1"/>
    <col min="15333" max="15333" width="2.28515625" style="23" customWidth="1"/>
    <col min="15334" max="15334" width="9.28515625" style="23" customWidth="1"/>
    <col min="15335" max="15335" width="2.28515625" style="23" customWidth="1"/>
    <col min="15336" max="15336" width="9" style="23" customWidth="1"/>
    <col min="15337" max="15337" width="2.28515625" style="23" customWidth="1"/>
    <col min="15338" max="15338" width="9.28515625" style="23" customWidth="1"/>
    <col min="15339" max="15339" width="2.28515625" style="23" customWidth="1"/>
    <col min="15340" max="15340" width="9" style="23" customWidth="1"/>
    <col min="15341" max="15568" width="12.42578125" style="23"/>
    <col min="15569" max="15569" width="7.28515625" style="23" customWidth="1"/>
    <col min="15570" max="15570" width="2.28515625" style="23" customWidth="1"/>
    <col min="15571" max="15571" width="6" style="23" customWidth="1"/>
    <col min="15572" max="15573" width="2.28515625" style="23" customWidth="1"/>
    <col min="15574" max="15574" width="9.42578125" style="23" customWidth="1"/>
    <col min="15575" max="15575" width="2.28515625" style="23" customWidth="1"/>
    <col min="15576" max="15576" width="8.7109375" style="23" customWidth="1"/>
    <col min="15577" max="15577" width="2.28515625" style="23" customWidth="1"/>
    <col min="15578" max="15578" width="9" style="23" customWidth="1"/>
    <col min="15579" max="15579" width="2.28515625" style="23" customWidth="1"/>
    <col min="15580" max="15580" width="9.42578125" style="23" customWidth="1"/>
    <col min="15581" max="15581" width="2.28515625" style="23" customWidth="1"/>
    <col min="15582" max="15582" width="9" style="23" bestFit="1" customWidth="1"/>
    <col min="15583" max="15583" width="2.28515625" style="23" customWidth="1"/>
    <col min="15584" max="15584" width="9.5703125" style="23" customWidth="1"/>
    <col min="15585" max="15585" width="2.28515625" style="23" customWidth="1"/>
    <col min="15586" max="15586" width="10.28515625" style="23" bestFit="1" customWidth="1"/>
    <col min="15587" max="15587" width="2.28515625" style="23" customWidth="1"/>
    <col min="15588" max="15588" width="10.28515625" style="23" bestFit="1" customWidth="1"/>
    <col min="15589" max="15589" width="2.28515625" style="23" customWidth="1"/>
    <col min="15590" max="15590" width="9.28515625" style="23" customWidth="1"/>
    <col min="15591" max="15591" width="2.28515625" style="23" customWidth="1"/>
    <col min="15592" max="15592" width="9" style="23" customWidth="1"/>
    <col min="15593" max="15593" width="2.28515625" style="23" customWidth="1"/>
    <col min="15594" max="15594" width="9.28515625" style="23" customWidth="1"/>
    <col min="15595" max="15595" width="2.28515625" style="23" customWidth="1"/>
    <col min="15596" max="15596" width="9" style="23" customWidth="1"/>
    <col min="15597" max="15824" width="12.42578125" style="23"/>
    <col min="15825" max="15825" width="7.28515625" style="23" customWidth="1"/>
    <col min="15826" max="15826" width="2.28515625" style="23" customWidth="1"/>
    <col min="15827" max="15827" width="6" style="23" customWidth="1"/>
    <col min="15828" max="15829" width="2.28515625" style="23" customWidth="1"/>
    <col min="15830" max="15830" width="9.42578125" style="23" customWidth="1"/>
    <col min="15831" max="15831" width="2.28515625" style="23" customWidth="1"/>
    <col min="15832" max="15832" width="8.7109375" style="23" customWidth="1"/>
    <col min="15833" max="15833" width="2.28515625" style="23" customWidth="1"/>
    <col min="15834" max="15834" width="9" style="23" customWidth="1"/>
    <col min="15835" max="15835" width="2.28515625" style="23" customWidth="1"/>
    <col min="15836" max="15836" width="9.42578125" style="23" customWidth="1"/>
    <col min="15837" max="15837" width="2.28515625" style="23" customWidth="1"/>
    <col min="15838" max="15838" width="9" style="23" bestFit="1" customWidth="1"/>
    <col min="15839" max="15839" width="2.28515625" style="23" customWidth="1"/>
    <col min="15840" max="15840" width="9.5703125" style="23" customWidth="1"/>
    <col min="15841" max="15841" width="2.28515625" style="23" customWidth="1"/>
    <col min="15842" max="15842" width="10.28515625" style="23" bestFit="1" customWidth="1"/>
    <col min="15843" max="15843" width="2.28515625" style="23" customWidth="1"/>
    <col min="15844" max="15844" width="10.28515625" style="23" bestFit="1" customWidth="1"/>
    <col min="15845" max="15845" width="2.28515625" style="23" customWidth="1"/>
    <col min="15846" max="15846" width="9.28515625" style="23" customWidth="1"/>
    <col min="15847" max="15847" width="2.28515625" style="23" customWidth="1"/>
    <col min="15848" max="15848" width="9" style="23" customWidth="1"/>
    <col min="15849" max="15849" width="2.28515625" style="23" customWidth="1"/>
    <col min="15850" max="15850" width="9.28515625" style="23" customWidth="1"/>
    <col min="15851" max="15851" width="2.28515625" style="23" customWidth="1"/>
    <col min="15852" max="15852" width="9" style="23" customWidth="1"/>
    <col min="15853" max="16080" width="12.42578125" style="23"/>
    <col min="16081" max="16081" width="7.28515625" style="23" customWidth="1"/>
    <col min="16082" max="16082" width="2.28515625" style="23" customWidth="1"/>
    <col min="16083" max="16083" width="6" style="23" customWidth="1"/>
    <col min="16084" max="16085" width="2.28515625" style="23" customWidth="1"/>
    <col min="16086" max="16086" width="9.42578125" style="23" customWidth="1"/>
    <col min="16087" max="16087" width="2.28515625" style="23" customWidth="1"/>
    <col min="16088" max="16088" width="8.7109375" style="23" customWidth="1"/>
    <col min="16089" max="16089" width="2.28515625" style="23" customWidth="1"/>
    <col min="16090" max="16090" width="9" style="23" customWidth="1"/>
    <col min="16091" max="16091" width="2.28515625" style="23" customWidth="1"/>
    <col min="16092" max="16092" width="9.42578125" style="23" customWidth="1"/>
    <col min="16093" max="16093" width="2.28515625" style="23" customWidth="1"/>
    <col min="16094" max="16094" width="9" style="23" bestFit="1" customWidth="1"/>
    <col min="16095" max="16095" width="2.28515625" style="23" customWidth="1"/>
    <col min="16096" max="16096" width="9.5703125" style="23" customWidth="1"/>
    <col min="16097" max="16097" width="2.28515625" style="23" customWidth="1"/>
    <col min="16098" max="16098" width="10.28515625" style="23" bestFit="1" customWidth="1"/>
    <col min="16099" max="16099" width="2.28515625" style="23" customWidth="1"/>
    <col min="16100" max="16100" width="10.28515625" style="23" bestFit="1" customWidth="1"/>
    <col min="16101" max="16101" width="2.28515625" style="23" customWidth="1"/>
    <col min="16102" max="16102" width="9.28515625" style="23" customWidth="1"/>
    <col min="16103" max="16103" width="2.28515625" style="23" customWidth="1"/>
    <col min="16104" max="16104" width="9" style="23" customWidth="1"/>
    <col min="16105" max="16105" width="2.28515625" style="23" customWidth="1"/>
    <col min="16106" max="16106" width="9.28515625" style="23" customWidth="1"/>
    <col min="16107" max="16107" width="2.28515625" style="23" customWidth="1"/>
    <col min="16108" max="16108" width="9" style="23" customWidth="1"/>
    <col min="16109" max="16384" width="12.42578125" style="23"/>
  </cols>
  <sheetData>
    <row r="1" spans="1:22" x14ac:dyDescent="0.25">
      <c r="A1" s="322"/>
      <c r="B1" s="322"/>
      <c r="C1" s="322"/>
    </row>
    <row r="2" spans="1:22" ht="15.75" x14ac:dyDescent="0.25">
      <c r="A2" s="321" t="s">
        <v>85</v>
      </c>
      <c r="B2" s="321"/>
      <c r="C2" s="321"/>
    </row>
    <row r="3" spans="1:22" ht="15.75" x14ac:dyDescent="0.25">
      <c r="A3" s="23" t="s">
        <v>165</v>
      </c>
      <c r="B3" s="104"/>
      <c r="C3" s="104"/>
    </row>
    <row r="4" spans="1:22" ht="15.75" x14ac:dyDescent="0.25">
      <c r="A4" s="23" t="s">
        <v>166</v>
      </c>
      <c r="B4" s="104"/>
      <c r="C4" s="104"/>
    </row>
    <row r="5" spans="1:22" ht="15.75" x14ac:dyDescent="0.25">
      <c r="A5" s="23" t="s">
        <v>167</v>
      </c>
      <c r="B5" s="104"/>
      <c r="C5" s="104"/>
    </row>
    <row r="6" spans="1:22" ht="15.75" x14ac:dyDescent="0.25">
      <c r="A6" s="23" t="s">
        <v>168</v>
      </c>
      <c r="B6" s="104"/>
      <c r="C6" s="104"/>
    </row>
    <row r="7" spans="1:22" ht="15.75" x14ac:dyDescent="0.25">
      <c r="B7" s="104"/>
      <c r="C7" s="104"/>
    </row>
    <row r="8" spans="1:22" ht="15.75" x14ac:dyDescent="0.25">
      <c r="B8" s="104"/>
      <c r="C8" s="104"/>
    </row>
    <row r="9" spans="1:22" ht="16.5" customHeight="1" thickBot="1" x14ac:dyDescent="0.3">
      <c r="B9" s="104"/>
      <c r="C9" s="104"/>
    </row>
    <row r="10" spans="1:22" ht="16.5" customHeight="1" thickBot="1" x14ac:dyDescent="0.3">
      <c r="A10" s="104"/>
      <c r="B10" s="104"/>
      <c r="C10" s="104"/>
      <c r="F10" s="326" t="s">
        <v>171</v>
      </c>
      <c r="G10" s="327"/>
      <c r="H10" s="327"/>
      <c r="I10" s="327"/>
      <c r="J10" s="327"/>
      <c r="K10" s="327"/>
      <c r="L10" s="328"/>
      <c r="M10" s="131"/>
      <c r="O10" s="326" t="s">
        <v>203</v>
      </c>
      <c r="P10" s="327"/>
      <c r="Q10" s="327"/>
      <c r="R10" s="327"/>
      <c r="S10" s="327"/>
      <c r="T10" s="327"/>
      <c r="U10" s="327"/>
      <c r="V10" s="328"/>
    </row>
    <row r="11" spans="1:22" s="3" customFormat="1" ht="45.75" thickBot="1" x14ac:dyDescent="0.3">
      <c r="A11" s="12"/>
      <c r="B11" s="8" t="s">
        <v>100</v>
      </c>
      <c r="C11" s="8" t="s">
        <v>101</v>
      </c>
      <c r="F11" s="329" t="s">
        <v>169</v>
      </c>
      <c r="G11" s="330"/>
      <c r="H11" s="115"/>
      <c r="I11" s="330" t="s">
        <v>170</v>
      </c>
      <c r="J11" s="330"/>
      <c r="K11" s="115"/>
      <c r="L11" s="116" t="s">
        <v>100</v>
      </c>
      <c r="M11" s="132"/>
      <c r="O11" s="329" t="s">
        <v>169</v>
      </c>
      <c r="P11" s="330"/>
      <c r="Q11" s="132"/>
      <c r="R11" s="142" t="s">
        <v>201</v>
      </c>
      <c r="S11" s="139"/>
      <c r="T11" s="130" t="s">
        <v>202</v>
      </c>
      <c r="U11" s="5"/>
      <c r="V11" s="116" t="s">
        <v>101</v>
      </c>
    </row>
    <row r="12" spans="1:22" ht="30" customHeight="1" x14ac:dyDescent="0.25">
      <c r="A12" s="26" t="s">
        <v>57</v>
      </c>
      <c r="B12" s="34">
        <v>0.1842</v>
      </c>
      <c r="C12" s="34">
        <v>0.1409</v>
      </c>
      <c r="F12" s="108" t="s">
        <v>57</v>
      </c>
      <c r="G12" s="109">
        <v>0.14050000000000001</v>
      </c>
      <c r="H12" s="110"/>
      <c r="I12" s="26" t="s">
        <v>57</v>
      </c>
      <c r="J12" s="109">
        <v>0.22789999999999999</v>
      </c>
      <c r="K12" s="110"/>
      <c r="L12" s="117">
        <f>(G12+J12)/2</f>
        <v>0.1842</v>
      </c>
      <c r="M12" s="109"/>
      <c r="O12" s="108" t="s">
        <v>57</v>
      </c>
      <c r="P12" s="126">
        <v>0.14050000000000001</v>
      </c>
      <c r="Q12" s="126"/>
      <c r="R12" s="5"/>
      <c r="S12" s="5"/>
      <c r="T12" s="126">
        <f t="shared" ref="T12:T18" si="0">$R$21*P12</f>
        <v>3.7934999999999998E-4</v>
      </c>
      <c r="U12" s="126"/>
      <c r="V12" s="133">
        <f t="shared" ref="V12:V18" si="1">SUM(P12:T12)</f>
        <v>0.14087935000000001</v>
      </c>
    </row>
    <row r="13" spans="1:22" ht="30" customHeight="1" x14ac:dyDescent="0.25">
      <c r="A13" s="26" t="s">
        <v>58</v>
      </c>
      <c r="B13" s="34">
        <v>1.8800000000000001E-2</v>
      </c>
      <c r="C13" s="34">
        <v>1.8200000000000001E-2</v>
      </c>
      <c r="F13" s="108" t="s">
        <v>58</v>
      </c>
      <c r="G13" s="109">
        <v>1.8200000000000001E-2</v>
      </c>
      <c r="H13" s="110"/>
      <c r="I13" s="26" t="s">
        <v>58</v>
      </c>
      <c r="J13" s="109">
        <v>1.9400000000000001E-2</v>
      </c>
      <c r="K13" s="110"/>
      <c r="L13" s="118">
        <f t="shared" ref="L13:L23" si="2">(G13+J13)/2</f>
        <v>1.8800000000000001E-2</v>
      </c>
      <c r="M13" s="109"/>
      <c r="O13" s="108" t="s">
        <v>58</v>
      </c>
      <c r="P13" s="126">
        <v>1.8200000000000001E-2</v>
      </c>
      <c r="Q13" s="126"/>
      <c r="R13" s="5"/>
      <c r="S13" s="5"/>
      <c r="T13" s="126">
        <f t="shared" si="0"/>
        <v>4.914E-5</v>
      </c>
      <c r="U13" s="126"/>
      <c r="V13" s="133">
        <f t="shared" si="1"/>
        <v>1.824914E-2</v>
      </c>
    </row>
    <row r="14" spans="1:22" ht="30" customHeight="1" x14ac:dyDescent="0.25">
      <c r="A14" s="26" t="s">
        <v>59</v>
      </c>
      <c r="B14" s="34">
        <v>0.15029999999999999</v>
      </c>
      <c r="C14" s="34">
        <v>0.16059999999999999</v>
      </c>
      <c r="F14" s="108" t="s">
        <v>59</v>
      </c>
      <c r="G14" s="109">
        <v>0.16020000000000001</v>
      </c>
      <c r="H14" s="110"/>
      <c r="I14" s="26" t="s">
        <v>59</v>
      </c>
      <c r="J14" s="109">
        <v>0.1404</v>
      </c>
      <c r="K14" s="110"/>
      <c r="L14" s="118">
        <f t="shared" si="2"/>
        <v>0.15029999999999999</v>
      </c>
      <c r="M14" s="109"/>
      <c r="O14" s="108" t="s">
        <v>59</v>
      </c>
      <c r="P14" s="126">
        <v>0.16020000000000001</v>
      </c>
      <c r="Q14" s="126"/>
      <c r="R14" s="5"/>
      <c r="S14" s="5"/>
      <c r="T14" s="126">
        <f t="shared" si="0"/>
        <v>4.3253999999999998E-4</v>
      </c>
      <c r="U14" s="126"/>
      <c r="V14" s="133">
        <f t="shared" si="1"/>
        <v>0.16063254000000002</v>
      </c>
    </row>
    <row r="15" spans="1:22" ht="30" customHeight="1" x14ac:dyDescent="0.25">
      <c r="A15" s="26" t="s">
        <v>60</v>
      </c>
      <c r="B15" s="34">
        <v>7.4000000000000003E-3</v>
      </c>
      <c r="C15" s="34">
        <v>6.8999999999999999E-3</v>
      </c>
      <c r="F15" s="108" t="s">
        <v>60</v>
      </c>
      <c r="G15" s="109">
        <v>6.8999999999999999E-3</v>
      </c>
      <c r="H15" s="110"/>
      <c r="I15" s="26" t="s">
        <v>60</v>
      </c>
      <c r="J15" s="109">
        <v>7.7999999999999996E-3</v>
      </c>
      <c r="K15" s="110"/>
      <c r="L15" s="118">
        <f t="shared" si="2"/>
        <v>7.3499999999999998E-3</v>
      </c>
      <c r="M15" s="109"/>
      <c r="O15" s="108" t="s">
        <v>60</v>
      </c>
      <c r="P15" s="126">
        <v>6.8999999999999999E-3</v>
      </c>
      <c r="Q15" s="126"/>
      <c r="R15" s="5"/>
      <c r="S15" s="5"/>
      <c r="T15" s="126">
        <f t="shared" si="0"/>
        <v>1.8629999999999996E-5</v>
      </c>
      <c r="U15" s="126"/>
      <c r="V15" s="133">
        <f t="shared" si="1"/>
        <v>6.9186300000000003E-3</v>
      </c>
    </row>
    <row r="16" spans="1:22" ht="30" customHeight="1" x14ac:dyDescent="0.25">
      <c r="A16" s="26" t="s">
        <v>61</v>
      </c>
      <c r="B16" s="34">
        <v>8.6300000000000002E-2</v>
      </c>
      <c r="C16" s="34">
        <v>8.9099999999999999E-2</v>
      </c>
      <c r="F16" s="108" t="s">
        <v>61</v>
      </c>
      <c r="G16" s="109">
        <v>8.8900000000000007E-2</v>
      </c>
      <c r="H16" s="110"/>
      <c r="I16" s="26" t="s">
        <v>61</v>
      </c>
      <c r="J16" s="109">
        <v>8.3599999999999994E-2</v>
      </c>
      <c r="K16" s="110"/>
      <c r="L16" s="118">
        <f t="shared" si="2"/>
        <v>8.6249999999999993E-2</v>
      </c>
      <c r="M16" s="109"/>
      <c r="O16" s="108" t="s">
        <v>61</v>
      </c>
      <c r="P16" s="126">
        <v>8.8900000000000007E-2</v>
      </c>
      <c r="Q16" s="126"/>
      <c r="R16" s="5"/>
      <c r="S16" s="5"/>
      <c r="T16" s="126">
        <f t="shared" si="0"/>
        <v>2.4002999999999999E-4</v>
      </c>
      <c r="U16" s="126"/>
      <c r="V16" s="133">
        <f t="shared" si="1"/>
        <v>8.9140030000000009E-2</v>
      </c>
    </row>
    <row r="17" spans="1:22" ht="30" customHeight="1" x14ac:dyDescent="0.25">
      <c r="A17" s="26" t="s">
        <v>62</v>
      </c>
      <c r="B17" s="34">
        <v>4.3300000000000005E-2</v>
      </c>
      <c r="C17" s="34">
        <v>4.6399999999999997E-2</v>
      </c>
      <c r="F17" s="108" t="s">
        <v>62</v>
      </c>
      <c r="G17" s="109">
        <v>4.6300000000000001E-2</v>
      </c>
      <c r="H17" s="110"/>
      <c r="I17" s="26" t="s">
        <v>62</v>
      </c>
      <c r="J17" s="109">
        <v>4.0300000000000002E-2</v>
      </c>
      <c r="K17" s="110"/>
      <c r="L17" s="118">
        <f t="shared" si="2"/>
        <v>4.3300000000000005E-2</v>
      </c>
      <c r="M17" s="109"/>
      <c r="O17" s="108" t="s">
        <v>62</v>
      </c>
      <c r="P17" s="126">
        <v>4.6300000000000001E-2</v>
      </c>
      <c r="Q17" s="126"/>
      <c r="R17" s="5"/>
      <c r="S17" s="5"/>
      <c r="T17" s="126">
        <f t="shared" si="0"/>
        <v>1.2501E-4</v>
      </c>
      <c r="U17" s="126"/>
      <c r="V17" s="133">
        <f t="shared" si="1"/>
        <v>4.6425010000000003E-2</v>
      </c>
    </row>
    <row r="18" spans="1:22" ht="30" customHeight="1" x14ac:dyDescent="0.25">
      <c r="A18" s="26" t="s">
        <v>63</v>
      </c>
      <c r="B18" s="34">
        <v>1E-4</v>
      </c>
      <c r="C18" s="34">
        <v>0</v>
      </c>
      <c r="F18" s="108" t="s">
        <v>63</v>
      </c>
      <c r="G18" s="109">
        <v>0</v>
      </c>
      <c r="H18" s="110"/>
      <c r="I18" s="26" t="s">
        <v>63</v>
      </c>
      <c r="J18" s="109">
        <v>0</v>
      </c>
      <c r="K18" s="110"/>
      <c r="L18" s="118">
        <f t="shared" si="2"/>
        <v>0</v>
      </c>
      <c r="M18" s="109"/>
      <c r="O18" s="108" t="s">
        <v>64</v>
      </c>
      <c r="P18" s="126">
        <v>0.46600000000000003</v>
      </c>
      <c r="Q18" s="126"/>
      <c r="R18" s="5"/>
      <c r="S18" s="5"/>
      <c r="T18" s="126">
        <f t="shared" si="0"/>
        <v>1.2581999999999999E-3</v>
      </c>
      <c r="U18" s="126"/>
      <c r="V18" s="133">
        <f t="shared" si="1"/>
        <v>0.46725820000000001</v>
      </c>
    </row>
    <row r="19" spans="1:22" ht="30" customHeight="1" x14ac:dyDescent="0.25">
      <c r="A19" s="26" t="s">
        <v>64</v>
      </c>
      <c r="B19" s="34">
        <v>0.4294</v>
      </c>
      <c r="C19" s="34">
        <v>0.46739999999999998</v>
      </c>
      <c r="F19" s="108" t="s">
        <v>64</v>
      </c>
      <c r="G19" s="109">
        <v>0.46600000000000003</v>
      </c>
      <c r="H19" s="110"/>
      <c r="I19" s="26" t="s">
        <v>64</v>
      </c>
      <c r="J19" s="109">
        <v>0.39329999999999998</v>
      </c>
      <c r="K19" s="110"/>
      <c r="L19" s="118">
        <f t="shared" si="2"/>
        <v>0.42964999999999998</v>
      </c>
      <c r="M19" s="109"/>
      <c r="O19" s="108" t="s">
        <v>65</v>
      </c>
      <c r="P19" s="126">
        <v>2.5000000000000001E-3</v>
      </c>
      <c r="Q19" s="126"/>
      <c r="R19" s="5"/>
      <c r="S19" s="5"/>
      <c r="T19" s="126"/>
      <c r="U19" s="126"/>
      <c r="V19" s="133"/>
    </row>
    <row r="20" spans="1:22" ht="30" customHeight="1" x14ac:dyDescent="0.25">
      <c r="A20" s="26" t="s">
        <v>65</v>
      </c>
      <c r="B20" s="34">
        <v>1.2999999999999999E-3</v>
      </c>
      <c r="C20" s="34">
        <v>0</v>
      </c>
      <c r="F20" s="108" t="s">
        <v>65</v>
      </c>
      <c r="G20" s="109">
        <v>2.5000000000000001E-3</v>
      </c>
      <c r="H20" s="110"/>
      <c r="I20" s="26" t="s">
        <v>65</v>
      </c>
      <c r="J20" s="109">
        <v>0</v>
      </c>
      <c r="K20" s="110"/>
      <c r="L20" s="118">
        <f t="shared" si="2"/>
        <v>1.25E-3</v>
      </c>
      <c r="M20" s="109"/>
      <c r="O20" s="108" t="s">
        <v>67</v>
      </c>
      <c r="P20" s="126">
        <v>1E-4</v>
      </c>
      <c r="Q20" s="126"/>
      <c r="R20" s="5"/>
      <c r="S20" s="5"/>
      <c r="T20" s="126"/>
      <c r="U20" s="126"/>
      <c r="V20" s="133"/>
    </row>
    <row r="21" spans="1:22" ht="30" customHeight="1" x14ac:dyDescent="0.25">
      <c r="A21" s="26" t="s">
        <v>67</v>
      </c>
      <c r="B21" s="19">
        <v>0</v>
      </c>
      <c r="C21" s="19">
        <v>0</v>
      </c>
      <c r="F21" s="108" t="s">
        <v>67</v>
      </c>
      <c r="G21" s="109">
        <v>1E-4</v>
      </c>
      <c r="H21" s="110"/>
      <c r="I21" s="26" t="s">
        <v>67</v>
      </c>
      <c r="J21" s="109">
        <v>0</v>
      </c>
      <c r="K21" s="110"/>
      <c r="L21" s="118">
        <f t="shared" si="2"/>
        <v>5.0000000000000002E-5</v>
      </c>
      <c r="M21" s="109"/>
      <c r="O21" s="108" t="s">
        <v>68</v>
      </c>
      <c r="P21" s="126">
        <v>1E-4</v>
      </c>
      <c r="Q21" s="126"/>
      <c r="R21" s="126">
        <f>P19+P21+P20</f>
        <v>2.6999999999999997E-3</v>
      </c>
      <c r="S21" s="126"/>
      <c r="T21" s="126"/>
      <c r="U21" s="126"/>
      <c r="V21" s="133"/>
    </row>
    <row r="22" spans="1:22" ht="30" customHeight="1" x14ac:dyDescent="0.25">
      <c r="A22" s="26" t="s">
        <v>68</v>
      </c>
      <c r="B22" s="34">
        <v>1E-4</v>
      </c>
      <c r="C22" s="34">
        <v>0</v>
      </c>
      <c r="F22" s="108" t="s">
        <v>68</v>
      </c>
      <c r="G22" s="109">
        <v>1E-4</v>
      </c>
      <c r="H22" s="110"/>
      <c r="I22" s="26" t="s">
        <v>68</v>
      </c>
      <c r="J22" s="109">
        <v>0</v>
      </c>
      <c r="K22" s="110"/>
      <c r="L22" s="118">
        <f t="shared" si="2"/>
        <v>5.0000000000000002E-5</v>
      </c>
      <c r="M22" s="109"/>
      <c r="O22" s="111" t="s">
        <v>70</v>
      </c>
      <c r="P22" s="137">
        <v>7.0300000000000001E-2</v>
      </c>
      <c r="Q22" s="126"/>
      <c r="R22" s="59"/>
      <c r="S22" s="5"/>
      <c r="T22" s="137">
        <f>$R$21*P22</f>
        <v>1.8980999999999997E-4</v>
      </c>
      <c r="U22" s="126"/>
      <c r="V22" s="138">
        <f>SUM(P22:T22)</f>
        <v>7.048981E-2</v>
      </c>
    </row>
    <row r="23" spans="1:22" ht="30" customHeight="1" thickBot="1" x14ac:dyDescent="0.3">
      <c r="A23" s="103" t="s">
        <v>70</v>
      </c>
      <c r="B23" s="34">
        <v>7.8800000000000009E-2</v>
      </c>
      <c r="C23" s="34">
        <v>7.0499999999999993E-2</v>
      </c>
      <c r="F23" s="111" t="s">
        <v>70</v>
      </c>
      <c r="G23" s="120">
        <v>7.0300000000000001E-2</v>
      </c>
      <c r="H23" s="110"/>
      <c r="I23" s="103" t="s">
        <v>70</v>
      </c>
      <c r="J23" s="120">
        <v>8.7300000000000003E-2</v>
      </c>
      <c r="K23" s="110"/>
      <c r="L23" s="121">
        <f t="shared" si="2"/>
        <v>7.8800000000000009E-2</v>
      </c>
      <c r="M23" s="109"/>
      <c r="O23" s="112" t="s">
        <v>45</v>
      </c>
      <c r="P23" s="140">
        <f>SUM(P12:P22)</f>
        <v>1</v>
      </c>
      <c r="Q23" s="140"/>
      <c r="R23" s="140">
        <f>SUM(R21:R22)</f>
        <v>2.6999999999999997E-3</v>
      </c>
      <c r="S23" s="140"/>
      <c r="T23" s="140">
        <f>SUM(T12:T22)</f>
        <v>2.6927099999999996E-3</v>
      </c>
      <c r="U23" s="140"/>
      <c r="V23" s="141">
        <f>SUM(V12:V22)</f>
        <v>0.9999927099999999</v>
      </c>
    </row>
    <row r="24" spans="1:22" ht="30" customHeight="1" thickBot="1" x14ac:dyDescent="0.3">
      <c r="A24" s="26" t="s">
        <v>45</v>
      </c>
      <c r="B24" s="13">
        <f>SUM(B12:B23)</f>
        <v>0.99999999999999989</v>
      </c>
      <c r="C24" s="13">
        <f>SUM(C12:C23)</f>
        <v>1</v>
      </c>
      <c r="F24" s="112" t="s">
        <v>45</v>
      </c>
      <c r="G24" s="113">
        <v>1</v>
      </c>
      <c r="H24" s="114"/>
      <c r="I24" s="71" t="s">
        <v>45</v>
      </c>
      <c r="J24" s="113">
        <v>1</v>
      </c>
      <c r="K24" s="114"/>
      <c r="L24" s="119">
        <f>SUM(L12:L23)</f>
        <v>1</v>
      </c>
      <c r="M24" s="109"/>
    </row>
    <row r="25" spans="1:22" ht="15.75" thickTop="1" x14ac:dyDescent="0.25"/>
  </sheetData>
  <mergeCells count="7">
    <mergeCell ref="O11:P11"/>
    <mergeCell ref="O10:V10"/>
    <mergeCell ref="A1:C1"/>
    <mergeCell ref="A2:C2"/>
    <mergeCell ref="F11:G11"/>
    <mergeCell ref="I11:J11"/>
    <mergeCell ref="F10:L10"/>
  </mergeCells>
  <printOptions horizontalCentered="1"/>
  <pageMargins left="0.7" right="0.7" top="0.75" bottom="0.75" header="0.3" footer="0.3"/>
  <pageSetup scale="80" orientation="portrait" r:id="rId1"/>
  <rowBreaks count="1" manualBreakCount="1">
    <brk id="24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35"/>
  <sheetViews>
    <sheetView workbookViewId="0">
      <selection activeCell="K1" sqref="K1"/>
    </sheetView>
  </sheetViews>
  <sheetFormatPr defaultColWidth="12.42578125" defaultRowHeight="15" x14ac:dyDescent="0.25"/>
  <cols>
    <col min="1" max="1" width="11.28515625" style="23" customWidth="1"/>
    <col min="2" max="2" width="11.5703125" style="23" bestFit="1" customWidth="1"/>
    <col min="3" max="3" width="14.28515625" style="3" customWidth="1"/>
    <col min="4" max="4" width="3.7109375" style="3" customWidth="1"/>
    <col min="5" max="5" width="11.5703125" style="3" bestFit="1" customWidth="1"/>
    <col min="6" max="6" width="10.5703125" style="3" bestFit="1" customWidth="1"/>
    <col min="7" max="7" width="3.7109375" style="3" customWidth="1"/>
    <col min="8" max="8" width="14.42578125" style="3" customWidth="1"/>
    <col min="9" max="9" width="13" style="3" customWidth="1"/>
    <col min="10" max="10" width="3.7109375" style="3" customWidth="1"/>
    <col min="11" max="11" width="14.28515625" style="23" bestFit="1" customWidth="1"/>
    <col min="12" max="208" width="12.42578125" style="23"/>
    <col min="209" max="209" width="7.28515625" style="23" customWidth="1"/>
    <col min="210" max="210" width="2.28515625" style="23" customWidth="1"/>
    <col min="211" max="211" width="6" style="23" customWidth="1"/>
    <col min="212" max="213" width="2.28515625" style="23" customWidth="1"/>
    <col min="214" max="214" width="9.42578125" style="23" customWidth="1"/>
    <col min="215" max="215" width="2.28515625" style="23" customWidth="1"/>
    <col min="216" max="216" width="8.7109375" style="23" customWidth="1"/>
    <col min="217" max="217" width="2.28515625" style="23" customWidth="1"/>
    <col min="218" max="218" width="9" style="23" customWidth="1"/>
    <col min="219" max="219" width="2.28515625" style="23" customWidth="1"/>
    <col min="220" max="220" width="9.42578125" style="23" customWidth="1"/>
    <col min="221" max="221" width="2.28515625" style="23" customWidth="1"/>
    <col min="222" max="222" width="9" style="23" bestFit="1" customWidth="1"/>
    <col min="223" max="223" width="2.28515625" style="23" customWidth="1"/>
    <col min="224" max="224" width="9.5703125" style="23" customWidth="1"/>
    <col min="225" max="225" width="2.28515625" style="23" customWidth="1"/>
    <col min="226" max="226" width="10.28515625" style="23" bestFit="1" customWidth="1"/>
    <col min="227" max="227" width="2.28515625" style="23" customWidth="1"/>
    <col min="228" max="228" width="10.28515625" style="23" bestFit="1" customWidth="1"/>
    <col min="229" max="229" width="2.28515625" style="23" customWidth="1"/>
    <col min="230" max="230" width="9.28515625" style="23" customWidth="1"/>
    <col min="231" max="231" width="2.28515625" style="23" customWidth="1"/>
    <col min="232" max="232" width="9" style="23" customWidth="1"/>
    <col min="233" max="233" width="2.28515625" style="23" customWidth="1"/>
    <col min="234" max="234" width="9.28515625" style="23" customWidth="1"/>
    <col min="235" max="235" width="2.28515625" style="23" customWidth="1"/>
    <col min="236" max="236" width="9" style="23" customWidth="1"/>
    <col min="237" max="464" width="12.42578125" style="23"/>
    <col min="465" max="465" width="7.28515625" style="23" customWidth="1"/>
    <col min="466" max="466" width="2.28515625" style="23" customWidth="1"/>
    <col min="467" max="467" width="6" style="23" customWidth="1"/>
    <col min="468" max="469" width="2.28515625" style="23" customWidth="1"/>
    <col min="470" max="470" width="9.42578125" style="23" customWidth="1"/>
    <col min="471" max="471" width="2.28515625" style="23" customWidth="1"/>
    <col min="472" max="472" width="8.7109375" style="23" customWidth="1"/>
    <col min="473" max="473" width="2.28515625" style="23" customWidth="1"/>
    <col min="474" max="474" width="9" style="23" customWidth="1"/>
    <col min="475" max="475" width="2.28515625" style="23" customWidth="1"/>
    <col min="476" max="476" width="9.42578125" style="23" customWidth="1"/>
    <col min="477" max="477" width="2.28515625" style="23" customWidth="1"/>
    <col min="478" max="478" width="9" style="23" bestFit="1" customWidth="1"/>
    <col min="479" max="479" width="2.28515625" style="23" customWidth="1"/>
    <col min="480" max="480" width="9.5703125" style="23" customWidth="1"/>
    <col min="481" max="481" width="2.28515625" style="23" customWidth="1"/>
    <col min="482" max="482" width="10.28515625" style="23" bestFit="1" customWidth="1"/>
    <col min="483" max="483" width="2.28515625" style="23" customWidth="1"/>
    <col min="484" max="484" width="10.28515625" style="23" bestFit="1" customWidth="1"/>
    <col min="485" max="485" width="2.28515625" style="23" customWidth="1"/>
    <col min="486" max="486" width="9.28515625" style="23" customWidth="1"/>
    <col min="487" max="487" width="2.28515625" style="23" customWidth="1"/>
    <col min="488" max="488" width="9" style="23" customWidth="1"/>
    <col min="489" max="489" width="2.28515625" style="23" customWidth="1"/>
    <col min="490" max="490" width="9.28515625" style="23" customWidth="1"/>
    <col min="491" max="491" width="2.28515625" style="23" customWidth="1"/>
    <col min="492" max="492" width="9" style="23" customWidth="1"/>
    <col min="493" max="720" width="12.42578125" style="23"/>
    <col min="721" max="721" width="7.28515625" style="23" customWidth="1"/>
    <col min="722" max="722" width="2.28515625" style="23" customWidth="1"/>
    <col min="723" max="723" width="6" style="23" customWidth="1"/>
    <col min="724" max="725" width="2.28515625" style="23" customWidth="1"/>
    <col min="726" max="726" width="9.42578125" style="23" customWidth="1"/>
    <col min="727" max="727" width="2.28515625" style="23" customWidth="1"/>
    <col min="728" max="728" width="8.7109375" style="23" customWidth="1"/>
    <col min="729" max="729" width="2.28515625" style="23" customWidth="1"/>
    <col min="730" max="730" width="9" style="23" customWidth="1"/>
    <col min="731" max="731" width="2.28515625" style="23" customWidth="1"/>
    <col min="732" max="732" width="9.42578125" style="23" customWidth="1"/>
    <col min="733" max="733" width="2.28515625" style="23" customWidth="1"/>
    <col min="734" max="734" width="9" style="23" bestFit="1" customWidth="1"/>
    <col min="735" max="735" width="2.28515625" style="23" customWidth="1"/>
    <col min="736" max="736" width="9.5703125" style="23" customWidth="1"/>
    <col min="737" max="737" width="2.28515625" style="23" customWidth="1"/>
    <col min="738" max="738" width="10.28515625" style="23" bestFit="1" customWidth="1"/>
    <col min="739" max="739" width="2.28515625" style="23" customWidth="1"/>
    <col min="740" max="740" width="10.28515625" style="23" bestFit="1" customWidth="1"/>
    <col min="741" max="741" width="2.28515625" style="23" customWidth="1"/>
    <col min="742" max="742" width="9.28515625" style="23" customWidth="1"/>
    <col min="743" max="743" width="2.28515625" style="23" customWidth="1"/>
    <col min="744" max="744" width="9" style="23" customWidth="1"/>
    <col min="745" max="745" width="2.28515625" style="23" customWidth="1"/>
    <col min="746" max="746" width="9.28515625" style="23" customWidth="1"/>
    <col min="747" max="747" width="2.28515625" style="23" customWidth="1"/>
    <col min="748" max="748" width="9" style="23" customWidth="1"/>
    <col min="749" max="976" width="12.42578125" style="23"/>
    <col min="977" max="977" width="7.28515625" style="23" customWidth="1"/>
    <col min="978" max="978" width="2.28515625" style="23" customWidth="1"/>
    <col min="979" max="979" width="6" style="23" customWidth="1"/>
    <col min="980" max="981" width="2.28515625" style="23" customWidth="1"/>
    <col min="982" max="982" width="9.42578125" style="23" customWidth="1"/>
    <col min="983" max="983" width="2.28515625" style="23" customWidth="1"/>
    <col min="984" max="984" width="8.7109375" style="23" customWidth="1"/>
    <col min="985" max="985" width="2.28515625" style="23" customWidth="1"/>
    <col min="986" max="986" width="9" style="23" customWidth="1"/>
    <col min="987" max="987" width="2.28515625" style="23" customWidth="1"/>
    <col min="988" max="988" width="9.42578125" style="23" customWidth="1"/>
    <col min="989" max="989" width="2.28515625" style="23" customWidth="1"/>
    <col min="990" max="990" width="9" style="23" bestFit="1" customWidth="1"/>
    <col min="991" max="991" width="2.28515625" style="23" customWidth="1"/>
    <col min="992" max="992" width="9.5703125" style="23" customWidth="1"/>
    <col min="993" max="993" width="2.28515625" style="23" customWidth="1"/>
    <col min="994" max="994" width="10.28515625" style="23" bestFit="1" customWidth="1"/>
    <col min="995" max="995" width="2.28515625" style="23" customWidth="1"/>
    <col min="996" max="996" width="10.28515625" style="23" bestFit="1" customWidth="1"/>
    <col min="997" max="997" width="2.28515625" style="23" customWidth="1"/>
    <col min="998" max="998" width="9.28515625" style="23" customWidth="1"/>
    <col min="999" max="999" width="2.28515625" style="23" customWidth="1"/>
    <col min="1000" max="1000" width="9" style="23" customWidth="1"/>
    <col min="1001" max="1001" width="2.28515625" style="23" customWidth="1"/>
    <col min="1002" max="1002" width="9.28515625" style="23" customWidth="1"/>
    <col min="1003" max="1003" width="2.28515625" style="23" customWidth="1"/>
    <col min="1004" max="1004" width="9" style="23" customWidth="1"/>
    <col min="1005" max="1232" width="12.42578125" style="23"/>
    <col min="1233" max="1233" width="7.28515625" style="23" customWidth="1"/>
    <col min="1234" max="1234" width="2.28515625" style="23" customWidth="1"/>
    <col min="1235" max="1235" width="6" style="23" customWidth="1"/>
    <col min="1236" max="1237" width="2.28515625" style="23" customWidth="1"/>
    <col min="1238" max="1238" width="9.42578125" style="23" customWidth="1"/>
    <col min="1239" max="1239" width="2.28515625" style="23" customWidth="1"/>
    <col min="1240" max="1240" width="8.7109375" style="23" customWidth="1"/>
    <col min="1241" max="1241" width="2.28515625" style="23" customWidth="1"/>
    <col min="1242" max="1242" width="9" style="23" customWidth="1"/>
    <col min="1243" max="1243" width="2.28515625" style="23" customWidth="1"/>
    <col min="1244" max="1244" width="9.42578125" style="23" customWidth="1"/>
    <col min="1245" max="1245" width="2.28515625" style="23" customWidth="1"/>
    <col min="1246" max="1246" width="9" style="23" bestFit="1" customWidth="1"/>
    <col min="1247" max="1247" width="2.28515625" style="23" customWidth="1"/>
    <col min="1248" max="1248" width="9.5703125" style="23" customWidth="1"/>
    <col min="1249" max="1249" width="2.28515625" style="23" customWidth="1"/>
    <col min="1250" max="1250" width="10.28515625" style="23" bestFit="1" customWidth="1"/>
    <col min="1251" max="1251" width="2.28515625" style="23" customWidth="1"/>
    <col min="1252" max="1252" width="10.28515625" style="23" bestFit="1" customWidth="1"/>
    <col min="1253" max="1253" width="2.28515625" style="23" customWidth="1"/>
    <col min="1254" max="1254" width="9.28515625" style="23" customWidth="1"/>
    <col min="1255" max="1255" width="2.28515625" style="23" customWidth="1"/>
    <col min="1256" max="1256" width="9" style="23" customWidth="1"/>
    <col min="1257" max="1257" width="2.28515625" style="23" customWidth="1"/>
    <col min="1258" max="1258" width="9.28515625" style="23" customWidth="1"/>
    <col min="1259" max="1259" width="2.28515625" style="23" customWidth="1"/>
    <col min="1260" max="1260" width="9" style="23" customWidth="1"/>
    <col min="1261" max="1488" width="12.42578125" style="23"/>
    <col min="1489" max="1489" width="7.28515625" style="23" customWidth="1"/>
    <col min="1490" max="1490" width="2.28515625" style="23" customWidth="1"/>
    <col min="1491" max="1491" width="6" style="23" customWidth="1"/>
    <col min="1492" max="1493" width="2.28515625" style="23" customWidth="1"/>
    <col min="1494" max="1494" width="9.42578125" style="23" customWidth="1"/>
    <col min="1495" max="1495" width="2.28515625" style="23" customWidth="1"/>
    <col min="1496" max="1496" width="8.7109375" style="23" customWidth="1"/>
    <col min="1497" max="1497" width="2.28515625" style="23" customWidth="1"/>
    <col min="1498" max="1498" width="9" style="23" customWidth="1"/>
    <col min="1499" max="1499" width="2.28515625" style="23" customWidth="1"/>
    <col min="1500" max="1500" width="9.42578125" style="23" customWidth="1"/>
    <col min="1501" max="1501" width="2.28515625" style="23" customWidth="1"/>
    <col min="1502" max="1502" width="9" style="23" bestFit="1" customWidth="1"/>
    <col min="1503" max="1503" width="2.28515625" style="23" customWidth="1"/>
    <col min="1504" max="1504" width="9.5703125" style="23" customWidth="1"/>
    <col min="1505" max="1505" width="2.28515625" style="23" customWidth="1"/>
    <col min="1506" max="1506" width="10.28515625" style="23" bestFit="1" customWidth="1"/>
    <col min="1507" max="1507" width="2.28515625" style="23" customWidth="1"/>
    <col min="1508" max="1508" width="10.28515625" style="23" bestFit="1" customWidth="1"/>
    <col min="1509" max="1509" width="2.28515625" style="23" customWidth="1"/>
    <col min="1510" max="1510" width="9.28515625" style="23" customWidth="1"/>
    <col min="1511" max="1511" width="2.28515625" style="23" customWidth="1"/>
    <col min="1512" max="1512" width="9" style="23" customWidth="1"/>
    <col min="1513" max="1513" width="2.28515625" style="23" customWidth="1"/>
    <col min="1514" max="1514" width="9.28515625" style="23" customWidth="1"/>
    <col min="1515" max="1515" width="2.28515625" style="23" customWidth="1"/>
    <col min="1516" max="1516" width="9" style="23" customWidth="1"/>
    <col min="1517" max="1744" width="12.42578125" style="23"/>
    <col min="1745" max="1745" width="7.28515625" style="23" customWidth="1"/>
    <col min="1746" max="1746" width="2.28515625" style="23" customWidth="1"/>
    <col min="1747" max="1747" width="6" style="23" customWidth="1"/>
    <col min="1748" max="1749" width="2.28515625" style="23" customWidth="1"/>
    <col min="1750" max="1750" width="9.42578125" style="23" customWidth="1"/>
    <col min="1751" max="1751" width="2.28515625" style="23" customWidth="1"/>
    <col min="1752" max="1752" width="8.7109375" style="23" customWidth="1"/>
    <col min="1753" max="1753" width="2.28515625" style="23" customWidth="1"/>
    <col min="1754" max="1754" width="9" style="23" customWidth="1"/>
    <col min="1755" max="1755" width="2.28515625" style="23" customWidth="1"/>
    <col min="1756" max="1756" width="9.42578125" style="23" customWidth="1"/>
    <col min="1757" max="1757" width="2.28515625" style="23" customWidth="1"/>
    <col min="1758" max="1758" width="9" style="23" bestFit="1" customWidth="1"/>
    <col min="1759" max="1759" width="2.28515625" style="23" customWidth="1"/>
    <col min="1760" max="1760" width="9.5703125" style="23" customWidth="1"/>
    <col min="1761" max="1761" width="2.28515625" style="23" customWidth="1"/>
    <col min="1762" max="1762" width="10.28515625" style="23" bestFit="1" customWidth="1"/>
    <col min="1763" max="1763" width="2.28515625" style="23" customWidth="1"/>
    <col min="1764" max="1764" width="10.28515625" style="23" bestFit="1" customWidth="1"/>
    <col min="1765" max="1765" width="2.28515625" style="23" customWidth="1"/>
    <col min="1766" max="1766" width="9.28515625" style="23" customWidth="1"/>
    <col min="1767" max="1767" width="2.28515625" style="23" customWidth="1"/>
    <col min="1768" max="1768" width="9" style="23" customWidth="1"/>
    <col min="1769" max="1769" width="2.28515625" style="23" customWidth="1"/>
    <col min="1770" max="1770" width="9.28515625" style="23" customWidth="1"/>
    <col min="1771" max="1771" width="2.28515625" style="23" customWidth="1"/>
    <col min="1772" max="1772" width="9" style="23" customWidth="1"/>
    <col min="1773" max="2000" width="12.42578125" style="23"/>
    <col min="2001" max="2001" width="7.28515625" style="23" customWidth="1"/>
    <col min="2002" max="2002" width="2.28515625" style="23" customWidth="1"/>
    <col min="2003" max="2003" width="6" style="23" customWidth="1"/>
    <col min="2004" max="2005" width="2.28515625" style="23" customWidth="1"/>
    <col min="2006" max="2006" width="9.42578125" style="23" customWidth="1"/>
    <col min="2007" max="2007" width="2.28515625" style="23" customWidth="1"/>
    <col min="2008" max="2008" width="8.7109375" style="23" customWidth="1"/>
    <col min="2009" max="2009" width="2.28515625" style="23" customWidth="1"/>
    <col min="2010" max="2010" width="9" style="23" customWidth="1"/>
    <col min="2011" max="2011" width="2.28515625" style="23" customWidth="1"/>
    <col min="2012" max="2012" width="9.42578125" style="23" customWidth="1"/>
    <col min="2013" max="2013" width="2.28515625" style="23" customWidth="1"/>
    <col min="2014" max="2014" width="9" style="23" bestFit="1" customWidth="1"/>
    <col min="2015" max="2015" width="2.28515625" style="23" customWidth="1"/>
    <col min="2016" max="2016" width="9.5703125" style="23" customWidth="1"/>
    <col min="2017" max="2017" width="2.28515625" style="23" customWidth="1"/>
    <col min="2018" max="2018" width="10.28515625" style="23" bestFit="1" customWidth="1"/>
    <col min="2019" max="2019" width="2.28515625" style="23" customWidth="1"/>
    <col min="2020" max="2020" width="10.28515625" style="23" bestFit="1" customWidth="1"/>
    <col min="2021" max="2021" width="2.28515625" style="23" customWidth="1"/>
    <col min="2022" max="2022" width="9.28515625" style="23" customWidth="1"/>
    <col min="2023" max="2023" width="2.28515625" style="23" customWidth="1"/>
    <col min="2024" max="2024" width="9" style="23" customWidth="1"/>
    <col min="2025" max="2025" width="2.28515625" style="23" customWidth="1"/>
    <col min="2026" max="2026" width="9.28515625" style="23" customWidth="1"/>
    <col min="2027" max="2027" width="2.28515625" style="23" customWidth="1"/>
    <col min="2028" max="2028" width="9" style="23" customWidth="1"/>
    <col min="2029" max="2256" width="12.42578125" style="23"/>
    <col min="2257" max="2257" width="7.28515625" style="23" customWidth="1"/>
    <col min="2258" max="2258" width="2.28515625" style="23" customWidth="1"/>
    <col min="2259" max="2259" width="6" style="23" customWidth="1"/>
    <col min="2260" max="2261" width="2.28515625" style="23" customWidth="1"/>
    <col min="2262" max="2262" width="9.42578125" style="23" customWidth="1"/>
    <col min="2263" max="2263" width="2.28515625" style="23" customWidth="1"/>
    <col min="2264" max="2264" width="8.7109375" style="23" customWidth="1"/>
    <col min="2265" max="2265" width="2.28515625" style="23" customWidth="1"/>
    <col min="2266" max="2266" width="9" style="23" customWidth="1"/>
    <col min="2267" max="2267" width="2.28515625" style="23" customWidth="1"/>
    <col min="2268" max="2268" width="9.42578125" style="23" customWidth="1"/>
    <col min="2269" max="2269" width="2.28515625" style="23" customWidth="1"/>
    <col min="2270" max="2270" width="9" style="23" bestFit="1" customWidth="1"/>
    <col min="2271" max="2271" width="2.28515625" style="23" customWidth="1"/>
    <col min="2272" max="2272" width="9.5703125" style="23" customWidth="1"/>
    <col min="2273" max="2273" width="2.28515625" style="23" customWidth="1"/>
    <col min="2274" max="2274" width="10.28515625" style="23" bestFit="1" customWidth="1"/>
    <col min="2275" max="2275" width="2.28515625" style="23" customWidth="1"/>
    <col min="2276" max="2276" width="10.28515625" style="23" bestFit="1" customWidth="1"/>
    <col min="2277" max="2277" width="2.28515625" style="23" customWidth="1"/>
    <col min="2278" max="2278" width="9.28515625" style="23" customWidth="1"/>
    <col min="2279" max="2279" width="2.28515625" style="23" customWidth="1"/>
    <col min="2280" max="2280" width="9" style="23" customWidth="1"/>
    <col min="2281" max="2281" width="2.28515625" style="23" customWidth="1"/>
    <col min="2282" max="2282" width="9.28515625" style="23" customWidth="1"/>
    <col min="2283" max="2283" width="2.28515625" style="23" customWidth="1"/>
    <col min="2284" max="2284" width="9" style="23" customWidth="1"/>
    <col min="2285" max="2512" width="12.42578125" style="23"/>
    <col min="2513" max="2513" width="7.28515625" style="23" customWidth="1"/>
    <col min="2514" max="2514" width="2.28515625" style="23" customWidth="1"/>
    <col min="2515" max="2515" width="6" style="23" customWidth="1"/>
    <col min="2516" max="2517" width="2.28515625" style="23" customWidth="1"/>
    <col min="2518" max="2518" width="9.42578125" style="23" customWidth="1"/>
    <col min="2519" max="2519" width="2.28515625" style="23" customWidth="1"/>
    <col min="2520" max="2520" width="8.7109375" style="23" customWidth="1"/>
    <col min="2521" max="2521" width="2.28515625" style="23" customWidth="1"/>
    <col min="2522" max="2522" width="9" style="23" customWidth="1"/>
    <col min="2523" max="2523" width="2.28515625" style="23" customWidth="1"/>
    <col min="2524" max="2524" width="9.42578125" style="23" customWidth="1"/>
    <col min="2525" max="2525" width="2.28515625" style="23" customWidth="1"/>
    <col min="2526" max="2526" width="9" style="23" bestFit="1" customWidth="1"/>
    <col min="2527" max="2527" width="2.28515625" style="23" customWidth="1"/>
    <col min="2528" max="2528" width="9.5703125" style="23" customWidth="1"/>
    <col min="2529" max="2529" width="2.28515625" style="23" customWidth="1"/>
    <col min="2530" max="2530" width="10.28515625" style="23" bestFit="1" customWidth="1"/>
    <col min="2531" max="2531" width="2.28515625" style="23" customWidth="1"/>
    <col min="2532" max="2532" width="10.28515625" style="23" bestFit="1" customWidth="1"/>
    <col min="2533" max="2533" width="2.28515625" style="23" customWidth="1"/>
    <col min="2534" max="2534" width="9.28515625" style="23" customWidth="1"/>
    <col min="2535" max="2535" width="2.28515625" style="23" customWidth="1"/>
    <col min="2536" max="2536" width="9" style="23" customWidth="1"/>
    <col min="2537" max="2537" width="2.28515625" style="23" customWidth="1"/>
    <col min="2538" max="2538" width="9.28515625" style="23" customWidth="1"/>
    <col min="2539" max="2539" width="2.28515625" style="23" customWidth="1"/>
    <col min="2540" max="2540" width="9" style="23" customWidth="1"/>
    <col min="2541" max="2768" width="12.42578125" style="23"/>
    <col min="2769" max="2769" width="7.28515625" style="23" customWidth="1"/>
    <col min="2770" max="2770" width="2.28515625" style="23" customWidth="1"/>
    <col min="2771" max="2771" width="6" style="23" customWidth="1"/>
    <col min="2772" max="2773" width="2.28515625" style="23" customWidth="1"/>
    <col min="2774" max="2774" width="9.42578125" style="23" customWidth="1"/>
    <col min="2775" max="2775" width="2.28515625" style="23" customWidth="1"/>
    <col min="2776" max="2776" width="8.7109375" style="23" customWidth="1"/>
    <col min="2777" max="2777" width="2.28515625" style="23" customWidth="1"/>
    <col min="2778" max="2778" width="9" style="23" customWidth="1"/>
    <col min="2779" max="2779" width="2.28515625" style="23" customWidth="1"/>
    <col min="2780" max="2780" width="9.42578125" style="23" customWidth="1"/>
    <col min="2781" max="2781" width="2.28515625" style="23" customWidth="1"/>
    <col min="2782" max="2782" width="9" style="23" bestFit="1" customWidth="1"/>
    <col min="2783" max="2783" width="2.28515625" style="23" customWidth="1"/>
    <col min="2784" max="2784" width="9.5703125" style="23" customWidth="1"/>
    <col min="2785" max="2785" width="2.28515625" style="23" customWidth="1"/>
    <col min="2786" max="2786" width="10.28515625" style="23" bestFit="1" customWidth="1"/>
    <col min="2787" max="2787" width="2.28515625" style="23" customWidth="1"/>
    <col min="2788" max="2788" width="10.28515625" style="23" bestFit="1" customWidth="1"/>
    <col min="2789" max="2789" width="2.28515625" style="23" customWidth="1"/>
    <col min="2790" max="2790" width="9.28515625" style="23" customWidth="1"/>
    <col min="2791" max="2791" width="2.28515625" style="23" customWidth="1"/>
    <col min="2792" max="2792" width="9" style="23" customWidth="1"/>
    <col min="2793" max="2793" width="2.28515625" style="23" customWidth="1"/>
    <col min="2794" max="2794" width="9.28515625" style="23" customWidth="1"/>
    <col min="2795" max="2795" width="2.28515625" style="23" customWidth="1"/>
    <col min="2796" max="2796" width="9" style="23" customWidth="1"/>
    <col min="2797" max="3024" width="12.42578125" style="23"/>
    <col min="3025" max="3025" width="7.28515625" style="23" customWidth="1"/>
    <col min="3026" max="3026" width="2.28515625" style="23" customWidth="1"/>
    <col min="3027" max="3027" width="6" style="23" customWidth="1"/>
    <col min="3028" max="3029" width="2.28515625" style="23" customWidth="1"/>
    <col min="3030" max="3030" width="9.42578125" style="23" customWidth="1"/>
    <col min="3031" max="3031" width="2.28515625" style="23" customWidth="1"/>
    <col min="3032" max="3032" width="8.7109375" style="23" customWidth="1"/>
    <col min="3033" max="3033" width="2.28515625" style="23" customWidth="1"/>
    <col min="3034" max="3034" width="9" style="23" customWidth="1"/>
    <col min="3035" max="3035" width="2.28515625" style="23" customWidth="1"/>
    <col min="3036" max="3036" width="9.42578125" style="23" customWidth="1"/>
    <col min="3037" max="3037" width="2.28515625" style="23" customWidth="1"/>
    <col min="3038" max="3038" width="9" style="23" bestFit="1" customWidth="1"/>
    <col min="3039" max="3039" width="2.28515625" style="23" customWidth="1"/>
    <col min="3040" max="3040" width="9.5703125" style="23" customWidth="1"/>
    <col min="3041" max="3041" width="2.28515625" style="23" customWidth="1"/>
    <col min="3042" max="3042" width="10.28515625" style="23" bestFit="1" customWidth="1"/>
    <col min="3043" max="3043" width="2.28515625" style="23" customWidth="1"/>
    <col min="3044" max="3044" width="10.28515625" style="23" bestFit="1" customWidth="1"/>
    <col min="3045" max="3045" width="2.28515625" style="23" customWidth="1"/>
    <col min="3046" max="3046" width="9.28515625" style="23" customWidth="1"/>
    <col min="3047" max="3047" width="2.28515625" style="23" customWidth="1"/>
    <col min="3048" max="3048" width="9" style="23" customWidth="1"/>
    <col min="3049" max="3049" width="2.28515625" style="23" customWidth="1"/>
    <col min="3050" max="3050" width="9.28515625" style="23" customWidth="1"/>
    <col min="3051" max="3051" width="2.28515625" style="23" customWidth="1"/>
    <col min="3052" max="3052" width="9" style="23" customWidth="1"/>
    <col min="3053" max="3280" width="12.42578125" style="23"/>
    <col min="3281" max="3281" width="7.28515625" style="23" customWidth="1"/>
    <col min="3282" max="3282" width="2.28515625" style="23" customWidth="1"/>
    <col min="3283" max="3283" width="6" style="23" customWidth="1"/>
    <col min="3284" max="3285" width="2.28515625" style="23" customWidth="1"/>
    <col min="3286" max="3286" width="9.42578125" style="23" customWidth="1"/>
    <col min="3287" max="3287" width="2.28515625" style="23" customWidth="1"/>
    <col min="3288" max="3288" width="8.7109375" style="23" customWidth="1"/>
    <col min="3289" max="3289" width="2.28515625" style="23" customWidth="1"/>
    <col min="3290" max="3290" width="9" style="23" customWidth="1"/>
    <col min="3291" max="3291" width="2.28515625" style="23" customWidth="1"/>
    <col min="3292" max="3292" width="9.42578125" style="23" customWidth="1"/>
    <col min="3293" max="3293" width="2.28515625" style="23" customWidth="1"/>
    <col min="3294" max="3294" width="9" style="23" bestFit="1" customWidth="1"/>
    <col min="3295" max="3295" width="2.28515625" style="23" customWidth="1"/>
    <col min="3296" max="3296" width="9.5703125" style="23" customWidth="1"/>
    <col min="3297" max="3297" width="2.28515625" style="23" customWidth="1"/>
    <col min="3298" max="3298" width="10.28515625" style="23" bestFit="1" customWidth="1"/>
    <col min="3299" max="3299" width="2.28515625" style="23" customWidth="1"/>
    <col min="3300" max="3300" width="10.28515625" style="23" bestFit="1" customWidth="1"/>
    <col min="3301" max="3301" width="2.28515625" style="23" customWidth="1"/>
    <col min="3302" max="3302" width="9.28515625" style="23" customWidth="1"/>
    <col min="3303" max="3303" width="2.28515625" style="23" customWidth="1"/>
    <col min="3304" max="3304" width="9" style="23" customWidth="1"/>
    <col min="3305" max="3305" width="2.28515625" style="23" customWidth="1"/>
    <col min="3306" max="3306" width="9.28515625" style="23" customWidth="1"/>
    <col min="3307" max="3307" width="2.28515625" style="23" customWidth="1"/>
    <col min="3308" max="3308" width="9" style="23" customWidth="1"/>
    <col min="3309" max="3536" width="12.42578125" style="23"/>
    <col min="3537" max="3537" width="7.28515625" style="23" customWidth="1"/>
    <col min="3538" max="3538" width="2.28515625" style="23" customWidth="1"/>
    <col min="3539" max="3539" width="6" style="23" customWidth="1"/>
    <col min="3540" max="3541" width="2.28515625" style="23" customWidth="1"/>
    <col min="3542" max="3542" width="9.42578125" style="23" customWidth="1"/>
    <col min="3543" max="3543" width="2.28515625" style="23" customWidth="1"/>
    <col min="3544" max="3544" width="8.7109375" style="23" customWidth="1"/>
    <col min="3545" max="3545" width="2.28515625" style="23" customWidth="1"/>
    <col min="3546" max="3546" width="9" style="23" customWidth="1"/>
    <col min="3547" max="3547" width="2.28515625" style="23" customWidth="1"/>
    <col min="3548" max="3548" width="9.42578125" style="23" customWidth="1"/>
    <col min="3549" max="3549" width="2.28515625" style="23" customWidth="1"/>
    <col min="3550" max="3550" width="9" style="23" bestFit="1" customWidth="1"/>
    <col min="3551" max="3551" width="2.28515625" style="23" customWidth="1"/>
    <col min="3552" max="3552" width="9.5703125" style="23" customWidth="1"/>
    <col min="3553" max="3553" width="2.28515625" style="23" customWidth="1"/>
    <col min="3554" max="3554" width="10.28515625" style="23" bestFit="1" customWidth="1"/>
    <col min="3555" max="3555" width="2.28515625" style="23" customWidth="1"/>
    <col min="3556" max="3556" width="10.28515625" style="23" bestFit="1" customWidth="1"/>
    <col min="3557" max="3557" width="2.28515625" style="23" customWidth="1"/>
    <col min="3558" max="3558" width="9.28515625" style="23" customWidth="1"/>
    <col min="3559" max="3559" width="2.28515625" style="23" customWidth="1"/>
    <col min="3560" max="3560" width="9" style="23" customWidth="1"/>
    <col min="3561" max="3561" width="2.28515625" style="23" customWidth="1"/>
    <col min="3562" max="3562" width="9.28515625" style="23" customWidth="1"/>
    <col min="3563" max="3563" width="2.28515625" style="23" customWidth="1"/>
    <col min="3564" max="3564" width="9" style="23" customWidth="1"/>
    <col min="3565" max="3792" width="12.42578125" style="23"/>
    <col min="3793" max="3793" width="7.28515625" style="23" customWidth="1"/>
    <col min="3794" max="3794" width="2.28515625" style="23" customWidth="1"/>
    <col min="3795" max="3795" width="6" style="23" customWidth="1"/>
    <col min="3796" max="3797" width="2.28515625" style="23" customWidth="1"/>
    <col min="3798" max="3798" width="9.42578125" style="23" customWidth="1"/>
    <col min="3799" max="3799" width="2.28515625" style="23" customWidth="1"/>
    <col min="3800" max="3800" width="8.7109375" style="23" customWidth="1"/>
    <col min="3801" max="3801" width="2.28515625" style="23" customWidth="1"/>
    <col min="3802" max="3802" width="9" style="23" customWidth="1"/>
    <col min="3803" max="3803" width="2.28515625" style="23" customWidth="1"/>
    <col min="3804" max="3804" width="9.42578125" style="23" customWidth="1"/>
    <col min="3805" max="3805" width="2.28515625" style="23" customWidth="1"/>
    <col min="3806" max="3806" width="9" style="23" bestFit="1" customWidth="1"/>
    <col min="3807" max="3807" width="2.28515625" style="23" customWidth="1"/>
    <col min="3808" max="3808" width="9.5703125" style="23" customWidth="1"/>
    <col min="3809" max="3809" width="2.28515625" style="23" customWidth="1"/>
    <col min="3810" max="3810" width="10.28515625" style="23" bestFit="1" customWidth="1"/>
    <col min="3811" max="3811" width="2.28515625" style="23" customWidth="1"/>
    <col min="3812" max="3812" width="10.28515625" style="23" bestFit="1" customWidth="1"/>
    <col min="3813" max="3813" width="2.28515625" style="23" customWidth="1"/>
    <col min="3814" max="3814" width="9.28515625" style="23" customWidth="1"/>
    <col min="3815" max="3815" width="2.28515625" style="23" customWidth="1"/>
    <col min="3816" max="3816" width="9" style="23" customWidth="1"/>
    <col min="3817" max="3817" width="2.28515625" style="23" customWidth="1"/>
    <col min="3818" max="3818" width="9.28515625" style="23" customWidth="1"/>
    <col min="3819" max="3819" width="2.28515625" style="23" customWidth="1"/>
    <col min="3820" max="3820" width="9" style="23" customWidth="1"/>
    <col min="3821" max="4048" width="12.42578125" style="23"/>
    <col min="4049" max="4049" width="7.28515625" style="23" customWidth="1"/>
    <col min="4050" max="4050" width="2.28515625" style="23" customWidth="1"/>
    <col min="4051" max="4051" width="6" style="23" customWidth="1"/>
    <col min="4052" max="4053" width="2.28515625" style="23" customWidth="1"/>
    <col min="4054" max="4054" width="9.42578125" style="23" customWidth="1"/>
    <col min="4055" max="4055" width="2.28515625" style="23" customWidth="1"/>
    <col min="4056" max="4056" width="8.7109375" style="23" customWidth="1"/>
    <col min="4057" max="4057" width="2.28515625" style="23" customWidth="1"/>
    <col min="4058" max="4058" width="9" style="23" customWidth="1"/>
    <col min="4059" max="4059" width="2.28515625" style="23" customWidth="1"/>
    <col min="4060" max="4060" width="9.42578125" style="23" customWidth="1"/>
    <col min="4061" max="4061" width="2.28515625" style="23" customWidth="1"/>
    <col min="4062" max="4062" width="9" style="23" bestFit="1" customWidth="1"/>
    <col min="4063" max="4063" width="2.28515625" style="23" customWidth="1"/>
    <col min="4064" max="4064" width="9.5703125" style="23" customWidth="1"/>
    <col min="4065" max="4065" width="2.28515625" style="23" customWidth="1"/>
    <col min="4066" max="4066" width="10.28515625" style="23" bestFit="1" customWidth="1"/>
    <col min="4067" max="4067" width="2.28515625" style="23" customWidth="1"/>
    <col min="4068" max="4068" width="10.28515625" style="23" bestFit="1" customWidth="1"/>
    <col min="4069" max="4069" width="2.28515625" style="23" customWidth="1"/>
    <col min="4070" max="4070" width="9.28515625" style="23" customWidth="1"/>
    <col min="4071" max="4071" width="2.28515625" style="23" customWidth="1"/>
    <col min="4072" max="4072" width="9" style="23" customWidth="1"/>
    <col min="4073" max="4073" width="2.28515625" style="23" customWidth="1"/>
    <col min="4074" max="4074" width="9.28515625" style="23" customWidth="1"/>
    <col min="4075" max="4075" width="2.28515625" style="23" customWidth="1"/>
    <col min="4076" max="4076" width="9" style="23" customWidth="1"/>
    <col min="4077" max="4304" width="12.42578125" style="23"/>
    <col min="4305" max="4305" width="7.28515625" style="23" customWidth="1"/>
    <col min="4306" max="4306" width="2.28515625" style="23" customWidth="1"/>
    <col min="4307" max="4307" width="6" style="23" customWidth="1"/>
    <col min="4308" max="4309" width="2.28515625" style="23" customWidth="1"/>
    <col min="4310" max="4310" width="9.42578125" style="23" customWidth="1"/>
    <col min="4311" max="4311" width="2.28515625" style="23" customWidth="1"/>
    <col min="4312" max="4312" width="8.7109375" style="23" customWidth="1"/>
    <col min="4313" max="4313" width="2.28515625" style="23" customWidth="1"/>
    <col min="4314" max="4314" width="9" style="23" customWidth="1"/>
    <col min="4315" max="4315" width="2.28515625" style="23" customWidth="1"/>
    <col min="4316" max="4316" width="9.42578125" style="23" customWidth="1"/>
    <col min="4317" max="4317" width="2.28515625" style="23" customWidth="1"/>
    <col min="4318" max="4318" width="9" style="23" bestFit="1" customWidth="1"/>
    <col min="4319" max="4319" width="2.28515625" style="23" customWidth="1"/>
    <col min="4320" max="4320" width="9.5703125" style="23" customWidth="1"/>
    <col min="4321" max="4321" width="2.28515625" style="23" customWidth="1"/>
    <col min="4322" max="4322" width="10.28515625" style="23" bestFit="1" customWidth="1"/>
    <col min="4323" max="4323" width="2.28515625" style="23" customWidth="1"/>
    <col min="4324" max="4324" width="10.28515625" style="23" bestFit="1" customWidth="1"/>
    <col min="4325" max="4325" width="2.28515625" style="23" customWidth="1"/>
    <col min="4326" max="4326" width="9.28515625" style="23" customWidth="1"/>
    <col min="4327" max="4327" width="2.28515625" style="23" customWidth="1"/>
    <col min="4328" max="4328" width="9" style="23" customWidth="1"/>
    <col min="4329" max="4329" width="2.28515625" style="23" customWidth="1"/>
    <col min="4330" max="4330" width="9.28515625" style="23" customWidth="1"/>
    <col min="4331" max="4331" width="2.28515625" style="23" customWidth="1"/>
    <col min="4332" max="4332" width="9" style="23" customWidth="1"/>
    <col min="4333" max="4560" width="12.42578125" style="23"/>
    <col min="4561" max="4561" width="7.28515625" style="23" customWidth="1"/>
    <col min="4562" max="4562" width="2.28515625" style="23" customWidth="1"/>
    <col min="4563" max="4563" width="6" style="23" customWidth="1"/>
    <col min="4564" max="4565" width="2.28515625" style="23" customWidth="1"/>
    <col min="4566" max="4566" width="9.42578125" style="23" customWidth="1"/>
    <col min="4567" max="4567" width="2.28515625" style="23" customWidth="1"/>
    <col min="4568" max="4568" width="8.7109375" style="23" customWidth="1"/>
    <col min="4569" max="4569" width="2.28515625" style="23" customWidth="1"/>
    <col min="4570" max="4570" width="9" style="23" customWidth="1"/>
    <col min="4571" max="4571" width="2.28515625" style="23" customWidth="1"/>
    <col min="4572" max="4572" width="9.42578125" style="23" customWidth="1"/>
    <col min="4573" max="4573" width="2.28515625" style="23" customWidth="1"/>
    <col min="4574" max="4574" width="9" style="23" bestFit="1" customWidth="1"/>
    <col min="4575" max="4575" width="2.28515625" style="23" customWidth="1"/>
    <col min="4576" max="4576" width="9.5703125" style="23" customWidth="1"/>
    <col min="4577" max="4577" width="2.28515625" style="23" customWidth="1"/>
    <col min="4578" max="4578" width="10.28515625" style="23" bestFit="1" customWidth="1"/>
    <col min="4579" max="4579" width="2.28515625" style="23" customWidth="1"/>
    <col min="4580" max="4580" width="10.28515625" style="23" bestFit="1" customWidth="1"/>
    <col min="4581" max="4581" width="2.28515625" style="23" customWidth="1"/>
    <col min="4582" max="4582" width="9.28515625" style="23" customWidth="1"/>
    <col min="4583" max="4583" width="2.28515625" style="23" customWidth="1"/>
    <col min="4584" max="4584" width="9" style="23" customWidth="1"/>
    <col min="4585" max="4585" width="2.28515625" style="23" customWidth="1"/>
    <col min="4586" max="4586" width="9.28515625" style="23" customWidth="1"/>
    <col min="4587" max="4587" width="2.28515625" style="23" customWidth="1"/>
    <col min="4588" max="4588" width="9" style="23" customWidth="1"/>
    <col min="4589" max="4816" width="12.42578125" style="23"/>
    <col min="4817" max="4817" width="7.28515625" style="23" customWidth="1"/>
    <col min="4818" max="4818" width="2.28515625" style="23" customWidth="1"/>
    <col min="4819" max="4819" width="6" style="23" customWidth="1"/>
    <col min="4820" max="4821" width="2.28515625" style="23" customWidth="1"/>
    <col min="4822" max="4822" width="9.42578125" style="23" customWidth="1"/>
    <col min="4823" max="4823" width="2.28515625" style="23" customWidth="1"/>
    <col min="4824" max="4824" width="8.7109375" style="23" customWidth="1"/>
    <col min="4825" max="4825" width="2.28515625" style="23" customWidth="1"/>
    <col min="4826" max="4826" width="9" style="23" customWidth="1"/>
    <col min="4827" max="4827" width="2.28515625" style="23" customWidth="1"/>
    <col min="4828" max="4828" width="9.42578125" style="23" customWidth="1"/>
    <col min="4829" max="4829" width="2.28515625" style="23" customWidth="1"/>
    <col min="4830" max="4830" width="9" style="23" bestFit="1" customWidth="1"/>
    <col min="4831" max="4831" width="2.28515625" style="23" customWidth="1"/>
    <col min="4832" max="4832" width="9.5703125" style="23" customWidth="1"/>
    <col min="4833" max="4833" width="2.28515625" style="23" customWidth="1"/>
    <col min="4834" max="4834" width="10.28515625" style="23" bestFit="1" customWidth="1"/>
    <col min="4835" max="4835" width="2.28515625" style="23" customWidth="1"/>
    <col min="4836" max="4836" width="10.28515625" style="23" bestFit="1" customWidth="1"/>
    <col min="4837" max="4837" width="2.28515625" style="23" customWidth="1"/>
    <col min="4838" max="4838" width="9.28515625" style="23" customWidth="1"/>
    <col min="4839" max="4839" width="2.28515625" style="23" customWidth="1"/>
    <col min="4840" max="4840" width="9" style="23" customWidth="1"/>
    <col min="4841" max="4841" width="2.28515625" style="23" customWidth="1"/>
    <col min="4842" max="4842" width="9.28515625" style="23" customWidth="1"/>
    <col min="4843" max="4843" width="2.28515625" style="23" customWidth="1"/>
    <col min="4844" max="4844" width="9" style="23" customWidth="1"/>
    <col min="4845" max="5072" width="12.42578125" style="23"/>
    <col min="5073" max="5073" width="7.28515625" style="23" customWidth="1"/>
    <col min="5074" max="5074" width="2.28515625" style="23" customWidth="1"/>
    <col min="5075" max="5075" width="6" style="23" customWidth="1"/>
    <col min="5076" max="5077" width="2.28515625" style="23" customWidth="1"/>
    <col min="5078" max="5078" width="9.42578125" style="23" customWidth="1"/>
    <col min="5079" max="5079" width="2.28515625" style="23" customWidth="1"/>
    <col min="5080" max="5080" width="8.7109375" style="23" customWidth="1"/>
    <col min="5081" max="5081" width="2.28515625" style="23" customWidth="1"/>
    <col min="5082" max="5082" width="9" style="23" customWidth="1"/>
    <col min="5083" max="5083" width="2.28515625" style="23" customWidth="1"/>
    <col min="5084" max="5084" width="9.42578125" style="23" customWidth="1"/>
    <col min="5085" max="5085" width="2.28515625" style="23" customWidth="1"/>
    <col min="5086" max="5086" width="9" style="23" bestFit="1" customWidth="1"/>
    <col min="5087" max="5087" width="2.28515625" style="23" customWidth="1"/>
    <col min="5088" max="5088" width="9.5703125" style="23" customWidth="1"/>
    <col min="5089" max="5089" width="2.28515625" style="23" customWidth="1"/>
    <col min="5090" max="5090" width="10.28515625" style="23" bestFit="1" customWidth="1"/>
    <col min="5091" max="5091" width="2.28515625" style="23" customWidth="1"/>
    <col min="5092" max="5092" width="10.28515625" style="23" bestFit="1" customWidth="1"/>
    <col min="5093" max="5093" width="2.28515625" style="23" customWidth="1"/>
    <col min="5094" max="5094" width="9.28515625" style="23" customWidth="1"/>
    <col min="5095" max="5095" width="2.28515625" style="23" customWidth="1"/>
    <col min="5096" max="5096" width="9" style="23" customWidth="1"/>
    <col min="5097" max="5097" width="2.28515625" style="23" customWidth="1"/>
    <col min="5098" max="5098" width="9.28515625" style="23" customWidth="1"/>
    <col min="5099" max="5099" width="2.28515625" style="23" customWidth="1"/>
    <col min="5100" max="5100" width="9" style="23" customWidth="1"/>
    <col min="5101" max="5328" width="12.42578125" style="23"/>
    <col min="5329" max="5329" width="7.28515625" style="23" customWidth="1"/>
    <col min="5330" max="5330" width="2.28515625" style="23" customWidth="1"/>
    <col min="5331" max="5331" width="6" style="23" customWidth="1"/>
    <col min="5332" max="5333" width="2.28515625" style="23" customWidth="1"/>
    <col min="5334" max="5334" width="9.42578125" style="23" customWidth="1"/>
    <col min="5335" max="5335" width="2.28515625" style="23" customWidth="1"/>
    <col min="5336" max="5336" width="8.7109375" style="23" customWidth="1"/>
    <col min="5337" max="5337" width="2.28515625" style="23" customWidth="1"/>
    <col min="5338" max="5338" width="9" style="23" customWidth="1"/>
    <col min="5339" max="5339" width="2.28515625" style="23" customWidth="1"/>
    <col min="5340" max="5340" width="9.42578125" style="23" customWidth="1"/>
    <col min="5341" max="5341" width="2.28515625" style="23" customWidth="1"/>
    <col min="5342" max="5342" width="9" style="23" bestFit="1" customWidth="1"/>
    <col min="5343" max="5343" width="2.28515625" style="23" customWidth="1"/>
    <col min="5344" max="5344" width="9.5703125" style="23" customWidth="1"/>
    <col min="5345" max="5345" width="2.28515625" style="23" customWidth="1"/>
    <col min="5346" max="5346" width="10.28515625" style="23" bestFit="1" customWidth="1"/>
    <col min="5347" max="5347" width="2.28515625" style="23" customWidth="1"/>
    <col min="5348" max="5348" width="10.28515625" style="23" bestFit="1" customWidth="1"/>
    <col min="5349" max="5349" width="2.28515625" style="23" customWidth="1"/>
    <col min="5350" max="5350" width="9.28515625" style="23" customWidth="1"/>
    <col min="5351" max="5351" width="2.28515625" style="23" customWidth="1"/>
    <col min="5352" max="5352" width="9" style="23" customWidth="1"/>
    <col min="5353" max="5353" width="2.28515625" style="23" customWidth="1"/>
    <col min="5354" max="5354" width="9.28515625" style="23" customWidth="1"/>
    <col min="5355" max="5355" width="2.28515625" style="23" customWidth="1"/>
    <col min="5356" max="5356" width="9" style="23" customWidth="1"/>
    <col min="5357" max="5584" width="12.42578125" style="23"/>
    <col min="5585" max="5585" width="7.28515625" style="23" customWidth="1"/>
    <col min="5586" max="5586" width="2.28515625" style="23" customWidth="1"/>
    <col min="5587" max="5587" width="6" style="23" customWidth="1"/>
    <col min="5588" max="5589" width="2.28515625" style="23" customWidth="1"/>
    <col min="5590" max="5590" width="9.42578125" style="23" customWidth="1"/>
    <col min="5591" max="5591" width="2.28515625" style="23" customWidth="1"/>
    <col min="5592" max="5592" width="8.7109375" style="23" customWidth="1"/>
    <col min="5593" max="5593" width="2.28515625" style="23" customWidth="1"/>
    <col min="5594" max="5594" width="9" style="23" customWidth="1"/>
    <col min="5595" max="5595" width="2.28515625" style="23" customWidth="1"/>
    <col min="5596" max="5596" width="9.42578125" style="23" customWidth="1"/>
    <col min="5597" max="5597" width="2.28515625" style="23" customWidth="1"/>
    <col min="5598" max="5598" width="9" style="23" bestFit="1" customWidth="1"/>
    <col min="5599" max="5599" width="2.28515625" style="23" customWidth="1"/>
    <col min="5600" max="5600" width="9.5703125" style="23" customWidth="1"/>
    <col min="5601" max="5601" width="2.28515625" style="23" customWidth="1"/>
    <col min="5602" max="5602" width="10.28515625" style="23" bestFit="1" customWidth="1"/>
    <col min="5603" max="5603" width="2.28515625" style="23" customWidth="1"/>
    <col min="5604" max="5604" width="10.28515625" style="23" bestFit="1" customWidth="1"/>
    <col min="5605" max="5605" width="2.28515625" style="23" customWidth="1"/>
    <col min="5606" max="5606" width="9.28515625" style="23" customWidth="1"/>
    <col min="5607" max="5607" width="2.28515625" style="23" customWidth="1"/>
    <col min="5608" max="5608" width="9" style="23" customWidth="1"/>
    <col min="5609" max="5609" width="2.28515625" style="23" customWidth="1"/>
    <col min="5610" max="5610" width="9.28515625" style="23" customWidth="1"/>
    <col min="5611" max="5611" width="2.28515625" style="23" customWidth="1"/>
    <col min="5612" max="5612" width="9" style="23" customWidth="1"/>
    <col min="5613" max="5840" width="12.42578125" style="23"/>
    <col min="5841" max="5841" width="7.28515625" style="23" customWidth="1"/>
    <col min="5842" max="5842" width="2.28515625" style="23" customWidth="1"/>
    <col min="5843" max="5843" width="6" style="23" customWidth="1"/>
    <col min="5844" max="5845" width="2.28515625" style="23" customWidth="1"/>
    <col min="5846" max="5846" width="9.42578125" style="23" customWidth="1"/>
    <col min="5847" max="5847" width="2.28515625" style="23" customWidth="1"/>
    <col min="5848" max="5848" width="8.7109375" style="23" customWidth="1"/>
    <col min="5849" max="5849" width="2.28515625" style="23" customWidth="1"/>
    <col min="5850" max="5850" width="9" style="23" customWidth="1"/>
    <col min="5851" max="5851" width="2.28515625" style="23" customWidth="1"/>
    <col min="5852" max="5852" width="9.42578125" style="23" customWidth="1"/>
    <col min="5853" max="5853" width="2.28515625" style="23" customWidth="1"/>
    <col min="5854" max="5854" width="9" style="23" bestFit="1" customWidth="1"/>
    <col min="5855" max="5855" width="2.28515625" style="23" customWidth="1"/>
    <col min="5856" max="5856" width="9.5703125" style="23" customWidth="1"/>
    <col min="5857" max="5857" width="2.28515625" style="23" customWidth="1"/>
    <col min="5858" max="5858" width="10.28515625" style="23" bestFit="1" customWidth="1"/>
    <col min="5859" max="5859" width="2.28515625" style="23" customWidth="1"/>
    <col min="5860" max="5860" width="10.28515625" style="23" bestFit="1" customWidth="1"/>
    <col min="5861" max="5861" width="2.28515625" style="23" customWidth="1"/>
    <col min="5862" max="5862" width="9.28515625" style="23" customWidth="1"/>
    <col min="5863" max="5863" width="2.28515625" style="23" customWidth="1"/>
    <col min="5864" max="5864" width="9" style="23" customWidth="1"/>
    <col min="5865" max="5865" width="2.28515625" style="23" customWidth="1"/>
    <col min="5866" max="5866" width="9.28515625" style="23" customWidth="1"/>
    <col min="5867" max="5867" width="2.28515625" style="23" customWidth="1"/>
    <col min="5868" max="5868" width="9" style="23" customWidth="1"/>
    <col min="5869" max="6096" width="12.42578125" style="23"/>
    <col min="6097" max="6097" width="7.28515625" style="23" customWidth="1"/>
    <col min="6098" max="6098" width="2.28515625" style="23" customWidth="1"/>
    <col min="6099" max="6099" width="6" style="23" customWidth="1"/>
    <col min="6100" max="6101" width="2.28515625" style="23" customWidth="1"/>
    <col min="6102" max="6102" width="9.42578125" style="23" customWidth="1"/>
    <col min="6103" max="6103" width="2.28515625" style="23" customWidth="1"/>
    <col min="6104" max="6104" width="8.7109375" style="23" customWidth="1"/>
    <col min="6105" max="6105" width="2.28515625" style="23" customWidth="1"/>
    <col min="6106" max="6106" width="9" style="23" customWidth="1"/>
    <col min="6107" max="6107" width="2.28515625" style="23" customWidth="1"/>
    <col min="6108" max="6108" width="9.42578125" style="23" customWidth="1"/>
    <col min="6109" max="6109" width="2.28515625" style="23" customWidth="1"/>
    <col min="6110" max="6110" width="9" style="23" bestFit="1" customWidth="1"/>
    <col min="6111" max="6111" width="2.28515625" style="23" customWidth="1"/>
    <col min="6112" max="6112" width="9.5703125" style="23" customWidth="1"/>
    <col min="6113" max="6113" width="2.28515625" style="23" customWidth="1"/>
    <col min="6114" max="6114" width="10.28515625" style="23" bestFit="1" customWidth="1"/>
    <col min="6115" max="6115" width="2.28515625" style="23" customWidth="1"/>
    <col min="6116" max="6116" width="10.28515625" style="23" bestFit="1" customWidth="1"/>
    <col min="6117" max="6117" width="2.28515625" style="23" customWidth="1"/>
    <col min="6118" max="6118" width="9.28515625" style="23" customWidth="1"/>
    <col min="6119" max="6119" width="2.28515625" style="23" customWidth="1"/>
    <col min="6120" max="6120" width="9" style="23" customWidth="1"/>
    <col min="6121" max="6121" width="2.28515625" style="23" customWidth="1"/>
    <col min="6122" max="6122" width="9.28515625" style="23" customWidth="1"/>
    <col min="6123" max="6123" width="2.28515625" style="23" customWidth="1"/>
    <col min="6124" max="6124" width="9" style="23" customWidth="1"/>
    <col min="6125" max="6352" width="12.42578125" style="23"/>
    <col min="6353" max="6353" width="7.28515625" style="23" customWidth="1"/>
    <col min="6354" max="6354" width="2.28515625" style="23" customWidth="1"/>
    <col min="6355" max="6355" width="6" style="23" customWidth="1"/>
    <col min="6356" max="6357" width="2.28515625" style="23" customWidth="1"/>
    <col min="6358" max="6358" width="9.42578125" style="23" customWidth="1"/>
    <col min="6359" max="6359" width="2.28515625" style="23" customWidth="1"/>
    <col min="6360" max="6360" width="8.7109375" style="23" customWidth="1"/>
    <col min="6361" max="6361" width="2.28515625" style="23" customWidth="1"/>
    <col min="6362" max="6362" width="9" style="23" customWidth="1"/>
    <col min="6363" max="6363" width="2.28515625" style="23" customWidth="1"/>
    <col min="6364" max="6364" width="9.42578125" style="23" customWidth="1"/>
    <col min="6365" max="6365" width="2.28515625" style="23" customWidth="1"/>
    <col min="6366" max="6366" width="9" style="23" bestFit="1" customWidth="1"/>
    <col min="6367" max="6367" width="2.28515625" style="23" customWidth="1"/>
    <col min="6368" max="6368" width="9.5703125" style="23" customWidth="1"/>
    <col min="6369" max="6369" width="2.28515625" style="23" customWidth="1"/>
    <col min="6370" max="6370" width="10.28515625" style="23" bestFit="1" customWidth="1"/>
    <col min="6371" max="6371" width="2.28515625" style="23" customWidth="1"/>
    <col min="6372" max="6372" width="10.28515625" style="23" bestFit="1" customWidth="1"/>
    <col min="6373" max="6373" width="2.28515625" style="23" customWidth="1"/>
    <col min="6374" max="6374" width="9.28515625" style="23" customWidth="1"/>
    <col min="6375" max="6375" width="2.28515625" style="23" customWidth="1"/>
    <col min="6376" max="6376" width="9" style="23" customWidth="1"/>
    <col min="6377" max="6377" width="2.28515625" style="23" customWidth="1"/>
    <col min="6378" max="6378" width="9.28515625" style="23" customWidth="1"/>
    <col min="6379" max="6379" width="2.28515625" style="23" customWidth="1"/>
    <col min="6380" max="6380" width="9" style="23" customWidth="1"/>
    <col min="6381" max="6608" width="12.42578125" style="23"/>
    <col min="6609" max="6609" width="7.28515625" style="23" customWidth="1"/>
    <col min="6610" max="6610" width="2.28515625" style="23" customWidth="1"/>
    <col min="6611" max="6611" width="6" style="23" customWidth="1"/>
    <col min="6612" max="6613" width="2.28515625" style="23" customWidth="1"/>
    <col min="6614" max="6614" width="9.42578125" style="23" customWidth="1"/>
    <col min="6615" max="6615" width="2.28515625" style="23" customWidth="1"/>
    <col min="6616" max="6616" width="8.7109375" style="23" customWidth="1"/>
    <col min="6617" max="6617" width="2.28515625" style="23" customWidth="1"/>
    <col min="6618" max="6618" width="9" style="23" customWidth="1"/>
    <col min="6619" max="6619" width="2.28515625" style="23" customWidth="1"/>
    <col min="6620" max="6620" width="9.42578125" style="23" customWidth="1"/>
    <col min="6621" max="6621" width="2.28515625" style="23" customWidth="1"/>
    <col min="6622" max="6622" width="9" style="23" bestFit="1" customWidth="1"/>
    <col min="6623" max="6623" width="2.28515625" style="23" customWidth="1"/>
    <col min="6624" max="6624" width="9.5703125" style="23" customWidth="1"/>
    <col min="6625" max="6625" width="2.28515625" style="23" customWidth="1"/>
    <col min="6626" max="6626" width="10.28515625" style="23" bestFit="1" customWidth="1"/>
    <col min="6627" max="6627" width="2.28515625" style="23" customWidth="1"/>
    <col min="6628" max="6628" width="10.28515625" style="23" bestFit="1" customWidth="1"/>
    <col min="6629" max="6629" width="2.28515625" style="23" customWidth="1"/>
    <col min="6630" max="6630" width="9.28515625" style="23" customWidth="1"/>
    <col min="6631" max="6631" width="2.28515625" style="23" customWidth="1"/>
    <col min="6632" max="6632" width="9" style="23" customWidth="1"/>
    <col min="6633" max="6633" width="2.28515625" style="23" customWidth="1"/>
    <col min="6634" max="6634" width="9.28515625" style="23" customWidth="1"/>
    <col min="6635" max="6635" width="2.28515625" style="23" customWidth="1"/>
    <col min="6636" max="6636" width="9" style="23" customWidth="1"/>
    <col min="6637" max="6864" width="12.42578125" style="23"/>
    <col min="6865" max="6865" width="7.28515625" style="23" customWidth="1"/>
    <col min="6866" max="6866" width="2.28515625" style="23" customWidth="1"/>
    <col min="6867" max="6867" width="6" style="23" customWidth="1"/>
    <col min="6868" max="6869" width="2.28515625" style="23" customWidth="1"/>
    <col min="6870" max="6870" width="9.42578125" style="23" customWidth="1"/>
    <col min="6871" max="6871" width="2.28515625" style="23" customWidth="1"/>
    <col min="6872" max="6872" width="8.7109375" style="23" customWidth="1"/>
    <col min="6873" max="6873" width="2.28515625" style="23" customWidth="1"/>
    <col min="6874" max="6874" width="9" style="23" customWidth="1"/>
    <col min="6875" max="6875" width="2.28515625" style="23" customWidth="1"/>
    <col min="6876" max="6876" width="9.42578125" style="23" customWidth="1"/>
    <col min="6877" max="6877" width="2.28515625" style="23" customWidth="1"/>
    <col min="6878" max="6878" width="9" style="23" bestFit="1" customWidth="1"/>
    <col min="6879" max="6879" width="2.28515625" style="23" customWidth="1"/>
    <col min="6880" max="6880" width="9.5703125" style="23" customWidth="1"/>
    <col min="6881" max="6881" width="2.28515625" style="23" customWidth="1"/>
    <col min="6882" max="6882" width="10.28515625" style="23" bestFit="1" customWidth="1"/>
    <col min="6883" max="6883" width="2.28515625" style="23" customWidth="1"/>
    <col min="6884" max="6884" width="10.28515625" style="23" bestFit="1" customWidth="1"/>
    <col min="6885" max="6885" width="2.28515625" style="23" customWidth="1"/>
    <col min="6886" max="6886" width="9.28515625" style="23" customWidth="1"/>
    <col min="6887" max="6887" width="2.28515625" style="23" customWidth="1"/>
    <col min="6888" max="6888" width="9" style="23" customWidth="1"/>
    <col min="6889" max="6889" width="2.28515625" style="23" customWidth="1"/>
    <col min="6890" max="6890" width="9.28515625" style="23" customWidth="1"/>
    <col min="6891" max="6891" width="2.28515625" style="23" customWidth="1"/>
    <col min="6892" max="6892" width="9" style="23" customWidth="1"/>
    <col min="6893" max="7120" width="12.42578125" style="23"/>
    <col min="7121" max="7121" width="7.28515625" style="23" customWidth="1"/>
    <col min="7122" max="7122" width="2.28515625" style="23" customWidth="1"/>
    <col min="7123" max="7123" width="6" style="23" customWidth="1"/>
    <col min="7124" max="7125" width="2.28515625" style="23" customWidth="1"/>
    <col min="7126" max="7126" width="9.42578125" style="23" customWidth="1"/>
    <col min="7127" max="7127" width="2.28515625" style="23" customWidth="1"/>
    <col min="7128" max="7128" width="8.7109375" style="23" customWidth="1"/>
    <col min="7129" max="7129" width="2.28515625" style="23" customWidth="1"/>
    <col min="7130" max="7130" width="9" style="23" customWidth="1"/>
    <col min="7131" max="7131" width="2.28515625" style="23" customWidth="1"/>
    <col min="7132" max="7132" width="9.42578125" style="23" customWidth="1"/>
    <col min="7133" max="7133" width="2.28515625" style="23" customWidth="1"/>
    <col min="7134" max="7134" width="9" style="23" bestFit="1" customWidth="1"/>
    <col min="7135" max="7135" width="2.28515625" style="23" customWidth="1"/>
    <col min="7136" max="7136" width="9.5703125" style="23" customWidth="1"/>
    <col min="7137" max="7137" width="2.28515625" style="23" customWidth="1"/>
    <col min="7138" max="7138" width="10.28515625" style="23" bestFit="1" customWidth="1"/>
    <col min="7139" max="7139" width="2.28515625" style="23" customWidth="1"/>
    <col min="7140" max="7140" width="10.28515625" style="23" bestFit="1" customWidth="1"/>
    <col min="7141" max="7141" width="2.28515625" style="23" customWidth="1"/>
    <col min="7142" max="7142" width="9.28515625" style="23" customWidth="1"/>
    <col min="7143" max="7143" width="2.28515625" style="23" customWidth="1"/>
    <col min="7144" max="7144" width="9" style="23" customWidth="1"/>
    <col min="7145" max="7145" width="2.28515625" style="23" customWidth="1"/>
    <col min="7146" max="7146" width="9.28515625" style="23" customWidth="1"/>
    <col min="7147" max="7147" width="2.28515625" style="23" customWidth="1"/>
    <col min="7148" max="7148" width="9" style="23" customWidth="1"/>
    <col min="7149" max="7376" width="12.42578125" style="23"/>
    <col min="7377" max="7377" width="7.28515625" style="23" customWidth="1"/>
    <col min="7378" max="7378" width="2.28515625" style="23" customWidth="1"/>
    <col min="7379" max="7379" width="6" style="23" customWidth="1"/>
    <col min="7380" max="7381" width="2.28515625" style="23" customWidth="1"/>
    <col min="7382" max="7382" width="9.42578125" style="23" customWidth="1"/>
    <col min="7383" max="7383" width="2.28515625" style="23" customWidth="1"/>
    <col min="7384" max="7384" width="8.7109375" style="23" customWidth="1"/>
    <col min="7385" max="7385" width="2.28515625" style="23" customWidth="1"/>
    <col min="7386" max="7386" width="9" style="23" customWidth="1"/>
    <col min="7387" max="7387" width="2.28515625" style="23" customWidth="1"/>
    <col min="7388" max="7388" width="9.42578125" style="23" customWidth="1"/>
    <col min="7389" max="7389" width="2.28515625" style="23" customWidth="1"/>
    <col min="7390" max="7390" width="9" style="23" bestFit="1" customWidth="1"/>
    <col min="7391" max="7391" width="2.28515625" style="23" customWidth="1"/>
    <col min="7392" max="7392" width="9.5703125" style="23" customWidth="1"/>
    <col min="7393" max="7393" width="2.28515625" style="23" customWidth="1"/>
    <col min="7394" max="7394" width="10.28515625" style="23" bestFit="1" customWidth="1"/>
    <col min="7395" max="7395" width="2.28515625" style="23" customWidth="1"/>
    <col min="7396" max="7396" width="10.28515625" style="23" bestFit="1" customWidth="1"/>
    <col min="7397" max="7397" width="2.28515625" style="23" customWidth="1"/>
    <col min="7398" max="7398" width="9.28515625" style="23" customWidth="1"/>
    <col min="7399" max="7399" width="2.28515625" style="23" customWidth="1"/>
    <col min="7400" max="7400" width="9" style="23" customWidth="1"/>
    <col min="7401" max="7401" width="2.28515625" style="23" customWidth="1"/>
    <col min="7402" max="7402" width="9.28515625" style="23" customWidth="1"/>
    <col min="7403" max="7403" width="2.28515625" style="23" customWidth="1"/>
    <col min="7404" max="7404" width="9" style="23" customWidth="1"/>
    <col min="7405" max="7632" width="12.42578125" style="23"/>
    <col min="7633" max="7633" width="7.28515625" style="23" customWidth="1"/>
    <col min="7634" max="7634" width="2.28515625" style="23" customWidth="1"/>
    <col min="7635" max="7635" width="6" style="23" customWidth="1"/>
    <col min="7636" max="7637" width="2.28515625" style="23" customWidth="1"/>
    <col min="7638" max="7638" width="9.42578125" style="23" customWidth="1"/>
    <col min="7639" max="7639" width="2.28515625" style="23" customWidth="1"/>
    <col min="7640" max="7640" width="8.7109375" style="23" customWidth="1"/>
    <col min="7641" max="7641" width="2.28515625" style="23" customWidth="1"/>
    <col min="7642" max="7642" width="9" style="23" customWidth="1"/>
    <col min="7643" max="7643" width="2.28515625" style="23" customWidth="1"/>
    <col min="7644" max="7644" width="9.42578125" style="23" customWidth="1"/>
    <col min="7645" max="7645" width="2.28515625" style="23" customWidth="1"/>
    <col min="7646" max="7646" width="9" style="23" bestFit="1" customWidth="1"/>
    <col min="7647" max="7647" width="2.28515625" style="23" customWidth="1"/>
    <col min="7648" max="7648" width="9.5703125" style="23" customWidth="1"/>
    <col min="7649" max="7649" width="2.28515625" style="23" customWidth="1"/>
    <col min="7650" max="7650" width="10.28515625" style="23" bestFit="1" customWidth="1"/>
    <col min="7651" max="7651" width="2.28515625" style="23" customWidth="1"/>
    <col min="7652" max="7652" width="10.28515625" style="23" bestFit="1" customWidth="1"/>
    <col min="7653" max="7653" width="2.28515625" style="23" customWidth="1"/>
    <col min="7654" max="7654" width="9.28515625" style="23" customWidth="1"/>
    <col min="7655" max="7655" width="2.28515625" style="23" customWidth="1"/>
    <col min="7656" max="7656" width="9" style="23" customWidth="1"/>
    <col min="7657" max="7657" width="2.28515625" style="23" customWidth="1"/>
    <col min="7658" max="7658" width="9.28515625" style="23" customWidth="1"/>
    <col min="7659" max="7659" width="2.28515625" style="23" customWidth="1"/>
    <col min="7660" max="7660" width="9" style="23" customWidth="1"/>
    <col min="7661" max="7888" width="12.42578125" style="23"/>
    <col min="7889" max="7889" width="7.28515625" style="23" customWidth="1"/>
    <col min="7890" max="7890" width="2.28515625" style="23" customWidth="1"/>
    <col min="7891" max="7891" width="6" style="23" customWidth="1"/>
    <col min="7892" max="7893" width="2.28515625" style="23" customWidth="1"/>
    <col min="7894" max="7894" width="9.42578125" style="23" customWidth="1"/>
    <col min="7895" max="7895" width="2.28515625" style="23" customWidth="1"/>
    <col min="7896" max="7896" width="8.7109375" style="23" customWidth="1"/>
    <col min="7897" max="7897" width="2.28515625" style="23" customWidth="1"/>
    <col min="7898" max="7898" width="9" style="23" customWidth="1"/>
    <col min="7899" max="7899" width="2.28515625" style="23" customWidth="1"/>
    <col min="7900" max="7900" width="9.42578125" style="23" customWidth="1"/>
    <col min="7901" max="7901" width="2.28515625" style="23" customWidth="1"/>
    <col min="7902" max="7902" width="9" style="23" bestFit="1" customWidth="1"/>
    <col min="7903" max="7903" width="2.28515625" style="23" customWidth="1"/>
    <col min="7904" max="7904" width="9.5703125" style="23" customWidth="1"/>
    <col min="7905" max="7905" width="2.28515625" style="23" customWidth="1"/>
    <col min="7906" max="7906" width="10.28515625" style="23" bestFit="1" customWidth="1"/>
    <col min="7907" max="7907" width="2.28515625" style="23" customWidth="1"/>
    <col min="7908" max="7908" width="10.28515625" style="23" bestFit="1" customWidth="1"/>
    <col min="7909" max="7909" width="2.28515625" style="23" customWidth="1"/>
    <col min="7910" max="7910" width="9.28515625" style="23" customWidth="1"/>
    <col min="7911" max="7911" width="2.28515625" style="23" customWidth="1"/>
    <col min="7912" max="7912" width="9" style="23" customWidth="1"/>
    <col min="7913" max="7913" width="2.28515625" style="23" customWidth="1"/>
    <col min="7914" max="7914" width="9.28515625" style="23" customWidth="1"/>
    <col min="7915" max="7915" width="2.28515625" style="23" customWidth="1"/>
    <col min="7916" max="7916" width="9" style="23" customWidth="1"/>
    <col min="7917" max="8144" width="12.42578125" style="23"/>
    <col min="8145" max="8145" width="7.28515625" style="23" customWidth="1"/>
    <col min="8146" max="8146" width="2.28515625" style="23" customWidth="1"/>
    <col min="8147" max="8147" width="6" style="23" customWidth="1"/>
    <col min="8148" max="8149" width="2.28515625" style="23" customWidth="1"/>
    <col min="8150" max="8150" width="9.42578125" style="23" customWidth="1"/>
    <col min="8151" max="8151" width="2.28515625" style="23" customWidth="1"/>
    <col min="8152" max="8152" width="8.7109375" style="23" customWidth="1"/>
    <col min="8153" max="8153" width="2.28515625" style="23" customWidth="1"/>
    <col min="8154" max="8154" width="9" style="23" customWidth="1"/>
    <col min="8155" max="8155" width="2.28515625" style="23" customWidth="1"/>
    <col min="8156" max="8156" width="9.42578125" style="23" customWidth="1"/>
    <col min="8157" max="8157" width="2.28515625" style="23" customWidth="1"/>
    <col min="8158" max="8158" width="9" style="23" bestFit="1" customWidth="1"/>
    <col min="8159" max="8159" width="2.28515625" style="23" customWidth="1"/>
    <col min="8160" max="8160" width="9.5703125" style="23" customWidth="1"/>
    <col min="8161" max="8161" width="2.28515625" style="23" customWidth="1"/>
    <col min="8162" max="8162" width="10.28515625" style="23" bestFit="1" customWidth="1"/>
    <col min="8163" max="8163" width="2.28515625" style="23" customWidth="1"/>
    <col min="8164" max="8164" width="10.28515625" style="23" bestFit="1" customWidth="1"/>
    <col min="8165" max="8165" width="2.28515625" style="23" customWidth="1"/>
    <col min="8166" max="8166" width="9.28515625" style="23" customWidth="1"/>
    <col min="8167" max="8167" width="2.28515625" style="23" customWidth="1"/>
    <col min="8168" max="8168" width="9" style="23" customWidth="1"/>
    <col min="8169" max="8169" width="2.28515625" style="23" customWidth="1"/>
    <col min="8170" max="8170" width="9.28515625" style="23" customWidth="1"/>
    <col min="8171" max="8171" width="2.28515625" style="23" customWidth="1"/>
    <col min="8172" max="8172" width="9" style="23" customWidth="1"/>
    <col min="8173" max="8400" width="12.42578125" style="23"/>
    <col min="8401" max="8401" width="7.28515625" style="23" customWidth="1"/>
    <col min="8402" max="8402" width="2.28515625" style="23" customWidth="1"/>
    <col min="8403" max="8403" width="6" style="23" customWidth="1"/>
    <col min="8404" max="8405" width="2.28515625" style="23" customWidth="1"/>
    <col min="8406" max="8406" width="9.42578125" style="23" customWidth="1"/>
    <col min="8407" max="8407" width="2.28515625" style="23" customWidth="1"/>
    <col min="8408" max="8408" width="8.7109375" style="23" customWidth="1"/>
    <col min="8409" max="8409" width="2.28515625" style="23" customWidth="1"/>
    <col min="8410" max="8410" width="9" style="23" customWidth="1"/>
    <col min="8411" max="8411" width="2.28515625" style="23" customWidth="1"/>
    <col min="8412" max="8412" width="9.42578125" style="23" customWidth="1"/>
    <col min="8413" max="8413" width="2.28515625" style="23" customWidth="1"/>
    <col min="8414" max="8414" width="9" style="23" bestFit="1" customWidth="1"/>
    <col min="8415" max="8415" width="2.28515625" style="23" customWidth="1"/>
    <col min="8416" max="8416" width="9.5703125" style="23" customWidth="1"/>
    <col min="8417" max="8417" width="2.28515625" style="23" customWidth="1"/>
    <col min="8418" max="8418" width="10.28515625" style="23" bestFit="1" customWidth="1"/>
    <col min="8419" max="8419" width="2.28515625" style="23" customWidth="1"/>
    <col min="8420" max="8420" width="10.28515625" style="23" bestFit="1" customWidth="1"/>
    <col min="8421" max="8421" width="2.28515625" style="23" customWidth="1"/>
    <col min="8422" max="8422" width="9.28515625" style="23" customWidth="1"/>
    <col min="8423" max="8423" width="2.28515625" style="23" customWidth="1"/>
    <col min="8424" max="8424" width="9" style="23" customWidth="1"/>
    <col min="8425" max="8425" width="2.28515625" style="23" customWidth="1"/>
    <col min="8426" max="8426" width="9.28515625" style="23" customWidth="1"/>
    <col min="8427" max="8427" width="2.28515625" style="23" customWidth="1"/>
    <col min="8428" max="8428" width="9" style="23" customWidth="1"/>
    <col min="8429" max="8656" width="12.42578125" style="23"/>
    <col min="8657" max="8657" width="7.28515625" style="23" customWidth="1"/>
    <col min="8658" max="8658" width="2.28515625" style="23" customWidth="1"/>
    <col min="8659" max="8659" width="6" style="23" customWidth="1"/>
    <col min="8660" max="8661" width="2.28515625" style="23" customWidth="1"/>
    <col min="8662" max="8662" width="9.42578125" style="23" customWidth="1"/>
    <col min="8663" max="8663" width="2.28515625" style="23" customWidth="1"/>
    <col min="8664" max="8664" width="8.7109375" style="23" customWidth="1"/>
    <col min="8665" max="8665" width="2.28515625" style="23" customWidth="1"/>
    <col min="8666" max="8666" width="9" style="23" customWidth="1"/>
    <col min="8667" max="8667" width="2.28515625" style="23" customWidth="1"/>
    <col min="8668" max="8668" width="9.42578125" style="23" customWidth="1"/>
    <col min="8669" max="8669" width="2.28515625" style="23" customWidth="1"/>
    <col min="8670" max="8670" width="9" style="23" bestFit="1" customWidth="1"/>
    <col min="8671" max="8671" width="2.28515625" style="23" customWidth="1"/>
    <col min="8672" max="8672" width="9.5703125" style="23" customWidth="1"/>
    <col min="8673" max="8673" width="2.28515625" style="23" customWidth="1"/>
    <col min="8674" max="8674" width="10.28515625" style="23" bestFit="1" customWidth="1"/>
    <col min="8675" max="8675" width="2.28515625" style="23" customWidth="1"/>
    <col min="8676" max="8676" width="10.28515625" style="23" bestFit="1" customWidth="1"/>
    <col min="8677" max="8677" width="2.28515625" style="23" customWidth="1"/>
    <col min="8678" max="8678" width="9.28515625" style="23" customWidth="1"/>
    <col min="8679" max="8679" width="2.28515625" style="23" customWidth="1"/>
    <col min="8680" max="8680" width="9" style="23" customWidth="1"/>
    <col min="8681" max="8681" width="2.28515625" style="23" customWidth="1"/>
    <col min="8682" max="8682" width="9.28515625" style="23" customWidth="1"/>
    <col min="8683" max="8683" width="2.28515625" style="23" customWidth="1"/>
    <col min="8684" max="8684" width="9" style="23" customWidth="1"/>
    <col min="8685" max="8912" width="12.42578125" style="23"/>
    <col min="8913" max="8913" width="7.28515625" style="23" customWidth="1"/>
    <col min="8914" max="8914" width="2.28515625" style="23" customWidth="1"/>
    <col min="8915" max="8915" width="6" style="23" customWidth="1"/>
    <col min="8916" max="8917" width="2.28515625" style="23" customWidth="1"/>
    <col min="8918" max="8918" width="9.42578125" style="23" customWidth="1"/>
    <col min="8919" max="8919" width="2.28515625" style="23" customWidth="1"/>
    <col min="8920" max="8920" width="8.7109375" style="23" customWidth="1"/>
    <col min="8921" max="8921" width="2.28515625" style="23" customWidth="1"/>
    <col min="8922" max="8922" width="9" style="23" customWidth="1"/>
    <col min="8923" max="8923" width="2.28515625" style="23" customWidth="1"/>
    <col min="8924" max="8924" width="9.42578125" style="23" customWidth="1"/>
    <col min="8925" max="8925" width="2.28515625" style="23" customWidth="1"/>
    <col min="8926" max="8926" width="9" style="23" bestFit="1" customWidth="1"/>
    <col min="8927" max="8927" width="2.28515625" style="23" customWidth="1"/>
    <col min="8928" max="8928" width="9.5703125" style="23" customWidth="1"/>
    <col min="8929" max="8929" width="2.28515625" style="23" customWidth="1"/>
    <col min="8930" max="8930" width="10.28515625" style="23" bestFit="1" customWidth="1"/>
    <col min="8931" max="8931" width="2.28515625" style="23" customWidth="1"/>
    <col min="8932" max="8932" width="10.28515625" style="23" bestFit="1" customWidth="1"/>
    <col min="8933" max="8933" width="2.28515625" style="23" customWidth="1"/>
    <col min="8934" max="8934" width="9.28515625" style="23" customWidth="1"/>
    <col min="8935" max="8935" width="2.28515625" style="23" customWidth="1"/>
    <col min="8936" max="8936" width="9" style="23" customWidth="1"/>
    <col min="8937" max="8937" width="2.28515625" style="23" customWidth="1"/>
    <col min="8938" max="8938" width="9.28515625" style="23" customWidth="1"/>
    <col min="8939" max="8939" width="2.28515625" style="23" customWidth="1"/>
    <col min="8940" max="8940" width="9" style="23" customWidth="1"/>
    <col min="8941" max="9168" width="12.42578125" style="23"/>
    <col min="9169" max="9169" width="7.28515625" style="23" customWidth="1"/>
    <col min="9170" max="9170" width="2.28515625" style="23" customWidth="1"/>
    <col min="9171" max="9171" width="6" style="23" customWidth="1"/>
    <col min="9172" max="9173" width="2.28515625" style="23" customWidth="1"/>
    <col min="9174" max="9174" width="9.42578125" style="23" customWidth="1"/>
    <col min="9175" max="9175" width="2.28515625" style="23" customWidth="1"/>
    <col min="9176" max="9176" width="8.7109375" style="23" customWidth="1"/>
    <col min="9177" max="9177" width="2.28515625" style="23" customWidth="1"/>
    <col min="9178" max="9178" width="9" style="23" customWidth="1"/>
    <col min="9179" max="9179" width="2.28515625" style="23" customWidth="1"/>
    <col min="9180" max="9180" width="9.42578125" style="23" customWidth="1"/>
    <col min="9181" max="9181" width="2.28515625" style="23" customWidth="1"/>
    <col min="9182" max="9182" width="9" style="23" bestFit="1" customWidth="1"/>
    <col min="9183" max="9183" width="2.28515625" style="23" customWidth="1"/>
    <col min="9184" max="9184" width="9.5703125" style="23" customWidth="1"/>
    <col min="9185" max="9185" width="2.28515625" style="23" customWidth="1"/>
    <col min="9186" max="9186" width="10.28515625" style="23" bestFit="1" customWidth="1"/>
    <col min="9187" max="9187" width="2.28515625" style="23" customWidth="1"/>
    <col min="9188" max="9188" width="10.28515625" style="23" bestFit="1" customWidth="1"/>
    <col min="9189" max="9189" width="2.28515625" style="23" customWidth="1"/>
    <col min="9190" max="9190" width="9.28515625" style="23" customWidth="1"/>
    <col min="9191" max="9191" width="2.28515625" style="23" customWidth="1"/>
    <col min="9192" max="9192" width="9" style="23" customWidth="1"/>
    <col min="9193" max="9193" width="2.28515625" style="23" customWidth="1"/>
    <col min="9194" max="9194" width="9.28515625" style="23" customWidth="1"/>
    <col min="9195" max="9195" width="2.28515625" style="23" customWidth="1"/>
    <col min="9196" max="9196" width="9" style="23" customWidth="1"/>
    <col min="9197" max="9424" width="12.42578125" style="23"/>
    <col min="9425" max="9425" width="7.28515625" style="23" customWidth="1"/>
    <col min="9426" max="9426" width="2.28515625" style="23" customWidth="1"/>
    <col min="9427" max="9427" width="6" style="23" customWidth="1"/>
    <col min="9428" max="9429" width="2.28515625" style="23" customWidth="1"/>
    <col min="9430" max="9430" width="9.42578125" style="23" customWidth="1"/>
    <col min="9431" max="9431" width="2.28515625" style="23" customWidth="1"/>
    <col min="9432" max="9432" width="8.7109375" style="23" customWidth="1"/>
    <col min="9433" max="9433" width="2.28515625" style="23" customWidth="1"/>
    <col min="9434" max="9434" width="9" style="23" customWidth="1"/>
    <col min="9435" max="9435" width="2.28515625" style="23" customWidth="1"/>
    <col min="9436" max="9436" width="9.42578125" style="23" customWidth="1"/>
    <col min="9437" max="9437" width="2.28515625" style="23" customWidth="1"/>
    <col min="9438" max="9438" width="9" style="23" bestFit="1" customWidth="1"/>
    <col min="9439" max="9439" width="2.28515625" style="23" customWidth="1"/>
    <col min="9440" max="9440" width="9.5703125" style="23" customWidth="1"/>
    <col min="9441" max="9441" width="2.28515625" style="23" customWidth="1"/>
    <col min="9442" max="9442" width="10.28515625" style="23" bestFit="1" customWidth="1"/>
    <col min="9443" max="9443" width="2.28515625" style="23" customWidth="1"/>
    <col min="9444" max="9444" width="10.28515625" style="23" bestFit="1" customWidth="1"/>
    <col min="9445" max="9445" width="2.28515625" style="23" customWidth="1"/>
    <col min="9446" max="9446" width="9.28515625" style="23" customWidth="1"/>
    <col min="9447" max="9447" width="2.28515625" style="23" customWidth="1"/>
    <col min="9448" max="9448" width="9" style="23" customWidth="1"/>
    <col min="9449" max="9449" width="2.28515625" style="23" customWidth="1"/>
    <col min="9450" max="9450" width="9.28515625" style="23" customWidth="1"/>
    <col min="9451" max="9451" width="2.28515625" style="23" customWidth="1"/>
    <col min="9452" max="9452" width="9" style="23" customWidth="1"/>
    <col min="9453" max="9680" width="12.42578125" style="23"/>
    <col min="9681" max="9681" width="7.28515625" style="23" customWidth="1"/>
    <col min="9682" max="9682" width="2.28515625" style="23" customWidth="1"/>
    <col min="9683" max="9683" width="6" style="23" customWidth="1"/>
    <col min="9684" max="9685" width="2.28515625" style="23" customWidth="1"/>
    <col min="9686" max="9686" width="9.42578125" style="23" customWidth="1"/>
    <col min="9687" max="9687" width="2.28515625" style="23" customWidth="1"/>
    <col min="9688" max="9688" width="8.7109375" style="23" customWidth="1"/>
    <col min="9689" max="9689" width="2.28515625" style="23" customWidth="1"/>
    <col min="9690" max="9690" width="9" style="23" customWidth="1"/>
    <col min="9691" max="9691" width="2.28515625" style="23" customWidth="1"/>
    <col min="9692" max="9692" width="9.42578125" style="23" customWidth="1"/>
    <col min="9693" max="9693" width="2.28515625" style="23" customWidth="1"/>
    <col min="9694" max="9694" width="9" style="23" bestFit="1" customWidth="1"/>
    <col min="9695" max="9695" width="2.28515625" style="23" customWidth="1"/>
    <col min="9696" max="9696" width="9.5703125" style="23" customWidth="1"/>
    <col min="9697" max="9697" width="2.28515625" style="23" customWidth="1"/>
    <col min="9698" max="9698" width="10.28515625" style="23" bestFit="1" customWidth="1"/>
    <col min="9699" max="9699" width="2.28515625" style="23" customWidth="1"/>
    <col min="9700" max="9700" width="10.28515625" style="23" bestFit="1" customWidth="1"/>
    <col min="9701" max="9701" width="2.28515625" style="23" customWidth="1"/>
    <col min="9702" max="9702" width="9.28515625" style="23" customWidth="1"/>
    <col min="9703" max="9703" width="2.28515625" style="23" customWidth="1"/>
    <col min="9704" max="9704" width="9" style="23" customWidth="1"/>
    <col min="9705" max="9705" width="2.28515625" style="23" customWidth="1"/>
    <col min="9706" max="9706" width="9.28515625" style="23" customWidth="1"/>
    <col min="9707" max="9707" width="2.28515625" style="23" customWidth="1"/>
    <col min="9708" max="9708" width="9" style="23" customWidth="1"/>
    <col min="9709" max="9936" width="12.42578125" style="23"/>
    <col min="9937" max="9937" width="7.28515625" style="23" customWidth="1"/>
    <col min="9938" max="9938" width="2.28515625" style="23" customWidth="1"/>
    <col min="9939" max="9939" width="6" style="23" customWidth="1"/>
    <col min="9940" max="9941" width="2.28515625" style="23" customWidth="1"/>
    <col min="9942" max="9942" width="9.42578125" style="23" customWidth="1"/>
    <col min="9943" max="9943" width="2.28515625" style="23" customWidth="1"/>
    <col min="9944" max="9944" width="8.7109375" style="23" customWidth="1"/>
    <col min="9945" max="9945" width="2.28515625" style="23" customWidth="1"/>
    <col min="9946" max="9946" width="9" style="23" customWidth="1"/>
    <col min="9947" max="9947" width="2.28515625" style="23" customWidth="1"/>
    <col min="9948" max="9948" width="9.42578125" style="23" customWidth="1"/>
    <col min="9949" max="9949" width="2.28515625" style="23" customWidth="1"/>
    <col min="9950" max="9950" width="9" style="23" bestFit="1" customWidth="1"/>
    <col min="9951" max="9951" width="2.28515625" style="23" customWidth="1"/>
    <col min="9952" max="9952" width="9.5703125" style="23" customWidth="1"/>
    <col min="9953" max="9953" width="2.28515625" style="23" customWidth="1"/>
    <col min="9954" max="9954" width="10.28515625" style="23" bestFit="1" customWidth="1"/>
    <col min="9955" max="9955" width="2.28515625" style="23" customWidth="1"/>
    <col min="9956" max="9956" width="10.28515625" style="23" bestFit="1" customWidth="1"/>
    <col min="9957" max="9957" width="2.28515625" style="23" customWidth="1"/>
    <col min="9958" max="9958" width="9.28515625" style="23" customWidth="1"/>
    <col min="9959" max="9959" width="2.28515625" style="23" customWidth="1"/>
    <col min="9960" max="9960" width="9" style="23" customWidth="1"/>
    <col min="9961" max="9961" width="2.28515625" style="23" customWidth="1"/>
    <col min="9962" max="9962" width="9.28515625" style="23" customWidth="1"/>
    <col min="9963" max="9963" width="2.28515625" style="23" customWidth="1"/>
    <col min="9964" max="9964" width="9" style="23" customWidth="1"/>
    <col min="9965" max="10192" width="12.42578125" style="23"/>
    <col min="10193" max="10193" width="7.28515625" style="23" customWidth="1"/>
    <col min="10194" max="10194" width="2.28515625" style="23" customWidth="1"/>
    <col min="10195" max="10195" width="6" style="23" customWidth="1"/>
    <col min="10196" max="10197" width="2.28515625" style="23" customWidth="1"/>
    <col min="10198" max="10198" width="9.42578125" style="23" customWidth="1"/>
    <col min="10199" max="10199" width="2.28515625" style="23" customWidth="1"/>
    <col min="10200" max="10200" width="8.7109375" style="23" customWidth="1"/>
    <col min="10201" max="10201" width="2.28515625" style="23" customWidth="1"/>
    <col min="10202" max="10202" width="9" style="23" customWidth="1"/>
    <col min="10203" max="10203" width="2.28515625" style="23" customWidth="1"/>
    <col min="10204" max="10204" width="9.42578125" style="23" customWidth="1"/>
    <col min="10205" max="10205" width="2.28515625" style="23" customWidth="1"/>
    <col min="10206" max="10206" width="9" style="23" bestFit="1" customWidth="1"/>
    <col min="10207" max="10207" width="2.28515625" style="23" customWidth="1"/>
    <col min="10208" max="10208" width="9.5703125" style="23" customWidth="1"/>
    <col min="10209" max="10209" width="2.28515625" style="23" customWidth="1"/>
    <col min="10210" max="10210" width="10.28515625" style="23" bestFit="1" customWidth="1"/>
    <col min="10211" max="10211" width="2.28515625" style="23" customWidth="1"/>
    <col min="10212" max="10212" width="10.28515625" style="23" bestFit="1" customWidth="1"/>
    <col min="10213" max="10213" width="2.28515625" style="23" customWidth="1"/>
    <col min="10214" max="10214" width="9.28515625" style="23" customWidth="1"/>
    <col min="10215" max="10215" width="2.28515625" style="23" customWidth="1"/>
    <col min="10216" max="10216" width="9" style="23" customWidth="1"/>
    <col min="10217" max="10217" width="2.28515625" style="23" customWidth="1"/>
    <col min="10218" max="10218" width="9.28515625" style="23" customWidth="1"/>
    <col min="10219" max="10219" width="2.28515625" style="23" customWidth="1"/>
    <col min="10220" max="10220" width="9" style="23" customWidth="1"/>
    <col min="10221" max="10448" width="12.42578125" style="23"/>
    <col min="10449" max="10449" width="7.28515625" style="23" customWidth="1"/>
    <col min="10450" max="10450" width="2.28515625" style="23" customWidth="1"/>
    <col min="10451" max="10451" width="6" style="23" customWidth="1"/>
    <col min="10452" max="10453" width="2.28515625" style="23" customWidth="1"/>
    <col min="10454" max="10454" width="9.42578125" style="23" customWidth="1"/>
    <col min="10455" max="10455" width="2.28515625" style="23" customWidth="1"/>
    <col min="10456" max="10456" width="8.7109375" style="23" customWidth="1"/>
    <col min="10457" max="10457" width="2.28515625" style="23" customWidth="1"/>
    <col min="10458" max="10458" width="9" style="23" customWidth="1"/>
    <col min="10459" max="10459" width="2.28515625" style="23" customWidth="1"/>
    <col min="10460" max="10460" width="9.42578125" style="23" customWidth="1"/>
    <col min="10461" max="10461" width="2.28515625" style="23" customWidth="1"/>
    <col min="10462" max="10462" width="9" style="23" bestFit="1" customWidth="1"/>
    <col min="10463" max="10463" width="2.28515625" style="23" customWidth="1"/>
    <col min="10464" max="10464" width="9.5703125" style="23" customWidth="1"/>
    <col min="10465" max="10465" width="2.28515625" style="23" customWidth="1"/>
    <col min="10466" max="10466" width="10.28515625" style="23" bestFit="1" customWidth="1"/>
    <col min="10467" max="10467" width="2.28515625" style="23" customWidth="1"/>
    <col min="10468" max="10468" width="10.28515625" style="23" bestFit="1" customWidth="1"/>
    <col min="10469" max="10469" width="2.28515625" style="23" customWidth="1"/>
    <col min="10470" max="10470" width="9.28515625" style="23" customWidth="1"/>
    <col min="10471" max="10471" width="2.28515625" style="23" customWidth="1"/>
    <col min="10472" max="10472" width="9" style="23" customWidth="1"/>
    <col min="10473" max="10473" width="2.28515625" style="23" customWidth="1"/>
    <col min="10474" max="10474" width="9.28515625" style="23" customWidth="1"/>
    <col min="10475" max="10475" width="2.28515625" style="23" customWidth="1"/>
    <col min="10476" max="10476" width="9" style="23" customWidth="1"/>
    <col min="10477" max="10704" width="12.42578125" style="23"/>
    <col min="10705" max="10705" width="7.28515625" style="23" customWidth="1"/>
    <col min="10706" max="10706" width="2.28515625" style="23" customWidth="1"/>
    <col min="10707" max="10707" width="6" style="23" customWidth="1"/>
    <col min="10708" max="10709" width="2.28515625" style="23" customWidth="1"/>
    <col min="10710" max="10710" width="9.42578125" style="23" customWidth="1"/>
    <col min="10711" max="10711" width="2.28515625" style="23" customWidth="1"/>
    <col min="10712" max="10712" width="8.7109375" style="23" customWidth="1"/>
    <col min="10713" max="10713" width="2.28515625" style="23" customWidth="1"/>
    <col min="10714" max="10714" width="9" style="23" customWidth="1"/>
    <col min="10715" max="10715" width="2.28515625" style="23" customWidth="1"/>
    <col min="10716" max="10716" width="9.42578125" style="23" customWidth="1"/>
    <col min="10717" max="10717" width="2.28515625" style="23" customWidth="1"/>
    <col min="10718" max="10718" width="9" style="23" bestFit="1" customWidth="1"/>
    <col min="10719" max="10719" width="2.28515625" style="23" customWidth="1"/>
    <col min="10720" max="10720" width="9.5703125" style="23" customWidth="1"/>
    <col min="10721" max="10721" width="2.28515625" style="23" customWidth="1"/>
    <col min="10722" max="10722" width="10.28515625" style="23" bestFit="1" customWidth="1"/>
    <col min="10723" max="10723" width="2.28515625" style="23" customWidth="1"/>
    <col min="10724" max="10724" width="10.28515625" style="23" bestFit="1" customWidth="1"/>
    <col min="10725" max="10725" width="2.28515625" style="23" customWidth="1"/>
    <col min="10726" max="10726" width="9.28515625" style="23" customWidth="1"/>
    <col min="10727" max="10727" width="2.28515625" style="23" customWidth="1"/>
    <col min="10728" max="10728" width="9" style="23" customWidth="1"/>
    <col min="10729" max="10729" width="2.28515625" style="23" customWidth="1"/>
    <col min="10730" max="10730" width="9.28515625" style="23" customWidth="1"/>
    <col min="10731" max="10731" width="2.28515625" style="23" customWidth="1"/>
    <col min="10732" max="10732" width="9" style="23" customWidth="1"/>
    <col min="10733" max="10960" width="12.42578125" style="23"/>
    <col min="10961" max="10961" width="7.28515625" style="23" customWidth="1"/>
    <col min="10962" max="10962" width="2.28515625" style="23" customWidth="1"/>
    <col min="10963" max="10963" width="6" style="23" customWidth="1"/>
    <col min="10964" max="10965" width="2.28515625" style="23" customWidth="1"/>
    <col min="10966" max="10966" width="9.42578125" style="23" customWidth="1"/>
    <col min="10967" max="10967" width="2.28515625" style="23" customWidth="1"/>
    <col min="10968" max="10968" width="8.7109375" style="23" customWidth="1"/>
    <col min="10969" max="10969" width="2.28515625" style="23" customWidth="1"/>
    <col min="10970" max="10970" width="9" style="23" customWidth="1"/>
    <col min="10971" max="10971" width="2.28515625" style="23" customWidth="1"/>
    <col min="10972" max="10972" width="9.42578125" style="23" customWidth="1"/>
    <col min="10973" max="10973" width="2.28515625" style="23" customWidth="1"/>
    <col min="10974" max="10974" width="9" style="23" bestFit="1" customWidth="1"/>
    <col min="10975" max="10975" width="2.28515625" style="23" customWidth="1"/>
    <col min="10976" max="10976" width="9.5703125" style="23" customWidth="1"/>
    <col min="10977" max="10977" width="2.28515625" style="23" customWidth="1"/>
    <col min="10978" max="10978" width="10.28515625" style="23" bestFit="1" customWidth="1"/>
    <col min="10979" max="10979" width="2.28515625" style="23" customWidth="1"/>
    <col min="10980" max="10980" width="10.28515625" style="23" bestFit="1" customWidth="1"/>
    <col min="10981" max="10981" width="2.28515625" style="23" customWidth="1"/>
    <col min="10982" max="10982" width="9.28515625" style="23" customWidth="1"/>
    <col min="10983" max="10983" width="2.28515625" style="23" customWidth="1"/>
    <col min="10984" max="10984" width="9" style="23" customWidth="1"/>
    <col min="10985" max="10985" width="2.28515625" style="23" customWidth="1"/>
    <col min="10986" max="10986" width="9.28515625" style="23" customWidth="1"/>
    <col min="10987" max="10987" width="2.28515625" style="23" customWidth="1"/>
    <col min="10988" max="10988" width="9" style="23" customWidth="1"/>
    <col min="10989" max="11216" width="12.42578125" style="23"/>
    <col min="11217" max="11217" width="7.28515625" style="23" customWidth="1"/>
    <col min="11218" max="11218" width="2.28515625" style="23" customWidth="1"/>
    <col min="11219" max="11219" width="6" style="23" customWidth="1"/>
    <col min="11220" max="11221" width="2.28515625" style="23" customWidth="1"/>
    <col min="11222" max="11222" width="9.42578125" style="23" customWidth="1"/>
    <col min="11223" max="11223" width="2.28515625" style="23" customWidth="1"/>
    <col min="11224" max="11224" width="8.7109375" style="23" customWidth="1"/>
    <col min="11225" max="11225" width="2.28515625" style="23" customWidth="1"/>
    <col min="11226" max="11226" width="9" style="23" customWidth="1"/>
    <col min="11227" max="11227" width="2.28515625" style="23" customWidth="1"/>
    <col min="11228" max="11228" width="9.42578125" style="23" customWidth="1"/>
    <col min="11229" max="11229" width="2.28515625" style="23" customWidth="1"/>
    <col min="11230" max="11230" width="9" style="23" bestFit="1" customWidth="1"/>
    <col min="11231" max="11231" width="2.28515625" style="23" customWidth="1"/>
    <col min="11232" max="11232" width="9.5703125" style="23" customWidth="1"/>
    <col min="11233" max="11233" width="2.28515625" style="23" customWidth="1"/>
    <col min="11234" max="11234" width="10.28515625" style="23" bestFit="1" customWidth="1"/>
    <col min="11235" max="11235" width="2.28515625" style="23" customWidth="1"/>
    <col min="11236" max="11236" width="10.28515625" style="23" bestFit="1" customWidth="1"/>
    <col min="11237" max="11237" width="2.28515625" style="23" customWidth="1"/>
    <col min="11238" max="11238" width="9.28515625" style="23" customWidth="1"/>
    <col min="11239" max="11239" width="2.28515625" style="23" customWidth="1"/>
    <col min="11240" max="11240" width="9" style="23" customWidth="1"/>
    <col min="11241" max="11241" width="2.28515625" style="23" customWidth="1"/>
    <col min="11242" max="11242" width="9.28515625" style="23" customWidth="1"/>
    <col min="11243" max="11243" width="2.28515625" style="23" customWidth="1"/>
    <col min="11244" max="11244" width="9" style="23" customWidth="1"/>
    <col min="11245" max="11472" width="12.42578125" style="23"/>
    <col min="11473" max="11473" width="7.28515625" style="23" customWidth="1"/>
    <col min="11474" max="11474" width="2.28515625" style="23" customWidth="1"/>
    <col min="11475" max="11475" width="6" style="23" customWidth="1"/>
    <col min="11476" max="11477" width="2.28515625" style="23" customWidth="1"/>
    <col min="11478" max="11478" width="9.42578125" style="23" customWidth="1"/>
    <col min="11479" max="11479" width="2.28515625" style="23" customWidth="1"/>
    <col min="11480" max="11480" width="8.7109375" style="23" customWidth="1"/>
    <col min="11481" max="11481" width="2.28515625" style="23" customWidth="1"/>
    <col min="11482" max="11482" width="9" style="23" customWidth="1"/>
    <col min="11483" max="11483" width="2.28515625" style="23" customWidth="1"/>
    <col min="11484" max="11484" width="9.42578125" style="23" customWidth="1"/>
    <col min="11485" max="11485" width="2.28515625" style="23" customWidth="1"/>
    <col min="11486" max="11486" width="9" style="23" bestFit="1" customWidth="1"/>
    <col min="11487" max="11487" width="2.28515625" style="23" customWidth="1"/>
    <col min="11488" max="11488" width="9.5703125" style="23" customWidth="1"/>
    <col min="11489" max="11489" width="2.28515625" style="23" customWidth="1"/>
    <col min="11490" max="11490" width="10.28515625" style="23" bestFit="1" customWidth="1"/>
    <col min="11491" max="11491" width="2.28515625" style="23" customWidth="1"/>
    <col min="11492" max="11492" width="10.28515625" style="23" bestFit="1" customWidth="1"/>
    <col min="11493" max="11493" width="2.28515625" style="23" customWidth="1"/>
    <col min="11494" max="11494" width="9.28515625" style="23" customWidth="1"/>
    <col min="11495" max="11495" width="2.28515625" style="23" customWidth="1"/>
    <col min="11496" max="11496" width="9" style="23" customWidth="1"/>
    <col min="11497" max="11497" width="2.28515625" style="23" customWidth="1"/>
    <col min="11498" max="11498" width="9.28515625" style="23" customWidth="1"/>
    <col min="11499" max="11499" width="2.28515625" style="23" customWidth="1"/>
    <col min="11500" max="11500" width="9" style="23" customWidth="1"/>
    <col min="11501" max="11728" width="12.42578125" style="23"/>
    <col min="11729" max="11729" width="7.28515625" style="23" customWidth="1"/>
    <col min="11730" max="11730" width="2.28515625" style="23" customWidth="1"/>
    <col min="11731" max="11731" width="6" style="23" customWidth="1"/>
    <col min="11732" max="11733" width="2.28515625" style="23" customWidth="1"/>
    <col min="11734" max="11734" width="9.42578125" style="23" customWidth="1"/>
    <col min="11735" max="11735" width="2.28515625" style="23" customWidth="1"/>
    <col min="11736" max="11736" width="8.7109375" style="23" customWidth="1"/>
    <col min="11737" max="11737" width="2.28515625" style="23" customWidth="1"/>
    <col min="11738" max="11738" width="9" style="23" customWidth="1"/>
    <col min="11739" max="11739" width="2.28515625" style="23" customWidth="1"/>
    <col min="11740" max="11740" width="9.42578125" style="23" customWidth="1"/>
    <col min="11741" max="11741" width="2.28515625" style="23" customWidth="1"/>
    <col min="11742" max="11742" width="9" style="23" bestFit="1" customWidth="1"/>
    <col min="11743" max="11743" width="2.28515625" style="23" customWidth="1"/>
    <col min="11744" max="11744" width="9.5703125" style="23" customWidth="1"/>
    <col min="11745" max="11745" width="2.28515625" style="23" customWidth="1"/>
    <col min="11746" max="11746" width="10.28515625" style="23" bestFit="1" customWidth="1"/>
    <col min="11747" max="11747" width="2.28515625" style="23" customWidth="1"/>
    <col min="11748" max="11748" width="10.28515625" style="23" bestFit="1" customWidth="1"/>
    <col min="11749" max="11749" width="2.28515625" style="23" customWidth="1"/>
    <col min="11750" max="11750" width="9.28515625" style="23" customWidth="1"/>
    <col min="11751" max="11751" width="2.28515625" style="23" customWidth="1"/>
    <col min="11752" max="11752" width="9" style="23" customWidth="1"/>
    <col min="11753" max="11753" width="2.28515625" style="23" customWidth="1"/>
    <col min="11754" max="11754" width="9.28515625" style="23" customWidth="1"/>
    <col min="11755" max="11755" width="2.28515625" style="23" customWidth="1"/>
    <col min="11756" max="11756" width="9" style="23" customWidth="1"/>
    <col min="11757" max="11984" width="12.42578125" style="23"/>
    <col min="11985" max="11985" width="7.28515625" style="23" customWidth="1"/>
    <col min="11986" max="11986" width="2.28515625" style="23" customWidth="1"/>
    <col min="11987" max="11987" width="6" style="23" customWidth="1"/>
    <col min="11988" max="11989" width="2.28515625" style="23" customWidth="1"/>
    <col min="11990" max="11990" width="9.42578125" style="23" customWidth="1"/>
    <col min="11991" max="11991" width="2.28515625" style="23" customWidth="1"/>
    <col min="11992" max="11992" width="8.7109375" style="23" customWidth="1"/>
    <col min="11993" max="11993" width="2.28515625" style="23" customWidth="1"/>
    <col min="11994" max="11994" width="9" style="23" customWidth="1"/>
    <col min="11995" max="11995" width="2.28515625" style="23" customWidth="1"/>
    <col min="11996" max="11996" width="9.42578125" style="23" customWidth="1"/>
    <col min="11997" max="11997" width="2.28515625" style="23" customWidth="1"/>
    <col min="11998" max="11998" width="9" style="23" bestFit="1" customWidth="1"/>
    <col min="11999" max="11999" width="2.28515625" style="23" customWidth="1"/>
    <col min="12000" max="12000" width="9.5703125" style="23" customWidth="1"/>
    <col min="12001" max="12001" width="2.28515625" style="23" customWidth="1"/>
    <col min="12002" max="12002" width="10.28515625" style="23" bestFit="1" customWidth="1"/>
    <col min="12003" max="12003" width="2.28515625" style="23" customWidth="1"/>
    <col min="12004" max="12004" width="10.28515625" style="23" bestFit="1" customWidth="1"/>
    <col min="12005" max="12005" width="2.28515625" style="23" customWidth="1"/>
    <col min="12006" max="12006" width="9.28515625" style="23" customWidth="1"/>
    <col min="12007" max="12007" width="2.28515625" style="23" customWidth="1"/>
    <col min="12008" max="12008" width="9" style="23" customWidth="1"/>
    <col min="12009" max="12009" width="2.28515625" style="23" customWidth="1"/>
    <col min="12010" max="12010" width="9.28515625" style="23" customWidth="1"/>
    <col min="12011" max="12011" width="2.28515625" style="23" customWidth="1"/>
    <col min="12012" max="12012" width="9" style="23" customWidth="1"/>
    <col min="12013" max="12240" width="12.42578125" style="23"/>
    <col min="12241" max="12241" width="7.28515625" style="23" customWidth="1"/>
    <col min="12242" max="12242" width="2.28515625" style="23" customWidth="1"/>
    <col min="12243" max="12243" width="6" style="23" customWidth="1"/>
    <col min="12244" max="12245" width="2.28515625" style="23" customWidth="1"/>
    <col min="12246" max="12246" width="9.42578125" style="23" customWidth="1"/>
    <col min="12247" max="12247" width="2.28515625" style="23" customWidth="1"/>
    <col min="12248" max="12248" width="8.7109375" style="23" customWidth="1"/>
    <col min="12249" max="12249" width="2.28515625" style="23" customWidth="1"/>
    <col min="12250" max="12250" width="9" style="23" customWidth="1"/>
    <col min="12251" max="12251" width="2.28515625" style="23" customWidth="1"/>
    <col min="12252" max="12252" width="9.42578125" style="23" customWidth="1"/>
    <col min="12253" max="12253" width="2.28515625" style="23" customWidth="1"/>
    <col min="12254" max="12254" width="9" style="23" bestFit="1" customWidth="1"/>
    <col min="12255" max="12255" width="2.28515625" style="23" customWidth="1"/>
    <col min="12256" max="12256" width="9.5703125" style="23" customWidth="1"/>
    <col min="12257" max="12257" width="2.28515625" style="23" customWidth="1"/>
    <col min="12258" max="12258" width="10.28515625" style="23" bestFit="1" customWidth="1"/>
    <col min="12259" max="12259" width="2.28515625" style="23" customWidth="1"/>
    <col min="12260" max="12260" width="10.28515625" style="23" bestFit="1" customWidth="1"/>
    <col min="12261" max="12261" width="2.28515625" style="23" customWidth="1"/>
    <col min="12262" max="12262" width="9.28515625" style="23" customWidth="1"/>
    <col min="12263" max="12263" width="2.28515625" style="23" customWidth="1"/>
    <col min="12264" max="12264" width="9" style="23" customWidth="1"/>
    <col min="12265" max="12265" width="2.28515625" style="23" customWidth="1"/>
    <col min="12266" max="12266" width="9.28515625" style="23" customWidth="1"/>
    <col min="12267" max="12267" width="2.28515625" style="23" customWidth="1"/>
    <col min="12268" max="12268" width="9" style="23" customWidth="1"/>
    <col min="12269" max="12496" width="12.42578125" style="23"/>
    <col min="12497" max="12497" width="7.28515625" style="23" customWidth="1"/>
    <col min="12498" max="12498" width="2.28515625" style="23" customWidth="1"/>
    <col min="12499" max="12499" width="6" style="23" customWidth="1"/>
    <col min="12500" max="12501" width="2.28515625" style="23" customWidth="1"/>
    <col min="12502" max="12502" width="9.42578125" style="23" customWidth="1"/>
    <col min="12503" max="12503" width="2.28515625" style="23" customWidth="1"/>
    <col min="12504" max="12504" width="8.7109375" style="23" customWidth="1"/>
    <col min="12505" max="12505" width="2.28515625" style="23" customWidth="1"/>
    <col min="12506" max="12506" width="9" style="23" customWidth="1"/>
    <col min="12507" max="12507" width="2.28515625" style="23" customWidth="1"/>
    <col min="12508" max="12508" width="9.42578125" style="23" customWidth="1"/>
    <col min="12509" max="12509" width="2.28515625" style="23" customWidth="1"/>
    <col min="12510" max="12510" width="9" style="23" bestFit="1" customWidth="1"/>
    <col min="12511" max="12511" width="2.28515625" style="23" customWidth="1"/>
    <col min="12512" max="12512" width="9.5703125" style="23" customWidth="1"/>
    <col min="12513" max="12513" width="2.28515625" style="23" customWidth="1"/>
    <col min="12514" max="12514" width="10.28515625" style="23" bestFit="1" customWidth="1"/>
    <col min="12515" max="12515" width="2.28515625" style="23" customWidth="1"/>
    <col min="12516" max="12516" width="10.28515625" style="23" bestFit="1" customWidth="1"/>
    <col min="12517" max="12517" width="2.28515625" style="23" customWidth="1"/>
    <col min="12518" max="12518" width="9.28515625" style="23" customWidth="1"/>
    <col min="12519" max="12519" width="2.28515625" style="23" customWidth="1"/>
    <col min="12520" max="12520" width="9" style="23" customWidth="1"/>
    <col min="12521" max="12521" width="2.28515625" style="23" customWidth="1"/>
    <col min="12522" max="12522" width="9.28515625" style="23" customWidth="1"/>
    <col min="12523" max="12523" width="2.28515625" style="23" customWidth="1"/>
    <col min="12524" max="12524" width="9" style="23" customWidth="1"/>
    <col min="12525" max="12752" width="12.42578125" style="23"/>
    <col min="12753" max="12753" width="7.28515625" style="23" customWidth="1"/>
    <col min="12754" max="12754" width="2.28515625" style="23" customWidth="1"/>
    <col min="12755" max="12755" width="6" style="23" customWidth="1"/>
    <col min="12756" max="12757" width="2.28515625" style="23" customWidth="1"/>
    <col min="12758" max="12758" width="9.42578125" style="23" customWidth="1"/>
    <col min="12759" max="12759" width="2.28515625" style="23" customWidth="1"/>
    <col min="12760" max="12760" width="8.7109375" style="23" customWidth="1"/>
    <col min="12761" max="12761" width="2.28515625" style="23" customWidth="1"/>
    <col min="12762" max="12762" width="9" style="23" customWidth="1"/>
    <col min="12763" max="12763" width="2.28515625" style="23" customWidth="1"/>
    <col min="12764" max="12764" width="9.42578125" style="23" customWidth="1"/>
    <col min="12765" max="12765" width="2.28515625" style="23" customWidth="1"/>
    <col min="12766" max="12766" width="9" style="23" bestFit="1" customWidth="1"/>
    <col min="12767" max="12767" width="2.28515625" style="23" customWidth="1"/>
    <col min="12768" max="12768" width="9.5703125" style="23" customWidth="1"/>
    <col min="12769" max="12769" width="2.28515625" style="23" customWidth="1"/>
    <col min="12770" max="12770" width="10.28515625" style="23" bestFit="1" customWidth="1"/>
    <col min="12771" max="12771" width="2.28515625" style="23" customWidth="1"/>
    <col min="12772" max="12772" width="10.28515625" style="23" bestFit="1" customWidth="1"/>
    <col min="12773" max="12773" width="2.28515625" style="23" customWidth="1"/>
    <col min="12774" max="12774" width="9.28515625" style="23" customWidth="1"/>
    <col min="12775" max="12775" width="2.28515625" style="23" customWidth="1"/>
    <col min="12776" max="12776" width="9" style="23" customWidth="1"/>
    <col min="12777" max="12777" width="2.28515625" style="23" customWidth="1"/>
    <col min="12778" max="12778" width="9.28515625" style="23" customWidth="1"/>
    <col min="12779" max="12779" width="2.28515625" style="23" customWidth="1"/>
    <col min="12780" max="12780" width="9" style="23" customWidth="1"/>
    <col min="12781" max="13008" width="12.42578125" style="23"/>
    <col min="13009" max="13009" width="7.28515625" style="23" customWidth="1"/>
    <col min="13010" max="13010" width="2.28515625" style="23" customWidth="1"/>
    <col min="13011" max="13011" width="6" style="23" customWidth="1"/>
    <col min="13012" max="13013" width="2.28515625" style="23" customWidth="1"/>
    <col min="13014" max="13014" width="9.42578125" style="23" customWidth="1"/>
    <col min="13015" max="13015" width="2.28515625" style="23" customWidth="1"/>
    <col min="13016" max="13016" width="8.7109375" style="23" customWidth="1"/>
    <col min="13017" max="13017" width="2.28515625" style="23" customWidth="1"/>
    <col min="13018" max="13018" width="9" style="23" customWidth="1"/>
    <col min="13019" max="13019" width="2.28515625" style="23" customWidth="1"/>
    <col min="13020" max="13020" width="9.42578125" style="23" customWidth="1"/>
    <col min="13021" max="13021" width="2.28515625" style="23" customWidth="1"/>
    <col min="13022" max="13022" width="9" style="23" bestFit="1" customWidth="1"/>
    <col min="13023" max="13023" width="2.28515625" style="23" customWidth="1"/>
    <col min="13024" max="13024" width="9.5703125" style="23" customWidth="1"/>
    <col min="13025" max="13025" width="2.28515625" style="23" customWidth="1"/>
    <col min="13026" max="13026" width="10.28515625" style="23" bestFit="1" customWidth="1"/>
    <col min="13027" max="13027" width="2.28515625" style="23" customWidth="1"/>
    <col min="13028" max="13028" width="10.28515625" style="23" bestFit="1" customWidth="1"/>
    <col min="13029" max="13029" width="2.28515625" style="23" customWidth="1"/>
    <col min="13030" max="13030" width="9.28515625" style="23" customWidth="1"/>
    <col min="13031" max="13031" width="2.28515625" style="23" customWidth="1"/>
    <col min="13032" max="13032" width="9" style="23" customWidth="1"/>
    <col min="13033" max="13033" width="2.28515625" style="23" customWidth="1"/>
    <col min="13034" max="13034" width="9.28515625" style="23" customWidth="1"/>
    <col min="13035" max="13035" width="2.28515625" style="23" customWidth="1"/>
    <col min="13036" max="13036" width="9" style="23" customWidth="1"/>
    <col min="13037" max="13264" width="12.42578125" style="23"/>
    <col min="13265" max="13265" width="7.28515625" style="23" customWidth="1"/>
    <col min="13266" max="13266" width="2.28515625" style="23" customWidth="1"/>
    <col min="13267" max="13267" width="6" style="23" customWidth="1"/>
    <col min="13268" max="13269" width="2.28515625" style="23" customWidth="1"/>
    <col min="13270" max="13270" width="9.42578125" style="23" customWidth="1"/>
    <col min="13271" max="13271" width="2.28515625" style="23" customWidth="1"/>
    <col min="13272" max="13272" width="8.7109375" style="23" customWidth="1"/>
    <col min="13273" max="13273" width="2.28515625" style="23" customWidth="1"/>
    <col min="13274" max="13274" width="9" style="23" customWidth="1"/>
    <col min="13275" max="13275" width="2.28515625" style="23" customWidth="1"/>
    <col min="13276" max="13276" width="9.42578125" style="23" customWidth="1"/>
    <col min="13277" max="13277" width="2.28515625" style="23" customWidth="1"/>
    <col min="13278" max="13278" width="9" style="23" bestFit="1" customWidth="1"/>
    <col min="13279" max="13279" width="2.28515625" style="23" customWidth="1"/>
    <col min="13280" max="13280" width="9.5703125" style="23" customWidth="1"/>
    <col min="13281" max="13281" width="2.28515625" style="23" customWidth="1"/>
    <col min="13282" max="13282" width="10.28515625" style="23" bestFit="1" customWidth="1"/>
    <col min="13283" max="13283" width="2.28515625" style="23" customWidth="1"/>
    <col min="13284" max="13284" width="10.28515625" style="23" bestFit="1" customWidth="1"/>
    <col min="13285" max="13285" width="2.28515625" style="23" customWidth="1"/>
    <col min="13286" max="13286" width="9.28515625" style="23" customWidth="1"/>
    <col min="13287" max="13287" width="2.28515625" style="23" customWidth="1"/>
    <col min="13288" max="13288" width="9" style="23" customWidth="1"/>
    <col min="13289" max="13289" width="2.28515625" style="23" customWidth="1"/>
    <col min="13290" max="13290" width="9.28515625" style="23" customWidth="1"/>
    <col min="13291" max="13291" width="2.28515625" style="23" customWidth="1"/>
    <col min="13292" max="13292" width="9" style="23" customWidth="1"/>
    <col min="13293" max="13520" width="12.42578125" style="23"/>
    <col min="13521" max="13521" width="7.28515625" style="23" customWidth="1"/>
    <col min="13522" max="13522" width="2.28515625" style="23" customWidth="1"/>
    <col min="13523" max="13523" width="6" style="23" customWidth="1"/>
    <col min="13524" max="13525" width="2.28515625" style="23" customWidth="1"/>
    <col min="13526" max="13526" width="9.42578125" style="23" customWidth="1"/>
    <col min="13527" max="13527" width="2.28515625" style="23" customWidth="1"/>
    <col min="13528" max="13528" width="8.7109375" style="23" customWidth="1"/>
    <col min="13529" max="13529" width="2.28515625" style="23" customWidth="1"/>
    <col min="13530" max="13530" width="9" style="23" customWidth="1"/>
    <col min="13531" max="13531" width="2.28515625" style="23" customWidth="1"/>
    <col min="13532" max="13532" width="9.42578125" style="23" customWidth="1"/>
    <col min="13533" max="13533" width="2.28515625" style="23" customWidth="1"/>
    <col min="13534" max="13534" width="9" style="23" bestFit="1" customWidth="1"/>
    <col min="13535" max="13535" width="2.28515625" style="23" customWidth="1"/>
    <col min="13536" max="13536" width="9.5703125" style="23" customWidth="1"/>
    <col min="13537" max="13537" width="2.28515625" style="23" customWidth="1"/>
    <col min="13538" max="13538" width="10.28515625" style="23" bestFit="1" customWidth="1"/>
    <col min="13539" max="13539" width="2.28515625" style="23" customWidth="1"/>
    <col min="13540" max="13540" width="10.28515625" style="23" bestFit="1" customWidth="1"/>
    <col min="13541" max="13541" width="2.28515625" style="23" customWidth="1"/>
    <col min="13542" max="13542" width="9.28515625" style="23" customWidth="1"/>
    <col min="13543" max="13543" width="2.28515625" style="23" customWidth="1"/>
    <col min="13544" max="13544" width="9" style="23" customWidth="1"/>
    <col min="13545" max="13545" width="2.28515625" style="23" customWidth="1"/>
    <col min="13546" max="13546" width="9.28515625" style="23" customWidth="1"/>
    <col min="13547" max="13547" width="2.28515625" style="23" customWidth="1"/>
    <col min="13548" max="13548" width="9" style="23" customWidth="1"/>
    <col min="13549" max="13776" width="12.42578125" style="23"/>
    <col min="13777" max="13777" width="7.28515625" style="23" customWidth="1"/>
    <col min="13778" max="13778" width="2.28515625" style="23" customWidth="1"/>
    <col min="13779" max="13779" width="6" style="23" customWidth="1"/>
    <col min="13780" max="13781" width="2.28515625" style="23" customWidth="1"/>
    <col min="13782" max="13782" width="9.42578125" style="23" customWidth="1"/>
    <col min="13783" max="13783" width="2.28515625" style="23" customWidth="1"/>
    <col min="13784" max="13784" width="8.7109375" style="23" customWidth="1"/>
    <col min="13785" max="13785" width="2.28515625" style="23" customWidth="1"/>
    <col min="13786" max="13786" width="9" style="23" customWidth="1"/>
    <col min="13787" max="13787" width="2.28515625" style="23" customWidth="1"/>
    <col min="13788" max="13788" width="9.42578125" style="23" customWidth="1"/>
    <col min="13789" max="13789" width="2.28515625" style="23" customWidth="1"/>
    <col min="13790" max="13790" width="9" style="23" bestFit="1" customWidth="1"/>
    <col min="13791" max="13791" width="2.28515625" style="23" customWidth="1"/>
    <col min="13792" max="13792" width="9.5703125" style="23" customWidth="1"/>
    <col min="13793" max="13793" width="2.28515625" style="23" customWidth="1"/>
    <col min="13794" max="13794" width="10.28515625" style="23" bestFit="1" customWidth="1"/>
    <col min="13795" max="13795" width="2.28515625" style="23" customWidth="1"/>
    <col min="13796" max="13796" width="10.28515625" style="23" bestFit="1" customWidth="1"/>
    <col min="13797" max="13797" width="2.28515625" style="23" customWidth="1"/>
    <col min="13798" max="13798" width="9.28515625" style="23" customWidth="1"/>
    <col min="13799" max="13799" width="2.28515625" style="23" customWidth="1"/>
    <col min="13800" max="13800" width="9" style="23" customWidth="1"/>
    <col min="13801" max="13801" width="2.28515625" style="23" customWidth="1"/>
    <col min="13802" max="13802" width="9.28515625" style="23" customWidth="1"/>
    <col min="13803" max="13803" width="2.28515625" style="23" customWidth="1"/>
    <col min="13804" max="13804" width="9" style="23" customWidth="1"/>
    <col min="13805" max="14032" width="12.42578125" style="23"/>
    <col min="14033" max="14033" width="7.28515625" style="23" customWidth="1"/>
    <col min="14034" max="14034" width="2.28515625" style="23" customWidth="1"/>
    <col min="14035" max="14035" width="6" style="23" customWidth="1"/>
    <col min="14036" max="14037" width="2.28515625" style="23" customWidth="1"/>
    <col min="14038" max="14038" width="9.42578125" style="23" customWidth="1"/>
    <col min="14039" max="14039" width="2.28515625" style="23" customWidth="1"/>
    <col min="14040" max="14040" width="8.7109375" style="23" customWidth="1"/>
    <col min="14041" max="14041" width="2.28515625" style="23" customWidth="1"/>
    <col min="14042" max="14042" width="9" style="23" customWidth="1"/>
    <col min="14043" max="14043" width="2.28515625" style="23" customWidth="1"/>
    <col min="14044" max="14044" width="9.42578125" style="23" customWidth="1"/>
    <col min="14045" max="14045" width="2.28515625" style="23" customWidth="1"/>
    <col min="14046" max="14046" width="9" style="23" bestFit="1" customWidth="1"/>
    <col min="14047" max="14047" width="2.28515625" style="23" customWidth="1"/>
    <col min="14048" max="14048" width="9.5703125" style="23" customWidth="1"/>
    <col min="14049" max="14049" width="2.28515625" style="23" customWidth="1"/>
    <col min="14050" max="14050" width="10.28515625" style="23" bestFit="1" customWidth="1"/>
    <col min="14051" max="14051" width="2.28515625" style="23" customWidth="1"/>
    <col min="14052" max="14052" width="10.28515625" style="23" bestFit="1" customWidth="1"/>
    <col min="14053" max="14053" width="2.28515625" style="23" customWidth="1"/>
    <col min="14054" max="14054" width="9.28515625" style="23" customWidth="1"/>
    <col min="14055" max="14055" width="2.28515625" style="23" customWidth="1"/>
    <col min="14056" max="14056" width="9" style="23" customWidth="1"/>
    <col min="14057" max="14057" width="2.28515625" style="23" customWidth="1"/>
    <col min="14058" max="14058" width="9.28515625" style="23" customWidth="1"/>
    <col min="14059" max="14059" width="2.28515625" style="23" customWidth="1"/>
    <col min="14060" max="14060" width="9" style="23" customWidth="1"/>
    <col min="14061" max="14288" width="12.42578125" style="23"/>
    <col min="14289" max="14289" width="7.28515625" style="23" customWidth="1"/>
    <col min="14290" max="14290" width="2.28515625" style="23" customWidth="1"/>
    <col min="14291" max="14291" width="6" style="23" customWidth="1"/>
    <col min="14292" max="14293" width="2.28515625" style="23" customWidth="1"/>
    <col min="14294" max="14294" width="9.42578125" style="23" customWidth="1"/>
    <col min="14295" max="14295" width="2.28515625" style="23" customWidth="1"/>
    <col min="14296" max="14296" width="8.7109375" style="23" customWidth="1"/>
    <col min="14297" max="14297" width="2.28515625" style="23" customWidth="1"/>
    <col min="14298" max="14298" width="9" style="23" customWidth="1"/>
    <col min="14299" max="14299" width="2.28515625" style="23" customWidth="1"/>
    <col min="14300" max="14300" width="9.42578125" style="23" customWidth="1"/>
    <col min="14301" max="14301" width="2.28515625" style="23" customWidth="1"/>
    <col min="14302" max="14302" width="9" style="23" bestFit="1" customWidth="1"/>
    <col min="14303" max="14303" width="2.28515625" style="23" customWidth="1"/>
    <col min="14304" max="14304" width="9.5703125" style="23" customWidth="1"/>
    <col min="14305" max="14305" width="2.28515625" style="23" customWidth="1"/>
    <col min="14306" max="14306" width="10.28515625" style="23" bestFit="1" customWidth="1"/>
    <col min="14307" max="14307" width="2.28515625" style="23" customWidth="1"/>
    <col min="14308" max="14308" width="10.28515625" style="23" bestFit="1" customWidth="1"/>
    <col min="14309" max="14309" width="2.28515625" style="23" customWidth="1"/>
    <col min="14310" max="14310" width="9.28515625" style="23" customWidth="1"/>
    <col min="14311" max="14311" width="2.28515625" style="23" customWidth="1"/>
    <col min="14312" max="14312" width="9" style="23" customWidth="1"/>
    <col min="14313" max="14313" width="2.28515625" style="23" customWidth="1"/>
    <col min="14314" max="14314" width="9.28515625" style="23" customWidth="1"/>
    <col min="14315" max="14315" width="2.28515625" style="23" customWidth="1"/>
    <col min="14316" max="14316" width="9" style="23" customWidth="1"/>
    <col min="14317" max="14544" width="12.42578125" style="23"/>
    <col min="14545" max="14545" width="7.28515625" style="23" customWidth="1"/>
    <col min="14546" max="14546" width="2.28515625" style="23" customWidth="1"/>
    <col min="14547" max="14547" width="6" style="23" customWidth="1"/>
    <col min="14548" max="14549" width="2.28515625" style="23" customWidth="1"/>
    <col min="14550" max="14550" width="9.42578125" style="23" customWidth="1"/>
    <col min="14551" max="14551" width="2.28515625" style="23" customWidth="1"/>
    <col min="14552" max="14552" width="8.7109375" style="23" customWidth="1"/>
    <col min="14553" max="14553" width="2.28515625" style="23" customWidth="1"/>
    <col min="14554" max="14554" width="9" style="23" customWidth="1"/>
    <col min="14555" max="14555" width="2.28515625" style="23" customWidth="1"/>
    <col min="14556" max="14556" width="9.42578125" style="23" customWidth="1"/>
    <col min="14557" max="14557" width="2.28515625" style="23" customWidth="1"/>
    <col min="14558" max="14558" width="9" style="23" bestFit="1" customWidth="1"/>
    <col min="14559" max="14559" width="2.28515625" style="23" customWidth="1"/>
    <col min="14560" max="14560" width="9.5703125" style="23" customWidth="1"/>
    <col min="14561" max="14561" width="2.28515625" style="23" customWidth="1"/>
    <col min="14562" max="14562" width="10.28515625" style="23" bestFit="1" customWidth="1"/>
    <col min="14563" max="14563" width="2.28515625" style="23" customWidth="1"/>
    <col min="14564" max="14564" width="10.28515625" style="23" bestFit="1" customWidth="1"/>
    <col min="14565" max="14565" width="2.28515625" style="23" customWidth="1"/>
    <col min="14566" max="14566" width="9.28515625" style="23" customWidth="1"/>
    <col min="14567" max="14567" width="2.28515625" style="23" customWidth="1"/>
    <col min="14568" max="14568" width="9" style="23" customWidth="1"/>
    <col min="14569" max="14569" width="2.28515625" style="23" customWidth="1"/>
    <col min="14570" max="14570" width="9.28515625" style="23" customWidth="1"/>
    <col min="14571" max="14571" width="2.28515625" style="23" customWidth="1"/>
    <col min="14572" max="14572" width="9" style="23" customWidth="1"/>
    <col min="14573" max="14800" width="12.42578125" style="23"/>
    <col min="14801" max="14801" width="7.28515625" style="23" customWidth="1"/>
    <col min="14802" max="14802" width="2.28515625" style="23" customWidth="1"/>
    <col min="14803" max="14803" width="6" style="23" customWidth="1"/>
    <col min="14804" max="14805" width="2.28515625" style="23" customWidth="1"/>
    <col min="14806" max="14806" width="9.42578125" style="23" customWidth="1"/>
    <col min="14807" max="14807" width="2.28515625" style="23" customWidth="1"/>
    <col min="14808" max="14808" width="8.7109375" style="23" customWidth="1"/>
    <col min="14809" max="14809" width="2.28515625" style="23" customWidth="1"/>
    <col min="14810" max="14810" width="9" style="23" customWidth="1"/>
    <col min="14811" max="14811" width="2.28515625" style="23" customWidth="1"/>
    <col min="14812" max="14812" width="9.42578125" style="23" customWidth="1"/>
    <col min="14813" max="14813" width="2.28515625" style="23" customWidth="1"/>
    <col min="14814" max="14814" width="9" style="23" bestFit="1" customWidth="1"/>
    <col min="14815" max="14815" width="2.28515625" style="23" customWidth="1"/>
    <col min="14816" max="14816" width="9.5703125" style="23" customWidth="1"/>
    <col min="14817" max="14817" width="2.28515625" style="23" customWidth="1"/>
    <col min="14818" max="14818" width="10.28515625" style="23" bestFit="1" customWidth="1"/>
    <col min="14819" max="14819" width="2.28515625" style="23" customWidth="1"/>
    <col min="14820" max="14820" width="10.28515625" style="23" bestFit="1" customWidth="1"/>
    <col min="14821" max="14821" width="2.28515625" style="23" customWidth="1"/>
    <col min="14822" max="14822" width="9.28515625" style="23" customWidth="1"/>
    <col min="14823" max="14823" width="2.28515625" style="23" customWidth="1"/>
    <col min="14824" max="14824" width="9" style="23" customWidth="1"/>
    <col min="14825" max="14825" width="2.28515625" style="23" customWidth="1"/>
    <col min="14826" max="14826" width="9.28515625" style="23" customWidth="1"/>
    <col min="14827" max="14827" width="2.28515625" style="23" customWidth="1"/>
    <col min="14828" max="14828" width="9" style="23" customWidth="1"/>
    <col min="14829" max="15056" width="12.42578125" style="23"/>
    <col min="15057" max="15057" width="7.28515625" style="23" customWidth="1"/>
    <col min="15058" max="15058" width="2.28515625" style="23" customWidth="1"/>
    <col min="15059" max="15059" width="6" style="23" customWidth="1"/>
    <col min="15060" max="15061" width="2.28515625" style="23" customWidth="1"/>
    <col min="15062" max="15062" width="9.42578125" style="23" customWidth="1"/>
    <col min="15063" max="15063" width="2.28515625" style="23" customWidth="1"/>
    <col min="15064" max="15064" width="8.7109375" style="23" customWidth="1"/>
    <col min="15065" max="15065" width="2.28515625" style="23" customWidth="1"/>
    <col min="15066" max="15066" width="9" style="23" customWidth="1"/>
    <col min="15067" max="15067" width="2.28515625" style="23" customWidth="1"/>
    <col min="15068" max="15068" width="9.42578125" style="23" customWidth="1"/>
    <col min="15069" max="15069" width="2.28515625" style="23" customWidth="1"/>
    <col min="15070" max="15070" width="9" style="23" bestFit="1" customWidth="1"/>
    <col min="15071" max="15071" width="2.28515625" style="23" customWidth="1"/>
    <col min="15072" max="15072" width="9.5703125" style="23" customWidth="1"/>
    <col min="15073" max="15073" width="2.28515625" style="23" customWidth="1"/>
    <col min="15074" max="15074" width="10.28515625" style="23" bestFit="1" customWidth="1"/>
    <col min="15075" max="15075" width="2.28515625" style="23" customWidth="1"/>
    <col min="15076" max="15076" width="10.28515625" style="23" bestFit="1" customWidth="1"/>
    <col min="15077" max="15077" width="2.28515625" style="23" customWidth="1"/>
    <col min="15078" max="15078" width="9.28515625" style="23" customWidth="1"/>
    <col min="15079" max="15079" width="2.28515625" style="23" customWidth="1"/>
    <col min="15080" max="15080" width="9" style="23" customWidth="1"/>
    <col min="15081" max="15081" width="2.28515625" style="23" customWidth="1"/>
    <col min="15082" max="15082" width="9.28515625" style="23" customWidth="1"/>
    <col min="15083" max="15083" width="2.28515625" style="23" customWidth="1"/>
    <col min="15084" max="15084" width="9" style="23" customWidth="1"/>
    <col min="15085" max="15312" width="12.42578125" style="23"/>
    <col min="15313" max="15313" width="7.28515625" style="23" customWidth="1"/>
    <col min="15314" max="15314" width="2.28515625" style="23" customWidth="1"/>
    <col min="15315" max="15315" width="6" style="23" customWidth="1"/>
    <col min="15316" max="15317" width="2.28515625" style="23" customWidth="1"/>
    <col min="15318" max="15318" width="9.42578125" style="23" customWidth="1"/>
    <col min="15319" max="15319" width="2.28515625" style="23" customWidth="1"/>
    <col min="15320" max="15320" width="8.7109375" style="23" customWidth="1"/>
    <col min="15321" max="15321" width="2.28515625" style="23" customWidth="1"/>
    <col min="15322" max="15322" width="9" style="23" customWidth="1"/>
    <col min="15323" max="15323" width="2.28515625" style="23" customWidth="1"/>
    <col min="15324" max="15324" width="9.42578125" style="23" customWidth="1"/>
    <col min="15325" max="15325" width="2.28515625" style="23" customWidth="1"/>
    <col min="15326" max="15326" width="9" style="23" bestFit="1" customWidth="1"/>
    <col min="15327" max="15327" width="2.28515625" style="23" customWidth="1"/>
    <col min="15328" max="15328" width="9.5703125" style="23" customWidth="1"/>
    <col min="15329" max="15329" width="2.28515625" style="23" customWidth="1"/>
    <col min="15330" max="15330" width="10.28515625" style="23" bestFit="1" customWidth="1"/>
    <col min="15331" max="15331" width="2.28515625" style="23" customWidth="1"/>
    <col min="15332" max="15332" width="10.28515625" style="23" bestFit="1" customWidth="1"/>
    <col min="15333" max="15333" width="2.28515625" style="23" customWidth="1"/>
    <col min="15334" max="15334" width="9.28515625" style="23" customWidth="1"/>
    <col min="15335" max="15335" width="2.28515625" style="23" customWidth="1"/>
    <col min="15336" max="15336" width="9" style="23" customWidth="1"/>
    <col min="15337" max="15337" width="2.28515625" style="23" customWidth="1"/>
    <col min="15338" max="15338" width="9.28515625" style="23" customWidth="1"/>
    <col min="15339" max="15339" width="2.28515625" style="23" customWidth="1"/>
    <col min="15340" max="15340" width="9" style="23" customWidth="1"/>
    <col min="15341" max="15568" width="12.42578125" style="23"/>
    <col min="15569" max="15569" width="7.28515625" style="23" customWidth="1"/>
    <col min="15570" max="15570" width="2.28515625" style="23" customWidth="1"/>
    <col min="15571" max="15571" width="6" style="23" customWidth="1"/>
    <col min="15572" max="15573" width="2.28515625" style="23" customWidth="1"/>
    <col min="15574" max="15574" width="9.42578125" style="23" customWidth="1"/>
    <col min="15575" max="15575" width="2.28515625" style="23" customWidth="1"/>
    <col min="15576" max="15576" width="8.7109375" style="23" customWidth="1"/>
    <col min="15577" max="15577" width="2.28515625" style="23" customWidth="1"/>
    <col min="15578" max="15578" width="9" style="23" customWidth="1"/>
    <col min="15579" max="15579" width="2.28515625" style="23" customWidth="1"/>
    <col min="15580" max="15580" width="9.42578125" style="23" customWidth="1"/>
    <col min="15581" max="15581" width="2.28515625" style="23" customWidth="1"/>
    <col min="15582" max="15582" width="9" style="23" bestFit="1" customWidth="1"/>
    <col min="15583" max="15583" width="2.28515625" style="23" customWidth="1"/>
    <col min="15584" max="15584" width="9.5703125" style="23" customWidth="1"/>
    <col min="15585" max="15585" width="2.28515625" style="23" customWidth="1"/>
    <col min="15586" max="15586" width="10.28515625" style="23" bestFit="1" customWidth="1"/>
    <col min="15587" max="15587" width="2.28515625" style="23" customWidth="1"/>
    <col min="15588" max="15588" width="10.28515625" style="23" bestFit="1" customWidth="1"/>
    <col min="15589" max="15589" width="2.28515625" style="23" customWidth="1"/>
    <col min="15590" max="15590" width="9.28515625" style="23" customWidth="1"/>
    <col min="15591" max="15591" width="2.28515625" style="23" customWidth="1"/>
    <col min="15592" max="15592" width="9" style="23" customWidth="1"/>
    <col min="15593" max="15593" width="2.28515625" style="23" customWidth="1"/>
    <col min="15594" max="15594" width="9.28515625" style="23" customWidth="1"/>
    <col min="15595" max="15595" width="2.28515625" style="23" customWidth="1"/>
    <col min="15596" max="15596" width="9" style="23" customWidth="1"/>
    <col min="15597" max="15824" width="12.42578125" style="23"/>
    <col min="15825" max="15825" width="7.28515625" style="23" customWidth="1"/>
    <col min="15826" max="15826" width="2.28515625" style="23" customWidth="1"/>
    <col min="15827" max="15827" width="6" style="23" customWidth="1"/>
    <col min="15828" max="15829" width="2.28515625" style="23" customWidth="1"/>
    <col min="15830" max="15830" width="9.42578125" style="23" customWidth="1"/>
    <col min="15831" max="15831" width="2.28515625" style="23" customWidth="1"/>
    <col min="15832" max="15832" width="8.7109375" style="23" customWidth="1"/>
    <col min="15833" max="15833" width="2.28515625" style="23" customWidth="1"/>
    <col min="15834" max="15834" width="9" style="23" customWidth="1"/>
    <col min="15835" max="15835" width="2.28515625" style="23" customWidth="1"/>
    <col min="15836" max="15836" width="9.42578125" style="23" customWidth="1"/>
    <col min="15837" max="15837" width="2.28515625" style="23" customWidth="1"/>
    <col min="15838" max="15838" width="9" style="23" bestFit="1" customWidth="1"/>
    <col min="15839" max="15839" width="2.28515625" style="23" customWidth="1"/>
    <col min="15840" max="15840" width="9.5703125" style="23" customWidth="1"/>
    <col min="15841" max="15841" width="2.28515625" style="23" customWidth="1"/>
    <col min="15842" max="15842" width="10.28515625" style="23" bestFit="1" customWidth="1"/>
    <col min="15843" max="15843" width="2.28515625" style="23" customWidth="1"/>
    <col min="15844" max="15844" width="10.28515625" style="23" bestFit="1" customWidth="1"/>
    <col min="15845" max="15845" width="2.28515625" style="23" customWidth="1"/>
    <col min="15846" max="15846" width="9.28515625" style="23" customWidth="1"/>
    <col min="15847" max="15847" width="2.28515625" style="23" customWidth="1"/>
    <col min="15848" max="15848" width="9" style="23" customWidth="1"/>
    <col min="15849" max="15849" width="2.28515625" style="23" customWidth="1"/>
    <col min="15850" max="15850" width="9.28515625" style="23" customWidth="1"/>
    <col min="15851" max="15851" width="2.28515625" style="23" customWidth="1"/>
    <col min="15852" max="15852" width="9" style="23" customWidth="1"/>
    <col min="15853" max="16080" width="12.42578125" style="23"/>
    <col min="16081" max="16081" width="7.28515625" style="23" customWidth="1"/>
    <col min="16082" max="16082" width="2.28515625" style="23" customWidth="1"/>
    <col min="16083" max="16083" width="6" style="23" customWidth="1"/>
    <col min="16084" max="16085" width="2.28515625" style="23" customWidth="1"/>
    <col min="16086" max="16086" width="9.42578125" style="23" customWidth="1"/>
    <col min="16087" max="16087" width="2.28515625" style="23" customWidth="1"/>
    <col min="16088" max="16088" width="8.7109375" style="23" customWidth="1"/>
    <col min="16089" max="16089" width="2.28515625" style="23" customWidth="1"/>
    <col min="16090" max="16090" width="9" style="23" customWidth="1"/>
    <col min="16091" max="16091" width="2.28515625" style="23" customWidth="1"/>
    <col min="16092" max="16092" width="9.42578125" style="23" customWidth="1"/>
    <col min="16093" max="16093" width="2.28515625" style="23" customWidth="1"/>
    <col min="16094" max="16094" width="9" style="23" bestFit="1" customWidth="1"/>
    <col min="16095" max="16095" width="2.28515625" style="23" customWidth="1"/>
    <col min="16096" max="16096" width="9.5703125" style="23" customWidth="1"/>
    <col min="16097" max="16097" width="2.28515625" style="23" customWidth="1"/>
    <col min="16098" max="16098" width="10.28515625" style="23" bestFit="1" customWidth="1"/>
    <col min="16099" max="16099" width="2.28515625" style="23" customWidth="1"/>
    <col min="16100" max="16100" width="10.28515625" style="23" bestFit="1" customWidth="1"/>
    <col min="16101" max="16101" width="2.28515625" style="23" customWidth="1"/>
    <col min="16102" max="16102" width="9.28515625" style="23" customWidth="1"/>
    <col min="16103" max="16103" width="2.28515625" style="23" customWidth="1"/>
    <col min="16104" max="16104" width="9" style="23" customWidth="1"/>
    <col min="16105" max="16105" width="2.28515625" style="23" customWidth="1"/>
    <col min="16106" max="16106" width="9.28515625" style="23" customWidth="1"/>
    <col min="16107" max="16107" width="2.28515625" style="23" customWidth="1"/>
    <col min="16108" max="16108" width="9" style="23" customWidth="1"/>
    <col min="16109" max="16384" width="12.42578125" style="23"/>
  </cols>
  <sheetData>
    <row r="1" spans="1:11" x14ac:dyDescent="0.25">
      <c r="A1" s="322"/>
      <c r="B1" s="322"/>
      <c r="C1" s="322"/>
      <c r="D1" s="322"/>
      <c r="E1" s="322"/>
      <c r="F1" s="322"/>
      <c r="G1" s="322"/>
      <c r="H1" s="322"/>
      <c r="I1" s="322"/>
      <c r="J1" s="322"/>
    </row>
    <row r="2" spans="1:11" ht="15.75" x14ac:dyDescent="0.25">
      <c r="A2" s="321" t="s">
        <v>316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1" ht="15.75" x14ac:dyDescent="0.25">
      <c r="A3" s="23" t="s">
        <v>165</v>
      </c>
      <c r="C3" s="104"/>
      <c r="D3" s="106"/>
      <c r="E3" s="106"/>
      <c r="F3" s="104"/>
      <c r="G3" s="106"/>
      <c r="H3" s="106"/>
      <c r="I3" s="104"/>
      <c r="J3" s="106"/>
    </row>
    <row r="4" spans="1:11" ht="15.75" x14ac:dyDescent="0.25">
      <c r="C4" s="106"/>
      <c r="D4" s="106"/>
      <c r="E4" s="106"/>
      <c r="F4" s="106"/>
      <c r="G4" s="106"/>
      <c r="H4" s="106"/>
      <c r="I4" s="106"/>
      <c r="J4" s="106"/>
    </row>
    <row r="5" spans="1:11" ht="15.75" x14ac:dyDescent="0.25">
      <c r="A5" s="23" t="s">
        <v>172</v>
      </c>
      <c r="C5" s="106"/>
      <c r="D5" s="106"/>
      <c r="E5" s="106"/>
      <c r="F5" s="106"/>
      <c r="G5" s="106"/>
      <c r="H5" s="106"/>
      <c r="I5" s="106"/>
      <c r="J5" s="106"/>
    </row>
    <row r="6" spans="1:11" ht="15.75" x14ac:dyDescent="0.25">
      <c r="A6" s="23" t="s">
        <v>173</v>
      </c>
      <c r="C6" s="106"/>
      <c r="D6" s="106"/>
      <c r="E6" s="106"/>
      <c r="F6" s="106"/>
      <c r="G6" s="106"/>
      <c r="H6" s="106"/>
      <c r="I6" s="106"/>
      <c r="J6" s="106"/>
    </row>
    <row r="7" spans="1:11" ht="15.75" x14ac:dyDescent="0.25">
      <c r="A7" s="3" t="s">
        <v>174</v>
      </c>
      <c r="C7" s="106"/>
      <c r="D7" s="106"/>
      <c r="E7" s="106"/>
      <c r="F7" s="106"/>
      <c r="G7" s="106"/>
      <c r="H7" s="106"/>
      <c r="I7" s="106"/>
      <c r="J7" s="106"/>
    </row>
    <row r="8" spans="1:11" ht="15.75" x14ac:dyDescent="0.25">
      <c r="C8" s="106"/>
      <c r="D8" s="106"/>
      <c r="E8" s="106"/>
      <c r="F8" s="106"/>
      <c r="G8" s="106"/>
      <c r="H8" s="106"/>
      <c r="I8" s="106"/>
      <c r="J8" s="106"/>
    </row>
    <row r="9" spans="1:11" ht="15.75" x14ac:dyDescent="0.25">
      <c r="A9" s="226"/>
      <c r="B9" s="226"/>
      <c r="C9" s="226"/>
      <c r="D9" s="226"/>
      <c r="E9" s="226"/>
      <c r="F9" s="226"/>
      <c r="G9" s="225"/>
      <c r="H9" s="226"/>
      <c r="I9" s="226"/>
      <c r="J9" s="225"/>
      <c r="K9" s="3"/>
    </row>
    <row r="10" spans="1:11" ht="15.75" customHeight="1" x14ac:dyDescent="0.25">
      <c r="A10" s="226"/>
      <c r="B10" s="226"/>
      <c r="C10" s="226"/>
      <c r="D10" s="225"/>
      <c r="E10" s="226"/>
      <c r="F10" s="226"/>
      <c r="G10" s="225"/>
      <c r="H10" s="312" t="s">
        <v>179</v>
      </c>
      <c r="I10" s="226"/>
      <c r="J10" s="225"/>
      <c r="K10" s="3"/>
    </row>
    <row r="11" spans="1:11" s="3" customFormat="1" ht="15.75" thickBot="1" x14ac:dyDescent="0.3">
      <c r="A11" s="12"/>
      <c r="B11" s="12" t="s">
        <v>177</v>
      </c>
      <c r="C11" s="8" t="s">
        <v>52</v>
      </c>
      <c r="D11" s="227"/>
      <c r="E11" s="8" t="s">
        <v>178</v>
      </c>
      <c r="F11" s="8" t="s">
        <v>53</v>
      </c>
      <c r="G11" s="227"/>
      <c r="H11" s="331"/>
      <c r="I11" s="8" t="s">
        <v>54</v>
      </c>
      <c r="J11" s="227"/>
    </row>
    <row r="12" spans="1:11" x14ac:dyDescent="0.25">
      <c r="A12" s="26" t="s">
        <v>57</v>
      </c>
      <c r="B12" s="26"/>
      <c r="C12" s="21"/>
      <c r="D12" s="21"/>
      <c r="E12" s="21"/>
      <c r="F12" s="20"/>
      <c r="G12" s="21"/>
      <c r="H12" s="20"/>
      <c r="I12" s="20">
        <v>0</v>
      </c>
      <c r="J12" s="21"/>
      <c r="K12" s="3"/>
    </row>
    <row r="13" spans="1:11" x14ac:dyDescent="0.25">
      <c r="A13" s="26" t="s">
        <v>87</v>
      </c>
      <c r="B13" s="249">
        <v>0</v>
      </c>
      <c r="C13" s="20"/>
      <c r="D13" s="21"/>
      <c r="E13" s="250">
        <v>0</v>
      </c>
      <c r="F13" s="20"/>
      <c r="G13" s="251"/>
      <c r="H13" s="1">
        <f>(B13+E13)/2</f>
        <v>0</v>
      </c>
      <c r="I13" s="20">
        <v>0</v>
      </c>
      <c r="J13" s="21"/>
      <c r="K13" s="3"/>
    </row>
    <row r="14" spans="1:11" x14ac:dyDescent="0.25">
      <c r="A14" s="26" t="s">
        <v>58</v>
      </c>
      <c r="B14" s="249">
        <v>378048.06995000009</v>
      </c>
      <c r="C14" s="20">
        <v>3.3051378091378064E-2</v>
      </c>
      <c r="D14" s="21"/>
      <c r="E14" s="250">
        <v>107984.63</v>
      </c>
      <c r="F14" s="20">
        <v>3.1024432839476264E-2</v>
      </c>
      <c r="G14" s="21"/>
      <c r="H14" s="1">
        <f t="shared" ref="H14:H29" si="0">(B14+E14)/2</f>
        <v>243016.34997500005</v>
      </c>
      <c r="I14" s="20">
        <v>3.2000000000000001E-2</v>
      </c>
      <c r="J14" s="21"/>
      <c r="K14" s="3"/>
    </row>
    <row r="15" spans="1:11" x14ac:dyDescent="0.25">
      <c r="A15" s="26" t="s">
        <v>59</v>
      </c>
      <c r="B15" s="249">
        <v>3578454.6799699999</v>
      </c>
      <c r="C15" s="20">
        <v>0.31285137529254492</v>
      </c>
      <c r="D15" s="21"/>
      <c r="E15" s="250">
        <v>809204.79</v>
      </c>
      <c r="F15" s="20">
        <v>0.23248789814566662</v>
      </c>
      <c r="G15" s="21"/>
      <c r="H15" s="1">
        <f t="shared" si="0"/>
        <v>2193829.734985</v>
      </c>
      <c r="I15" s="20">
        <v>0.2727</v>
      </c>
      <c r="J15" s="21"/>
      <c r="K15" s="3"/>
    </row>
    <row r="16" spans="1:11" x14ac:dyDescent="0.25">
      <c r="A16" s="26" t="s">
        <v>60</v>
      </c>
      <c r="B16" s="249">
        <v>97935.51989000001</v>
      </c>
      <c r="C16" s="20">
        <v>8.5621489798590258E-3</v>
      </c>
      <c r="D16" s="21"/>
      <c r="E16" s="250">
        <v>32647.78</v>
      </c>
      <c r="F16" s="20">
        <v>9.3798428347441325E-3</v>
      </c>
      <c r="G16" s="21"/>
      <c r="H16" s="1">
        <f t="shared" si="0"/>
        <v>65291.649945000005</v>
      </c>
      <c r="I16" s="20">
        <v>8.9999999999999993E-3</v>
      </c>
      <c r="J16" s="21"/>
      <c r="K16" s="3"/>
    </row>
    <row r="17" spans="1:12" x14ac:dyDescent="0.25">
      <c r="A17" s="26" t="s">
        <v>61</v>
      </c>
      <c r="B17" s="249">
        <v>1804996.1000099999</v>
      </c>
      <c r="C17" s="20">
        <v>0.14290683651755676</v>
      </c>
      <c r="D17" s="21"/>
      <c r="E17" s="250">
        <v>383905.77</v>
      </c>
      <c r="F17" s="20">
        <v>0.11029772272269138</v>
      </c>
      <c r="G17" s="21"/>
      <c r="H17" s="1">
        <f t="shared" si="0"/>
        <v>1094450.9350049999</v>
      </c>
      <c r="I17" s="20">
        <v>0.12659999999999999</v>
      </c>
      <c r="J17" s="21"/>
      <c r="K17" s="3"/>
    </row>
    <row r="18" spans="1:12" x14ac:dyDescent="0.25">
      <c r="A18" s="26" t="s">
        <v>62</v>
      </c>
      <c r="B18" s="249">
        <v>719772.77004999993</v>
      </c>
      <c r="C18" s="20">
        <v>6.2927135075567034E-2</v>
      </c>
      <c r="D18" s="21"/>
      <c r="E18" s="252">
        <v>193913.86999999997</v>
      </c>
      <c r="F18" s="20">
        <v>5.5712260499090747E-2</v>
      </c>
      <c r="G18" s="21"/>
      <c r="H18" s="1">
        <f t="shared" si="0"/>
        <v>456843.32002499996</v>
      </c>
      <c r="I18" s="20">
        <v>5.9299999999999999E-2</v>
      </c>
      <c r="J18" s="21"/>
      <c r="K18" s="3"/>
    </row>
    <row r="19" spans="1:12" x14ac:dyDescent="0.25">
      <c r="A19" s="26" t="s">
        <v>63</v>
      </c>
      <c r="B19" s="249">
        <v>0</v>
      </c>
      <c r="C19" s="20"/>
      <c r="D19" s="21"/>
      <c r="E19" s="252">
        <v>3501.26</v>
      </c>
      <c r="F19" s="20">
        <v>1.0059265445790263E-3</v>
      </c>
      <c r="G19" s="251"/>
      <c r="H19" s="1">
        <f t="shared" si="0"/>
        <v>1750.63</v>
      </c>
      <c r="I19" s="20">
        <v>5.0000000000000001E-4</v>
      </c>
      <c r="J19" s="21"/>
      <c r="K19" s="3"/>
    </row>
    <row r="20" spans="1:12" x14ac:dyDescent="0.25">
      <c r="A20" s="26" t="s">
        <v>64</v>
      </c>
      <c r="B20" s="249">
        <v>5029386.7201500004</v>
      </c>
      <c r="C20" s="20">
        <v>0.43970112604309419</v>
      </c>
      <c r="D20" s="21"/>
      <c r="E20" s="252">
        <v>1949473.78</v>
      </c>
      <c r="F20" s="20">
        <v>0.56009191641375189</v>
      </c>
      <c r="G20" s="21"/>
      <c r="H20" s="1">
        <f>(B20+E20)/2</f>
        <v>3489430.2500750003</v>
      </c>
      <c r="I20" s="20">
        <v>0.49990000000000001</v>
      </c>
      <c r="J20" s="21"/>
      <c r="K20" s="3"/>
    </row>
    <row r="21" spans="1:12" x14ac:dyDescent="0.25">
      <c r="A21" s="26" t="s">
        <v>65</v>
      </c>
      <c r="B21" s="249">
        <v>0</v>
      </c>
      <c r="C21" s="20"/>
      <c r="D21" s="21"/>
      <c r="E21" s="252"/>
      <c r="F21" s="19">
        <v>0</v>
      </c>
      <c r="G21" s="251"/>
      <c r="H21" s="1">
        <f t="shared" si="0"/>
        <v>0</v>
      </c>
      <c r="I21" s="20">
        <v>0</v>
      </c>
      <c r="J21" s="21"/>
      <c r="K21" s="3"/>
    </row>
    <row r="22" spans="1:12" x14ac:dyDescent="0.25">
      <c r="A22" s="26" t="s">
        <v>66</v>
      </c>
      <c r="B22" s="249">
        <v>0</v>
      </c>
      <c r="C22" s="286"/>
      <c r="D22" s="253"/>
      <c r="E22" s="254"/>
      <c r="F22" s="19">
        <v>0</v>
      </c>
      <c r="G22" s="253"/>
      <c r="H22" s="1">
        <f t="shared" si="0"/>
        <v>0</v>
      </c>
      <c r="I22" s="20"/>
      <c r="J22" s="21"/>
      <c r="K22" s="33"/>
      <c r="L22" s="36"/>
    </row>
    <row r="23" spans="1:12" x14ac:dyDescent="0.25">
      <c r="A23" s="26" t="s">
        <v>67</v>
      </c>
      <c r="B23" s="249"/>
      <c r="C23" s="286"/>
      <c r="D23" s="253"/>
      <c r="E23" s="254"/>
      <c r="F23" s="19">
        <v>0</v>
      </c>
      <c r="G23" s="253"/>
      <c r="H23" s="1">
        <f t="shared" si="0"/>
        <v>0</v>
      </c>
      <c r="I23" s="20"/>
      <c r="J23" s="21"/>
      <c r="K23" s="33"/>
      <c r="L23" s="36"/>
    </row>
    <row r="24" spans="1:12" x14ac:dyDescent="0.25">
      <c r="A24" s="26" t="s">
        <v>68</v>
      </c>
      <c r="B24" s="3"/>
      <c r="C24" s="287"/>
      <c r="D24" s="27"/>
      <c r="E24" s="250"/>
      <c r="F24" s="20"/>
      <c r="G24" s="251"/>
      <c r="H24" s="1">
        <f t="shared" si="0"/>
        <v>0</v>
      </c>
      <c r="I24" s="20"/>
      <c r="J24" s="21"/>
      <c r="K24" s="33"/>
      <c r="L24" s="36"/>
    </row>
    <row r="25" spans="1:12" x14ac:dyDescent="0.25">
      <c r="A25" s="227" t="s">
        <v>69</v>
      </c>
      <c r="B25" s="227"/>
      <c r="C25" s="21"/>
      <c r="D25" s="21"/>
      <c r="E25" s="255"/>
      <c r="F25" s="27">
        <v>0</v>
      </c>
      <c r="G25" s="27"/>
      <c r="H25" s="1">
        <f t="shared" si="0"/>
        <v>0</v>
      </c>
      <c r="I25" s="20">
        <v>0</v>
      </c>
      <c r="J25" s="21"/>
      <c r="K25" s="33"/>
      <c r="L25" s="36"/>
    </row>
    <row r="26" spans="1:12" x14ac:dyDescent="0.25">
      <c r="A26" s="227" t="s">
        <v>70</v>
      </c>
      <c r="B26" s="249"/>
      <c r="C26" s="20"/>
      <c r="D26" s="21"/>
      <c r="E26" s="254"/>
      <c r="F26" s="20"/>
      <c r="G26" s="21"/>
      <c r="H26" s="1"/>
      <c r="I26" s="20"/>
      <c r="J26" s="21"/>
      <c r="K26" s="33"/>
      <c r="L26" s="36"/>
    </row>
    <row r="27" spans="1:12" x14ac:dyDescent="0.25">
      <c r="A27" s="227" t="s">
        <v>71</v>
      </c>
      <c r="B27" s="227"/>
      <c r="C27" s="287"/>
      <c r="D27" s="27"/>
      <c r="E27" s="250"/>
      <c r="F27" s="19">
        <v>0</v>
      </c>
      <c r="G27" s="253"/>
      <c r="H27" s="1">
        <f t="shared" si="0"/>
        <v>0</v>
      </c>
      <c r="I27" s="20"/>
      <c r="J27" s="21"/>
      <c r="K27" s="33"/>
      <c r="L27" s="36"/>
    </row>
    <row r="28" spans="1:12" x14ac:dyDescent="0.25">
      <c r="A28" s="227" t="s">
        <v>72</v>
      </c>
      <c r="B28" s="227"/>
      <c r="C28" s="287"/>
      <c r="D28" s="27"/>
      <c r="E28" s="1"/>
      <c r="F28" s="19">
        <v>0</v>
      </c>
      <c r="G28" s="253"/>
      <c r="H28" s="1">
        <f t="shared" si="0"/>
        <v>0</v>
      </c>
      <c r="I28" s="20"/>
      <c r="J28" s="21"/>
      <c r="K28" s="33"/>
      <c r="L28" s="36"/>
    </row>
    <row r="29" spans="1:12" x14ac:dyDescent="0.25">
      <c r="A29" s="26" t="s">
        <v>11</v>
      </c>
      <c r="B29" s="249">
        <f>SUM(B12:B28)</f>
        <v>11608593.86002</v>
      </c>
      <c r="C29" s="21">
        <f>SUM(C12:C28)</f>
        <v>1</v>
      </c>
      <c r="D29" s="21"/>
      <c r="E29" s="255">
        <f>SUM(E13:E28)</f>
        <v>3480631.88</v>
      </c>
      <c r="F29" s="21">
        <f>SUM(F12:F28)</f>
        <v>1</v>
      </c>
      <c r="G29" s="21"/>
      <c r="H29" s="1">
        <f t="shared" si="0"/>
        <v>7544612.8700099997</v>
      </c>
      <c r="I29" s="21">
        <f>SUM(I12:I28)</f>
        <v>1</v>
      </c>
      <c r="J29" s="21"/>
      <c r="K29" s="33"/>
      <c r="L29" s="36"/>
    </row>
    <row r="30" spans="1:12" x14ac:dyDescent="0.25">
      <c r="A30" s="3"/>
      <c r="B30" s="3"/>
      <c r="C30" s="2"/>
      <c r="D30" s="124"/>
      <c r="E30" s="2"/>
      <c r="G30" s="5"/>
      <c r="J30" s="5"/>
      <c r="K30" s="33"/>
      <c r="L30" s="36"/>
    </row>
    <row r="31" spans="1:12" x14ac:dyDescent="0.25">
      <c r="A31" s="3"/>
      <c r="B31" s="256" t="s">
        <v>177</v>
      </c>
      <c r="C31" s="257">
        <f>B14+B15+B16+B17+B18+B20+B21+B26</f>
        <v>11608593.86002</v>
      </c>
      <c r="D31" s="258"/>
      <c r="E31" s="259" t="s">
        <v>178</v>
      </c>
      <c r="F31" s="260">
        <f>E13+E14+E15+E16+E17+E18+E19+E20+E21+E24+E26</f>
        <v>3480631.88</v>
      </c>
      <c r="G31" s="261"/>
      <c r="H31" s="256" t="s">
        <v>180</v>
      </c>
      <c r="I31" s="260">
        <f>H13+H14+H15+H16+H17+H18+H19+H20+H21+H24+H26</f>
        <v>7544612.8700099997</v>
      </c>
      <c r="J31" s="125"/>
      <c r="K31" s="33"/>
      <c r="L31" s="36"/>
    </row>
    <row r="32" spans="1:12" x14ac:dyDescent="0.25">
      <c r="A32" s="3"/>
      <c r="B32" s="3"/>
      <c r="C32" s="2"/>
      <c r="D32" s="124"/>
      <c r="E32" s="2"/>
      <c r="G32" s="5"/>
      <c r="J32" s="5"/>
      <c r="K32" s="33"/>
      <c r="L32" s="36"/>
    </row>
    <row r="33" spans="7:12" x14ac:dyDescent="0.25">
      <c r="G33" s="5"/>
      <c r="J33" s="5"/>
      <c r="L33" s="36"/>
    </row>
    <row r="34" spans="7:12" x14ac:dyDescent="0.25">
      <c r="G34" s="5"/>
      <c r="J34" s="5"/>
      <c r="K34" s="35"/>
      <c r="L34" s="36"/>
    </row>
    <row r="35" spans="7:12" x14ac:dyDescent="0.25">
      <c r="J35" s="5"/>
      <c r="K35" s="35"/>
      <c r="L35" s="36"/>
    </row>
  </sheetData>
  <mergeCells count="3">
    <mergeCell ref="A1:J1"/>
    <mergeCell ref="A2:J2"/>
    <mergeCell ref="H10:H11"/>
  </mergeCells>
  <printOptions horizontalCentered="1"/>
  <pageMargins left="0.7" right="0.7" top="0.75" bottom="0.75" header="0.3" footer="0.3"/>
  <pageSetup scale="80" orientation="portrait" r:id="rId1"/>
  <rowBreaks count="1" manualBreakCount="1">
    <brk id="29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2"/>
  <sheetViews>
    <sheetView workbookViewId="0">
      <selection sqref="A1:D1"/>
    </sheetView>
  </sheetViews>
  <sheetFormatPr defaultColWidth="12.42578125" defaultRowHeight="15" x14ac:dyDescent="0.25"/>
  <cols>
    <col min="1" max="1" width="11.28515625" style="23" customWidth="1"/>
    <col min="2" max="2" width="3.7109375" style="3" customWidth="1"/>
    <col min="3" max="3" width="11.5703125" style="3" bestFit="1" customWidth="1"/>
    <col min="4" max="4" width="15.28515625" style="3" bestFit="1" customWidth="1"/>
    <col min="5" max="5" width="12.42578125" style="23"/>
    <col min="6" max="6" width="13.42578125" style="23" customWidth="1"/>
    <col min="7" max="9" width="12.42578125" style="23"/>
    <col min="10" max="10" width="13.28515625" style="23" bestFit="1" customWidth="1"/>
    <col min="11" max="207" width="12.42578125" style="23"/>
    <col min="208" max="208" width="7.28515625" style="23" customWidth="1"/>
    <col min="209" max="209" width="2.28515625" style="23" customWidth="1"/>
    <col min="210" max="210" width="6" style="23" customWidth="1"/>
    <col min="211" max="212" width="2.28515625" style="23" customWidth="1"/>
    <col min="213" max="213" width="9.42578125" style="23" customWidth="1"/>
    <col min="214" max="214" width="2.28515625" style="23" customWidth="1"/>
    <col min="215" max="215" width="8.7109375" style="23" customWidth="1"/>
    <col min="216" max="216" width="2.28515625" style="23" customWidth="1"/>
    <col min="217" max="217" width="9" style="23" customWidth="1"/>
    <col min="218" max="218" width="2.28515625" style="23" customWidth="1"/>
    <col min="219" max="219" width="9.42578125" style="23" customWidth="1"/>
    <col min="220" max="220" width="2.28515625" style="23" customWidth="1"/>
    <col min="221" max="221" width="9" style="23" bestFit="1" customWidth="1"/>
    <col min="222" max="222" width="2.28515625" style="23" customWidth="1"/>
    <col min="223" max="223" width="9.5703125" style="23" customWidth="1"/>
    <col min="224" max="224" width="2.28515625" style="23" customWidth="1"/>
    <col min="225" max="225" width="10.28515625" style="23" bestFit="1" customWidth="1"/>
    <col min="226" max="226" width="2.28515625" style="23" customWidth="1"/>
    <col min="227" max="227" width="10.28515625" style="23" bestFit="1" customWidth="1"/>
    <col min="228" max="228" width="2.28515625" style="23" customWidth="1"/>
    <col min="229" max="229" width="9.28515625" style="23" customWidth="1"/>
    <col min="230" max="230" width="2.28515625" style="23" customWidth="1"/>
    <col min="231" max="231" width="9" style="23" customWidth="1"/>
    <col min="232" max="232" width="2.28515625" style="23" customWidth="1"/>
    <col min="233" max="233" width="9.28515625" style="23" customWidth="1"/>
    <col min="234" max="234" width="2.28515625" style="23" customWidth="1"/>
    <col min="235" max="235" width="9" style="23" customWidth="1"/>
    <col min="236" max="463" width="12.42578125" style="23"/>
    <col min="464" max="464" width="7.28515625" style="23" customWidth="1"/>
    <col min="465" max="465" width="2.28515625" style="23" customWidth="1"/>
    <col min="466" max="466" width="6" style="23" customWidth="1"/>
    <col min="467" max="468" width="2.28515625" style="23" customWidth="1"/>
    <col min="469" max="469" width="9.42578125" style="23" customWidth="1"/>
    <col min="470" max="470" width="2.28515625" style="23" customWidth="1"/>
    <col min="471" max="471" width="8.7109375" style="23" customWidth="1"/>
    <col min="472" max="472" width="2.28515625" style="23" customWidth="1"/>
    <col min="473" max="473" width="9" style="23" customWidth="1"/>
    <col min="474" max="474" width="2.28515625" style="23" customWidth="1"/>
    <col min="475" max="475" width="9.42578125" style="23" customWidth="1"/>
    <col min="476" max="476" width="2.28515625" style="23" customWidth="1"/>
    <col min="477" max="477" width="9" style="23" bestFit="1" customWidth="1"/>
    <col min="478" max="478" width="2.28515625" style="23" customWidth="1"/>
    <col min="479" max="479" width="9.5703125" style="23" customWidth="1"/>
    <col min="480" max="480" width="2.28515625" style="23" customWidth="1"/>
    <col min="481" max="481" width="10.28515625" style="23" bestFit="1" customWidth="1"/>
    <col min="482" max="482" width="2.28515625" style="23" customWidth="1"/>
    <col min="483" max="483" width="10.28515625" style="23" bestFit="1" customWidth="1"/>
    <col min="484" max="484" width="2.28515625" style="23" customWidth="1"/>
    <col min="485" max="485" width="9.28515625" style="23" customWidth="1"/>
    <col min="486" max="486" width="2.28515625" style="23" customWidth="1"/>
    <col min="487" max="487" width="9" style="23" customWidth="1"/>
    <col min="488" max="488" width="2.28515625" style="23" customWidth="1"/>
    <col min="489" max="489" width="9.28515625" style="23" customWidth="1"/>
    <col min="490" max="490" width="2.28515625" style="23" customWidth="1"/>
    <col min="491" max="491" width="9" style="23" customWidth="1"/>
    <col min="492" max="719" width="12.42578125" style="23"/>
    <col min="720" max="720" width="7.28515625" style="23" customWidth="1"/>
    <col min="721" max="721" width="2.28515625" style="23" customWidth="1"/>
    <col min="722" max="722" width="6" style="23" customWidth="1"/>
    <col min="723" max="724" width="2.28515625" style="23" customWidth="1"/>
    <col min="725" max="725" width="9.42578125" style="23" customWidth="1"/>
    <col min="726" max="726" width="2.28515625" style="23" customWidth="1"/>
    <col min="727" max="727" width="8.7109375" style="23" customWidth="1"/>
    <col min="728" max="728" width="2.28515625" style="23" customWidth="1"/>
    <col min="729" max="729" width="9" style="23" customWidth="1"/>
    <col min="730" max="730" width="2.28515625" style="23" customWidth="1"/>
    <col min="731" max="731" width="9.42578125" style="23" customWidth="1"/>
    <col min="732" max="732" width="2.28515625" style="23" customWidth="1"/>
    <col min="733" max="733" width="9" style="23" bestFit="1" customWidth="1"/>
    <col min="734" max="734" width="2.28515625" style="23" customWidth="1"/>
    <col min="735" max="735" width="9.5703125" style="23" customWidth="1"/>
    <col min="736" max="736" width="2.28515625" style="23" customWidth="1"/>
    <col min="737" max="737" width="10.28515625" style="23" bestFit="1" customWidth="1"/>
    <col min="738" max="738" width="2.28515625" style="23" customWidth="1"/>
    <col min="739" max="739" width="10.28515625" style="23" bestFit="1" customWidth="1"/>
    <col min="740" max="740" width="2.28515625" style="23" customWidth="1"/>
    <col min="741" max="741" width="9.28515625" style="23" customWidth="1"/>
    <col min="742" max="742" width="2.28515625" style="23" customWidth="1"/>
    <col min="743" max="743" width="9" style="23" customWidth="1"/>
    <col min="744" max="744" width="2.28515625" style="23" customWidth="1"/>
    <col min="745" max="745" width="9.28515625" style="23" customWidth="1"/>
    <col min="746" max="746" width="2.28515625" style="23" customWidth="1"/>
    <col min="747" max="747" width="9" style="23" customWidth="1"/>
    <col min="748" max="975" width="12.42578125" style="23"/>
    <col min="976" max="976" width="7.28515625" style="23" customWidth="1"/>
    <col min="977" max="977" width="2.28515625" style="23" customWidth="1"/>
    <col min="978" max="978" width="6" style="23" customWidth="1"/>
    <col min="979" max="980" width="2.28515625" style="23" customWidth="1"/>
    <col min="981" max="981" width="9.42578125" style="23" customWidth="1"/>
    <col min="982" max="982" width="2.28515625" style="23" customWidth="1"/>
    <col min="983" max="983" width="8.7109375" style="23" customWidth="1"/>
    <col min="984" max="984" width="2.28515625" style="23" customWidth="1"/>
    <col min="985" max="985" width="9" style="23" customWidth="1"/>
    <col min="986" max="986" width="2.28515625" style="23" customWidth="1"/>
    <col min="987" max="987" width="9.42578125" style="23" customWidth="1"/>
    <col min="988" max="988" width="2.28515625" style="23" customWidth="1"/>
    <col min="989" max="989" width="9" style="23" bestFit="1" customWidth="1"/>
    <col min="990" max="990" width="2.28515625" style="23" customWidth="1"/>
    <col min="991" max="991" width="9.5703125" style="23" customWidth="1"/>
    <col min="992" max="992" width="2.28515625" style="23" customWidth="1"/>
    <col min="993" max="993" width="10.28515625" style="23" bestFit="1" customWidth="1"/>
    <col min="994" max="994" width="2.28515625" style="23" customWidth="1"/>
    <col min="995" max="995" width="10.28515625" style="23" bestFit="1" customWidth="1"/>
    <col min="996" max="996" width="2.28515625" style="23" customWidth="1"/>
    <col min="997" max="997" width="9.28515625" style="23" customWidth="1"/>
    <col min="998" max="998" width="2.28515625" style="23" customWidth="1"/>
    <col min="999" max="999" width="9" style="23" customWidth="1"/>
    <col min="1000" max="1000" width="2.28515625" style="23" customWidth="1"/>
    <col min="1001" max="1001" width="9.28515625" style="23" customWidth="1"/>
    <col min="1002" max="1002" width="2.28515625" style="23" customWidth="1"/>
    <col min="1003" max="1003" width="9" style="23" customWidth="1"/>
    <col min="1004" max="1231" width="12.42578125" style="23"/>
    <col min="1232" max="1232" width="7.28515625" style="23" customWidth="1"/>
    <col min="1233" max="1233" width="2.28515625" style="23" customWidth="1"/>
    <col min="1234" max="1234" width="6" style="23" customWidth="1"/>
    <col min="1235" max="1236" width="2.28515625" style="23" customWidth="1"/>
    <col min="1237" max="1237" width="9.42578125" style="23" customWidth="1"/>
    <col min="1238" max="1238" width="2.28515625" style="23" customWidth="1"/>
    <col min="1239" max="1239" width="8.7109375" style="23" customWidth="1"/>
    <col min="1240" max="1240" width="2.28515625" style="23" customWidth="1"/>
    <col min="1241" max="1241" width="9" style="23" customWidth="1"/>
    <col min="1242" max="1242" width="2.28515625" style="23" customWidth="1"/>
    <col min="1243" max="1243" width="9.42578125" style="23" customWidth="1"/>
    <col min="1244" max="1244" width="2.28515625" style="23" customWidth="1"/>
    <col min="1245" max="1245" width="9" style="23" bestFit="1" customWidth="1"/>
    <col min="1246" max="1246" width="2.28515625" style="23" customWidth="1"/>
    <col min="1247" max="1247" width="9.5703125" style="23" customWidth="1"/>
    <col min="1248" max="1248" width="2.28515625" style="23" customWidth="1"/>
    <col min="1249" max="1249" width="10.28515625" style="23" bestFit="1" customWidth="1"/>
    <col min="1250" max="1250" width="2.28515625" style="23" customWidth="1"/>
    <col min="1251" max="1251" width="10.28515625" style="23" bestFit="1" customWidth="1"/>
    <col min="1252" max="1252" width="2.28515625" style="23" customWidth="1"/>
    <col min="1253" max="1253" width="9.28515625" style="23" customWidth="1"/>
    <col min="1254" max="1254" width="2.28515625" style="23" customWidth="1"/>
    <col min="1255" max="1255" width="9" style="23" customWidth="1"/>
    <col min="1256" max="1256" width="2.28515625" style="23" customWidth="1"/>
    <col min="1257" max="1257" width="9.28515625" style="23" customWidth="1"/>
    <col min="1258" max="1258" width="2.28515625" style="23" customWidth="1"/>
    <col min="1259" max="1259" width="9" style="23" customWidth="1"/>
    <col min="1260" max="1487" width="12.42578125" style="23"/>
    <col min="1488" max="1488" width="7.28515625" style="23" customWidth="1"/>
    <col min="1489" max="1489" width="2.28515625" style="23" customWidth="1"/>
    <col min="1490" max="1490" width="6" style="23" customWidth="1"/>
    <col min="1491" max="1492" width="2.28515625" style="23" customWidth="1"/>
    <col min="1493" max="1493" width="9.42578125" style="23" customWidth="1"/>
    <col min="1494" max="1494" width="2.28515625" style="23" customWidth="1"/>
    <col min="1495" max="1495" width="8.7109375" style="23" customWidth="1"/>
    <col min="1496" max="1496" width="2.28515625" style="23" customWidth="1"/>
    <col min="1497" max="1497" width="9" style="23" customWidth="1"/>
    <col min="1498" max="1498" width="2.28515625" style="23" customWidth="1"/>
    <col min="1499" max="1499" width="9.42578125" style="23" customWidth="1"/>
    <col min="1500" max="1500" width="2.28515625" style="23" customWidth="1"/>
    <col min="1501" max="1501" width="9" style="23" bestFit="1" customWidth="1"/>
    <col min="1502" max="1502" width="2.28515625" style="23" customWidth="1"/>
    <col min="1503" max="1503" width="9.5703125" style="23" customWidth="1"/>
    <col min="1504" max="1504" width="2.28515625" style="23" customWidth="1"/>
    <col min="1505" max="1505" width="10.28515625" style="23" bestFit="1" customWidth="1"/>
    <col min="1506" max="1506" width="2.28515625" style="23" customWidth="1"/>
    <col min="1507" max="1507" width="10.28515625" style="23" bestFit="1" customWidth="1"/>
    <col min="1508" max="1508" width="2.28515625" style="23" customWidth="1"/>
    <col min="1509" max="1509" width="9.28515625" style="23" customWidth="1"/>
    <col min="1510" max="1510" width="2.28515625" style="23" customWidth="1"/>
    <col min="1511" max="1511" width="9" style="23" customWidth="1"/>
    <col min="1512" max="1512" width="2.28515625" style="23" customWidth="1"/>
    <col min="1513" max="1513" width="9.28515625" style="23" customWidth="1"/>
    <col min="1514" max="1514" width="2.28515625" style="23" customWidth="1"/>
    <col min="1515" max="1515" width="9" style="23" customWidth="1"/>
    <col min="1516" max="1743" width="12.42578125" style="23"/>
    <col min="1744" max="1744" width="7.28515625" style="23" customWidth="1"/>
    <col min="1745" max="1745" width="2.28515625" style="23" customWidth="1"/>
    <col min="1746" max="1746" width="6" style="23" customWidth="1"/>
    <col min="1747" max="1748" width="2.28515625" style="23" customWidth="1"/>
    <col min="1749" max="1749" width="9.42578125" style="23" customWidth="1"/>
    <col min="1750" max="1750" width="2.28515625" style="23" customWidth="1"/>
    <col min="1751" max="1751" width="8.7109375" style="23" customWidth="1"/>
    <col min="1752" max="1752" width="2.28515625" style="23" customWidth="1"/>
    <col min="1753" max="1753" width="9" style="23" customWidth="1"/>
    <col min="1754" max="1754" width="2.28515625" style="23" customWidth="1"/>
    <col min="1755" max="1755" width="9.42578125" style="23" customWidth="1"/>
    <col min="1756" max="1756" width="2.28515625" style="23" customWidth="1"/>
    <col min="1757" max="1757" width="9" style="23" bestFit="1" customWidth="1"/>
    <col min="1758" max="1758" width="2.28515625" style="23" customWidth="1"/>
    <col min="1759" max="1759" width="9.5703125" style="23" customWidth="1"/>
    <col min="1760" max="1760" width="2.28515625" style="23" customWidth="1"/>
    <col min="1761" max="1761" width="10.28515625" style="23" bestFit="1" customWidth="1"/>
    <col min="1762" max="1762" width="2.28515625" style="23" customWidth="1"/>
    <col min="1763" max="1763" width="10.28515625" style="23" bestFit="1" customWidth="1"/>
    <col min="1764" max="1764" width="2.28515625" style="23" customWidth="1"/>
    <col min="1765" max="1765" width="9.28515625" style="23" customWidth="1"/>
    <col min="1766" max="1766" width="2.28515625" style="23" customWidth="1"/>
    <col min="1767" max="1767" width="9" style="23" customWidth="1"/>
    <col min="1768" max="1768" width="2.28515625" style="23" customWidth="1"/>
    <col min="1769" max="1769" width="9.28515625" style="23" customWidth="1"/>
    <col min="1770" max="1770" width="2.28515625" style="23" customWidth="1"/>
    <col min="1771" max="1771" width="9" style="23" customWidth="1"/>
    <col min="1772" max="1999" width="12.42578125" style="23"/>
    <col min="2000" max="2000" width="7.28515625" style="23" customWidth="1"/>
    <col min="2001" max="2001" width="2.28515625" style="23" customWidth="1"/>
    <col min="2002" max="2002" width="6" style="23" customWidth="1"/>
    <col min="2003" max="2004" width="2.28515625" style="23" customWidth="1"/>
    <col min="2005" max="2005" width="9.42578125" style="23" customWidth="1"/>
    <col min="2006" max="2006" width="2.28515625" style="23" customWidth="1"/>
    <col min="2007" max="2007" width="8.7109375" style="23" customWidth="1"/>
    <col min="2008" max="2008" width="2.28515625" style="23" customWidth="1"/>
    <col min="2009" max="2009" width="9" style="23" customWidth="1"/>
    <col min="2010" max="2010" width="2.28515625" style="23" customWidth="1"/>
    <col min="2011" max="2011" width="9.42578125" style="23" customWidth="1"/>
    <col min="2012" max="2012" width="2.28515625" style="23" customWidth="1"/>
    <col min="2013" max="2013" width="9" style="23" bestFit="1" customWidth="1"/>
    <col min="2014" max="2014" width="2.28515625" style="23" customWidth="1"/>
    <col min="2015" max="2015" width="9.5703125" style="23" customWidth="1"/>
    <col min="2016" max="2016" width="2.28515625" style="23" customWidth="1"/>
    <col min="2017" max="2017" width="10.28515625" style="23" bestFit="1" customWidth="1"/>
    <col min="2018" max="2018" width="2.28515625" style="23" customWidth="1"/>
    <col min="2019" max="2019" width="10.28515625" style="23" bestFit="1" customWidth="1"/>
    <col min="2020" max="2020" width="2.28515625" style="23" customWidth="1"/>
    <col min="2021" max="2021" width="9.28515625" style="23" customWidth="1"/>
    <col min="2022" max="2022" width="2.28515625" style="23" customWidth="1"/>
    <col min="2023" max="2023" width="9" style="23" customWidth="1"/>
    <col min="2024" max="2024" width="2.28515625" style="23" customWidth="1"/>
    <col min="2025" max="2025" width="9.28515625" style="23" customWidth="1"/>
    <col min="2026" max="2026" width="2.28515625" style="23" customWidth="1"/>
    <col min="2027" max="2027" width="9" style="23" customWidth="1"/>
    <col min="2028" max="2255" width="12.42578125" style="23"/>
    <col min="2256" max="2256" width="7.28515625" style="23" customWidth="1"/>
    <col min="2257" max="2257" width="2.28515625" style="23" customWidth="1"/>
    <col min="2258" max="2258" width="6" style="23" customWidth="1"/>
    <col min="2259" max="2260" width="2.28515625" style="23" customWidth="1"/>
    <col min="2261" max="2261" width="9.42578125" style="23" customWidth="1"/>
    <col min="2262" max="2262" width="2.28515625" style="23" customWidth="1"/>
    <col min="2263" max="2263" width="8.7109375" style="23" customWidth="1"/>
    <col min="2264" max="2264" width="2.28515625" style="23" customWidth="1"/>
    <col min="2265" max="2265" width="9" style="23" customWidth="1"/>
    <col min="2266" max="2266" width="2.28515625" style="23" customWidth="1"/>
    <col min="2267" max="2267" width="9.42578125" style="23" customWidth="1"/>
    <col min="2268" max="2268" width="2.28515625" style="23" customWidth="1"/>
    <col min="2269" max="2269" width="9" style="23" bestFit="1" customWidth="1"/>
    <col min="2270" max="2270" width="2.28515625" style="23" customWidth="1"/>
    <col min="2271" max="2271" width="9.5703125" style="23" customWidth="1"/>
    <col min="2272" max="2272" width="2.28515625" style="23" customWidth="1"/>
    <col min="2273" max="2273" width="10.28515625" style="23" bestFit="1" customWidth="1"/>
    <col min="2274" max="2274" width="2.28515625" style="23" customWidth="1"/>
    <col min="2275" max="2275" width="10.28515625" style="23" bestFit="1" customWidth="1"/>
    <col min="2276" max="2276" width="2.28515625" style="23" customWidth="1"/>
    <col min="2277" max="2277" width="9.28515625" style="23" customWidth="1"/>
    <col min="2278" max="2278" width="2.28515625" style="23" customWidth="1"/>
    <col min="2279" max="2279" width="9" style="23" customWidth="1"/>
    <col min="2280" max="2280" width="2.28515625" style="23" customWidth="1"/>
    <col min="2281" max="2281" width="9.28515625" style="23" customWidth="1"/>
    <col min="2282" max="2282" width="2.28515625" style="23" customWidth="1"/>
    <col min="2283" max="2283" width="9" style="23" customWidth="1"/>
    <col min="2284" max="2511" width="12.42578125" style="23"/>
    <col min="2512" max="2512" width="7.28515625" style="23" customWidth="1"/>
    <col min="2513" max="2513" width="2.28515625" style="23" customWidth="1"/>
    <col min="2514" max="2514" width="6" style="23" customWidth="1"/>
    <col min="2515" max="2516" width="2.28515625" style="23" customWidth="1"/>
    <col min="2517" max="2517" width="9.42578125" style="23" customWidth="1"/>
    <col min="2518" max="2518" width="2.28515625" style="23" customWidth="1"/>
    <col min="2519" max="2519" width="8.7109375" style="23" customWidth="1"/>
    <col min="2520" max="2520" width="2.28515625" style="23" customWidth="1"/>
    <col min="2521" max="2521" width="9" style="23" customWidth="1"/>
    <col min="2522" max="2522" width="2.28515625" style="23" customWidth="1"/>
    <col min="2523" max="2523" width="9.42578125" style="23" customWidth="1"/>
    <col min="2524" max="2524" width="2.28515625" style="23" customWidth="1"/>
    <col min="2525" max="2525" width="9" style="23" bestFit="1" customWidth="1"/>
    <col min="2526" max="2526" width="2.28515625" style="23" customWidth="1"/>
    <col min="2527" max="2527" width="9.5703125" style="23" customWidth="1"/>
    <col min="2528" max="2528" width="2.28515625" style="23" customWidth="1"/>
    <col min="2529" max="2529" width="10.28515625" style="23" bestFit="1" customWidth="1"/>
    <col min="2530" max="2530" width="2.28515625" style="23" customWidth="1"/>
    <col min="2531" max="2531" width="10.28515625" style="23" bestFit="1" customWidth="1"/>
    <col min="2532" max="2532" width="2.28515625" style="23" customWidth="1"/>
    <col min="2533" max="2533" width="9.28515625" style="23" customWidth="1"/>
    <col min="2534" max="2534" width="2.28515625" style="23" customWidth="1"/>
    <col min="2535" max="2535" width="9" style="23" customWidth="1"/>
    <col min="2536" max="2536" width="2.28515625" style="23" customWidth="1"/>
    <col min="2537" max="2537" width="9.28515625" style="23" customWidth="1"/>
    <col min="2538" max="2538" width="2.28515625" style="23" customWidth="1"/>
    <col min="2539" max="2539" width="9" style="23" customWidth="1"/>
    <col min="2540" max="2767" width="12.42578125" style="23"/>
    <col min="2768" max="2768" width="7.28515625" style="23" customWidth="1"/>
    <col min="2769" max="2769" width="2.28515625" style="23" customWidth="1"/>
    <col min="2770" max="2770" width="6" style="23" customWidth="1"/>
    <col min="2771" max="2772" width="2.28515625" style="23" customWidth="1"/>
    <col min="2773" max="2773" width="9.42578125" style="23" customWidth="1"/>
    <col min="2774" max="2774" width="2.28515625" style="23" customWidth="1"/>
    <col min="2775" max="2775" width="8.7109375" style="23" customWidth="1"/>
    <col min="2776" max="2776" width="2.28515625" style="23" customWidth="1"/>
    <col min="2777" max="2777" width="9" style="23" customWidth="1"/>
    <col min="2778" max="2778" width="2.28515625" style="23" customWidth="1"/>
    <col min="2779" max="2779" width="9.42578125" style="23" customWidth="1"/>
    <col min="2780" max="2780" width="2.28515625" style="23" customWidth="1"/>
    <col min="2781" max="2781" width="9" style="23" bestFit="1" customWidth="1"/>
    <col min="2782" max="2782" width="2.28515625" style="23" customWidth="1"/>
    <col min="2783" max="2783" width="9.5703125" style="23" customWidth="1"/>
    <col min="2784" max="2784" width="2.28515625" style="23" customWidth="1"/>
    <col min="2785" max="2785" width="10.28515625" style="23" bestFit="1" customWidth="1"/>
    <col min="2786" max="2786" width="2.28515625" style="23" customWidth="1"/>
    <col min="2787" max="2787" width="10.28515625" style="23" bestFit="1" customWidth="1"/>
    <col min="2788" max="2788" width="2.28515625" style="23" customWidth="1"/>
    <col min="2789" max="2789" width="9.28515625" style="23" customWidth="1"/>
    <col min="2790" max="2790" width="2.28515625" style="23" customWidth="1"/>
    <col min="2791" max="2791" width="9" style="23" customWidth="1"/>
    <col min="2792" max="2792" width="2.28515625" style="23" customWidth="1"/>
    <col min="2793" max="2793" width="9.28515625" style="23" customWidth="1"/>
    <col min="2794" max="2794" width="2.28515625" style="23" customWidth="1"/>
    <col min="2795" max="2795" width="9" style="23" customWidth="1"/>
    <col min="2796" max="3023" width="12.42578125" style="23"/>
    <col min="3024" max="3024" width="7.28515625" style="23" customWidth="1"/>
    <col min="3025" max="3025" width="2.28515625" style="23" customWidth="1"/>
    <col min="3026" max="3026" width="6" style="23" customWidth="1"/>
    <col min="3027" max="3028" width="2.28515625" style="23" customWidth="1"/>
    <col min="3029" max="3029" width="9.42578125" style="23" customWidth="1"/>
    <col min="3030" max="3030" width="2.28515625" style="23" customWidth="1"/>
    <col min="3031" max="3031" width="8.7109375" style="23" customWidth="1"/>
    <col min="3032" max="3032" width="2.28515625" style="23" customWidth="1"/>
    <col min="3033" max="3033" width="9" style="23" customWidth="1"/>
    <col min="3034" max="3034" width="2.28515625" style="23" customWidth="1"/>
    <col min="3035" max="3035" width="9.42578125" style="23" customWidth="1"/>
    <col min="3036" max="3036" width="2.28515625" style="23" customWidth="1"/>
    <col min="3037" max="3037" width="9" style="23" bestFit="1" customWidth="1"/>
    <col min="3038" max="3038" width="2.28515625" style="23" customWidth="1"/>
    <col min="3039" max="3039" width="9.5703125" style="23" customWidth="1"/>
    <col min="3040" max="3040" width="2.28515625" style="23" customWidth="1"/>
    <col min="3041" max="3041" width="10.28515625" style="23" bestFit="1" customWidth="1"/>
    <col min="3042" max="3042" width="2.28515625" style="23" customWidth="1"/>
    <col min="3043" max="3043" width="10.28515625" style="23" bestFit="1" customWidth="1"/>
    <col min="3044" max="3044" width="2.28515625" style="23" customWidth="1"/>
    <col min="3045" max="3045" width="9.28515625" style="23" customWidth="1"/>
    <col min="3046" max="3046" width="2.28515625" style="23" customWidth="1"/>
    <col min="3047" max="3047" width="9" style="23" customWidth="1"/>
    <col min="3048" max="3048" width="2.28515625" style="23" customWidth="1"/>
    <col min="3049" max="3049" width="9.28515625" style="23" customWidth="1"/>
    <col min="3050" max="3050" width="2.28515625" style="23" customWidth="1"/>
    <col min="3051" max="3051" width="9" style="23" customWidth="1"/>
    <col min="3052" max="3279" width="12.42578125" style="23"/>
    <col min="3280" max="3280" width="7.28515625" style="23" customWidth="1"/>
    <col min="3281" max="3281" width="2.28515625" style="23" customWidth="1"/>
    <col min="3282" max="3282" width="6" style="23" customWidth="1"/>
    <col min="3283" max="3284" width="2.28515625" style="23" customWidth="1"/>
    <col min="3285" max="3285" width="9.42578125" style="23" customWidth="1"/>
    <col min="3286" max="3286" width="2.28515625" style="23" customWidth="1"/>
    <col min="3287" max="3287" width="8.7109375" style="23" customWidth="1"/>
    <col min="3288" max="3288" width="2.28515625" style="23" customWidth="1"/>
    <col min="3289" max="3289" width="9" style="23" customWidth="1"/>
    <col min="3290" max="3290" width="2.28515625" style="23" customWidth="1"/>
    <col min="3291" max="3291" width="9.42578125" style="23" customWidth="1"/>
    <col min="3292" max="3292" width="2.28515625" style="23" customWidth="1"/>
    <col min="3293" max="3293" width="9" style="23" bestFit="1" customWidth="1"/>
    <col min="3294" max="3294" width="2.28515625" style="23" customWidth="1"/>
    <col min="3295" max="3295" width="9.5703125" style="23" customWidth="1"/>
    <col min="3296" max="3296" width="2.28515625" style="23" customWidth="1"/>
    <col min="3297" max="3297" width="10.28515625" style="23" bestFit="1" customWidth="1"/>
    <col min="3298" max="3298" width="2.28515625" style="23" customWidth="1"/>
    <col min="3299" max="3299" width="10.28515625" style="23" bestFit="1" customWidth="1"/>
    <col min="3300" max="3300" width="2.28515625" style="23" customWidth="1"/>
    <col min="3301" max="3301" width="9.28515625" style="23" customWidth="1"/>
    <col min="3302" max="3302" width="2.28515625" style="23" customWidth="1"/>
    <col min="3303" max="3303" width="9" style="23" customWidth="1"/>
    <col min="3304" max="3304" width="2.28515625" style="23" customWidth="1"/>
    <col min="3305" max="3305" width="9.28515625" style="23" customWidth="1"/>
    <col min="3306" max="3306" width="2.28515625" style="23" customWidth="1"/>
    <col min="3307" max="3307" width="9" style="23" customWidth="1"/>
    <col min="3308" max="3535" width="12.42578125" style="23"/>
    <col min="3536" max="3536" width="7.28515625" style="23" customWidth="1"/>
    <col min="3537" max="3537" width="2.28515625" style="23" customWidth="1"/>
    <col min="3538" max="3538" width="6" style="23" customWidth="1"/>
    <col min="3539" max="3540" width="2.28515625" style="23" customWidth="1"/>
    <col min="3541" max="3541" width="9.42578125" style="23" customWidth="1"/>
    <col min="3542" max="3542" width="2.28515625" style="23" customWidth="1"/>
    <col min="3543" max="3543" width="8.7109375" style="23" customWidth="1"/>
    <col min="3544" max="3544" width="2.28515625" style="23" customWidth="1"/>
    <col min="3545" max="3545" width="9" style="23" customWidth="1"/>
    <col min="3546" max="3546" width="2.28515625" style="23" customWidth="1"/>
    <col min="3547" max="3547" width="9.42578125" style="23" customWidth="1"/>
    <col min="3548" max="3548" width="2.28515625" style="23" customWidth="1"/>
    <col min="3549" max="3549" width="9" style="23" bestFit="1" customWidth="1"/>
    <col min="3550" max="3550" width="2.28515625" style="23" customWidth="1"/>
    <col min="3551" max="3551" width="9.5703125" style="23" customWidth="1"/>
    <col min="3552" max="3552" width="2.28515625" style="23" customWidth="1"/>
    <col min="3553" max="3553" width="10.28515625" style="23" bestFit="1" customWidth="1"/>
    <col min="3554" max="3554" width="2.28515625" style="23" customWidth="1"/>
    <col min="3555" max="3555" width="10.28515625" style="23" bestFit="1" customWidth="1"/>
    <col min="3556" max="3556" width="2.28515625" style="23" customWidth="1"/>
    <col min="3557" max="3557" width="9.28515625" style="23" customWidth="1"/>
    <col min="3558" max="3558" width="2.28515625" style="23" customWidth="1"/>
    <col min="3559" max="3559" width="9" style="23" customWidth="1"/>
    <col min="3560" max="3560" width="2.28515625" style="23" customWidth="1"/>
    <col min="3561" max="3561" width="9.28515625" style="23" customWidth="1"/>
    <col min="3562" max="3562" width="2.28515625" style="23" customWidth="1"/>
    <col min="3563" max="3563" width="9" style="23" customWidth="1"/>
    <col min="3564" max="3791" width="12.42578125" style="23"/>
    <col min="3792" max="3792" width="7.28515625" style="23" customWidth="1"/>
    <col min="3793" max="3793" width="2.28515625" style="23" customWidth="1"/>
    <col min="3794" max="3794" width="6" style="23" customWidth="1"/>
    <col min="3795" max="3796" width="2.28515625" style="23" customWidth="1"/>
    <col min="3797" max="3797" width="9.42578125" style="23" customWidth="1"/>
    <col min="3798" max="3798" width="2.28515625" style="23" customWidth="1"/>
    <col min="3799" max="3799" width="8.7109375" style="23" customWidth="1"/>
    <col min="3800" max="3800" width="2.28515625" style="23" customWidth="1"/>
    <col min="3801" max="3801" width="9" style="23" customWidth="1"/>
    <col min="3802" max="3802" width="2.28515625" style="23" customWidth="1"/>
    <col min="3803" max="3803" width="9.42578125" style="23" customWidth="1"/>
    <col min="3804" max="3804" width="2.28515625" style="23" customWidth="1"/>
    <col min="3805" max="3805" width="9" style="23" bestFit="1" customWidth="1"/>
    <col min="3806" max="3806" width="2.28515625" style="23" customWidth="1"/>
    <col min="3807" max="3807" width="9.5703125" style="23" customWidth="1"/>
    <col min="3808" max="3808" width="2.28515625" style="23" customWidth="1"/>
    <col min="3809" max="3809" width="10.28515625" style="23" bestFit="1" customWidth="1"/>
    <col min="3810" max="3810" width="2.28515625" style="23" customWidth="1"/>
    <col min="3811" max="3811" width="10.28515625" style="23" bestFit="1" customWidth="1"/>
    <col min="3812" max="3812" width="2.28515625" style="23" customWidth="1"/>
    <col min="3813" max="3813" width="9.28515625" style="23" customWidth="1"/>
    <col min="3814" max="3814" width="2.28515625" style="23" customWidth="1"/>
    <col min="3815" max="3815" width="9" style="23" customWidth="1"/>
    <col min="3816" max="3816" width="2.28515625" style="23" customWidth="1"/>
    <col min="3817" max="3817" width="9.28515625" style="23" customWidth="1"/>
    <col min="3818" max="3818" width="2.28515625" style="23" customWidth="1"/>
    <col min="3819" max="3819" width="9" style="23" customWidth="1"/>
    <col min="3820" max="4047" width="12.42578125" style="23"/>
    <col min="4048" max="4048" width="7.28515625" style="23" customWidth="1"/>
    <col min="4049" max="4049" width="2.28515625" style="23" customWidth="1"/>
    <col min="4050" max="4050" width="6" style="23" customWidth="1"/>
    <col min="4051" max="4052" width="2.28515625" style="23" customWidth="1"/>
    <col min="4053" max="4053" width="9.42578125" style="23" customWidth="1"/>
    <col min="4054" max="4054" width="2.28515625" style="23" customWidth="1"/>
    <col min="4055" max="4055" width="8.7109375" style="23" customWidth="1"/>
    <col min="4056" max="4056" width="2.28515625" style="23" customWidth="1"/>
    <col min="4057" max="4057" width="9" style="23" customWidth="1"/>
    <col min="4058" max="4058" width="2.28515625" style="23" customWidth="1"/>
    <col min="4059" max="4059" width="9.42578125" style="23" customWidth="1"/>
    <col min="4060" max="4060" width="2.28515625" style="23" customWidth="1"/>
    <col min="4061" max="4061" width="9" style="23" bestFit="1" customWidth="1"/>
    <col min="4062" max="4062" width="2.28515625" style="23" customWidth="1"/>
    <col min="4063" max="4063" width="9.5703125" style="23" customWidth="1"/>
    <col min="4064" max="4064" width="2.28515625" style="23" customWidth="1"/>
    <col min="4065" max="4065" width="10.28515625" style="23" bestFit="1" customWidth="1"/>
    <col min="4066" max="4066" width="2.28515625" style="23" customWidth="1"/>
    <col min="4067" max="4067" width="10.28515625" style="23" bestFit="1" customWidth="1"/>
    <col min="4068" max="4068" width="2.28515625" style="23" customWidth="1"/>
    <col min="4069" max="4069" width="9.28515625" style="23" customWidth="1"/>
    <col min="4070" max="4070" width="2.28515625" style="23" customWidth="1"/>
    <col min="4071" max="4071" width="9" style="23" customWidth="1"/>
    <col min="4072" max="4072" width="2.28515625" style="23" customWidth="1"/>
    <col min="4073" max="4073" width="9.28515625" style="23" customWidth="1"/>
    <col min="4074" max="4074" width="2.28515625" style="23" customWidth="1"/>
    <col min="4075" max="4075" width="9" style="23" customWidth="1"/>
    <col min="4076" max="4303" width="12.42578125" style="23"/>
    <col min="4304" max="4304" width="7.28515625" style="23" customWidth="1"/>
    <col min="4305" max="4305" width="2.28515625" style="23" customWidth="1"/>
    <col min="4306" max="4306" width="6" style="23" customWidth="1"/>
    <col min="4307" max="4308" width="2.28515625" style="23" customWidth="1"/>
    <col min="4309" max="4309" width="9.42578125" style="23" customWidth="1"/>
    <col min="4310" max="4310" width="2.28515625" style="23" customWidth="1"/>
    <col min="4311" max="4311" width="8.7109375" style="23" customWidth="1"/>
    <col min="4312" max="4312" width="2.28515625" style="23" customWidth="1"/>
    <col min="4313" max="4313" width="9" style="23" customWidth="1"/>
    <col min="4314" max="4314" width="2.28515625" style="23" customWidth="1"/>
    <col min="4315" max="4315" width="9.42578125" style="23" customWidth="1"/>
    <col min="4316" max="4316" width="2.28515625" style="23" customWidth="1"/>
    <col min="4317" max="4317" width="9" style="23" bestFit="1" customWidth="1"/>
    <col min="4318" max="4318" width="2.28515625" style="23" customWidth="1"/>
    <col min="4319" max="4319" width="9.5703125" style="23" customWidth="1"/>
    <col min="4320" max="4320" width="2.28515625" style="23" customWidth="1"/>
    <col min="4321" max="4321" width="10.28515625" style="23" bestFit="1" customWidth="1"/>
    <col min="4322" max="4322" width="2.28515625" style="23" customWidth="1"/>
    <col min="4323" max="4323" width="10.28515625" style="23" bestFit="1" customWidth="1"/>
    <col min="4324" max="4324" width="2.28515625" style="23" customWidth="1"/>
    <col min="4325" max="4325" width="9.28515625" style="23" customWidth="1"/>
    <col min="4326" max="4326" width="2.28515625" style="23" customWidth="1"/>
    <col min="4327" max="4327" width="9" style="23" customWidth="1"/>
    <col min="4328" max="4328" width="2.28515625" style="23" customWidth="1"/>
    <col min="4329" max="4329" width="9.28515625" style="23" customWidth="1"/>
    <col min="4330" max="4330" width="2.28515625" style="23" customWidth="1"/>
    <col min="4331" max="4331" width="9" style="23" customWidth="1"/>
    <col min="4332" max="4559" width="12.42578125" style="23"/>
    <col min="4560" max="4560" width="7.28515625" style="23" customWidth="1"/>
    <col min="4561" max="4561" width="2.28515625" style="23" customWidth="1"/>
    <col min="4562" max="4562" width="6" style="23" customWidth="1"/>
    <col min="4563" max="4564" width="2.28515625" style="23" customWidth="1"/>
    <col min="4565" max="4565" width="9.42578125" style="23" customWidth="1"/>
    <col min="4566" max="4566" width="2.28515625" style="23" customWidth="1"/>
    <col min="4567" max="4567" width="8.7109375" style="23" customWidth="1"/>
    <col min="4568" max="4568" width="2.28515625" style="23" customWidth="1"/>
    <col min="4569" max="4569" width="9" style="23" customWidth="1"/>
    <col min="4570" max="4570" width="2.28515625" style="23" customWidth="1"/>
    <col min="4571" max="4571" width="9.42578125" style="23" customWidth="1"/>
    <col min="4572" max="4572" width="2.28515625" style="23" customWidth="1"/>
    <col min="4573" max="4573" width="9" style="23" bestFit="1" customWidth="1"/>
    <col min="4574" max="4574" width="2.28515625" style="23" customWidth="1"/>
    <col min="4575" max="4575" width="9.5703125" style="23" customWidth="1"/>
    <col min="4576" max="4576" width="2.28515625" style="23" customWidth="1"/>
    <col min="4577" max="4577" width="10.28515625" style="23" bestFit="1" customWidth="1"/>
    <col min="4578" max="4578" width="2.28515625" style="23" customWidth="1"/>
    <col min="4579" max="4579" width="10.28515625" style="23" bestFit="1" customWidth="1"/>
    <col min="4580" max="4580" width="2.28515625" style="23" customWidth="1"/>
    <col min="4581" max="4581" width="9.28515625" style="23" customWidth="1"/>
    <col min="4582" max="4582" width="2.28515625" style="23" customWidth="1"/>
    <col min="4583" max="4583" width="9" style="23" customWidth="1"/>
    <col min="4584" max="4584" width="2.28515625" style="23" customWidth="1"/>
    <col min="4585" max="4585" width="9.28515625" style="23" customWidth="1"/>
    <col min="4586" max="4586" width="2.28515625" style="23" customWidth="1"/>
    <col min="4587" max="4587" width="9" style="23" customWidth="1"/>
    <col min="4588" max="4815" width="12.42578125" style="23"/>
    <col min="4816" max="4816" width="7.28515625" style="23" customWidth="1"/>
    <col min="4817" max="4817" width="2.28515625" style="23" customWidth="1"/>
    <col min="4818" max="4818" width="6" style="23" customWidth="1"/>
    <col min="4819" max="4820" width="2.28515625" style="23" customWidth="1"/>
    <col min="4821" max="4821" width="9.42578125" style="23" customWidth="1"/>
    <col min="4822" max="4822" width="2.28515625" style="23" customWidth="1"/>
    <col min="4823" max="4823" width="8.7109375" style="23" customWidth="1"/>
    <col min="4824" max="4824" width="2.28515625" style="23" customWidth="1"/>
    <col min="4825" max="4825" width="9" style="23" customWidth="1"/>
    <col min="4826" max="4826" width="2.28515625" style="23" customWidth="1"/>
    <col min="4827" max="4827" width="9.42578125" style="23" customWidth="1"/>
    <col min="4828" max="4828" width="2.28515625" style="23" customWidth="1"/>
    <col min="4829" max="4829" width="9" style="23" bestFit="1" customWidth="1"/>
    <col min="4830" max="4830" width="2.28515625" style="23" customWidth="1"/>
    <col min="4831" max="4831" width="9.5703125" style="23" customWidth="1"/>
    <col min="4832" max="4832" width="2.28515625" style="23" customWidth="1"/>
    <col min="4833" max="4833" width="10.28515625" style="23" bestFit="1" customWidth="1"/>
    <col min="4834" max="4834" width="2.28515625" style="23" customWidth="1"/>
    <col min="4835" max="4835" width="10.28515625" style="23" bestFit="1" customWidth="1"/>
    <col min="4836" max="4836" width="2.28515625" style="23" customWidth="1"/>
    <col min="4837" max="4837" width="9.28515625" style="23" customWidth="1"/>
    <col min="4838" max="4838" width="2.28515625" style="23" customWidth="1"/>
    <col min="4839" max="4839" width="9" style="23" customWidth="1"/>
    <col min="4840" max="4840" width="2.28515625" style="23" customWidth="1"/>
    <col min="4841" max="4841" width="9.28515625" style="23" customWidth="1"/>
    <col min="4842" max="4842" width="2.28515625" style="23" customWidth="1"/>
    <col min="4843" max="4843" width="9" style="23" customWidth="1"/>
    <col min="4844" max="5071" width="12.42578125" style="23"/>
    <col min="5072" max="5072" width="7.28515625" style="23" customWidth="1"/>
    <col min="5073" max="5073" width="2.28515625" style="23" customWidth="1"/>
    <col min="5074" max="5074" width="6" style="23" customWidth="1"/>
    <col min="5075" max="5076" width="2.28515625" style="23" customWidth="1"/>
    <col min="5077" max="5077" width="9.42578125" style="23" customWidth="1"/>
    <col min="5078" max="5078" width="2.28515625" style="23" customWidth="1"/>
    <col min="5079" max="5079" width="8.7109375" style="23" customWidth="1"/>
    <col min="5080" max="5080" width="2.28515625" style="23" customWidth="1"/>
    <col min="5081" max="5081" width="9" style="23" customWidth="1"/>
    <col min="5082" max="5082" width="2.28515625" style="23" customWidth="1"/>
    <col min="5083" max="5083" width="9.42578125" style="23" customWidth="1"/>
    <col min="5084" max="5084" width="2.28515625" style="23" customWidth="1"/>
    <col min="5085" max="5085" width="9" style="23" bestFit="1" customWidth="1"/>
    <col min="5086" max="5086" width="2.28515625" style="23" customWidth="1"/>
    <col min="5087" max="5087" width="9.5703125" style="23" customWidth="1"/>
    <col min="5088" max="5088" width="2.28515625" style="23" customWidth="1"/>
    <col min="5089" max="5089" width="10.28515625" style="23" bestFit="1" customWidth="1"/>
    <col min="5090" max="5090" width="2.28515625" style="23" customWidth="1"/>
    <col min="5091" max="5091" width="10.28515625" style="23" bestFit="1" customWidth="1"/>
    <col min="5092" max="5092" width="2.28515625" style="23" customWidth="1"/>
    <col min="5093" max="5093" width="9.28515625" style="23" customWidth="1"/>
    <col min="5094" max="5094" width="2.28515625" style="23" customWidth="1"/>
    <col min="5095" max="5095" width="9" style="23" customWidth="1"/>
    <col min="5096" max="5096" width="2.28515625" style="23" customWidth="1"/>
    <col min="5097" max="5097" width="9.28515625" style="23" customWidth="1"/>
    <col min="5098" max="5098" width="2.28515625" style="23" customWidth="1"/>
    <col min="5099" max="5099" width="9" style="23" customWidth="1"/>
    <col min="5100" max="5327" width="12.42578125" style="23"/>
    <col min="5328" max="5328" width="7.28515625" style="23" customWidth="1"/>
    <col min="5329" max="5329" width="2.28515625" style="23" customWidth="1"/>
    <col min="5330" max="5330" width="6" style="23" customWidth="1"/>
    <col min="5331" max="5332" width="2.28515625" style="23" customWidth="1"/>
    <col min="5333" max="5333" width="9.42578125" style="23" customWidth="1"/>
    <col min="5334" max="5334" width="2.28515625" style="23" customWidth="1"/>
    <col min="5335" max="5335" width="8.7109375" style="23" customWidth="1"/>
    <col min="5336" max="5336" width="2.28515625" style="23" customWidth="1"/>
    <col min="5337" max="5337" width="9" style="23" customWidth="1"/>
    <col min="5338" max="5338" width="2.28515625" style="23" customWidth="1"/>
    <col min="5339" max="5339" width="9.42578125" style="23" customWidth="1"/>
    <col min="5340" max="5340" width="2.28515625" style="23" customWidth="1"/>
    <col min="5341" max="5341" width="9" style="23" bestFit="1" customWidth="1"/>
    <col min="5342" max="5342" width="2.28515625" style="23" customWidth="1"/>
    <col min="5343" max="5343" width="9.5703125" style="23" customWidth="1"/>
    <col min="5344" max="5344" width="2.28515625" style="23" customWidth="1"/>
    <col min="5345" max="5345" width="10.28515625" style="23" bestFit="1" customWidth="1"/>
    <col min="5346" max="5346" width="2.28515625" style="23" customWidth="1"/>
    <col min="5347" max="5347" width="10.28515625" style="23" bestFit="1" customWidth="1"/>
    <col min="5348" max="5348" width="2.28515625" style="23" customWidth="1"/>
    <col min="5349" max="5349" width="9.28515625" style="23" customWidth="1"/>
    <col min="5350" max="5350" width="2.28515625" style="23" customWidth="1"/>
    <col min="5351" max="5351" width="9" style="23" customWidth="1"/>
    <col min="5352" max="5352" width="2.28515625" style="23" customWidth="1"/>
    <col min="5353" max="5353" width="9.28515625" style="23" customWidth="1"/>
    <col min="5354" max="5354" width="2.28515625" style="23" customWidth="1"/>
    <col min="5355" max="5355" width="9" style="23" customWidth="1"/>
    <col min="5356" max="5583" width="12.42578125" style="23"/>
    <col min="5584" max="5584" width="7.28515625" style="23" customWidth="1"/>
    <col min="5585" max="5585" width="2.28515625" style="23" customWidth="1"/>
    <col min="5586" max="5586" width="6" style="23" customWidth="1"/>
    <col min="5587" max="5588" width="2.28515625" style="23" customWidth="1"/>
    <col min="5589" max="5589" width="9.42578125" style="23" customWidth="1"/>
    <col min="5590" max="5590" width="2.28515625" style="23" customWidth="1"/>
    <col min="5591" max="5591" width="8.7109375" style="23" customWidth="1"/>
    <col min="5592" max="5592" width="2.28515625" style="23" customWidth="1"/>
    <col min="5593" max="5593" width="9" style="23" customWidth="1"/>
    <col min="5594" max="5594" width="2.28515625" style="23" customWidth="1"/>
    <col min="5595" max="5595" width="9.42578125" style="23" customWidth="1"/>
    <col min="5596" max="5596" width="2.28515625" style="23" customWidth="1"/>
    <col min="5597" max="5597" width="9" style="23" bestFit="1" customWidth="1"/>
    <col min="5598" max="5598" width="2.28515625" style="23" customWidth="1"/>
    <col min="5599" max="5599" width="9.5703125" style="23" customWidth="1"/>
    <col min="5600" max="5600" width="2.28515625" style="23" customWidth="1"/>
    <col min="5601" max="5601" width="10.28515625" style="23" bestFit="1" customWidth="1"/>
    <col min="5602" max="5602" width="2.28515625" style="23" customWidth="1"/>
    <col min="5603" max="5603" width="10.28515625" style="23" bestFit="1" customWidth="1"/>
    <col min="5604" max="5604" width="2.28515625" style="23" customWidth="1"/>
    <col min="5605" max="5605" width="9.28515625" style="23" customWidth="1"/>
    <col min="5606" max="5606" width="2.28515625" style="23" customWidth="1"/>
    <col min="5607" max="5607" width="9" style="23" customWidth="1"/>
    <col min="5608" max="5608" width="2.28515625" style="23" customWidth="1"/>
    <col min="5609" max="5609" width="9.28515625" style="23" customWidth="1"/>
    <col min="5610" max="5610" width="2.28515625" style="23" customWidth="1"/>
    <col min="5611" max="5611" width="9" style="23" customWidth="1"/>
    <col min="5612" max="5839" width="12.42578125" style="23"/>
    <col min="5840" max="5840" width="7.28515625" style="23" customWidth="1"/>
    <col min="5841" max="5841" width="2.28515625" style="23" customWidth="1"/>
    <col min="5842" max="5842" width="6" style="23" customWidth="1"/>
    <col min="5843" max="5844" width="2.28515625" style="23" customWidth="1"/>
    <col min="5845" max="5845" width="9.42578125" style="23" customWidth="1"/>
    <col min="5846" max="5846" width="2.28515625" style="23" customWidth="1"/>
    <col min="5847" max="5847" width="8.7109375" style="23" customWidth="1"/>
    <col min="5848" max="5848" width="2.28515625" style="23" customWidth="1"/>
    <col min="5849" max="5849" width="9" style="23" customWidth="1"/>
    <col min="5850" max="5850" width="2.28515625" style="23" customWidth="1"/>
    <col min="5851" max="5851" width="9.42578125" style="23" customWidth="1"/>
    <col min="5852" max="5852" width="2.28515625" style="23" customWidth="1"/>
    <col min="5853" max="5853" width="9" style="23" bestFit="1" customWidth="1"/>
    <col min="5854" max="5854" width="2.28515625" style="23" customWidth="1"/>
    <col min="5855" max="5855" width="9.5703125" style="23" customWidth="1"/>
    <col min="5856" max="5856" width="2.28515625" style="23" customWidth="1"/>
    <col min="5857" max="5857" width="10.28515625" style="23" bestFit="1" customWidth="1"/>
    <col min="5858" max="5858" width="2.28515625" style="23" customWidth="1"/>
    <col min="5859" max="5859" width="10.28515625" style="23" bestFit="1" customWidth="1"/>
    <col min="5860" max="5860" width="2.28515625" style="23" customWidth="1"/>
    <col min="5861" max="5861" width="9.28515625" style="23" customWidth="1"/>
    <col min="5862" max="5862" width="2.28515625" style="23" customWidth="1"/>
    <col min="5863" max="5863" width="9" style="23" customWidth="1"/>
    <col min="5864" max="5864" width="2.28515625" style="23" customWidth="1"/>
    <col min="5865" max="5865" width="9.28515625" style="23" customWidth="1"/>
    <col min="5866" max="5866" width="2.28515625" style="23" customWidth="1"/>
    <col min="5867" max="5867" width="9" style="23" customWidth="1"/>
    <col min="5868" max="6095" width="12.42578125" style="23"/>
    <col min="6096" max="6096" width="7.28515625" style="23" customWidth="1"/>
    <col min="6097" max="6097" width="2.28515625" style="23" customWidth="1"/>
    <col min="6098" max="6098" width="6" style="23" customWidth="1"/>
    <col min="6099" max="6100" width="2.28515625" style="23" customWidth="1"/>
    <col min="6101" max="6101" width="9.42578125" style="23" customWidth="1"/>
    <col min="6102" max="6102" width="2.28515625" style="23" customWidth="1"/>
    <col min="6103" max="6103" width="8.7109375" style="23" customWidth="1"/>
    <col min="6104" max="6104" width="2.28515625" style="23" customWidth="1"/>
    <col min="6105" max="6105" width="9" style="23" customWidth="1"/>
    <col min="6106" max="6106" width="2.28515625" style="23" customWidth="1"/>
    <col min="6107" max="6107" width="9.42578125" style="23" customWidth="1"/>
    <col min="6108" max="6108" width="2.28515625" style="23" customWidth="1"/>
    <col min="6109" max="6109" width="9" style="23" bestFit="1" customWidth="1"/>
    <col min="6110" max="6110" width="2.28515625" style="23" customWidth="1"/>
    <col min="6111" max="6111" width="9.5703125" style="23" customWidth="1"/>
    <col min="6112" max="6112" width="2.28515625" style="23" customWidth="1"/>
    <col min="6113" max="6113" width="10.28515625" style="23" bestFit="1" customWidth="1"/>
    <col min="6114" max="6114" width="2.28515625" style="23" customWidth="1"/>
    <col min="6115" max="6115" width="10.28515625" style="23" bestFit="1" customWidth="1"/>
    <col min="6116" max="6116" width="2.28515625" style="23" customWidth="1"/>
    <col min="6117" max="6117" width="9.28515625" style="23" customWidth="1"/>
    <col min="6118" max="6118" width="2.28515625" style="23" customWidth="1"/>
    <col min="6119" max="6119" width="9" style="23" customWidth="1"/>
    <col min="6120" max="6120" width="2.28515625" style="23" customWidth="1"/>
    <col min="6121" max="6121" width="9.28515625" style="23" customWidth="1"/>
    <col min="6122" max="6122" width="2.28515625" style="23" customWidth="1"/>
    <col min="6123" max="6123" width="9" style="23" customWidth="1"/>
    <col min="6124" max="6351" width="12.42578125" style="23"/>
    <col min="6352" max="6352" width="7.28515625" style="23" customWidth="1"/>
    <col min="6353" max="6353" width="2.28515625" style="23" customWidth="1"/>
    <col min="6354" max="6354" width="6" style="23" customWidth="1"/>
    <col min="6355" max="6356" width="2.28515625" style="23" customWidth="1"/>
    <col min="6357" max="6357" width="9.42578125" style="23" customWidth="1"/>
    <col min="6358" max="6358" width="2.28515625" style="23" customWidth="1"/>
    <col min="6359" max="6359" width="8.7109375" style="23" customWidth="1"/>
    <col min="6360" max="6360" width="2.28515625" style="23" customWidth="1"/>
    <col min="6361" max="6361" width="9" style="23" customWidth="1"/>
    <col min="6362" max="6362" width="2.28515625" style="23" customWidth="1"/>
    <col min="6363" max="6363" width="9.42578125" style="23" customWidth="1"/>
    <col min="6364" max="6364" width="2.28515625" style="23" customWidth="1"/>
    <col min="6365" max="6365" width="9" style="23" bestFit="1" customWidth="1"/>
    <col min="6366" max="6366" width="2.28515625" style="23" customWidth="1"/>
    <col min="6367" max="6367" width="9.5703125" style="23" customWidth="1"/>
    <col min="6368" max="6368" width="2.28515625" style="23" customWidth="1"/>
    <col min="6369" max="6369" width="10.28515625" style="23" bestFit="1" customWidth="1"/>
    <col min="6370" max="6370" width="2.28515625" style="23" customWidth="1"/>
    <col min="6371" max="6371" width="10.28515625" style="23" bestFit="1" customWidth="1"/>
    <col min="6372" max="6372" width="2.28515625" style="23" customWidth="1"/>
    <col min="6373" max="6373" width="9.28515625" style="23" customWidth="1"/>
    <col min="6374" max="6374" width="2.28515625" style="23" customWidth="1"/>
    <col min="6375" max="6375" width="9" style="23" customWidth="1"/>
    <col min="6376" max="6376" width="2.28515625" style="23" customWidth="1"/>
    <col min="6377" max="6377" width="9.28515625" style="23" customWidth="1"/>
    <col min="6378" max="6378" width="2.28515625" style="23" customWidth="1"/>
    <col min="6379" max="6379" width="9" style="23" customWidth="1"/>
    <col min="6380" max="6607" width="12.42578125" style="23"/>
    <col min="6608" max="6608" width="7.28515625" style="23" customWidth="1"/>
    <col min="6609" max="6609" width="2.28515625" style="23" customWidth="1"/>
    <col min="6610" max="6610" width="6" style="23" customWidth="1"/>
    <col min="6611" max="6612" width="2.28515625" style="23" customWidth="1"/>
    <col min="6613" max="6613" width="9.42578125" style="23" customWidth="1"/>
    <col min="6614" max="6614" width="2.28515625" style="23" customWidth="1"/>
    <col min="6615" max="6615" width="8.7109375" style="23" customWidth="1"/>
    <col min="6616" max="6616" width="2.28515625" style="23" customWidth="1"/>
    <col min="6617" max="6617" width="9" style="23" customWidth="1"/>
    <col min="6618" max="6618" width="2.28515625" style="23" customWidth="1"/>
    <col min="6619" max="6619" width="9.42578125" style="23" customWidth="1"/>
    <col min="6620" max="6620" width="2.28515625" style="23" customWidth="1"/>
    <col min="6621" max="6621" width="9" style="23" bestFit="1" customWidth="1"/>
    <col min="6622" max="6622" width="2.28515625" style="23" customWidth="1"/>
    <col min="6623" max="6623" width="9.5703125" style="23" customWidth="1"/>
    <col min="6624" max="6624" width="2.28515625" style="23" customWidth="1"/>
    <col min="6625" max="6625" width="10.28515625" style="23" bestFit="1" customWidth="1"/>
    <col min="6626" max="6626" width="2.28515625" style="23" customWidth="1"/>
    <col min="6627" max="6627" width="10.28515625" style="23" bestFit="1" customWidth="1"/>
    <col min="6628" max="6628" width="2.28515625" style="23" customWidth="1"/>
    <col min="6629" max="6629" width="9.28515625" style="23" customWidth="1"/>
    <col min="6630" max="6630" width="2.28515625" style="23" customWidth="1"/>
    <col min="6631" max="6631" width="9" style="23" customWidth="1"/>
    <col min="6632" max="6632" width="2.28515625" style="23" customWidth="1"/>
    <col min="6633" max="6633" width="9.28515625" style="23" customWidth="1"/>
    <col min="6634" max="6634" width="2.28515625" style="23" customWidth="1"/>
    <col min="6635" max="6635" width="9" style="23" customWidth="1"/>
    <col min="6636" max="6863" width="12.42578125" style="23"/>
    <col min="6864" max="6864" width="7.28515625" style="23" customWidth="1"/>
    <col min="6865" max="6865" width="2.28515625" style="23" customWidth="1"/>
    <col min="6866" max="6866" width="6" style="23" customWidth="1"/>
    <col min="6867" max="6868" width="2.28515625" style="23" customWidth="1"/>
    <col min="6869" max="6869" width="9.42578125" style="23" customWidth="1"/>
    <col min="6870" max="6870" width="2.28515625" style="23" customWidth="1"/>
    <col min="6871" max="6871" width="8.7109375" style="23" customWidth="1"/>
    <col min="6872" max="6872" width="2.28515625" style="23" customWidth="1"/>
    <col min="6873" max="6873" width="9" style="23" customWidth="1"/>
    <col min="6874" max="6874" width="2.28515625" style="23" customWidth="1"/>
    <col min="6875" max="6875" width="9.42578125" style="23" customWidth="1"/>
    <col min="6876" max="6876" width="2.28515625" style="23" customWidth="1"/>
    <col min="6877" max="6877" width="9" style="23" bestFit="1" customWidth="1"/>
    <col min="6878" max="6878" width="2.28515625" style="23" customWidth="1"/>
    <col min="6879" max="6879" width="9.5703125" style="23" customWidth="1"/>
    <col min="6880" max="6880" width="2.28515625" style="23" customWidth="1"/>
    <col min="6881" max="6881" width="10.28515625" style="23" bestFit="1" customWidth="1"/>
    <col min="6882" max="6882" width="2.28515625" style="23" customWidth="1"/>
    <col min="6883" max="6883" width="10.28515625" style="23" bestFit="1" customWidth="1"/>
    <col min="6884" max="6884" width="2.28515625" style="23" customWidth="1"/>
    <col min="6885" max="6885" width="9.28515625" style="23" customWidth="1"/>
    <col min="6886" max="6886" width="2.28515625" style="23" customWidth="1"/>
    <col min="6887" max="6887" width="9" style="23" customWidth="1"/>
    <col min="6888" max="6888" width="2.28515625" style="23" customWidth="1"/>
    <col min="6889" max="6889" width="9.28515625" style="23" customWidth="1"/>
    <col min="6890" max="6890" width="2.28515625" style="23" customWidth="1"/>
    <col min="6891" max="6891" width="9" style="23" customWidth="1"/>
    <col min="6892" max="7119" width="12.42578125" style="23"/>
    <col min="7120" max="7120" width="7.28515625" style="23" customWidth="1"/>
    <col min="7121" max="7121" width="2.28515625" style="23" customWidth="1"/>
    <col min="7122" max="7122" width="6" style="23" customWidth="1"/>
    <col min="7123" max="7124" width="2.28515625" style="23" customWidth="1"/>
    <col min="7125" max="7125" width="9.42578125" style="23" customWidth="1"/>
    <col min="7126" max="7126" width="2.28515625" style="23" customWidth="1"/>
    <col min="7127" max="7127" width="8.7109375" style="23" customWidth="1"/>
    <col min="7128" max="7128" width="2.28515625" style="23" customWidth="1"/>
    <col min="7129" max="7129" width="9" style="23" customWidth="1"/>
    <col min="7130" max="7130" width="2.28515625" style="23" customWidth="1"/>
    <col min="7131" max="7131" width="9.42578125" style="23" customWidth="1"/>
    <col min="7132" max="7132" width="2.28515625" style="23" customWidth="1"/>
    <col min="7133" max="7133" width="9" style="23" bestFit="1" customWidth="1"/>
    <col min="7134" max="7134" width="2.28515625" style="23" customWidth="1"/>
    <col min="7135" max="7135" width="9.5703125" style="23" customWidth="1"/>
    <col min="7136" max="7136" width="2.28515625" style="23" customWidth="1"/>
    <col min="7137" max="7137" width="10.28515625" style="23" bestFit="1" customWidth="1"/>
    <col min="7138" max="7138" width="2.28515625" style="23" customWidth="1"/>
    <col min="7139" max="7139" width="10.28515625" style="23" bestFit="1" customWidth="1"/>
    <col min="7140" max="7140" width="2.28515625" style="23" customWidth="1"/>
    <col min="7141" max="7141" width="9.28515625" style="23" customWidth="1"/>
    <col min="7142" max="7142" width="2.28515625" style="23" customWidth="1"/>
    <col min="7143" max="7143" width="9" style="23" customWidth="1"/>
    <col min="7144" max="7144" width="2.28515625" style="23" customWidth="1"/>
    <col min="7145" max="7145" width="9.28515625" style="23" customWidth="1"/>
    <col min="7146" max="7146" width="2.28515625" style="23" customWidth="1"/>
    <col min="7147" max="7147" width="9" style="23" customWidth="1"/>
    <col min="7148" max="7375" width="12.42578125" style="23"/>
    <col min="7376" max="7376" width="7.28515625" style="23" customWidth="1"/>
    <col min="7377" max="7377" width="2.28515625" style="23" customWidth="1"/>
    <col min="7378" max="7378" width="6" style="23" customWidth="1"/>
    <col min="7379" max="7380" width="2.28515625" style="23" customWidth="1"/>
    <col min="7381" max="7381" width="9.42578125" style="23" customWidth="1"/>
    <col min="7382" max="7382" width="2.28515625" style="23" customWidth="1"/>
    <col min="7383" max="7383" width="8.7109375" style="23" customWidth="1"/>
    <col min="7384" max="7384" width="2.28515625" style="23" customWidth="1"/>
    <col min="7385" max="7385" width="9" style="23" customWidth="1"/>
    <col min="7386" max="7386" width="2.28515625" style="23" customWidth="1"/>
    <col min="7387" max="7387" width="9.42578125" style="23" customWidth="1"/>
    <col min="7388" max="7388" width="2.28515625" style="23" customWidth="1"/>
    <col min="7389" max="7389" width="9" style="23" bestFit="1" customWidth="1"/>
    <col min="7390" max="7390" width="2.28515625" style="23" customWidth="1"/>
    <col min="7391" max="7391" width="9.5703125" style="23" customWidth="1"/>
    <col min="7392" max="7392" width="2.28515625" style="23" customWidth="1"/>
    <col min="7393" max="7393" width="10.28515625" style="23" bestFit="1" customWidth="1"/>
    <col min="7394" max="7394" width="2.28515625" style="23" customWidth="1"/>
    <col min="7395" max="7395" width="10.28515625" style="23" bestFit="1" customWidth="1"/>
    <col min="7396" max="7396" width="2.28515625" style="23" customWidth="1"/>
    <col min="7397" max="7397" width="9.28515625" style="23" customWidth="1"/>
    <col min="7398" max="7398" width="2.28515625" style="23" customWidth="1"/>
    <col min="7399" max="7399" width="9" style="23" customWidth="1"/>
    <col min="7400" max="7400" width="2.28515625" style="23" customWidth="1"/>
    <col min="7401" max="7401" width="9.28515625" style="23" customWidth="1"/>
    <col min="7402" max="7402" width="2.28515625" style="23" customWidth="1"/>
    <col min="7403" max="7403" width="9" style="23" customWidth="1"/>
    <col min="7404" max="7631" width="12.42578125" style="23"/>
    <col min="7632" max="7632" width="7.28515625" style="23" customWidth="1"/>
    <col min="7633" max="7633" width="2.28515625" style="23" customWidth="1"/>
    <col min="7634" max="7634" width="6" style="23" customWidth="1"/>
    <col min="7635" max="7636" width="2.28515625" style="23" customWidth="1"/>
    <col min="7637" max="7637" width="9.42578125" style="23" customWidth="1"/>
    <col min="7638" max="7638" width="2.28515625" style="23" customWidth="1"/>
    <col min="7639" max="7639" width="8.7109375" style="23" customWidth="1"/>
    <col min="7640" max="7640" width="2.28515625" style="23" customWidth="1"/>
    <col min="7641" max="7641" width="9" style="23" customWidth="1"/>
    <col min="7642" max="7642" width="2.28515625" style="23" customWidth="1"/>
    <col min="7643" max="7643" width="9.42578125" style="23" customWidth="1"/>
    <col min="7644" max="7644" width="2.28515625" style="23" customWidth="1"/>
    <col min="7645" max="7645" width="9" style="23" bestFit="1" customWidth="1"/>
    <col min="7646" max="7646" width="2.28515625" style="23" customWidth="1"/>
    <col min="7647" max="7647" width="9.5703125" style="23" customWidth="1"/>
    <col min="7648" max="7648" width="2.28515625" style="23" customWidth="1"/>
    <col min="7649" max="7649" width="10.28515625" style="23" bestFit="1" customWidth="1"/>
    <col min="7650" max="7650" width="2.28515625" style="23" customWidth="1"/>
    <col min="7651" max="7651" width="10.28515625" style="23" bestFit="1" customWidth="1"/>
    <col min="7652" max="7652" width="2.28515625" style="23" customWidth="1"/>
    <col min="7653" max="7653" width="9.28515625" style="23" customWidth="1"/>
    <col min="7654" max="7654" width="2.28515625" style="23" customWidth="1"/>
    <col min="7655" max="7655" width="9" style="23" customWidth="1"/>
    <col min="7656" max="7656" width="2.28515625" style="23" customWidth="1"/>
    <col min="7657" max="7657" width="9.28515625" style="23" customWidth="1"/>
    <col min="7658" max="7658" width="2.28515625" style="23" customWidth="1"/>
    <col min="7659" max="7659" width="9" style="23" customWidth="1"/>
    <col min="7660" max="7887" width="12.42578125" style="23"/>
    <col min="7888" max="7888" width="7.28515625" style="23" customWidth="1"/>
    <col min="7889" max="7889" width="2.28515625" style="23" customWidth="1"/>
    <col min="7890" max="7890" width="6" style="23" customWidth="1"/>
    <col min="7891" max="7892" width="2.28515625" style="23" customWidth="1"/>
    <col min="7893" max="7893" width="9.42578125" style="23" customWidth="1"/>
    <col min="7894" max="7894" width="2.28515625" style="23" customWidth="1"/>
    <col min="7895" max="7895" width="8.7109375" style="23" customWidth="1"/>
    <col min="7896" max="7896" width="2.28515625" style="23" customWidth="1"/>
    <col min="7897" max="7897" width="9" style="23" customWidth="1"/>
    <col min="7898" max="7898" width="2.28515625" style="23" customWidth="1"/>
    <col min="7899" max="7899" width="9.42578125" style="23" customWidth="1"/>
    <col min="7900" max="7900" width="2.28515625" style="23" customWidth="1"/>
    <col min="7901" max="7901" width="9" style="23" bestFit="1" customWidth="1"/>
    <col min="7902" max="7902" width="2.28515625" style="23" customWidth="1"/>
    <col min="7903" max="7903" width="9.5703125" style="23" customWidth="1"/>
    <col min="7904" max="7904" width="2.28515625" style="23" customWidth="1"/>
    <col min="7905" max="7905" width="10.28515625" style="23" bestFit="1" customWidth="1"/>
    <col min="7906" max="7906" width="2.28515625" style="23" customWidth="1"/>
    <col min="7907" max="7907" width="10.28515625" style="23" bestFit="1" customWidth="1"/>
    <col min="7908" max="7908" width="2.28515625" style="23" customWidth="1"/>
    <col min="7909" max="7909" width="9.28515625" style="23" customWidth="1"/>
    <col min="7910" max="7910" width="2.28515625" style="23" customWidth="1"/>
    <col min="7911" max="7911" width="9" style="23" customWidth="1"/>
    <col min="7912" max="7912" width="2.28515625" style="23" customWidth="1"/>
    <col min="7913" max="7913" width="9.28515625" style="23" customWidth="1"/>
    <col min="7914" max="7914" width="2.28515625" style="23" customWidth="1"/>
    <col min="7915" max="7915" width="9" style="23" customWidth="1"/>
    <col min="7916" max="8143" width="12.42578125" style="23"/>
    <col min="8144" max="8144" width="7.28515625" style="23" customWidth="1"/>
    <col min="8145" max="8145" width="2.28515625" style="23" customWidth="1"/>
    <col min="8146" max="8146" width="6" style="23" customWidth="1"/>
    <col min="8147" max="8148" width="2.28515625" style="23" customWidth="1"/>
    <col min="8149" max="8149" width="9.42578125" style="23" customWidth="1"/>
    <col min="8150" max="8150" width="2.28515625" style="23" customWidth="1"/>
    <col min="8151" max="8151" width="8.7109375" style="23" customWidth="1"/>
    <col min="8152" max="8152" width="2.28515625" style="23" customWidth="1"/>
    <col min="8153" max="8153" width="9" style="23" customWidth="1"/>
    <col min="8154" max="8154" width="2.28515625" style="23" customWidth="1"/>
    <col min="8155" max="8155" width="9.42578125" style="23" customWidth="1"/>
    <col min="8156" max="8156" width="2.28515625" style="23" customWidth="1"/>
    <col min="8157" max="8157" width="9" style="23" bestFit="1" customWidth="1"/>
    <col min="8158" max="8158" width="2.28515625" style="23" customWidth="1"/>
    <col min="8159" max="8159" width="9.5703125" style="23" customWidth="1"/>
    <col min="8160" max="8160" width="2.28515625" style="23" customWidth="1"/>
    <col min="8161" max="8161" width="10.28515625" style="23" bestFit="1" customWidth="1"/>
    <col min="8162" max="8162" width="2.28515625" style="23" customWidth="1"/>
    <col min="8163" max="8163" width="10.28515625" style="23" bestFit="1" customWidth="1"/>
    <col min="8164" max="8164" width="2.28515625" style="23" customWidth="1"/>
    <col min="8165" max="8165" width="9.28515625" style="23" customWidth="1"/>
    <col min="8166" max="8166" width="2.28515625" style="23" customWidth="1"/>
    <col min="8167" max="8167" width="9" style="23" customWidth="1"/>
    <col min="8168" max="8168" width="2.28515625" style="23" customWidth="1"/>
    <col min="8169" max="8169" width="9.28515625" style="23" customWidth="1"/>
    <col min="8170" max="8170" width="2.28515625" style="23" customWidth="1"/>
    <col min="8171" max="8171" width="9" style="23" customWidth="1"/>
    <col min="8172" max="8399" width="12.42578125" style="23"/>
    <col min="8400" max="8400" width="7.28515625" style="23" customWidth="1"/>
    <col min="8401" max="8401" width="2.28515625" style="23" customWidth="1"/>
    <col min="8402" max="8402" width="6" style="23" customWidth="1"/>
    <col min="8403" max="8404" width="2.28515625" style="23" customWidth="1"/>
    <col min="8405" max="8405" width="9.42578125" style="23" customWidth="1"/>
    <col min="8406" max="8406" width="2.28515625" style="23" customWidth="1"/>
    <col min="8407" max="8407" width="8.7109375" style="23" customWidth="1"/>
    <col min="8408" max="8408" width="2.28515625" style="23" customWidth="1"/>
    <col min="8409" max="8409" width="9" style="23" customWidth="1"/>
    <col min="8410" max="8410" width="2.28515625" style="23" customWidth="1"/>
    <col min="8411" max="8411" width="9.42578125" style="23" customWidth="1"/>
    <col min="8412" max="8412" width="2.28515625" style="23" customWidth="1"/>
    <col min="8413" max="8413" width="9" style="23" bestFit="1" customWidth="1"/>
    <col min="8414" max="8414" width="2.28515625" style="23" customWidth="1"/>
    <col min="8415" max="8415" width="9.5703125" style="23" customWidth="1"/>
    <col min="8416" max="8416" width="2.28515625" style="23" customWidth="1"/>
    <col min="8417" max="8417" width="10.28515625" style="23" bestFit="1" customWidth="1"/>
    <col min="8418" max="8418" width="2.28515625" style="23" customWidth="1"/>
    <col min="8419" max="8419" width="10.28515625" style="23" bestFit="1" customWidth="1"/>
    <col min="8420" max="8420" width="2.28515625" style="23" customWidth="1"/>
    <col min="8421" max="8421" width="9.28515625" style="23" customWidth="1"/>
    <col min="8422" max="8422" width="2.28515625" style="23" customWidth="1"/>
    <col min="8423" max="8423" width="9" style="23" customWidth="1"/>
    <col min="8424" max="8424" width="2.28515625" style="23" customWidth="1"/>
    <col min="8425" max="8425" width="9.28515625" style="23" customWidth="1"/>
    <col min="8426" max="8426" width="2.28515625" style="23" customWidth="1"/>
    <col min="8427" max="8427" width="9" style="23" customWidth="1"/>
    <col min="8428" max="8655" width="12.42578125" style="23"/>
    <col min="8656" max="8656" width="7.28515625" style="23" customWidth="1"/>
    <col min="8657" max="8657" width="2.28515625" style="23" customWidth="1"/>
    <col min="8658" max="8658" width="6" style="23" customWidth="1"/>
    <col min="8659" max="8660" width="2.28515625" style="23" customWidth="1"/>
    <col min="8661" max="8661" width="9.42578125" style="23" customWidth="1"/>
    <col min="8662" max="8662" width="2.28515625" style="23" customWidth="1"/>
    <col min="8663" max="8663" width="8.7109375" style="23" customWidth="1"/>
    <col min="8664" max="8664" width="2.28515625" style="23" customWidth="1"/>
    <col min="8665" max="8665" width="9" style="23" customWidth="1"/>
    <col min="8666" max="8666" width="2.28515625" style="23" customWidth="1"/>
    <col min="8667" max="8667" width="9.42578125" style="23" customWidth="1"/>
    <col min="8668" max="8668" width="2.28515625" style="23" customWidth="1"/>
    <col min="8669" max="8669" width="9" style="23" bestFit="1" customWidth="1"/>
    <col min="8670" max="8670" width="2.28515625" style="23" customWidth="1"/>
    <col min="8671" max="8671" width="9.5703125" style="23" customWidth="1"/>
    <col min="8672" max="8672" width="2.28515625" style="23" customWidth="1"/>
    <col min="8673" max="8673" width="10.28515625" style="23" bestFit="1" customWidth="1"/>
    <col min="8674" max="8674" width="2.28515625" style="23" customWidth="1"/>
    <col min="8675" max="8675" width="10.28515625" style="23" bestFit="1" customWidth="1"/>
    <col min="8676" max="8676" width="2.28515625" style="23" customWidth="1"/>
    <col min="8677" max="8677" width="9.28515625" style="23" customWidth="1"/>
    <col min="8678" max="8678" width="2.28515625" style="23" customWidth="1"/>
    <col min="8679" max="8679" width="9" style="23" customWidth="1"/>
    <col min="8680" max="8680" width="2.28515625" style="23" customWidth="1"/>
    <col min="8681" max="8681" width="9.28515625" style="23" customWidth="1"/>
    <col min="8682" max="8682" width="2.28515625" style="23" customWidth="1"/>
    <col min="8683" max="8683" width="9" style="23" customWidth="1"/>
    <col min="8684" max="8911" width="12.42578125" style="23"/>
    <col min="8912" max="8912" width="7.28515625" style="23" customWidth="1"/>
    <col min="8913" max="8913" width="2.28515625" style="23" customWidth="1"/>
    <col min="8914" max="8914" width="6" style="23" customWidth="1"/>
    <col min="8915" max="8916" width="2.28515625" style="23" customWidth="1"/>
    <col min="8917" max="8917" width="9.42578125" style="23" customWidth="1"/>
    <col min="8918" max="8918" width="2.28515625" style="23" customWidth="1"/>
    <col min="8919" max="8919" width="8.7109375" style="23" customWidth="1"/>
    <col min="8920" max="8920" width="2.28515625" style="23" customWidth="1"/>
    <col min="8921" max="8921" width="9" style="23" customWidth="1"/>
    <col min="8922" max="8922" width="2.28515625" style="23" customWidth="1"/>
    <col min="8923" max="8923" width="9.42578125" style="23" customWidth="1"/>
    <col min="8924" max="8924" width="2.28515625" style="23" customWidth="1"/>
    <col min="8925" max="8925" width="9" style="23" bestFit="1" customWidth="1"/>
    <col min="8926" max="8926" width="2.28515625" style="23" customWidth="1"/>
    <col min="8927" max="8927" width="9.5703125" style="23" customWidth="1"/>
    <col min="8928" max="8928" width="2.28515625" style="23" customWidth="1"/>
    <col min="8929" max="8929" width="10.28515625" style="23" bestFit="1" customWidth="1"/>
    <col min="8930" max="8930" width="2.28515625" style="23" customWidth="1"/>
    <col min="8931" max="8931" width="10.28515625" style="23" bestFit="1" customWidth="1"/>
    <col min="8932" max="8932" width="2.28515625" style="23" customWidth="1"/>
    <col min="8933" max="8933" width="9.28515625" style="23" customWidth="1"/>
    <col min="8934" max="8934" width="2.28515625" style="23" customWidth="1"/>
    <col min="8935" max="8935" width="9" style="23" customWidth="1"/>
    <col min="8936" max="8936" width="2.28515625" style="23" customWidth="1"/>
    <col min="8937" max="8937" width="9.28515625" style="23" customWidth="1"/>
    <col min="8938" max="8938" width="2.28515625" style="23" customWidth="1"/>
    <col min="8939" max="8939" width="9" style="23" customWidth="1"/>
    <col min="8940" max="9167" width="12.42578125" style="23"/>
    <col min="9168" max="9168" width="7.28515625" style="23" customWidth="1"/>
    <col min="9169" max="9169" width="2.28515625" style="23" customWidth="1"/>
    <col min="9170" max="9170" width="6" style="23" customWidth="1"/>
    <col min="9171" max="9172" width="2.28515625" style="23" customWidth="1"/>
    <col min="9173" max="9173" width="9.42578125" style="23" customWidth="1"/>
    <col min="9174" max="9174" width="2.28515625" style="23" customWidth="1"/>
    <col min="9175" max="9175" width="8.7109375" style="23" customWidth="1"/>
    <col min="9176" max="9176" width="2.28515625" style="23" customWidth="1"/>
    <col min="9177" max="9177" width="9" style="23" customWidth="1"/>
    <col min="9178" max="9178" width="2.28515625" style="23" customWidth="1"/>
    <col min="9179" max="9179" width="9.42578125" style="23" customWidth="1"/>
    <col min="9180" max="9180" width="2.28515625" style="23" customWidth="1"/>
    <col min="9181" max="9181" width="9" style="23" bestFit="1" customWidth="1"/>
    <col min="9182" max="9182" width="2.28515625" style="23" customWidth="1"/>
    <col min="9183" max="9183" width="9.5703125" style="23" customWidth="1"/>
    <col min="9184" max="9184" width="2.28515625" style="23" customWidth="1"/>
    <col min="9185" max="9185" width="10.28515625" style="23" bestFit="1" customWidth="1"/>
    <col min="9186" max="9186" width="2.28515625" style="23" customWidth="1"/>
    <col min="9187" max="9187" width="10.28515625" style="23" bestFit="1" customWidth="1"/>
    <col min="9188" max="9188" width="2.28515625" style="23" customWidth="1"/>
    <col min="9189" max="9189" width="9.28515625" style="23" customWidth="1"/>
    <col min="9190" max="9190" width="2.28515625" style="23" customWidth="1"/>
    <col min="9191" max="9191" width="9" style="23" customWidth="1"/>
    <col min="9192" max="9192" width="2.28515625" style="23" customWidth="1"/>
    <col min="9193" max="9193" width="9.28515625" style="23" customWidth="1"/>
    <col min="9194" max="9194" width="2.28515625" style="23" customWidth="1"/>
    <col min="9195" max="9195" width="9" style="23" customWidth="1"/>
    <col min="9196" max="9423" width="12.42578125" style="23"/>
    <col min="9424" max="9424" width="7.28515625" style="23" customWidth="1"/>
    <col min="9425" max="9425" width="2.28515625" style="23" customWidth="1"/>
    <col min="9426" max="9426" width="6" style="23" customWidth="1"/>
    <col min="9427" max="9428" width="2.28515625" style="23" customWidth="1"/>
    <col min="9429" max="9429" width="9.42578125" style="23" customWidth="1"/>
    <col min="9430" max="9430" width="2.28515625" style="23" customWidth="1"/>
    <col min="9431" max="9431" width="8.7109375" style="23" customWidth="1"/>
    <col min="9432" max="9432" width="2.28515625" style="23" customWidth="1"/>
    <col min="9433" max="9433" width="9" style="23" customWidth="1"/>
    <col min="9434" max="9434" width="2.28515625" style="23" customWidth="1"/>
    <col min="9435" max="9435" width="9.42578125" style="23" customWidth="1"/>
    <col min="9436" max="9436" width="2.28515625" style="23" customWidth="1"/>
    <col min="9437" max="9437" width="9" style="23" bestFit="1" customWidth="1"/>
    <col min="9438" max="9438" width="2.28515625" style="23" customWidth="1"/>
    <col min="9439" max="9439" width="9.5703125" style="23" customWidth="1"/>
    <col min="9440" max="9440" width="2.28515625" style="23" customWidth="1"/>
    <col min="9441" max="9441" width="10.28515625" style="23" bestFit="1" customWidth="1"/>
    <col min="9442" max="9442" width="2.28515625" style="23" customWidth="1"/>
    <col min="9443" max="9443" width="10.28515625" style="23" bestFit="1" customWidth="1"/>
    <col min="9444" max="9444" width="2.28515625" style="23" customWidth="1"/>
    <col min="9445" max="9445" width="9.28515625" style="23" customWidth="1"/>
    <col min="9446" max="9446" width="2.28515625" style="23" customWidth="1"/>
    <col min="9447" max="9447" width="9" style="23" customWidth="1"/>
    <col min="9448" max="9448" width="2.28515625" style="23" customWidth="1"/>
    <col min="9449" max="9449" width="9.28515625" style="23" customWidth="1"/>
    <col min="9450" max="9450" width="2.28515625" style="23" customWidth="1"/>
    <col min="9451" max="9451" width="9" style="23" customWidth="1"/>
    <col min="9452" max="9679" width="12.42578125" style="23"/>
    <col min="9680" max="9680" width="7.28515625" style="23" customWidth="1"/>
    <col min="9681" max="9681" width="2.28515625" style="23" customWidth="1"/>
    <col min="9682" max="9682" width="6" style="23" customWidth="1"/>
    <col min="9683" max="9684" width="2.28515625" style="23" customWidth="1"/>
    <col min="9685" max="9685" width="9.42578125" style="23" customWidth="1"/>
    <col min="9686" max="9686" width="2.28515625" style="23" customWidth="1"/>
    <col min="9687" max="9687" width="8.7109375" style="23" customWidth="1"/>
    <col min="9688" max="9688" width="2.28515625" style="23" customWidth="1"/>
    <col min="9689" max="9689" width="9" style="23" customWidth="1"/>
    <col min="9690" max="9690" width="2.28515625" style="23" customWidth="1"/>
    <col min="9691" max="9691" width="9.42578125" style="23" customWidth="1"/>
    <col min="9692" max="9692" width="2.28515625" style="23" customWidth="1"/>
    <col min="9693" max="9693" width="9" style="23" bestFit="1" customWidth="1"/>
    <col min="9694" max="9694" width="2.28515625" style="23" customWidth="1"/>
    <col min="9695" max="9695" width="9.5703125" style="23" customWidth="1"/>
    <col min="9696" max="9696" width="2.28515625" style="23" customWidth="1"/>
    <col min="9697" max="9697" width="10.28515625" style="23" bestFit="1" customWidth="1"/>
    <col min="9698" max="9698" width="2.28515625" style="23" customWidth="1"/>
    <col min="9699" max="9699" width="10.28515625" style="23" bestFit="1" customWidth="1"/>
    <col min="9700" max="9700" width="2.28515625" style="23" customWidth="1"/>
    <col min="9701" max="9701" width="9.28515625" style="23" customWidth="1"/>
    <col min="9702" max="9702" width="2.28515625" style="23" customWidth="1"/>
    <col min="9703" max="9703" width="9" style="23" customWidth="1"/>
    <col min="9704" max="9704" width="2.28515625" style="23" customWidth="1"/>
    <col min="9705" max="9705" width="9.28515625" style="23" customWidth="1"/>
    <col min="9706" max="9706" width="2.28515625" style="23" customWidth="1"/>
    <col min="9707" max="9707" width="9" style="23" customWidth="1"/>
    <col min="9708" max="9935" width="12.42578125" style="23"/>
    <col min="9936" max="9936" width="7.28515625" style="23" customWidth="1"/>
    <col min="9937" max="9937" width="2.28515625" style="23" customWidth="1"/>
    <col min="9938" max="9938" width="6" style="23" customWidth="1"/>
    <col min="9939" max="9940" width="2.28515625" style="23" customWidth="1"/>
    <col min="9941" max="9941" width="9.42578125" style="23" customWidth="1"/>
    <col min="9942" max="9942" width="2.28515625" style="23" customWidth="1"/>
    <col min="9943" max="9943" width="8.7109375" style="23" customWidth="1"/>
    <col min="9944" max="9944" width="2.28515625" style="23" customWidth="1"/>
    <col min="9945" max="9945" width="9" style="23" customWidth="1"/>
    <col min="9946" max="9946" width="2.28515625" style="23" customWidth="1"/>
    <col min="9947" max="9947" width="9.42578125" style="23" customWidth="1"/>
    <col min="9948" max="9948" width="2.28515625" style="23" customWidth="1"/>
    <col min="9949" max="9949" width="9" style="23" bestFit="1" customWidth="1"/>
    <col min="9950" max="9950" width="2.28515625" style="23" customWidth="1"/>
    <col min="9951" max="9951" width="9.5703125" style="23" customWidth="1"/>
    <col min="9952" max="9952" width="2.28515625" style="23" customWidth="1"/>
    <col min="9953" max="9953" width="10.28515625" style="23" bestFit="1" customWidth="1"/>
    <col min="9954" max="9954" width="2.28515625" style="23" customWidth="1"/>
    <col min="9955" max="9955" width="10.28515625" style="23" bestFit="1" customWidth="1"/>
    <col min="9956" max="9956" width="2.28515625" style="23" customWidth="1"/>
    <col min="9957" max="9957" width="9.28515625" style="23" customWidth="1"/>
    <col min="9958" max="9958" width="2.28515625" style="23" customWidth="1"/>
    <col min="9959" max="9959" width="9" style="23" customWidth="1"/>
    <col min="9960" max="9960" width="2.28515625" style="23" customWidth="1"/>
    <col min="9961" max="9961" width="9.28515625" style="23" customWidth="1"/>
    <col min="9962" max="9962" width="2.28515625" style="23" customWidth="1"/>
    <col min="9963" max="9963" width="9" style="23" customWidth="1"/>
    <col min="9964" max="10191" width="12.42578125" style="23"/>
    <col min="10192" max="10192" width="7.28515625" style="23" customWidth="1"/>
    <col min="10193" max="10193" width="2.28515625" style="23" customWidth="1"/>
    <col min="10194" max="10194" width="6" style="23" customWidth="1"/>
    <col min="10195" max="10196" width="2.28515625" style="23" customWidth="1"/>
    <col min="10197" max="10197" width="9.42578125" style="23" customWidth="1"/>
    <col min="10198" max="10198" width="2.28515625" style="23" customWidth="1"/>
    <col min="10199" max="10199" width="8.7109375" style="23" customWidth="1"/>
    <col min="10200" max="10200" width="2.28515625" style="23" customWidth="1"/>
    <col min="10201" max="10201" width="9" style="23" customWidth="1"/>
    <col min="10202" max="10202" width="2.28515625" style="23" customWidth="1"/>
    <col min="10203" max="10203" width="9.42578125" style="23" customWidth="1"/>
    <col min="10204" max="10204" width="2.28515625" style="23" customWidth="1"/>
    <col min="10205" max="10205" width="9" style="23" bestFit="1" customWidth="1"/>
    <col min="10206" max="10206" width="2.28515625" style="23" customWidth="1"/>
    <col min="10207" max="10207" width="9.5703125" style="23" customWidth="1"/>
    <col min="10208" max="10208" width="2.28515625" style="23" customWidth="1"/>
    <col min="10209" max="10209" width="10.28515625" style="23" bestFit="1" customWidth="1"/>
    <col min="10210" max="10210" width="2.28515625" style="23" customWidth="1"/>
    <col min="10211" max="10211" width="10.28515625" style="23" bestFit="1" customWidth="1"/>
    <col min="10212" max="10212" width="2.28515625" style="23" customWidth="1"/>
    <col min="10213" max="10213" width="9.28515625" style="23" customWidth="1"/>
    <col min="10214" max="10214" width="2.28515625" style="23" customWidth="1"/>
    <col min="10215" max="10215" width="9" style="23" customWidth="1"/>
    <col min="10216" max="10216" width="2.28515625" style="23" customWidth="1"/>
    <col min="10217" max="10217" width="9.28515625" style="23" customWidth="1"/>
    <col min="10218" max="10218" width="2.28515625" style="23" customWidth="1"/>
    <col min="10219" max="10219" width="9" style="23" customWidth="1"/>
    <col min="10220" max="10447" width="12.42578125" style="23"/>
    <col min="10448" max="10448" width="7.28515625" style="23" customWidth="1"/>
    <col min="10449" max="10449" width="2.28515625" style="23" customWidth="1"/>
    <col min="10450" max="10450" width="6" style="23" customWidth="1"/>
    <col min="10451" max="10452" width="2.28515625" style="23" customWidth="1"/>
    <col min="10453" max="10453" width="9.42578125" style="23" customWidth="1"/>
    <col min="10454" max="10454" width="2.28515625" style="23" customWidth="1"/>
    <col min="10455" max="10455" width="8.7109375" style="23" customWidth="1"/>
    <col min="10456" max="10456" width="2.28515625" style="23" customWidth="1"/>
    <col min="10457" max="10457" width="9" style="23" customWidth="1"/>
    <col min="10458" max="10458" width="2.28515625" style="23" customWidth="1"/>
    <col min="10459" max="10459" width="9.42578125" style="23" customWidth="1"/>
    <col min="10460" max="10460" width="2.28515625" style="23" customWidth="1"/>
    <col min="10461" max="10461" width="9" style="23" bestFit="1" customWidth="1"/>
    <col min="10462" max="10462" width="2.28515625" style="23" customWidth="1"/>
    <col min="10463" max="10463" width="9.5703125" style="23" customWidth="1"/>
    <col min="10464" max="10464" width="2.28515625" style="23" customWidth="1"/>
    <col min="10465" max="10465" width="10.28515625" style="23" bestFit="1" customWidth="1"/>
    <col min="10466" max="10466" width="2.28515625" style="23" customWidth="1"/>
    <col min="10467" max="10467" width="10.28515625" style="23" bestFit="1" customWidth="1"/>
    <col min="10468" max="10468" width="2.28515625" style="23" customWidth="1"/>
    <col min="10469" max="10469" width="9.28515625" style="23" customWidth="1"/>
    <col min="10470" max="10470" width="2.28515625" style="23" customWidth="1"/>
    <col min="10471" max="10471" width="9" style="23" customWidth="1"/>
    <col min="10472" max="10472" width="2.28515625" style="23" customWidth="1"/>
    <col min="10473" max="10473" width="9.28515625" style="23" customWidth="1"/>
    <col min="10474" max="10474" width="2.28515625" style="23" customWidth="1"/>
    <col min="10475" max="10475" width="9" style="23" customWidth="1"/>
    <col min="10476" max="10703" width="12.42578125" style="23"/>
    <col min="10704" max="10704" width="7.28515625" style="23" customWidth="1"/>
    <col min="10705" max="10705" width="2.28515625" style="23" customWidth="1"/>
    <col min="10706" max="10706" width="6" style="23" customWidth="1"/>
    <col min="10707" max="10708" width="2.28515625" style="23" customWidth="1"/>
    <col min="10709" max="10709" width="9.42578125" style="23" customWidth="1"/>
    <col min="10710" max="10710" width="2.28515625" style="23" customWidth="1"/>
    <col min="10711" max="10711" width="8.7109375" style="23" customWidth="1"/>
    <col min="10712" max="10712" width="2.28515625" style="23" customWidth="1"/>
    <col min="10713" max="10713" width="9" style="23" customWidth="1"/>
    <col min="10714" max="10714" width="2.28515625" style="23" customWidth="1"/>
    <col min="10715" max="10715" width="9.42578125" style="23" customWidth="1"/>
    <col min="10716" max="10716" width="2.28515625" style="23" customWidth="1"/>
    <col min="10717" max="10717" width="9" style="23" bestFit="1" customWidth="1"/>
    <col min="10718" max="10718" width="2.28515625" style="23" customWidth="1"/>
    <col min="10719" max="10719" width="9.5703125" style="23" customWidth="1"/>
    <col min="10720" max="10720" width="2.28515625" style="23" customWidth="1"/>
    <col min="10721" max="10721" width="10.28515625" style="23" bestFit="1" customWidth="1"/>
    <col min="10722" max="10722" width="2.28515625" style="23" customWidth="1"/>
    <col min="10723" max="10723" width="10.28515625" style="23" bestFit="1" customWidth="1"/>
    <col min="10724" max="10724" width="2.28515625" style="23" customWidth="1"/>
    <col min="10725" max="10725" width="9.28515625" style="23" customWidth="1"/>
    <col min="10726" max="10726" width="2.28515625" style="23" customWidth="1"/>
    <col min="10727" max="10727" width="9" style="23" customWidth="1"/>
    <col min="10728" max="10728" width="2.28515625" style="23" customWidth="1"/>
    <col min="10729" max="10729" width="9.28515625" style="23" customWidth="1"/>
    <col min="10730" max="10730" width="2.28515625" style="23" customWidth="1"/>
    <col min="10731" max="10731" width="9" style="23" customWidth="1"/>
    <col min="10732" max="10959" width="12.42578125" style="23"/>
    <col min="10960" max="10960" width="7.28515625" style="23" customWidth="1"/>
    <col min="10961" max="10961" width="2.28515625" style="23" customWidth="1"/>
    <col min="10962" max="10962" width="6" style="23" customWidth="1"/>
    <col min="10963" max="10964" width="2.28515625" style="23" customWidth="1"/>
    <col min="10965" max="10965" width="9.42578125" style="23" customWidth="1"/>
    <col min="10966" max="10966" width="2.28515625" style="23" customWidth="1"/>
    <col min="10967" max="10967" width="8.7109375" style="23" customWidth="1"/>
    <col min="10968" max="10968" width="2.28515625" style="23" customWidth="1"/>
    <col min="10969" max="10969" width="9" style="23" customWidth="1"/>
    <col min="10970" max="10970" width="2.28515625" style="23" customWidth="1"/>
    <col min="10971" max="10971" width="9.42578125" style="23" customWidth="1"/>
    <col min="10972" max="10972" width="2.28515625" style="23" customWidth="1"/>
    <col min="10973" max="10973" width="9" style="23" bestFit="1" customWidth="1"/>
    <col min="10974" max="10974" width="2.28515625" style="23" customWidth="1"/>
    <col min="10975" max="10975" width="9.5703125" style="23" customWidth="1"/>
    <col min="10976" max="10976" width="2.28515625" style="23" customWidth="1"/>
    <col min="10977" max="10977" width="10.28515625" style="23" bestFit="1" customWidth="1"/>
    <col min="10978" max="10978" width="2.28515625" style="23" customWidth="1"/>
    <col min="10979" max="10979" width="10.28515625" style="23" bestFit="1" customWidth="1"/>
    <col min="10980" max="10980" width="2.28515625" style="23" customWidth="1"/>
    <col min="10981" max="10981" width="9.28515625" style="23" customWidth="1"/>
    <col min="10982" max="10982" width="2.28515625" style="23" customWidth="1"/>
    <col min="10983" max="10983" width="9" style="23" customWidth="1"/>
    <col min="10984" max="10984" width="2.28515625" style="23" customWidth="1"/>
    <col min="10985" max="10985" width="9.28515625" style="23" customWidth="1"/>
    <col min="10986" max="10986" width="2.28515625" style="23" customWidth="1"/>
    <col min="10987" max="10987" width="9" style="23" customWidth="1"/>
    <col min="10988" max="11215" width="12.42578125" style="23"/>
    <col min="11216" max="11216" width="7.28515625" style="23" customWidth="1"/>
    <col min="11217" max="11217" width="2.28515625" style="23" customWidth="1"/>
    <col min="11218" max="11218" width="6" style="23" customWidth="1"/>
    <col min="11219" max="11220" width="2.28515625" style="23" customWidth="1"/>
    <col min="11221" max="11221" width="9.42578125" style="23" customWidth="1"/>
    <col min="11222" max="11222" width="2.28515625" style="23" customWidth="1"/>
    <col min="11223" max="11223" width="8.7109375" style="23" customWidth="1"/>
    <col min="11224" max="11224" width="2.28515625" style="23" customWidth="1"/>
    <col min="11225" max="11225" width="9" style="23" customWidth="1"/>
    <col min="11226" max="11226" width="2.28515625" style="23" customWidth="1"/>
    <col min="11227" max="11227" width="9.42578125" style="23" customWidth="1"/>
    <col min="11228" max="11228" width="2.28515625" style="23" customWidth="1"/>
    <col min="11229" max="11229" width="9" style="23" bestFit="1" customWidth="1"/>
    <col min="11230" max="11230" width="2.28515625" style="23" customWidth="1"/>
    <col min="11231" max="11231" width="9.5703125" style="23" customWidth="1"/>
    <col min="11232" max="11232" width="2.28515625" style="23" customWidth="1"/>
    <col min="11233" max="11233" width="10.28515625" style="23" bestFit="1" customWidth="1"/>
    <col min="11234" max="11234" width="2.28515625" style="23" customWidth="1"/>
    <col min="11235" max="11235" width="10.28515625" style="23" bestFit="1" customWidth="1"/>
    <col min="11236" max="11236" width="2.28515625" style="23" customWidth="1"/>
    <col min="11237" max="11237" width="9.28515625" style="23" customWidth="1"/>
    <col min="11238" max="11238" width="2.28515625" style="23" customWidth="1"/>
    <col min="11239" max="11239" width="9" style="23" customWidth="1"/>
    <col min="11240" max="11240" width="2.28515625" style="23" customWidth="1"/>
    <col min="11241" max="11241" width="9.28515625" style="23" customWidth="1"/>
    <col min="11242" max="11242" width="2.28515625" style="23" customWidth="1"/>
    <col min="11243" max="11243" width="9" style="23" customWidth="1"/>
    <col min="11244" max="11471" width="12.42578125" style="23"/>
    <col min="11472" max="11472" width="7.28515625" style="23" customWidth="1"/>
    <col min="11473" max="11473" width="2.28515625" style="23" customWidth="1"/>
    <col min="11474" max="11474" width="6" style="23" customWidth="1"/>
    <col min="11475" max="11476" width="2.28515625" style="23" customWidth="1"/>
    <col min="11477" max="11477" width="9.42578125" style="23" customWidth="1"/>
    <col min="11478" max="11478" width="2.28515625" style="23" customWidth="1"/>
    <col min="11479" max="11479" width="8.7109375" style="23" customWidth="1"/>
    <col min="11480" max="11480" width="2.28515625" style="23" customWidth="1"/>
    <col min="11481" max="11481" width="9" style="23" customWidth="1"/>
    <col min="11482" max="11482" width="2.28515625" style="23" customWidth="1"/>
    <col min="11483" max="11483" width="9.42578125" style="23" customWidth="1"/>
    <col min="11484" max="11484" width="2.28515625" style="23" customWidth="1"/>
    <col min="11485" max="11485" width="9" style="23" bestFit="1" customWidth="1"/>
    <col min="11486" max="11486" width="2.28515625" style="23" customWidth="1"/>
    <col min="11487" max="11487" width="9.5703125" style="23" customWidth="1"/>
    <col min="11488" max="11488" width="2.28515625" style="23" customWidth="1"/>
    <col min="11489" max="11489" width="10.28515625" style="23" bestFit="1" customWidth="1"/>
    <col min="11490" max="11490" width="2.28515625" style="23" customWidth="1"/>
    <col min="11491" max="11491" width="10.28515625" style="23" bestFit="1" customWidth="1"/>
    <col min="11492" max="11492" width="2.28515625" style="23" customWidth="1"/>
    <col min="11493" max="11493" width="9.28515625" style="23" customWidth="1"/>
    <col min="11494" max="11494" width="2.28515625" style="23" customWidth="1"/>
    <col min="11495" max="11495" width="9" style="23" customWidth="1"/>
    <col min="11496" max="11496" width="2.28515625" style="23" customWidth="1"/>
    <col min="11497" max="11497" width="9.28515625" style="23" customWidth="1"/>
    <col min="11498" max="11498" width="2.28515625" style="23" customWidth="1"/>
    <col min="11499" max="11499" width="9" style="23" customWidth="1"/>
    <col min="11500" max="11727" width="12.42578125" style="23"/>
    <col min="11728" max="11728" width="7.28515625" style="23" customWidth="1"/>
    <col min="11729" max="11729" width="2.28515625" style="23" customWidth="1"/>
    <col min="11730" max="11730" width="6" style="23" customWidth="1"/>
    <col min="11731" max="11732" width="2.28515625" style="23" customWidth="1"/>
    <col min="11733" max="11733" width="9.42578125" style="23" customWidth="1"/>
    <col min="11734" max="11734" width="2.28515625" style="23" customWidth="1"/>
    <col min="11735" max="11735" width="8.7109375" style="23" customWidth="1"/>
    <col min="11736" max="11736" width="2.28515625" style="23" customWidth="1"/>
    <col min="11737" max="11737" width="9" style="23" customWidth="1"/>
    <col min="11738" max="11738" width="2.28515625" style="23" customWidth="1"/>
    <col min="11739" max="11739" width="9.42578125" style="23" customWidth="1"/>
    <col min="11740" max="11740" width="2.28515625" style="23" customWidth="1"/>
    <col min="11741" max="11741" width="9" style="23" bestFit="1" customWidth="1"/>
    <col min="11742" max="11742" width="2.28515625" style="23" customWidth="1"/>
    <col min="11743" max="11743" width="9.5703125" style="23" customWidth="1"/>
    <col min="11744" max="11744" width="2.28515625" style="23" customWidth="1"/>
    <col min="11745" max="11745" width="10.28515625" style="23" bestFit="1" customWidth="1"/>
    <col min="11746" max="11746" width="2.28515625" style="23" customWidth="1"/>
    <col min="11747" max="11747" width="10.28515625" style="23" bestFit="1" customWidth="1"/>
    <col min="11748" max="11748" width="2.28515625" style="23" customWidth="1"/>
    <col min="11749" max="11749" width="9.28515625" style="23" customWidth="1"/>
    <col min="11750" max="11750" width="2.28515625" style="23" customWidth="1"/>
    <col min="11751" max="11751" width="9" style="23" customWidth="1"/>
    <col min="11752" max="11752" width="2.28515625" style="23" customWidth="1"/>
    <col min="11753" max="11753" width="9.28515625" style="23" customWidth="1"/>
    <col min="11754" max="11754" width="2.28515625" style="23" customWidth="1"/>
    <col min="11755" max="11755" width="9" style="23" customWidth="1"/>
    <col min="11756" max="11983" width="12.42578125" style="23"/>
    <col min="11984" max="11984" width="7.28515625" style="23" customWidth="1"/>
    <col min="11985" max="11985" width="2.28515625" style="23" customWidth="1"/>
    <col min="11986" max="11986" width="6" style="23" customWidth="1"/>
    <col min="11987" max="11988" width="2.28515625" style="23" customWidth="1"/>
    <col min="11989" max="11989" width="9.42578125" style="23" customWidth="1"/>
    <col min="11990" max="11990" width="2.28515625" style="23" customWidth="1"/>
    <col min="11991" max="11991" width="8.7109375" style="23" customWidth="1"/>
    <col min="11992" max="11992" width="2.28515625" style="23" customWidth="1"/>
    <col min="11993" max="11993" width="9" style="23" customWidth="1"/>
    <col min="11994" max="11994" width="2.28515625" style="23" customWidth="1"/>
    <col min="11995" max="11995" width="9.42578125" style="23" customWidth="1"/>
    <col min="11996" max="11996" width="2.28515625" style="23" customWidth="1"/>
    <col min="11997" max="11997" width="9" style="23" bestFit="1" customWidth="1"/>
    <col min="11998" max="11998" width="2.28515625" style="23" customWidth="1"/>
    <col min="11999" max="11999" width="9.5703125" style="23" customWidth="1"/>
    <col min="12000" max="12000" width="2.28515625" style="23" customWidth="1"/>
    <col min="12001" max="12001" width="10.28515625" style="23" bestFit="1" customWidth="1"/>
    <col min="12002" max="12002" width="2.28515625" style="23" customWidth="1"/>
    <col min="12003" max="12003" width="10.28515625" style="23" bestFit="1" customWidth="1"/>
    <col min="12004" max="12004" width="2.28515625" style="23" customWidth="1"/>
    <col min="12005" max="12005" width="9.28515625" style="23" customWidth="1"/>
    <col min="12006" max="12006" width="2.28515625" style="23" customWidth="1"/>
    <col min="12007" max="12007" width="9" style="23" customWidth="1"/>
    <col min="12008" max="12008" width="2.28515625" style="23" customWidth="1"/>
    <col min="12009" max="12009" width="9.28515625" style="23" customWidth="1"/>
    <col min="12010" max="12010" width="2.28515625" style="23" customWidth="1"/>
    <col min="12011" max="12011" width="9" style="23" customWidth="1"/>
    <col min="12012" max="12239" width="12.42578125" style="23"/>
    <col min="12240" max="12240" width="7.28515625" style="23" customWidth="1"/>
    <col min="12241" max="12241" width="2.28515625" style="23" customWidth="1"/>
    <col min="12242" max="12242" width="6" style="23" customWidth="1"/>
    <col min="12243" max="12244" width="2.28515625" style="23" customWidth="1"/>
    <col min="12245" max="12245" width="9.42578125" style="23" customWidth="1"/>
    <col min="12246" max="12246" width="2.28515625" style="23" customWidth="1"/>
    <col min="12247" max="12247" width="8.7109375" style="23" customWidth="1"/>
    <col min="12248" max="12248" width="2.28515625" style="23" customWidth="1"/>
    <col min="12249" max="12249" width="9" style="23" customWidth="1"/>
    <col min="12250" max="12250" width="2.28515625" style="23" customWidth="1"/>
    <col min="12251" max="12251" width="9.42578125" style="23" customWidth="1"/>
    <col min="12252" max="12252" width="2.28515625" style="23" customWidth="1"/>
    <col min="12253" max="12253" width="9" style="23" bestFit="1" customWidth="1"/>
    <col min="12254" max="12254" width="2.28515625" style="23" customWidth="1"/>
    <col min="12255" max="12255" width="9.5703125" style="23" customWidth="1"/>
    <col min="12256" max="12256" width="2.28515625" style="23" customWidth="1"/>
    <col min="12257" max="12257" width="10.28515625" style="23" bestFit="1" customWidth="1"/>
    <col min="12258" max="12258" width="2.28515625" style="23" customWidth="1"/>
    <col min="12259" max="12259" width="10.28515625" style="23" bestFit="1" customWidth="1"/>
    <col min="12260" max="12260" width="2.28515625" style="23" customWidth="1"/>
    <col min="12261" max="12261" width="9.28515625" style="23" customWidth="1"/>
    <col min="12262" max="12262" width="2.28515625" style="23" customWidth="1"/>
    <col min="12263" max="12263" width="9" style="23" customWidth="1"/>
    <col min="12264" max="12264" width="2.28515625" style="23" customWidth="1"/>
    <col min="12265" max="12265" width="9.28515625" style="23" customWidth="1"/>
    <col min="12266" max="12266" width="2.28515625" style="23" customWidth="1"/>
    <col min="12267" max="12267" width="9" style="23" customWidth="1"/>
    <col min="12268" max="12495" width="12.42578125" style="23"/>
    <col min="12496" max="12496" width="7.28515625" style="23" customWidth="1"/>
    <col min="12497" max="12497" width="2.28515625" style="23" customWidth="1"/>
    <col min="12498" max="12498" width="6" style="23" customWidth="1"/>
    <col min="12499" max="12500" width="2.28515625" style="23" customWidth="1"/>
    <col min="12501" max="12501" width="9.42578125" style="23" customWidth="1"/>
    <col min="12502" max="12502" width="2.28515625" style="23" customWidth="1"/>
    <col min="12503" max="12503" width="8.7109375" style="23" customWidth="1"/>
    <col min="12504" max="12504" width="2.28515625" style="23" customWidth="1"/>
    <col min="12505" max="12505" width="9" style="23" customWidth="1"/>
    <col min="12506" max="12506" width="2.28515625" style="23" customWidth="1"/>
    <col min="12507" max="12507" width="9.42578125" style="23" customWidth="1"/>
    <col min="12508" max="12508" width="2.28515625" style="23" customWidth="1"/>
    <col min="12509" max="12509" width="9" style="23" bestFit="1" customWidth="1"/>
    <col min="12510" max="12510" width="2.28515625" style="23" customWidth="1"/>
    <col min="12511" max="12511" width="9.5703125" style="23" customWidth="1"/>
    <col min="12512" max="12512" width="2.28515625" style="23" customWidth="1"/>
    <col min="12513" max="12513" width="10.28515625" style="23" bestFit="1" customWidth="1"/>
    <col min="12514" max="12514" width="2.28515625" style="23" customWidth="1"/>
    <col min="12515" max="12515" width="10.28515625" style="23" bestFit="1" customWidth="1"/>
    <col min="12516" max="12516" width="2.28515625" style="23" customWidth="1"/>
    <col min="12517" max="12517" width="9.28515625" style="23" customWidth="1"/>
    <col min="12518" max="12518" width="2.28515625" style="23" customWidth="1"/>
    <col min="12519" max="12519" width="9" style="23" customWidth="1"/>
    <col min="12520" max="12520" width="2.28515625" style="23" customWidth="1"/>
    <col min="12521" max="12521" width="9.28515625" style="23" customWidth="1"/>
    <col min="12522" max="12522" width="2.28515625" style="23" customWidth="1"/>
    <col min="12523" max="12523" width="9" style="23" customWidth="1"/>
    <col min="12524" max="12751" width="12.42578125" style="23"/>
    <col min="12752" max="12752" width="7.28515625" style="23" customWidth="1"/>
    <col min="12753" max="12753" width="2.28515625" style="23" customWidth="1"/>
    <col min="12754" max="12754" width="6" style="23" customWidth="1"/>
    <col min="12755" max="12756" width="2.28515625" style="23" customWidth="1"/>
    <col min="12757" max="12757" width="9.42578125" style="23" customWidth="1"/>
    <col min="12758" max="12758" width="2.28515625" style="23" customWidth="1"/>
    <col min="12759" max="12759" width="8.7109375" style="23" customWidth="1"/>
    <col min="12760" max="12760" width="2.28515625" style="23" customWidth="1"/>
    <col min="12761" max="12761" width="9" style="23" customWidth="1"/>
    <col min="12762" max="12762" width="2.28515625" style="23" customWidth="1"/>
    <col min="12763" max="12763" width="9.42578125" style="23" customWidth="1"/>
    <col min="12764" max="12764" width="2.28515625" style="23" customWidth="1"/>
    <col min="12765" max="12765" width="9" style="23" bestFit="1" customWidth="1"/>
    <col min="12766" max="12766" width="2.28515625" style="23" customWidth="1"/>
    <col min="12767" max="12767" width="9.5703125" style="23" customWidth="1"/>
    <col min="12768" max="12768" width="2.28515625" style="23" customWidth="1"/>
    <col min="12769" max="12769" width="10.28515625" style="23" bestFit="1" customWidth="1"/>
    <col min="12770" max="12770" width="2.28515625" style="23" customWidth="1"/>
    <col min="12771" max="12771" width="10.28515625" style="23" bestFit="1" customWidth="1"/>
    <col min="12772" max="12772" width="2.28515625" style="23" customWidth="1"/>
    <col min="12773" max="12773" width="9.28515625" style="23" customWidth="1"/>
    <col min="12774" max="12774" width="2.28515625" style="23" customWidth="1"/>
    <col min="12775" max="12775" width="9" style="23" customWidth="1"/>
    <col min="12776" max="12776" width="2.28515625" style="23" customWidth="1"/>
    <col min="12777" max="12777" width="9.28515625" style="23" customWidth="1"/>
    <col min="12778" max="12778" width="2.28515625" style="23" customWidth="1"/>
    <col min="12779" max="12779" width="9" style="23" customWidth="1"/>
    <col min="12780" max="13007" width="12.42578125" style="23"/>
    <col min="13008" max="13008" width="7.28515625" style="23" customWidth="1"/>
    <col min="13009" max="13009" width="2.28515625" style="23" customWidth="1"/>
    <col min="13010" max="13010" width="6" style="23" customWidth="1"/>
    <col min="13011" max="13012" width="2.28515625" style="23" customWidth="1"/>
    <col min="13013" max="13013" width="9.42578125" style="23" customWidth="1"/>
    <col min="13014" max="13014" width="2.28515625" style="23" customWidth="1"/>
    <col min="13015" max="13015" width="8.7109375" style="23" customWidth="1"/>
    <col min="13016" max="13016" width="2.28515625" style="23" customWidth="1"/>
    <col min="13017" max="13017" width="9" style="23" customWidth="1"/>
    <col min="13018" max="13018" width="2.28515625" style="23" customWidth="1"/>
    <col min="13019" max="13019" width="9.42578125" style="23" customWidth="1"/>
    <col min="13020" max="13020" width="2.28515625" style="23" customWidth="1"/>
    <col min="13021" max="13021" width="9" style="23" bestFit="1" customWidth="1"/>
    <col min="13022" max="13022" width="2.28515625" style="23" customWidth="1"/>
    <col min="13023" max="13023" width="9.5703125" style="23" customWidth="1"/>
    <col min="13024" max="13024" width="2.28515625" style="23" customWidth="1"/>
    <col min="13025" max="13025" width="10.28515625" style="23" bestFit="1" customWidth="1"/>
    <col min="13026" max="13026" width="2.28515625" style="23" customWidth="1"/>
    <col min="13027" max="13027" width="10.28515625" style="23" bestFit="1" customWidth="1"/>
    <col min="13028" max="13028" width="2.28515625" style="23" customWidth="1"/>
    <col min="13029" max="13029" width="9.28515625" style="23" customWidth="1"/>
    <col min="13030" max="13030" width="2.28515625" style="23" customWidth="1"/>
    <col min="13031" max="13031" width="9" style="23" customWidth="1"/>
    <col min="13032" max="13032" width="2.28515625" style="23" customWidth="1"/>
    <col min="13033" max="13033" width="9.28515625" style="23" customWidth="1"/>
    <col min="13034" max="13034" width="2.28515625" style="23" customWidth="1"/>
    <col min="13035" max="13035" width="9" style="23" customWidth="1"/>
    <col min="13036" max="13263" width="12.42578125" style="23"/>
    <col min="13264" max="13264" width="7.28515625" style="23" customWidth="1"/>
    <col min="13265" max="13265" width="2.28515625" style="23" customWidth="1"/>
    <col min="13266" max="13266" width="6" style="23" customWidth="1"/>
    <col min="13267" max="13268" width="2.28515625" style="23" customWidth="1"/>
    <col min="13269" max="13269" width="9.42578125" style="23" customWidth="1"/>
    <col min="13270" max="13270" width="2.28515625" style="23" customWidth="1"/>
    <col min="13271" max="13271" width="8.7109375" style="23" customWidth="1"/>
    <col min="13272" max="13272" width="2.28515625" style="23" customWidth="1"/>
    <col min="13273" max="13273" width="9" style="23" customWidth="1"/>
    <col min="13274" max="13274" width="2.28515625" style="23" customWidth="1"/>
    <col min="13275" max="13275" width="9.42578125" style="23" customWidth="1"/>
    <col min="13276" max="13276" width="2.28515625" style="23" customWidth="1"/>
    <col min="13277" max="13277" width="9" style="23" bestFit="1" customWidth="1"/>
    <col min="13278" max="13278" width="2.28515625" style="23" customWidth="1"/>
    <col min="13279" max="13279" width="9.5703125" style="23" customWidth="1"/>
    <col min="13280" max="13280" width="2.28515625" style="23" customWidth="1"/>
    <col min="13281" max="13281" width="10.28515625" style="23" bestFit="1" customWidth="1"/>
    <col min="13282" max="13282" width="2.28515625" style="23" customWidth="1"/>
    <col min="13283" max="13283" width="10.28515625" style="23" bestFit="1" customWidth="1"/>
    <col min="13284" max="13284" width="2.28515625" style="23" customWidth="1"/>
    <col min="13285" max="13285" width="9.28515625" style="23" customWidth="1"/>
    <col min="13286" max="13286" width="2.28515625" style="23" customWidth="1"/>
    <col min="13287" max="13287" width="9" style="23" customWidth="1"/>
    <col min="13288" max="13288" width="2.28515625" style="23" customWidth="1"/>
    <col min="13289" max="13289" width="9.28515625" style="23" customWidth="1"/>
    <col min="13290" max="13290" width="2.28515625" style="23" customWidth="1"/>
    <col min="13291" max="13291" width="9" style="23" customWidth="1"/>
    <col min="13292" max="13519" width="12.42578125" style="23"/>
    <col min="13520" max="13520" width="7.28515625" style="23" customWidth="1"/>
    <col min="13521" max="13521" width="2.28515625" style="23" customWidth="1"/>
    <col min="13522" max="13522" width="6" style="23" customWidth="1"/>
    <col min="13523" max="13524" width="2.28515625" style="23" customWidth="1"/>
    <col min="13525" max="13525" width="9.42578125" style="23" customWidth="1"/>
    <col min="13526" max="13526" width="2.28515625" style="23" customWidth="1"/>
    <col min="13527" max="13527" width="8.7109375" style="23" customWidth="1"/>
    <col min="13528" max="13528" width="2.28515625" style="23" customWidth="1"/>
    <col min="13529" max="13529" width="9" style="23" customWidth="1"/>
    <col min="13530" max="13530" width="2.28515625" style="23" customWidth="1"/>
    <col min="13531" max="13531" width="9.42578125" style="23" customWidth="1"/>
    <col min="13532" max="13532" width="2.28515625" style="23" customWidth="1"/>
    <col min="13533" max="13533" width="9" style="23" bestFit="1" customWidth="1"/>
    <col min="13534" max="13534" width="2.28515625" style="23" customWidth="1"/>
    <col min="13535" max="13535" width="9.5703125" style="23" customWidth="1"/>
    <col min="13536" max="13536" width="2.28515625" style="23" customWidth="1"/>
    <col min="13537" max="13537" width="10.28515625" style="23" bestFit="1" customWidth="1"/>
    <col min="13538" max="13538" width="2.28515625" style="23" customWidth="1"/>
    <col min="13539" max="13539" width="10.28515625" style="23" bestFit="1" customWidth="1"/>
    <col min="13540" max="13540" width="2.28515625" style="23" customWidth="1"/>
    <col min="13541" max="13541" width="9.28515625" style="23" customWidth="1"/>
    <col min="13542" max="13542" width="2.28515625" style="23" customWidth="1"/>
    <col min="13543" max="13543" width="9" style="23" customWidth="1"/>
    <col min="13544" max="13544" width="2.28515625" style="23" customWidth="1"/>
    <col min="13545" max="13545" width="9.28515625" style="23" customWidth="1"/>
    <col min="13546" max="13546" width="2.28515625" style="23" customWidth="1"/>
    <col min="13547" max="13547" width="9" style="23" customWidth="1"/>
    <col min="13548" max="13775" width="12.42578125" style="23"/>
    <col min="13776" max="13776" width="7.28515625" style="23" customWidth="1"/>
    <col min="13777" max="13777" width="2.28515625" style="23" customWidth="1"/>
    <col min="13778" max="13778" width="6" style="23" customWidth="1"/>
    <col min="13779" max="13780" width="2.28515625" style="23" customWidth="1"/>
    <col min="13781" max="13781" width="9.42578125" style="23" customWidth="1"/>
    <col min="13782" max="13782" width="2.28515625" style="23" customWidth="1"/>
    <col min="13783" max="13783" width="8.7109375" style="23" customWidth="1"/>
    <col min="13784" max="13784" width="2.28515625" style="23" customWidth="1"/>
    <col min="13785" max="13785" width="9" style="23" customWidth="1"/>
    <col min="13786" max="13786" width="2.28515625" style="23" customWidth="1"/>
    <col min="13787" max="13787" width="9.42578125" style="23" customWidth="1"/>
    <col min="13788" max="13788" width="2.28515625" style="23" customWidth="1"/>
    <col min="13789" max="13789" width="9" style="23" bestFit="1" customWidth="1"/>
    <col min="13790" max="13790" width="2.28515625" style="23" customWidth="1"/>
    <col min="13791" max="13791" width="9.5703125" style="23" customWidth="1"/>
    <col min="13792" max="13792" width="2.28515625" style="23" customWidth="1"/>
    <col min="13793" max="13793" width="10.28515625" style="23" bestFit="1" customWidth="1"/>
    <col min="13794" max="13794" width="2.28515625" style="23" customWidth="1"/>
    <col min="13795" max="13795" width="10.28515625" style="23" bestFit="1" customWidth="1"/>
    <col min="13796" max="13796" width="2.28515625" style="23" customWidth="1"/>
    <col min="13797" max="13797" width="9.28515625" style="23" customWidth="1"/>
    <col min="13798" max="13798" width="2.28515625" style="23" customWidth="1"/>
    <col min="13799" max="13799" width="9" style="23" customWidth="1"/>
    <col min="13800" max="13800" width="2.28515625" style="23" customWidth="1"/>
    <col min="13801" max="13801" width="9.28515625" style="23" customWidth="1"/>
    <col min="13802" max="13802" width="2.28515625" style="23" customWidth="1"/>
    <col min="13803" max="13803" width="9" style="23" customWidth="1"/>
    <col min="13804" max="14031" width="12.42578125" style="23"/>
    <col min="14032" max="14032" width="7.28515625" style="23" customWidth="1"/>
    <col min="14033" max="14033" width="2.28515625" style="23" customWidth="1"/>
    <col min="14034" max="14034" width="6" style="23" customWidth="1"/>
    <col min="14035" max="14036" width="2.28515625" style="23" customWidth="1"/>
    <col min="14037" max="14037" width="9.42578125" style="23" customWidth="1"/>
    <col min="14038" max="14038" width="2.28515625" style="23" customWidth="1"/>
    <col min="14039" max="14039" width="8.7109375" style="23" customWidth="1"/>
    <col min="14040" max="14040" width="2.28515625" style="23" customWidth="1"/>
    <col min="14041" max="14041" width="9" style="23" customWidth="1"/>
    <col min="14042" max="14042" width="2.28515625" style="23" customWidth="1"/>
    <col min="14043" max="14043" width="9.42578125" style="23" customWidth="1"/>
    <col min="14044" max="14044" width="2.28515625" style="23" customWidth="1"/>
    <col min="14045" max="14045" width="9" style="23" bestFit="1" customWidth="1"/>
    <col min="14046" max="14046" width="2.28515625" style="23" customWidth="1"/>
    <col min="14047" max="14047" width="9.5703125" style="23" customWidth="1"/>
    <col min="14048" max="14048" width="2.28515625" style="23" customWidth="1"/>
    <col min="14049" max="14049" width="10.28515625" style="23" bestFit="1" customWidth="1"/>
    <col min="14050" max="14050" width="2.28515625" style="23" customWidth="1"/>
    <col min="14051" max="14051" width="10.28515625" style="23" bestFit="1" customWidth="1"/>
    <col min="14052" max="14052" width="2.28515625" style="23" customWidth="1"/>
    <col min="14053" max="14053" width="9.28515625" style="23" customWidth="1"/>
    <col min="14054" max="14054" width="2.28515625" style="23" customWidth="1"/>
    <col min="14055" max="14055" width="9" style="23" customWidth="1"/>
    <col min="14056" max="14056" width="2.28515625" style="23" customWidth="1"/>
    <col min="14057" max="14057" width="9.28515625" style="23" customWidth="1"/>
    <col min="14058" max="14058" width="2.28515625" style="23" customWidth="1"/>
    <col min="14059" max="14059" width="9" style="23" customWidth="1"/>
    <col min="14060" max="14287" width="12.42578125" style="23"/>
    <col min="14288" max="14288" width="7.28515625" style="23" customWidth="1"/>
    <col min="14289" max="14289" width="2.28515625" style="23" customWidth="1"/>
    <col min="14290" max="14290" width="6" style="23" customWidth="1"/>
    <col min="14291" max="14292" width="2.28515625" style="23" customWidth="1"/>
    <col min="14293" max="14293" width="9.42578125" style="23" customWidth="1"/>
    <col min="14294" max="14294" width="2.28515625" style="23" customWidth="1"/>
    <col min="14295" max="14295" width="8.7109375" style="23" customWidth="1"/>
    <col min="14296" max="14296" width="2.28515625" style="23" customWidth="1"/>
    <col min="14297" max="14297" width="9" style="23" customWidth="1"/>
    <col min="14298" max="14298" width="2.28515625" style="23" customWidth="1"/>
    <col min="14299" max="14299" width="9.42578125" style="23" customWidth="1"/>
    <col min="14300" max="14300" width="2.28515625" style="23" customWidth="1"/>
    <col min="14301" max="14301" width="9" style="23" bestFit="1" customWidth="1"/>
    <col min="14302" max="14302" width="2.28515625" style="23" customWidth="1"/>
    <col min="14303" max="14303" width="9.5703125" style="23" customWidth="1"/>
    <col min="14304" max="14304" width="2.28515625" style="23" customWidth="1"/>
    <col min="14305" max="14305" width="10.28515625" style="23" bestFit="1" customWidth="1"/>
    <col min="14306" max="14306" width="2.28515625" style="23" customWidth="1"/>
    <col min="14307" max="14307" width="10.28515625" style="23" bestFit="1" customWidth="1"/>
    <col min="14308" max="14308" width="2.28515625" style="23" customWidth="1"/>
    <col min="14309" max="14309" width="9.28515625" style="23" customWidth="1"/>
    <col min="14310" max="14310" width="2.28515625" style="23" customWidth="1"/>
    <col min="14311" max="14311" width="9" style="23" customWidth="1"/>
    <col min="14312" max="14312" width="2.28515625" style="23" customWidth="1"/>
    <col min="14313" max="14313" width="9.28515625" style="23" customWidth="1"/>
    <col min="14314" max="14314" width="2.28515625" style="23" customWidth="1"/>
    <col min="14315" max="14315" width="9" style="23" customWidth="1"/>
    <col min="14316" max="14543" width="12.42578125" style="23"/>
    <col min="14544" max="14544" width="7.28515625" style="23" customWidth="1"/>
    <col min="14545" max="14545" width="2.28515625" style="23" customWidth="1"/>
    <col min="14546" max="14546" width="6" style="23" customWidth="1"/>
    <col min="14547" max="14548" width="2.28515625" style="23" customWidth="1"/>
    <col min="14549" max="14549" width="9.42578125" style="23" customWidth="1"/>
    <col min="14550" max="14550" width="2.28515625" style="23" customWidth="1"/>
    <col min="14551" max="14551" width="8.7109375" style="23" customWidth="1"/>
    <col min="14552" max="14552" width="2.28515625" style="23" customWidth="1"/>
    <col min="14553" max="14553" width="9" style="23" customWidth="1"/>
    <col min="14554" max="14554" width="2.28515625" style="23" customWidth="1"/>
    <col min="14555" max="14555" width="9.42578125" style="23" customWidth="1"/>
    <col min="14556" max="14556" width="2.28515625" style="23" customWidth="1"/>
    <col min="14557" max="14557" width="9" style="23" bestFit="1" customWidth="1"/>
    <col min="14558" max="14558" width="2.28515625" style="23" customWidth="1"/>
    <col min="14559" max="14559" width="9.5703125" style="23" customWidth="1"/>
    <col min="14560" max="14560" width="2.28515625" style="23" customWidth="1"/>
    <col min="14561" max="14561" width="10.28515625" style="23" bestFit="1" customWidth="1"/>
    <col min="14562" max="14562" width="2.28515625" style="23" customWidth="1"/>
    <col min="14563" max="14563" width="10.28515625" style="23" bestFit="1" customWidth="1"/>
    <col min="14564" max="14564" width="2.28515625" style="23" customWidth="1"/>
    <col min="14565" max="14565" width="9.28515625" style="23" customWidth="1"/>
    <col min="14566" max="14566" width="2.28515625" style="23" customWidth="1"/>
    <col min="14567" max="14567" width="9" style="23" customWidth="1"/>
    <col min="14568" max="14568" width="2.28515625" style="23" customWidth="1"/>
    <col min="14569" max="14569" width="9.28515625" style="23" customWidth="1"/>
    <col min="14570" max="14570" width="2.28515625" style="23" customWidth="1"/>
    <col min="14571" max="14571" width="9" style="23" customWidth="1"/>
    <col min="14572" max="14799" width="12.42578125" style="23"/>
    <col min="14800" max="14800" width="7.28515625" style="23" customWidth="1"/>
    <col min="14801" max="14801" width="2.28515625" style="23" customWidth="1"/>
    <col min="14802" max="14802" width="6" style="23" customWidth="1"/>
    <col min="14803" max="14804" width="2.28515625" style="23" customWidth="1"/>
    <col min="14805" max="14805" width="9.42578125" style="23" customWidth="1"/>
    <col min="14806" max="14806" width="2.28515625" style="23" customWidth="1"/>
    <col min="14807" max="14807" width="8.7109375" style="23" customWidth="1"/>
    <col min="14808" max="14808" width="2.28515625" style="23" customWidth="1"/>
    <col min="14809" max="14809" width="9" style="23" customWidth="1"/>
    <col min="14810" max="14810" width="2.28515625" style="23" customWidth="1"/>
    <col min="14811" max="14811" width="9.42578125" style="23" customWidth="1"/>
    <col min="14812" max="14812" width="2.28515625" style="23" customWidth="1"/>
    <col min="14813" max="14813" width="9" style="23" bestFit="1" customWidth="1"/>
    <col min="14814" max="14814" width="2.28515625" style="23" customWidth="1"/>
    <col min="14815" max="14815" width="9.5703125" style="23" customWidth="1"/>
    <col min="14816" max="14816" width="2.28515625" style="23" customWidth="1"/>
    <col min="14817" max="14817" width="10.28515625" style="23" bestFit="1" customWidth="1"/>
    <col min="14818" max="14818" width="2.28515625" style="23" customWidth="1"/>
    <col min="14819" max="14819" width="10.28515625" style="23" bestFit="1" customWidth="1"/>
    <col min="14820" max="14820" width="2.28515625" style="23" customWidth="1"/>
    <col min="14821" max="14821" width="9.28515625" style="23" customWidth="1"/>
    <col min="14822" max="14822" width="2.28515625" style="23" customWidth="1"/>
    <col min="14823" max="14823" width="9" style="23" customWidth="1"/>
    <col min="14824" max="14824" width="2.28515625" style="23" customWidth="1"/>
    <col min="14825" max="14825" width="9.28515625" style="23" customWidth="1"/>
    <col min="14826" max="14826" width="2.28515625" style="23" customWidth="1"/>
    <col min="14827" max="14827" width="9" style="23" customWidth="1"/>
    <col min="14828" max="15055" width="12.42578125" style="23"/>
    <col min="15056" max="15056" width="7.28515625" style="23" customWidth="1"/>
    <col min="15057" max="15057" width="2.28515625" style="23" customWidth="1"/>
    <col min="15058" max="15058" width="6" style="23" customWidth="1"/>
    <col min="15059" max="15060" width="2.28515625" style="23" customWidth="1"/>
    <col min="15061" max="15061" width="9.42578125" style="23" customWidth="1"/>
    <col min="15062" max="15062" width="2.28515625" style="23" customWidth="1"/>
    <col min="15063" max="15063" width="8.7109375" style="23" customWidth="1"/>
    <col min="15064" max="15064" width="2.28515625" style="23" customWidth="1"/>
    <col min="15065" max="15065" width="9" style="23" customWidth="1"/>
    <col min="15066" max="15066" width="2.28515625" style="23" customWidth="1"/>
    <col min="15067" max="15067" width="9.42578125" style="23" customWidth="1"/>
    <col min="15068" max="15068" width="2.28515625" style="23" customWidth="1"/>
    <col min="15069" max="15069" width="9" style="23" bestFit="1" customWidth="1"/>
    <col min="15070" max="15070" width="2.28515625" style="23" customWidth="1"/>
    <col min="15071" max="15071" width="9.5703125" style="23" customWidth="1"/>
    <col min="15072" max="15072" width="2.28515625" style="23" customWidth="1"/>
    <col min="15073" max="15073" width="10.28515625" style="23" bestFit="1" customWidth="1"/>
    <col min="15074" max="15074" width="2.28515625" style="23" customWidth="1"/>
    <col min="15075" max="15075" width="10.28515625" style="23" bestFit="1" customWidth="1"/>
    <col min="15076" max="15076" width="2.28515625" style="23" customWidth="1"/>
    <col min="15077" max="15077" width="9.28515625" style="23" customWidth="1"/>
    <col min="15078" max="15078" width="2.28515625" style="23" customWidth="1"/>
    <col min="15079" max="15079" width="9" style="23" customWidth="1"/>
    <col min="15080" max="15080" width="2.28515625" style="23" customWidth="1"/>
    <col min="15081" max="15081" width="9.28515625" style="23" customWidth="1"/>
    <col min="15082" max="15082" width="2.28515625" style="23" customWidth="1"/>
    <col min="15083" max="15083" width="9" style="23" customWidth="1"/>
    <col min="15084" max="15311" width="12.42578125" style="23"/>
    <col min="15312" max="15312" width="7.28515625" style="23" customWidth="1"/>
    <col min="15313" max="15313" width="2.28515625" style="23" customWidth="1"/>
    <col min="15314" max="15314" width="6" style="23" customWidth="1"/>
    <col min="15315" max="15316" width="2.28515625" style="23" customWidth="1"/>
    <col min="15317" max="15317" width="9.42578125" style="23" customWidth="1"/>
    <col min="15318" max="15318" width="2.28515625" style="23" customWidth="1"/>
    <col min="15319" max="15319" width="8.7109375" style="23" customWidth="1"/>
    <col min="15320" max="15320" width="2.28515625" style="23" customWidth="1"/>
    <col min="15321" max="15321" width="9" style="23" customWidth="1"/>
    <col min="15322" max="15322" width="2.28515625" style="23" customWidth="1"/>
    <col min="15323" max="15323" width="9.42578125" style="23" customWidth="1"/>
    <col min="15324" max="15324" width="2.28515625" style="23" customWidth="1"/>
    <col min="15325" max="15325" width="9" style="23" bestFit="1" customWidth="1"/>
    <col min="15326" max="15326" width="2.28515625" style="23" customWidth="1"/>
    <col min="15327" max="15327" width="9.5703125" style="23" customWidth="1"/>
    <col min="15328" max="15328" width="2.28515625" style="23" customWidth="1"/>
    <col min="15329" max="15329" width="10.28515625" style="23" bestFit="1" customWidth="1"/>
    <col min="15330" max="15330" width="2.28515625" style="23" customWidth="1"/>
    <col min="15331" max="15331" width="10.28515625" style="23" bestFit="1" customWidth="1"/>
    <col min="15332" max="15332" width="2.28515625" style="23" customWidth="1"/>
    <col min="15333" max="15333" width="9.28515625" style="23" customWidth="1"/>
    <col min="15334" max="15334" width="2.28515625" style="23" customWidth="1"/>
    <col min="15335" max="15335" width="9" style="23" customWidth="1"/>
    <col min="15336" max="15336" width="2.28515625" style="23" customWidth="1"/>
    <col min="15337" max="15337" width="9.28515625" style="23" customWidth="1"/>
    <col min="15338" max="15338" width="2.28515625" style="23" customWidth="1"/>
    <col min="15339" max="15339" width="9" style="23" customWidth="1"/>
    <col min="15340" max="15567" width="12.42578125" style="23"/>
    <col min="15568" max="15568" width="7.28515625" style="23" customWidth="1"/>
    <col min="15569" max="15569" width="2.28515625" style="23" customWidth="1"/>
    <col min="15570" max="15570" width="6" style="23" customWidth="1"/>
    <col min="15571" max="15572" width="2.28515625" style="23" customWidth="1"/>
    <col min="15573" max="15573" width="9.42578125" style="23" customWidth="1"/>
    <col min="15574" max="15574" width="2.28515625" style="23" customWidth="1"/>
    <col min="15575" max="15575" width="8.7109375" style="23" customWidth="1"/>
    <col min="15576" max="15576" width="2.28515625" style="23" customWidth="1"/>
    <col min="15577" max="15577" width="9" style="23" customWidth="1"/>
    <col min="15578" max="15578" width="2.28515625" style="23" customWidth="1"/>
    <col min="15579" max="15579" width="9.42578125" style="23" customWidth="1"/>
    <col min="15580" max="15580" width="2.28515625" style="23" customWidth="1"/>
    <col min="15581" max="15581" width="9" style="23" bestFit="1" customWidth="1"/>
    <col min="15582" max="15582" width="2.28515625" style="23" customWidth="1"/>
    <col min="15583" max="15583" width="9.5703125" style="23" customWidth="1"/>
    <col min="15584" max="15584" width="2.28515625" style="23" customWidth="1"/>
    <col min="15585" max="15585" width="10.28515625" style="23" bestFit="1" customWidth="1"/>
    <col min="15586" max="15586" width="2.28515625" style="23" customWidth="1"/>
    <col min="15587" max="15587" width="10.28515625" style="23" bestFit="1" customWidth="1"/>
    <col min="15588" max="15588" width="2.28515625" style="23" customWidth="1"/>
    <col min="15589" max="15589" width="9.28515625" style="23" customWidth="1"/>
    <col min="15590" max="15590" width="2.28515625" style="23" customWidth="1"/>
    <col min="15591" max="15591" width="9" style="23" customWidth="1"/>
    <col min="15592" max="15592" width="2.28515625" style="23" customWidth="1"/>
    <col min="15593" max="15593" width="9.28515625" style="23" customWidth="1"/>
    <col min="15594" max="15594" width="2.28515625" style="23" customWidth="1"/>
    <col min="15595" max="15595" width="9" style="23" customWidth="1"/>
    <col min="15596" max="15823" width="12.42578125" style="23"/>
    <col min="15824" max="15824" width="7.28515625" style="23" customWidth="1"/>
    <col min="15825" max="15825" width="2.28515625" style="23" customWidth="1"/>
    <col min="15826" max="15826" width="6" style="23" customWidth="1"/>
    <col min="15827" max="15828" width="2.28515625" style="23" customWidth="1"/>
    <col min="15829" max="15829" width="9.42578125" style="23" customWidth="1"/>
    <col min="15830" max="15830" width="2.28515625" style="23" customWidth="1"/>
    <col min="15831" max="15831" width="8.7109375" style="23" customWidth="1"/>
    <col min="15832" max="15832" width="2.28515625" style="23" customWidth="1"/>
    <col min="15833" max="15833" width="9" style="23" customWidth="1"/>
    <col min="15834" max="15834" width="2.28515625" style="23" customWidth="1"/>
    <col min="15835" max="15835" width="9.42578125" style="23" customWidth="1"/>
    <col min="15836" max="15836" width="2.28515625" style="23" customWidth="1"/>
    <col min="15837" max="15837" width="9" style="23" bestFit="1" customWidth="1"/>
    <col min="15838" max="15838" width="2.28515625" style="23" customWidth="1"/>
    <col min="15839" max="15839" width="9.5703125" style="23" customWidth="1"/>
    <col min="15840" max="15840" width="2.28515625" style="23" customWidth="1"/>
    <col min="15841" max="15841" width="10.28515625" style="23" bestFit="1" customWidth="1"/>
    <col min="15842" max="15842" width="2.28515625" style="23" customWidth="1"/>
    <col min="15843" max="15843" width="10.28515625" style="23" bestFit="1" customWidth="1"/>
    <col min="15844" max="15844" width="2.28515625" style="23" customWidth="1"/>
    <col min="15845" max="15845" width="9.28515625" style="23" customWidth="1"/>
    <col min="15846" max="15846" width="2.28515625" style="23" customWidth="1"/>
    <col min="15847" max="15847" width="9" style="23" customWidth="1"/>
    <col min="15848" max="15848" width="2.28515625" style="23" customWidth="1"/>
    <col min="15849" max="15849" width="9.28515625" style="23" customWidth="1"/>
    <col min="15850" max="15850" width="2.28515625" style="23" customWidth="1"/>
    <col min="15851" max="15851" width="9" style="23" customWidth="1"/>
    <col min="15852" max="16079" width="12.42578125" style="23"/>
    <col min="16080" max="16080" width="7.28515625" style="23" customWidth="1"/>
    <col min="16081" max="16081" width="2.28515625" style="23" customWidth="1"/>
    <col min="16082" max="16082" width="6" style="23" customWidth="1"/>
    <col min="16083" max="16084" width="2.28515625" style="23" customWidth="1"/>
    <col min="16085" max="16085" width="9.42578125" style="23" customWidth="1"/>
    <col min="16086" max="16086" width="2.28515625" style="23" customWidth="1"/>
    <col min="16087" max="16087" width="8.7109375" style="23" customWidth="1"/>
    <col min="16088" max="16088" width="2.28515625" style="23" customWidth="1"/>
    <col min="16089" max="16089" width="9" style="23" customWidth="1"/>
    <col min="16090" max="16090" width="2.28515625" style="23" customWidth="1"/>
    <col min="16091" max="16091" width="9.42578125" style="23" customWidth="1"/>
    <col min="16092" max="16092" width="2.28515625" style="23" customWidth="1"/>
    <col min="16093" max="16093" width="9" style="23" bestFit="1" customWidth="1"/>
    <col min="16094" max="16094" width="2.28515625" style="23" customWidth="1"/>
    <col min="16095" max="16095" width="9.5703125" style="23" customWidth="1"/>
    <col min="16096" max="16096" width="2.28515625" style="23" customWidth="1"/>
    <col min="16097" max="16097" width="10.28515625" style="23" bestFit="1" customWidth="1"/>
    <col min="16098" max="16098" width="2.28515625" style="23" customWidth="1"/>
    <col min="16099" max="16099" width="10.28515625" style="23" bestFit="1" customWidth="1"/>
    <col min="16100" max="16100" width="2.28515625" style="23" customWidth="1"/>
    <col min="16101" max="16101" width="9.28515625" style="23" customWidth="1"/>
    <col min="16102" max="16102" width="2.28515625" style="23" customWidth="1"/>
    <col min="16103" max="16103" width="9" style="23" customWidth="1"/>
    <col min="16104" max="16104" width="2.28515625" style="23" customWidth="1"/>
    <col min="16105" max="16105" width="9.28515625" style="23" customWidth="1"/>
    <col min="16106" max="16106" width="2.28515625" style="23" customWidth="1"/>
    <col min="16107" max="16107" width="9" style="23" customWidth="1"/>
    <col min="16108" max="16384" width="12.42578125" style="23"/>
  </cols>
  <sheetData>
    <row r="1" spans="1:10" x14ac:dyDescent="0.25">
      <c r="A1" s="322"/>
      <c r="B1" s="322"/>
      <c r="C1" s="322"/>
      <c r="D1" s="322"/>
    </row>
    <row r="2" spans="1:10" ht="15.75" x14ac:dyDescent="0.25">
      <c r="A2" s="321" t="s">
        <v>85</v>
      </c>
      <c r="B2" s="321"/>
      <c r="C2" s="321"/>
      <c r="D2" s="321"/>
    </row>
    <row r="3" spans="1:10" ht="15.75" x14ac:dyDescent="0.25">
      <c r="A3" s="23" t="s">
        <v>165</v>
      </c>
      <c r="B3" s="129"/>
      <c r="C3" s="129"/>
      <c r="D3" s="129"/>
    </row>
    <row r="4" spans="1:10" ht="15.75" x14ac:dyDescent="0.25">
      <c r="A4" s="23" t="s">
        <v>175</v>
      </c>
      <c r="B4" s="129"/>
      <c r="C4" s="129"/>
      <c r="D4" s="129"/>
    </row>
    <row r="5" spans="1:10" ht="15.75" x14ac:dyDescent="0.25">
      <c r="A5" s="23" t="s">
        <v>176</v>
      </c>
      <c r="B5" s="129"/>
      <c r="C5" s="129"/>
      <c r="D5" s="129"/>
    </row>
    <row r="6" spans="1:10" ht="15.75" x14ac:dyDescent="0.25">
      <c r="B6" s="129"/>
      <c r="C6" s="129"/>
      <c r="D6" s="129"/>
    </row>
    <row r="7" spans="1:10" ht="15.75" customHeight="1" x14ac:dyDescent="0.25">
      <c r="A7" s="129"/>
      <c r="B7" s="123"/>
      <c r="C7" s="127"/>
      <c r="D7" s="127"/>
      <c r="E7" s="3"/>
      <c r="F7" s="3"/>
      <c r="G7" s="3"/>
      <c r="H7" s="3"/>
      <c r="I7" s="3"/>
      <c r="J7" s="3"/>
    </row>
    <row r="8" spans="1:10" s="3" customFormat="1" ht="15.75" thickBot="1" x14ac:dyDescent="0.3">
      <c r="A8" s="12"/>
      <c r="B8" s="128"/>
      <c r="C8" s="8" t="s">
        <v>181</v>
      </c>
      <c r="D8" s="8" t="s">
        <v>55</v>
      </c>
      <c r="F8"/>
      <c r="G8"/>
      <c r="H8"/>
    </row>
    <row r="9" spans="1:10" x14ac:dyDescent="0.25">
      <c r="A9" s="26" t="s">
        <v>57</v>
      </c>
      <c r="B9" s="21"/>
      <c r="C9" s="250">
        <v>235391.86989999999</v>
      </c>
      <c r="D9" s="34">
        <f>ROUND(C9/$D$28,4)+0.0001</f>
        <v>2.4E-2</v>
      </c>
      <c r="E9" s="34"/>
      <c r="F9" s="36"/>
      <c r="G9" s="36"/>
      <c r="H9"/>
      <c r="I9" s="3"/>
      <c r="J9" s="3"/>
    </row>
    <row r="10" spans="1:10" x14ac:dyDescent="0.25">
      <c r="A10" s="26" t="s">
        <v>87</v>
      </c>
      <c r="B10" s="21"/>
      <c r="C10" s="250"/>
      <c r="D10" s="34"/>
      <c r="E10" s="34"/>
      <c r="F10" s="36"/>
      <c r="G10" s="36"/>
      <c r="H10"/>
      <c r="I10" s="3"/>
      <c r="J10" s="3"/>
    </row>
    <row r="11" spans="1:10" x14ac:dyDescent="0.25">
      <c r="A11" s="26" t="s">
        <v>58</v>
      </c>
      <c r="B11" s="21"/>
      <c r="C11" s="250">
        <v>338261.52119645319</v>
      </c>
      <c r="D11" s="34">
        <f t="shared" ref="D11:D15" si="0">ROUND(C11/$D$28,4)</f>
        <v>3.44E-2</v>
      </c>
      <c r="E11" s="34"/>
      <c r="F11" s="36"/>
      <c r="G11" s="36"/>
      <c r="H11"/>
      <c r="I11" s="3"/>
      <c r="J11" s="3"/>
    </row>
    <row r="12" spans="1:10" x14ac:dyDescent="0.25">
      <c r="A12" s="26" t="s">
        <v>59</v>
      </c>
      <c r="B12" s="21"/>
      <c r="C12" s="250">
        <v>3069540.4328931812</v>
      </c>
      <c r="D12" s="34">
        <f t="shared" si="0"/>
        <v>0.31219999999999998</v>
      </c>
      <c r="E12" s="34"/>
      <c r="F12" s="36"/>
      <c r="G12" s="36"/>
      <c r="H12"/>
      <c r="I12" s="3"/>
      <c r="J12" s="3"/>
    </row>
    <row r="13" spans="1:10" x14ac:dyDescent="0.25">
      <c r="A13" s="26" t="s">
        <v>60</v>
      </c>
      <c r="B13" s="21"/>
      <c r="C13" s="250">
        <v>91361.58544163515</v>
      </c>
      <c r="D13" s="34">
        <f t="shared" si="0"/>
        <v>9.2999999999999992E-3</v>
      </c>
      <c r="E13" s="34"/>
      <c r="F13" s="36"/>
      <c r="G13" s="36"/>
      <c r="H13"/>
      <c r="I13" s="3"/>
      <c r="J13" s="3"/>
    </row>
    <row r="14" spans="1:10" x14ac:dyDescent="0.25">
      <c r="A14" s="26" t="s">
        <v>61</v>
      </c>
      <c r="B14" s="21"/>
      <c r="C14" s="250">
        <v>1138913.11260114</v>
      </c>
      <c r="D14" s="34">
        <f t="shared" si="0"/>
        <v>0.1158</v>
      </c>
      <c r="E14" s="34"/>
      <c r="F14" s="36"/>
      <c r="G14" s="36"/>
      <c r="H14"/>
      <c r="I14" s="3"/>
      <c r="J14" s="3"/>
    </row>
    <row r="15" spans="1:10" x14ac:dyDescent="0.25">
      <c r="A15" s="26" t="s">
        <v>62</v>
      </c>
      <c r="B15" s="21"/>
      <c r="C15" s="250">
        <v>675202.17116759031</v>
      </c>
      <c r="D15" s="34">
        <f t="shared" si="0"/>
        <v>6.8699999999999997E-2</v>
      </c>
      <c r="E15" s="34"/>
      <c r="F15" s="36"/>
      <c r="G15" s="36"/>
      <c r="H15"/>
      <c r="I15" s="3"/>
      <c r="J15" s="3"/>
    </row>
    <row r="16" spans="1:10" x14ac:dyDescent="0.25">
      <c r="A16" s="26" t="s">
        <v>63</v>
      </c>
      <c r="B16" s="21"/>
      <c r="C16" s="254"/>
      <c r="D16" s="34"/>
      <c r="E16" s="34"/>
      <c r="F16" s="36"/>
      <c r="G16"/>
      <c r="H16"/>
      <c r="I16" s="3"/>
      <c r="J16" s="3"/>
    </row>
    <row r="17" spans="1:11" x14ac:dyDescent="0.25">
      <c r="A17" s="26" t="s">
        <v>64</v>
      </c>
      <c r="B17" s="21"/>
      <c r="C17" s="250">
        <v>4282654.7664999999</v>
      </c>
      <c r="D17" s="34">
        <f>ROUND(C17/$D$28,4)</f>
        <v>0.43559999999999999</v>
      </c>
      <c r="E17" s="34"/>
      <c r="F17" s="36"/>
      <c r="G17" s="36"/>
      <c r="H17"/>
      <c r="I17" s="3"/>
      <c r="J17" s="3"/>
    </row>
    <row r="18" spans="1:11" x14ac:dyDescent="0.25">
      <c r="A18" s="26" t="s">
        <v>65</v>
      </c>
      <c r="B18" s="21"/>
      <c r="C18" s="254"/>
      <c r="D18" s="34"/>
      <c r="E18" s="34"/>
      <c r="F18" s="36"/>
      <c r="G18"/>
      <c r="H18"/>
      <c r="I18" s="3"/>
      <c r="J18" s="3"/>
    </row>
    <row r="19" spans="1:11" x14ac:dyDescent="0.25">
      <c r="A19" s="26" t="s">
        <v>66</v>
      </c>
      <c r="B19" s="21"/>
      <c r="C19" s="254"/>
      <c r="D19" s="34"/>
      <c r="E19" s="34"/>
      <c r="F19" s="36"/>
      <c r="G19"/>
      <c r="H19"/>
      <c r="I19" s="3"/>
      <c r="J19" s="33"/>
      <c r="K19" s="36"/>
    </row>
    <row r="20" spans="1:11" x14ac:dyDescent="0.25">
      <c r="A20" s="26" t="s">
        <v>67</v>
      </c>
      <c r="B20" s="21"/>
      <c r="C20" s="254"/>
      <c r="D20" s="34"/>
      <c r="E20" s="34"/>
      <c r="F20" s="36"/>
      <c r="G20"/>
      <c r="H20"/>
      <c r="I20" s="3"/>
      <c r="J20" s="33"/>
      <c r="K20" s="36"/>
    </row>
    <row r="21" spans="1:11" x14ac:dyDescent="0.25">
      <c r="A21" s="26" t="s">
        <v>68</v>
      </c>
      <c r="B21" s="21"/>
      <c r="C21" s="254"/>
      <c r="D21" s="34"/>
      <c r="E21" s="34"/>
      <c r="F21" s="36"/>
      <c r="G21"/>
      <c r="H21"/>
      <c r="I21" s="3"/>
      <c r="J21" s="33"/>
      <c r="K21" s="36"/>
    </row>
    <row r="22" spans="1:11" x14ac:dyDescent="0.25">
      <c r="A22" s="128" t="s">
        <v>69</v>
      </c>
      <c r="B22" s="21"/>
      <c r="C22" s="252"/>
      <c r="D22" s="34"/>
      <c r="E22" s="34"/>
      <c r="F22" s="36"/>
      <c r="G22"/>
      <c r="H22"/>
      <c r="I22" s="3"/>
      <c r="J22" s="33"/>
      <c r="K22" s="36"/>
    </row>
    <row r="23" spans="1:11" x14ac:dyDescent="0.25">
      <c r="A23" s="128" t="s">
        <v>70</v>
      </c>
      <c r="B23" s="21"/>
      <c r="C23" s="254"/>
      <c r="D23" s="34"/>
      <c r="E23" s="34"/>
      <c r="F23" s="36"/>
      <c r="G23" s="36"/>
      <c r="H23"/>
      <c r="I23" s="3"/>
      <c r="J23" s="33"/>
      <c r="K23" s="36"/>
    </row>
    <row r="24" spans="1:11" x14ac:dyDescent="0.25">
      <c r="A24" s="128" t="s">
        <v>71</v>
      </c>
      <c r="B24" s="21"/>
      <c r="C24" s="254"/>
      <c r="D24" s="34"/>
      <c r="E24" s="34"/>
      <c r="F24" s="36"/>
      <c r="G24"/>
      <c r="H24"/>
      <c r="I24" s="3"/>
      <c r="J24" s="33"/>
      <c r="K24" s="36"/>
    </row>
    <row r="25" spans="1:11" x14ac:dyDescent="0.25">
      <c r="A25" s="128" t="s">
        <v>72</v>
      </c>
      <c r="B25" s="21"/>
      <c r="C25" s="19"/>
      <c r="D25" s="34"/>
      <c r="E25" s="34"/>
      <c r="F25" s="36"/>
      <c r="G25"/>
      <c r="H25"/>
      <c r="I25" s="3"/>
      <c r="J25" s="33"/>
      <c r="K25" s="36"/>
    </row>
    <row r="26" spans="1:11" x14ac:dyDescent="0.25">
      <c r="A26" s="26" t="s">
        <v>11</v>
      </c>
      <c r="B26" s="21"/>
      <c r="C26" s="255">
        <f>SUM(C9:C25)</f>
        <v>9831325.4596999995</v>
      </c>
      <c r="D26" s="34">
        <f>SUM(D9:D23)</f>
        <v>1</v>
      </c>
      <c r="E26" s="34"/>
      <c r="F26" s="36"/>
      <c r="G26" s="36"/>
      <c r="H26"/>
      <c r="I26" s="3"/>
      <c r="J26" s="33"/>
      <c r="K26" s="36"/>
    </row>
    <row r="27" spans="1:11" x14ac:dyDescent="0.25">
      <c r="B27" s="5"/>
      <c r="E27" s="3"/>
      <c r="F27"/>
      <c r="G27"/>
      <c r="H27"/>
      <c r="I27" s="3"/>
      <c r="J27" s="33"/>
      <c r="K27" s="36"/>
    </row>
    <row r="28" spans="1:11" x14ac:dyDescent="0.25">
      <c r="B28" s="125"/>
      <c r="C28" s="256" t="s">
        <v>181</v>
      </c>
      <c r="D28" s="260">
        <f>C26</f>
        <v>9831325.4596999995</v>
      </c>
      <c r="F28" s="35"/>
      <c r="G28"/>
      <c r="H28"/>
      <c r="J28" s="35"/>
      <c r="K28" s="36"/>
    </row>
    <row r="29" spans="1:11" x14ac:dyDescent="0.25">
      <c r="B29" s="5"/>
      <c r="F29"/>
      <c r="G29"/>
      <c r="H29"/>
      <c r="J29" s="35"/>
      <c r="K29" s="36"/>
    </row>
    <row r="30" spans="1:11" x14ac:dyDescent="0.25">
      <c r="B30" s="5"/>
      <c r="J30" s="35"/>
      <c r="K30" s="36"/>
    </row>
    <row r="31" spans="1:11" x14ac:dyDescent="0.25">
      <c r="B31" s="5"/>
      <c r="J31" s="35"/>
      <c r="K31" s="36"/>
    </row>
    <row r="32" spans="1:11" x14ac:dyDescent="0.25">
      <c r="B32" s="5"/>
      <c r="K32" s="36"/>
    </row>
  </sheetData>
  <mergeCells count="2">
    <mergeCell ref="A1:D1"/>
    <mergeCell ref="A2:D2"/>
  </mergeCells>
  <printOptions horizontalCentered="1"/>
  <pageMargins left="0.7" right="0.7" top="0.75" bottom="0.75" header="0.3" footer="0.3"/>
  <pageSetup scale="80" orientation="portrait" r:id="rId1"/>
  <rowBreaks count="1" manualBreakCount="1">
    <brk id="26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E47"/>
  <sheetViews>
    <sheetView workbookViewId="0">
      <selection activeCell="E1" sqref="E1"/>
    </sheetView>
  </sheetViews>
  <sheetFormatPr defaultColWidth="12.42578125" defaultRowHeight="15" x14ac:dyDescent="0.25"/>
  <cols>
    <col min="1" max="1" width="11" style="3" customWidth="1"/>
    <col min="2" max="2" width="23" style="3" customWidth="1"/>
    <col min="3" max="3" width="16.42578125" style="3" customWidth="1"/>
    <col min="4" max="4" width="5.42578125" style="3" customWidth="1"/>
    <col min="5" max="5" width="12.5703125" style="3" customWidth="1"/>
    <col min="6" max="213" width="12.42578125" style="3"/>
    <col min="214" max="214" width="7.28515625" style="3" customWidth="1"/>
    <col min="215" max="215" width="2.28515625" style="3" customWidth="1"/>
    <col min="216" max="216" width="6" style="3" customWidth="1"/>
    <col min="217" max="218" width="2.28515625" style="3" customWidth="1"/>
    <col min="219" max="219" width="9" style="3" customWidth="1"/>
    <col min="220" max="220" width="2.28515625" style="3" customWidth="1"/>
    <col min="221" max="221" width="9" style="3" bestFit="1" customWidth="1"/>
    <col min="222" max="222" width="2.28515625" style="3" customWidth="1"/>
    <col min="223" max="223" width="9" style="3" bestFit="1" customWidth="1"/>
    <col min="224" max="224" width="2.28515625" style="3" customWidth="1"/>
    <col min="225" max="225" width="9" style="3" bestFit="1" customWidth="1"/>
    <col min="226" max="226" width="2.28515625" style="3" customWidth="1"/>
    <col min="227" max="227" width="9" style="3" bestFit="1" customWidth="1"/>
    <col min="228" max="228" width="2.28515625" style="3" customWidth="1"/>
    <col min="229" max="229" width="9" style="3" bestFit="1" customWidth="1"/>
    <col min="230" max="230" width="2.28515625" style="3" customWidth="1"/>
    <col min="231" max="231" width="9" style="3" bestFit="1" customWidth="1"/>
    <col min="232" max="232" width="5.7109375" style="3" customWidth="1"/>
    <col min="233" max="233" width="12.42578125" style="3"/>
    <col min="234" max="234" width="5.7109375" style="3" customWidth="1"/>
    <col min="235" max="235" width="12.42578125" style="3"/>
    <col min="236" max="236" width="5.7109375" style="3" customWidth="1"/>
    <col min="237" max="237" width="12.42578125" style="3"/>
    <col min="238" max="238" width="5.7109375" style="3" customWidth="1"/>
    <col min="239" max="469" width="12.42578125" style="3"/>
    <col min="470" max="470" width="7.28515625" style="3" customWidth="1"/>
    <col min="471" max="471" width="2.28515625" style="3" customWidth="1"/>
    <col min="472" max="472" width="6" style="3" customWidth="1"/>
    <col min="473" max="474" width="2.28515625" style="3" customWidth="1"/>
    <col min="475" max="475" width="9" style="3" customWidth="1"/>
    <col min="476" max="476" width="2.28515625" style="3" customWidth="1"/>
    <col min="477" max="477" width="9" style="3" bestFit="1" customWidth="1"/>
    <col min="478" max="478" width="2.28515625" style="3" customWidth="1"/>
    <col min="479" max="479" width="9" style="3" bestFit="1" customWidth="1"/>
    <col min="480" max="480" width="2.28515625" style="3" customWidth="1"/>
    <col min="481" max="481" width="9" style="3" bestFit="1" customWidth="1"/>
    <col min="482" max="482" width="2.28515625" style="3" customWidth="1"/>
    <col min="483" max="483" width="9" style="3" bestFit="1" customWidth="1"/>
    <col min="484" max="484" width="2.28515625" style="3" customWidth="1"/>
    <col min="485" max="485" width="9" style="3" bestFit="1" customWidth="1"/>
    <col min="486" max="486" width="2.28515625" style="3" customWidth="1"/>
    <col min="487" max="487" width="9" style="3" bestFit="1" customWidth="1"/>
    <col min="488" max="488" width="5.7109375" style="3" customWidth="1"/>
    <col min="489" max="489" width="12.42578125" style="3"/>
    <col min="490" max="490" width="5.7109375" style="3" customWidth="1"/>
    <col min="491" max="491" width="12.42578125" style="3"/>
    <col min="492" max="492" width="5.7109375" style="3" customWidth="1"/>
    <col min="493" max="493" width="12.42578125" style="3"/>
    <col min="494" max="494" width="5.7109375" style="3" customWidth="1"/>
    <col min="495" max="725" width="12.42578125" style="3"/>
    <col min="726" max="726" width="7.28515625" style="3" customWidth="1"/>
    <col min="727" max="727" width="2.28515625" style="3" customWidth="1"/>
    <col min="728" max="728" width="6" style="3" customWidth="1"/>
    <col min="729" max="730" width="2.28515625" style="3" customWidth="1"/>
    <col min="731" max="731" width="9" style="3" customWidth="1"/>
    <col min="732" max="732" width="2.28515625" style="3" customWidth="1"/>
    <col min="733" max="733" width="9" style="3" bestFit="1" customWidth="1"/>
    <col min="734" max="734" width="2.28515625" style="3" customWidth="1"/>
    <col min="735" max="735" width="9" style="3" bestFit="1" customWidth="1"/>
    <col min="736" max="736" width="2.28515625" style="3" customWidth="1"/>
    <col min="737" max="737" width="9" style="3" bestFit="1" customWidth="1"/>
    <col min="738" max="738" width="2.28515625" style="3" customWidth="1"/>
    <col min="739" max="739" width="9" style="3" bestFit="1" customWidth="1"/>
    <col min="740" max="740" width="2.28515625" style="3" customWidth="1"/>
    <col min="741" max="741" width="9" style="3" bestFit="1" customWidth="1"/>
    <col min="742" max="742" width="2.28515625" style="3" customWidth="1"/>
    <col min="743" max="743" width="9" style="3" bestFit="1" customWidth="1"/>
    <col min="744" max="744" width="5.7109375" style="3" customWidth="1"/>
    <col min="745" max="745" width="12.42578125" style="3"/>
    <col min="746" max="746" width="5.7109375" style="3" customWidth="1"/>
    <col min="747" max="747" width="12.42578125" style="3"/>
    <col min="748" max="748" width="5.7109375" style="3" customWidth="1"/>
    <col min="749" max="749" width="12.42578125" style="3"/>
    <col min="750" max="750" width="5.7109375" style="3" customWidth="1"/>
    <col min="751" max="981" width="12.42578125" style="3"/>
    <col min="982" max="982" width="7.28515625" style="3" customWidth="1"/>
    <col min="983" max="983" width="2.28515625" style="3" customWidth="1"/>
    <col min="984" max="984" width="6" style="3" customWidth="1"/>
    <col min="985" max="986" width="2.28515625" style="3" customWidth="1"/>
    <col min="987" max="987" width="9" style="3" customWidth="1"/>
    <col min="988" max="988" width="2.28515625" style="3" customWidth="1"/>
    <col min="989" max="989" width="9" style="3" bestFit="1" customWidth="1"/>
    <col min="990" max="990" width="2.28515625" style="3" customWidth="1"/>
    <col min="991" max="991" width="9" style="3" bestFit="1" customWidth="1"/>
    <col min="992" max="992" width="2.28515625" style="3" customWidth="1"/>
    <col min="993" max="993" width="9" style="3" bestFit="1" customWidth="1"/>
    <col min="994" max="994" width="2.28515625" style="3" customWidth="1"/>
    <col min="995" max="995" width="9" style="3" bestFit="1" customWidth="1"/>
    <col min="996" max="996" width="2.28515625" style="3" customWidth="1"/>
    <col min="997" max="997" width="9" style="3" bestFit="1" customWidth="1"/>
    <col min="998" max="998" width="2.28515625" style="3" customWidth="1"/>
    <col min="999" max="999" width="9" style="3" bestFit="1" customWidth="1"/>
    <col min="1000" max="1000" width="5.7109375" style="3" customWidth="1"/>
    <col min="1001" max="1001" width="12.42578125" style="3"/>
    <col min="1002" max="1002" width="5.7109375" style="3" customWidth="1"/>
    <col min="1003" max="1003" width="12.42578125" style="3"/>
    <col min="1004" max="1004" width="5.7109375" style="3" customWidth="1"/>
    <col min="1005" max="1005" width="12.42578125" style="3"/>
    <col min="1006" max="1006" width="5.7109375" style="3" customWidth="1"/>
    <col min="1007" max="1237" width="12.42578125" style="3"/>
    <col min="1238" max="1238" width="7.28515625" style="3" customWidth="1"/>
    <col min="1239" max="1239" width="2.28515625" style="3" customWidth="1"/>
    <col min="1240" max="1240" width="6" style="3" customWidth="1"/>
    <col min="1241" max="1242" width="2.28515625" style="3" customWidth="1"/>
    <col min="1243" max="1243" width="9" style="3" customWidth="1"/>
    <col min="1244" max="1244" width="2.28515625" style="3" customWidth="1"/>
    <col min="1245" max="1245" width="9" style="3" bestFit="1" customWidth="1"/>
    <col min="1246" max="1246" width="2.28515625" style="3" customWidth="1"/>
    <col min="1247" max="1247" width="9" style="3" bestFit="1" customWidth="1"/>
    <col min="1248" max="1248" width="2.28515625" style="3" customWidth="1"/>
    <col min="1249" max="1249" width="9" style="3" bestFit="1" customWidth="1"/>
    <col min="1250" max="1250" width="2.28515625" style="3" customWidth="1"/>
    <col min="1251" max="1251" width="9" style="3" bestFit="1" customWidth="1"/>
    <col min="1252" max="1252" width="2.28515625" style="3" customWidth="1"/>
    <col min="1253" max="1253" width="9" style="3" bestFit="1" customWidth="1"/>
    <col min="1254" max="1254" width="2.28515625" style="3" customWidth="1"/>
    <col min="1255" max="1255" width="9" style="3" bestFit="1" customWidth="1"/>
    <col min="1256" max="1256" width="5.7109375" style="3" customWidth="1"/>
    <col min="1257" max="1257" width="12.42578125" style="3"/>
    <col min="1258" max="1258" width="5.7109375" style="3" customWidth="1"/>
    <col min="1259" max="1259" width="12.42578125" style="3"/>
    <col min="1260" max="1260" width="5.7109375" style="3" customWidth="1"/>
    <col min="1261" max="1261" width="12.42578125" style="3"/>
    <col min="1262" max="1262" width="5.7109375" style="3" customWidth="1"/>
    <col min="1263" max="1493" width="12.42578125" style="3"/>
    <col min="1494" max="1494" width="7.28515625" style="3" customWidth="1"/>
    <col min="1495" max="1495" width="2.28515625" style="3" customWidth="1"/>
    <col min="1496" max="1496" width="6" style="3" customWidth="1"/>
    <col min="1497" max="1498" width="2.28515625" style="3" customWidth="1"/>
    <col min="1499" max="1499" width="9" style="3" customWidth="1"/>
    <col min="1500" max="1500" width="2.28515625" style="3" customWidth="1"/>
    <col min="1501" max="1501" width="9" style="3" bestFit="1" customWidth="1"/>
    <col min="1502" max="1502" width="2.28515625" style="3" customWidth="1"/>
    <col min="1503" max="1503" width="9" style="3" bestFit="1" customWidth="1"/>
    <col min="1504" max="1504" width="2.28515625" style="3" customWidth="1"/>
    <col min="1505" max="1505" width="9" style="3" bestFit="1" customWidth="1"/>
    <col min="1506" max="1506" width="2.28515625" style="3" customWidth="1"/>
    <col min="1507" max="1507" width="9" style="3" bestFit="1" customWidth="1"/>
    <col min="1508" max="1508" width="2.28515625" style="3" customWidth="1"/>
    <col min="1509" max="1509" width="9" style="3" bestFit="1" customWidth="1"/>
    <col min="1510" max="1510" width="2.28515625" style="3" customWidth="1"/>
    <col min="1511" max="1511" width="9" style="3" bestFit="1" customWidth="1"/>
    <col min="1512" max="1512" width="5.7109375" style="3" customWidth="1"/>
    <col min="1513" max="1513" width="12.42578125" style="3"/>
    <col min="1514" max="1514" width="5.7109375" style="3" customWidth="1"/>
    <col min="1515" max="1515" width="12.42578125" style="3"/>
    <col min="1516" max="1516" width="5.7109375" style="3" customWidth="1"/>
    <col min="1517" max="1517" width="12.42578125" style="3"/>
    <col min="1518" max="1518" width="5.7109375" style="3" customWidth="1"/>
    <col min="1519" max="1749" width="12.42578125" style="3"/>
    <col min="1750" max="1750" width="7.28515625" style="3" customWidth="1"/>
    <col min="1751" max="1751" width="2.28515625" style="3" customWidth="1"/>
    <col min="1752" max="1752" width="6" style="3" customWidth="1"/>
    <col min="1753" max="1754" width="2.28515625" style="3" customWidth="1"/>
    <col min="1755" max="1755" width="9" style="3" customWidth="1"/>
    <col min="1756" max="1756" width="2.28515625" style="3" customWidth="1"/>
    <col min="1757" max="1757" width="9" style="3" bestFit="1" customWidth="1"/>
    <col min="1758" max="1758" width="2.28515625" style="3" customWidth="1"/>
    <col min="1759" max="1759" width="9" style="3" bestFit="1" customWidth="1"/>
    <col min="1760" max="1760" width="2.28515625" style="3" customWidth="1"/>
    <col min="1761" max="1761" width="9" style="3" bestFit="1" customWidth="1"/>
    <col min="1762" max="1762" width="2.28515625" style="3" customWidth="1"/>
    <col min="1763" max="1763" width="9" style="3" bestFit="1" customWidth="1"/>
    <col min="1764" max="1764" width="2.28515625" style="3" customWidth="1"/>
    <col min="1765" max="1765" width="9" style="3" bestFit="1" customWidth="1"/>
    <col min="1766" max="1766" width="2.28515625" style="3" customWidth="1"/>
    <col min="1767" max="1767" width="9" style="3" bestFit="1" customWidth="1"/>
    <col min="1768" max="1768" width="5.7109375" style="3" customWidth="1"/>
    <col min="1769" max="1769" width="12.42578125" style="3"/>
    <col min="1770" max="1770" width="5.7109375" style="3" customWidth="1"/>
    <col min="1771" max="1771" width="12.42578125" style="3"/>
    <col min="1772" max="1772" width="5.7109375" style="3" customWidth="1"/>
    <col min="1773" max="1773" width="12.42578125" style="3"/>
    <col min="1774" max="1774" width="5.7109375" style="3" customWidth="1"/>
    <col min="1775" max="2005" width="12.42578125" style="3"/>
    <col min="2006" max="2006" width="7.28515625" style="3" customWidth="1"/>
    <col min="2007" max="2007" width="2.28515625" style="3" customWidth="1"/>
    <col min="2008" max="2008" width="6" style="3" customWidth="1"/>
    <col min="2009" max="2010" width="2.28515625" style="3" customWidth="1"/>
    <col min="2011" max="2011" width="9" style="3" customWidth="1"/>
    <col min="2012" max="2012" width="2.28515625" style="3" customWidth="1"/>
    <col min="2013" max="2013" width="9" style="3" bestFit="1" customWidth="1"/>
    <col min="2014" max="2014" width="2.28515625" style="3" customWidth="1"/>
    <col min="2015" max="2015" width="9" style="3" bestFit="1" customWidth="1"/>
    <col min="2016" max="2016" width="2.28515625" style="3" customWidth="1"/>
    <col min="2017" max="2017" width="9" style="3" bestFit="1" customWidth="1"/>
    <col min="2018" max="2018" width="2.28515625" style="3" customWidth="1"/>
    <col min="2019" max="2019" width="9" style="3" bestFit="1" customWidth="1"/>
    <col min="2020" max="2020" width="2.28515625" style="3" customWidth="1"/>
    <col min="2021" max="2021" width="9" style="3" bestFit="1" customWidth="1"/>
    <col min="2022" max="2022" width="2.28515625" style="3" customWidth="1"/>
    <col min="2023" max="2023" width="9" style="3" bestFit="1" customWidth="1"/>
    <col min="2024" max="2024" width="5.7109375" style="3" customWidth="1"/>
    <col min="2025" max="2025" width="12.42578125" style="3"/>
    <col min="2026" max="2026" width="5.7109375" style="3" customWidth="1"/>
    <col min="2027" max="2027" width="12.42578125" style="3"/>
    <col min="2028" max="2028" width="5.7109375" style="3" customWidth="1"/>
    <col min="2029" max="2029" width="12.42578125" style="3"/>
    <col min="2030" max="2030" width="5.7109375" style="3" customWidth="1"/>
    <col min="2031" max="2261" width="12.42578125" style="3"/>
    <col min="2262" max="2262" width="7.28515625" style="3" customWidth="1"/>
    <col min="2263" max="2263" width="2.28515625" style="3" customWidth="1"/>
    <col min="2264" max="2264" width="6" style="3" customWidth="1"/>
    <col min="2265" max="2266" width="2.28515625" style="3" customWidth="1"/>
    <col min="2267" max="2267" width="9" style="3" customWidth="1"/>
    <col min="2268" max="2268" width="2.28515625" style="3" customWidth="1"/>
    <col min="2269" max="2269" width="9" style="3" bestFit="1" customWidth="1"/>
    <col min="2270" max="2270" width="2.28515625" style="3" customWidth="1"/>
    <col min="2271" max="2271" width="9" style="3" bestFit="1" customWidth="1"/>
    <col min="2272" max="2272" width="2.28515625" style="3" customWidth="1"/>
    <col min="2273" max="2273" width="9" style="3" bestFit="1" customWidth="1"/>
    <col min="2274" max="2274" width="2.28515625" style="3" customWidth="1"/>
    <col min="2275" max="2275" width="9" style="3" bestFit="1" customWidth="1"/>
    <col min="2276" max="2276" width="2.28515625" style="3" customWidth="1"/>
    <col min="2277" max="2277" width="9" style="3" bestFit="1" customWidth="1"/>
    <col min="2278" max="2278" width="2.28515625" style="3" customWidth="1"/>
    <col min="2279" max="2279" width="9" style="3" bestFit="1" customWidth="1"/>
    <col min="2280" max="2280" width="5.7109375" style="3" customWidth="1"/>
    <col min="2281" max="2281" width="12.42578125" style="3"/>
    <col min="2282" max="2282" width="5.7109375" style="3" customWidth="1"/>
    <col min="2283" max="2283" width="12.42578125" style="3"/>
    <col min="2284" max="2284" width="5.7109375" style="3" customWidth="1"/>
    <col min="2285" max="2285" width="12.42578125" style="3"/>
    <col min="2286" max="2286" width="5.7109375" style="3" customWidth="1"/>
    <col min="2287" max="2517" width="12.42578125" style="3"/>
    <col min="2518" max="2518" width="7.28515625" style="3" customWidth="1"/>
    <col min="2519" max="2519" width="2.28515625" style="3" customWidth="1"/>
    <col min="2520" max="2520" width="6" style="3" customWidth="1"/>
    <col min="2521" max="2522" width="2.28515625" style="3" customWidth="1"/>
    <col min="2523" max="2523" width="9" style="3" customWidth="1"/>
    <col min="2524" max="2524" width="2.28515625" style="3" customWidth="1"/>
    <col min="2525" max="2525" width="9" style="3" bestFit="1" customWidth="1"/>
    <col min="2526" max="2526" width="2.28515625" style="3" customWidth="1"/>
    <col min="2527" max="2527" width="9" style="3" bestFit="1" customWidth="1"/>
    <col min="2528" max="2528" width="2.28515625" style="3" customWidth="1"/>
    <col min="2529" max="2529" width="9" style="3" bestFit="1" customWidth="1"/>
    <col min="2530" max="2530" width="2.28515625" style="3" customWidth="1"/>
    <col min="2531" max="2531" width="9" style="3" bestFit="1" customWidth="1"/>
    <col min="2532" max="2532" width="2.28515625" style="3" customWidth="1"/>
    <col min="2533" max="2533" width="9" style="3" bestFit="1" customWidth="1"/>
    <col min="2534" max="2534" width="2.28515625" style="3" customWidth="1"/>
    <col min="2535" max="2535" width="9" style="3" bestFit="1" customWidth="1"/>
    <col min="2536" max="2536" width="5.7109375" style="3" customWidth="1"/>
    <col min="2537" max="2537" width="12.42578125" style="3"/>
    <col min="2538" max="2538" width="5.7109375" style="3" customWidth="1"/>
    <col min="2539" max="2539" width="12.42578125" style="3"/>
    <col min="2540" max="2540" width="5.7109375" style="3" customWidth="1"/>
    <col min="2541" max="2541" width="12.42578125" style="3"/>
    <col min="2542" max="2542" width="5.7109375" style="3" customWidth="1"/>
    <col min="2543" max="2773" width="12.42578125" style="3"/>
    <col min="2774" max="2774" width="7.28515625" style="3" customWidth="1"/>
    <col min="2775" max="2775" width="2.28515625" style="3" customWidth="1"/>
    <col min="2776" max="2776" width="6" style="3" customWidth="1"/>
    <col min="2777" max="2778" width="2.28515625" style="3" customWidth="1"/>
    <col min="2779" max="2779" width="9" style="3" customWidth="1"/>
    <col min="2780" max="2780" width="2.28515625" style="3" customWidth="1"/>
    <col min="2781" max="2781" width="9" style="3" bestFit="1" customWidth="1"/>
    <col min="2782" max="2782" width="2.28515625" style="3" customWidth="1"/>
    <col min="2783" max="2783" width="9" style="3" bestFit="1" customWidth="1"/>
    <col min="2784" max="2784" width="2.28515625" style="3" customWidth="1"/>
    <col min="2785" max="2785" width="9" style="3" bestFit="1" customWidth="1"/>
    <col min="2786" max="2786" width="2.28515625" style="3" customWidth="1"/>
    <col min="2787" max="2787" width="9" style="3" bestFit="1" customWidth="1"/>
    <col min="2788" max="2788" width="2.28515625" style="3" customWidth="1"/>
    <col min="2789" max="2789" width="9" style="3" bestFit="1" customWidth="1"/>
    <col min="2790" max="2790" width="2.28515625" style="3" customWidth="1"/>
    <col min="2791" max="2791" width="9" style="3" bestFit="1" customWidth="1"/>
    <col min="2792" max="2792" width="5.7109375" style="3" customWidth="1"/>
    <col min="2793" max="2793" width="12.42578125" style="3"/>
    <col min="2794" max="2794" width="5.7109375" style="3" customWidth="1"/>
    <col min="2795" max="2795" width="12.42578125" style="3"/>
    <col min="2796" max="2796" width="5.7109375" style="3" customWidth="1"/>
    <col min="2797" max="2797" width="12.42578125" style="3"/>
    <col min="2798" max="2798" width="5.7109375" style="3" customWidth="1"/>
    <col min="2799" max="3029" width="12.42578125" style="3"/>
    <col min="3030" max="3030" width="7.28515625" style="3" customWidth="1"/>
    <col min="3031" max="3031" width="2.28515625" style="3" customWidth="1"/>
    <col min="3032" max="3032" width="6" style="3" customWidth="1"/>
    <col min="3033" max="3034" width="2.28515625" style="3" customWidth="1"/>
    <col min="3035" max="3035" width="9" style="3" customWidth="1"/>
    <col min="3036" max="3036" width="2.28515625" style="3" customWidth="1"/>
    <col min="3037" max="3037" width="9" style="3" bestFit="1" customWidth="1"/>
    <col min="3038" max="3038" width="2.28515625" style="3" customWidth="1"/>
    <col min="3039" max="3039" width="9" style="3" bestFit="1" customWidth="1"/>
    <col min="3040" max="3040" width="2.28515625" style="3" customWidth="1"/>
    <col min="3041" max="3041" width="9" style="3" bestFit="1" customWidth="1"/>
    <col min="3042" max="3042" width="2.28515625" style="3" customWidth="1"/>
    <col min="3043" max="3043" width="9" style="3" bestFit="1" customWidth="1"/>
    <col min="3044" max="3044" width="2.28515625" style="3" customWidth="1"/>
    <col min="3045" max="3045" width="9" style="3" bestFit="1" customWidth="1"/>
    <col min="3046" max="3046" width="2.28515625" style="3" customWidth="1"/>
    <col min="3047" max="3047" width="9" style="3" bestFit="1" customWidth="1"/>
    <col min="3048" max="3048" width="5.7109375" style="3" customWidth="1"/>
    <col min="3049" max="3049" width="12.42578125" style="3"/>
    <col min="3050" max="3050" width="5.7109375" style="3" customWidth="1"/>
    <col min="3051" max="3051" width="12.42578125" style="3"/>
    <col min="3052" max="3052" width="5.7109375" style="3" customWidth="1"/>
    <col min="3053" max="3053" width="12.42578125" style="3"/>
    <col min="3054" max="3054" width="5.7109375" style="3" customWidth="1"/>
    <col min="3055" max="3285" width="12.42578125" style="3"/>
    <col min="3286" max="3286" width="7.28515625" style="3" customWidth="1"/>
    <col min="3287" max="3287" width="2.28515625" style="3" customWidth="1"/>
    <col min="3288" max="3288" width="6" style="3" customWidth="1"/>
    <col min="3289" max="3290" width="2.28515625" style="3" customWidth="1"/>
    <col min="3291" max="3291" width="9" style="3" customWidth="1"/>
    <col min="3292" max="3292" width="2.28515625" style="3" customWidth="1"/>
    <col min="3293" max="3293" width="9" style="3" bestFit="1" customWidth="1"/>
    <col min="3294" max="3294" width="2.28515625" style="3" customWidth="1"/>
    <col min="3295" max="3295" width="9" style="3" bestFit="1" customWidth="1"/>
    <col min="3296" max="3296" width="2.28515625" style="3" customWidth="1"/>
    <col min="3297" max="3297" width="9" style="3" bestFit="1" customWidth="1"/>
    <col min="3298" max="3298" width="2.28515625" style="3" customWidth="1"/>
    <col min="3299" max="3299" width="9" style="3" bestFit="1" customWidth="1"/>
    <col min="3300" max="3300" width="2.28515625" style="3" customWidth="1"/>
    <col min="3301" max="3301" width="9" style="3" bestFit="1" customWidth="1"/>
    <col min="3302" max="3302" width="2.28515625" style="3" customWidth="1"/>
    <col min="3303" max="3303" width="9" style="3" bestFit="1" customWidth="1"/>
    <col min="3304" max="3304" width="5.7109375" style="3" customWidth="1"/>
    <col min="3305" max="3305" width="12.42578125" style="3"/>
    <col min="3306" max="3306" width="5.7109375" style="3" customWidth="1"/>
    <col min="3307" max="3307" width="12.42578125" style="3"/>
    <col min="3308" max="3308" width="5.7109375" style="3" customWidth="1"/>
    <col min="3309" max="3309" width="12.42578125" style="3"/>
    <col min="3310" max="3310" width="5.7109375" style="3" customWidth="1"/>
    <col min="3311" max="3541" width="12.42578125" style="3"/>
    <col min="3542" max="3542" width="7.28515625" style="3" customWidth="1"/>
    <col min="3543" max="3543" width="2.28515625" style="3" customWidth="1"/>
    <col min="3544" max="3544" width="6" style="3" customWidth="1"/>
    <col min="3545" max="3546" width="2.28515625" style="3" customWidth="1"/>
    <col min="3547" max="3547" width="9" style="3" customWidth="1"/>
    <col min="3548" max="3548" width="2.28515625" style="3" customWidth="1"/>
    <col min="3549" max="3549" width="9" style="3" bestFit="1" customWidth="1"/>
    <col min="3550" max="3550" width="2.28515625" style="3" customWidth="1"/>
    <col min="3551" max="3551" width="9" style="3" bestFit="1" customWidth="1"/>
    <col min="3552" max="3552" width="2.28515625" style="3" customWidth="1"/>
    <col min="3553" max="3553" width="9" style="3" bestFit="1" customWidth="1"/>
    <col min="3554" max="3554" width="2.28515625" style="3" customWidth="1"/>
    <col min="3555" max="3555" width="9" style="3" bestFit="1" customWidth="1"/>
    <col min="3556" max="3556" width="2.28515625" style="3" customWidth="1"/>
    <col min="3557" max="3557" width="9" style="3" bestFit="1" customWidth="1"/>
    <col min="3558" max="3558" width="2.28515625" style="3" customWidth="1"/>
    <col min="3559" max="3559" width="9" style="3" bestFit="1" customWidth="1"/>
    <col min="3560" max="3560" width="5.7109375" style="3" customWidth="1"/>
    <col min="3561" max="3561" width="12.42578125" style="3"/>
    <col min="3562" max="3562" width="5.7109375" style="3" customWidth="1"/>
    <col min="3563" max="3563" width="12.42578125" style="3"/>
    <col min="3564" max="3564" width="5.7109375" style="3" customWidth="1"/>
    <col min="3565" max="3565" width="12.42578125" style="3"/>
    <col min="3566" max="3566" width="5.7109375" style="3" customWidth="1"/>
    <col min="3567" max="3797" width="12.42578125" style="3"/>
    <col min="3798" max="3798" width="7.28515625" style="3" customWidth="1"/>
    <col min="3799" max="3799" width="2.28515625" style="3" customWidth="1"/>
    <col min="3800" max="3800" width="6" style="3" customWidth="1"/>
    <col min="3801" max="3802" width="2.28515625" style="3" customWidth="1"/>
    <col min="3803" max="3803" width="9" style="3" customWidth="1"/>
    <col min="3804" max="3804" width="2.28515625" style="3" customWidth="1"/>
    <col min="3805" max="3805" width="9" style="3" bestFit="1" customWidth="1"/>
    <col min="3806" max="3806" width="2.28515625" style="3" customWidth="1"/>
    <col min="3807" max="3807" width="9" style="3" bestFit="1" customWidth="1"/>
    <col min="3808" max="3808" width="2.28515625" style="3" customWidth="1"/>
    <col min="3809" max="3809" width="9" style="3" bestFit="1" customWidth="1"/>
    <col min="3810" max="3810" width="2.28515625" style="3" customWidth="1"/>
    <col min="3811" max="3811" width="9" style="3" bestFit="1" customWidth="1"/>
    <col min="3812" max="3812" width="2.28515625" style="3" customWidth="1"/>
    <col min="3813" max="3813" width="9" style="3" bestFit="1" customWidth="1"/>
    <col min="3814" max="3814" width="2.28515625" style="3" customWidth="1"/>
    <col min="3815" max="3815" width="9" style="3" bestFit="1" customWidth="1"/>
    <col min="3816" max="3816" width="5.7109375" style="3" customWidth="1"/>
    <col min="3817" max="3817" width="12.42578125" style="3"/>
    <col min="3818" max="3818" width="5.7109375" style="3" customWidth="1"/>
    <col min="3819" max="3819" width="12.42578125" style="3"/>
    <col min="3820" max="3820" width="5.7109375" style="3" customWidth="1"/>
    <col min="3821" max="3821" width="12.42578125" style="3"/>
    <col min="3822" max="3822" width="5.7109375" style="3" customWidth="1"/>
    <col min="3823" max="4053" width="12.42578125" style="3"/>
    <col min="4054" max="4054" width="7.28515625" style="3" customWidth="1"/>
    <col min="4055" max="4055" width="2.28515625" style="3" customWidth="1"/>
    <col min="4056" max="4056" width="6" style="3" customWidth="1"/>
    <col min="4057" max="4058" width="2.28515625" style="3" customWidth="1"/>
    <col min="4059" max="4059" width="9" style="3" customWidth="1"/>
    <col min="4060" max="4060" width="2.28515625" style="3" customWidth="1"/>
    <col min="4061" max="4061" width="9" style="3" bestFit="1" customWidth="1"/>
    <col min="4062" max="4062" width="2.28515625" style="3" customWidth="1"/>
    <col min="4063" max="4063" width="9" style="3" bestFit="1" customWidth="1"/>
    <col min="4064" max="4064" width="2.28515625" style="3" customWidth="1"/>
    <col min="4065" max="4065" width="9" style="3" bestFit="1" customWidth="1"/>
    <col min="4066" max="4066" width="2.28515625" style="3" customWidth="1"/>
    <col min="4067" max="4067" width="9" style="3" bestFit="1" customWidth="1"/>
    <col min="4068" max="4068" width="2.28515625" style="3" customWidth="1"/>
    <col min="4069" max="4069" width="9" style="3" bestFit="1" customWidth="1"/>
    <col min="4070" max="4070" width="2.28515625" style="3" customWidth="1"/>
    <col min="4071" max="4071" width="9" style="3" bestFit="1" customWidth="1"/>
    <col min="4072" max="4072" width="5.7109375" style="3" customWidth="1"/>
    <col min="4073" max="4073" width="12.42578125" style="3"/>
    <col min="4074" max="4074" width="5.7109375" style="3" customWidth="1"/>
    <col min="4075" max="4075" width="12.42578125" style="3"/>
    <col min="4076" max="4076" width="5.7109375" style="3" customWidth="1"/>
    <col min="4077" max="4077" width="12.42578125" style="3"/>
    <col min="4078" max="4078" width="5.7109375" style="3" customWidth="1"/>
    <col min="4079" max="4309" width="12.42578125" style="3"/>
    <col min="4310" max="4310" width="7.28515625" style="3" customWidth="1"/>
    <col min="4311" max="4311" width="2.28515625" style="3" customWidth="1"/>
    <col min="4312" max="4312" width="6" style="3" customWidth="1"/>
    <col min="4313" max="4314" width="2.28515625" style="3" customWidth="1"/>
    <col min="4315" max="4315" width="9" style="3" customWidth="1"/>
    <col min="4316" max="4316" width="2.28515625" style="3" customWidth="1"/>
    <col min="4317" max="4317" width="9" style="3" bestFit="1" customWidth="1"/>
    <col min="4318" max="4318" width="2.28515625" style="3" customWidth="1"/>
    <col min="4319" max="4319" width="9" style="3" bestFit="1" customWidth="1"/>
    <col min="4320" max="4320" width="2.28515625" style="3" customWidth="1"/>
    <col min="4321" max="4321" width="9" style="3" bestFit="1" customWidth="1"/>
    <col min="4322" max="4322" width="2.28515625" style="3" customWidth="1"/>
    <col min="4323" max="4323" width="9" style="3" bestFit="1" customWidth="1"/>
    <col min="4324" max="4324" width="2.28515625" style="3" customWidth="1"/>
    <col min="4325" max="4325" width="9" style="3" bestFit="1" customWidth="1"/>
    <col min="4326" max="4326" width="2.28515625" style="3" customWidth="1"/>
    <col min="4327" max="4327" width="9" style="3" bestFit="1" customWidth="1"/>
    <col min="4328" max="4328" width="5.7109375" style="3" customWidth="1"/>
    <col min="4329" max="4329" width="12.42578125" style="3"/>
    <col min="4330" max="4330" width="5.7109375" style="3" customWidth="1"/>
    <col min="4331" max="4331" width="12.42578125" style="3"/>
    <col min="4332" max="4332" width="5.7109375" style="3" customWidth="1"/>
    <col min="4333" max="4333" width="12.42578125" style="3"/>
    <col min="4334" max="4334" width="5.7109375" style="3" customWidth="1"/>
    <col min="4335" max="4565" width="12.42578125" style="3"/>
    <col min="4566" max="4566" width="7.28515625" style="3" customWidth="1"/>
    <col min="4567" max="4567" width="2.28515625" style="3" customWidth="1"/>
    <col min="4568" max="4568" width="6" style="3" customWidth="1"/>
    <col min="4569" max="4570" width="2.28515625" style="3" customWidth="1"/>
    <col min="4571" max="4571" width="9" style="3" customWidth="1"/>
    <col min="4572" max="4572" width="2.28515625" style="3" customWidth="1"/>
    <col min="4573" max="4573" width="9" style="3" bestFit="1" customWidth="1"/>
    <col min="4574" max="4574" width="2.28515625" style="3" customWidth="1"/>
    <col min="4575" max="4575" width="9" style="3" bestFit="1" customWidth="1"/>
    <col min="4576" max="4576" width="2.28515625" style="3" customWidth="1"/>
    <col min="4577" max="4577" width="9" style="3" bestFit="1" customWidth="1"/>
    <col min="4578" max="4578" width="2.28515625" style="3" customWidth="1"/>
    <col min="4579" max="4579" width="9" style="3" bestFit="1" customWidth="1"/>
    <col min="4580" max="4580" width="2.28515625" style="3" customWidth="1"/>
    <col min="4581" max="4581" width="9" style="3" bestFit="1" customWidth="1"/>
    <col min="4582" max="4582" width="2.28515625" style="3" customWidth="1"/>
    <col min="4583" max="4583" width="9" style="3" bestFit="1" customWidth="1"/>
    <col min="4584" max="4584" width="5.7109375" style="3" customWidth="1"/>
    <col min="4585" max="4585" width="12.42578125" style="3"/>
    <col min="4586" max="4586" width="5.7109375" style="3" customWidth="1"/>
    <col min="4587" max="4587" width="12.42578125" style="3"/>
    <col min="4588" max="4588" width="5.7109375" style="3" customWidth="1"/>
    <col min="4589" max="4589" width="12.42578125" style="3"/>
    <col min="4590" max="4590" width="5.7109375" style="3" customWidth="1"/>
    <col min="4591" max="4821" width="12.42578125" style="3"/>
    <col min="4822" max="4822" width="7.28515625" style="3" customWidth="1"/>
    <col min="4823" max="4823" width="2.28515625" style="3" customWidth="1"/>
    <col min="4824" max="4824" width="6" style="3" customWidth="1"/>
    <col min="4825" max="4826" width="2.28515625" style="3" customWidth="1"/>
    <col min="4827" max="4827" width="9" style="3" customWidth="1"/>
    <col min="4828" max="4828" width="2.28515625" style="3" customWidth="1"/>
    <col min="4829" max="4829" width="9" style="3" bestFit="1" customWidth="1"/>
    <col min="4830" max="4830" width="2.28515625" style="3" customWidth="1"/>
    <col min="4831" max="4831" width="9" style="3" bestFit="1" customWidth="1"/>
    <col min="4832" max="4832" width="2.28515625" style="3" customWidth="1"/>
    <col min="4833" max="4833" width="9" style="3" bestFit="1" customWidth="1"/>
    <col min="4834" max="4834" width="2.28515625" style="3" customWidth="1"/>
    <col min="4835" max="4835" width="9" style="3" bestFit="1" customWidth="1"/>
    <col min="4836" max="4836" width="2.28515625" style="3" customWidth="1"/>
    <col min="4837" max="4837" width="9" style="3" bestFit="1" customWidth="1"/>
    <col min="4838" max="4838" width="2.28515625" style="3" customWidth="1"/>
    <col min="4839" max="4839" width="9" style="3" bestFit="1" customWidth="1"/>
    <col min="4840" max="4840" width="5.7109375" style="3" customWidth="1"/>
    <col min="4841" max="4841" width="12.42578125" style="3"/>
    <col min="4842" max="4842" width="5.7109375" style="3" customWidth="1"/>
    <col min="4843" max="4843" width="12.42578125" style="3"/>
    <col min="4844" max="4844" width="5.7109375" style="3" customWidth="1"/>
    <col min="4845" max="4845" width="12.42578125" style="3"/>
    <col min="4846" max="4846" width="5.7109375" style="3" customWidth="1"/>
    <col min="4847" max="5077" width="12.42578125" style="3"/>
    <col min="5078" max="5078" width="7.28515625" style="3" customWidth="1"/>
    <col min="5079" max="5079" width="2.28515625" style="3" customWidth="1"/>
    <col min="5080" max="5080" width="6" style="3" customWidth="1"/>
    <col min="5081" max="5082" width="2.28515625" style="3" customWidth="1"/>
    <col min="5083" max="5083" width="9" style="3" customWidth="1"/>
    <col min="5084" max="5084" width="2.28515625" style="3" customWidth="1"/>
    <col min="5085" max="5085" width="9" style="3" bestFit="1" customWidth="1"/>
    <col min="5086" max="5086" width="2.28515625" style="3" customWidth="1"/>
    <col min="5087" max="5087" width="9" style="3" bestFit="1" customWidth="1"/>
    <col min="5088" max="5088" width="2.28515625" style="3" customWidth="1"/>
    <col min="5089" max="5089" width="9" style="3" bestFit="1" customWidth="1"/>
    <col min="5090" max="5090" width="2.28515625" style="3" customWidth="1"/>
    <col min="5091" max="5091" width="9" style="3" bestFit="1" customWidth="1"/>
    <col min="5092" max="5092" width="2.28515625" style="3" customWidth="1"/>
    <col min="5093" max="5093" width="9" style="3" bestFit="1" customWidth="1"/>
    <col min="5094" max="5094" width="2.28515625" style="3" customWidth="1"/>
    <col min="5095" max="5095" width="9" style="3" bestFit="1" customWidth="1"/>
    <col min="5096" max="5096" width="5.7109375" style="3" customWidth="1"/>
    <col min="5097" max="5097" width="12.42578125" style="3"/>
    <col min="5098" max="5098" width="5.7109375" style="3" customWidth="1"/>
    <col min="5099" max="5099" width="12.42578125" style="3"/>
    <col min="5100" max="5100" width="5.7109375" style="3" customWidth="1"/>
    <col min="5101" max="5101" width="12.42578125" style="3"/>
    <col min="5102" max="5102" width="5.7109375" style="3" customWidth="1"/>
    <col min="5103" max="5333" width="12.42578125" style="3"/>
    <col min="5334" max="5334" width="7.28515625" style="3" customWidth="1"/>
    <col min="5335" max="5335" width="2.28515625" style="3" customWidth="1"/>
    <col min="5336" max="5336" width="6" style="3" customWidth="1"/>
    <col min="5337" max="5338" width="2.28515625" style="3" customWidth="1"/>
    <col min="5339" max="5339" width="9" style="3" customWidth="1"/>
    <col min="5340" max="5340" width="2.28515625" style="3" customWidth="1"/>
    <col min="5341" max="5341" width="9" style="3" bestFit="1" customWidth="1"/>
    <col min="5342" max="5342" width="2.28515625" style="3" customWidth="1"/>
    <col min="5343" max="5343" width="9" style="3" bestFit="1" customWidth="1"/>
    <col min="5344" max="5344" width="2.28515625" style="3" customWidth="1"/>
    <col min="5345" max="5345" width="9" style="3" bestFit="1" customWidth="1"/>
    <col min="5346" max="5346" width="2.28515625" style="3" customWidth="1"/>
    <col min="5347" max="5347" width="9" style="3" bestFit="1" customWidth="1"/>
    <col min="5348" max="5348" width="2.28515625" style="3" customWidth="1"/>
    <col min="5349" max="5349" width="9" style="3" bestFit="1" customWidth="1"/>
    <col min="5350" max="5350" width="2.28515625" style="3" customWidth="1"/>
    <col min="5351" max="5351" width="9" style="3" bestFit="1" customWidth="1"/>
    <col min="5352" max="5352" width="5.7109375" style="3" customWidth="1"/>
    <col min="5353" max="5353" width="12.42578125" style="3"/>
    <col min="5354" max="5354" width="5.7109375" style="3" customWidth="1"/>
    <col min="5355" max="5355" width="12.42578125" style="3"/>
    <col min="5356" max="5356" width="5.7109375" style="3" customWidth="1"/>
    <col min="5357" max="5357" width="12.42578125" style="3"/>
    <col min="5358" max="5358" width="5.7109375" style="3" customWidth="1"/>
    <col min="5359" max="5589" width="12.42578125" style="3"/>
    <col min="5590" max="5590" width="7.28515625" style="3" customWidth="1"/>
    <col min="5591" max="5591" width="2.28515625" style="3" customWidth="1"/>
    <col min="5592" max="5592" width="6" style="3" customWidth="1"/>
    <col min="5593" max="5594" width="2.28515625" style="3" customWidth="1"/>
    <col min="5595" max="5595" width="9" style="3" customWidth="1"/>
    <col min="5596" max="5596" width="2.28515625" style="3" customWidth="1"/>
    <col min="5597" max="5597" width="9" style="3" bestFit="1" customWidth="1"/>
    <col min="5598" max="5598" width="2.28515625" style="3" customWidth="1"/>
    <col min="5599" max="5599" width="9" style="3" bestFit="1" customWidth="1"/>
    <col min="5600" max="5600" width="2.28515625" style="3" customWidth="1"/>
    <col min="5601" max="5601" width="9" style="3" bestFit="1" customWidth="1"/>
    <col min="5602" max="5602" width="2.28515625" style="3" customWidth="1"/>
    <col min="5603" max="5603" width="9" style="3" bestFit="1" customWidth="1"/>
    <col min="5604" max="5604" width="2.28515625" style="3" customWidth="1"/>
    <col min="5605" max="5605" width="9" style="3" bestFit="1" customWidth="1"/>
    <col min="5606" max="5606" width="2.28515625" style="3" customWidth="1"/>
    <col min="5607" max="5607" width="9" style="3" bestFit="1" customWidth="1"/>
    <col min="5608" max="5608" width="5.7109375" style="3" customWidth="1"/>
    <col min="5609" max="5609" width="12.42578125" style="3"/>
    <col min="5610" max="5610" width="5.7109375" style="3" customWidth="1"/>
    <col min="5611" max="5611" width="12.42578125" style="3"/>
    <col min="5612" max="5612" width="5.7109375" style="3" customWidth="1"/>
    <col min="5613" max="5613" width="12.42578125" style="3"/>
    <col min="5614" max="5614" width="5.7109375" style="3" customWidth="1"/>
    <col min="5615" max="5845" width="12.42578125" style="3"/>
    <col min="5846" max="5846" width="7.28515625" style="3" customWidth="1"/>
    <col min="5847" max="5847" width="2.28515625" style="3" customWidth="1"/>
    <col min="5848" max="5848" width="6" style="3" customWidth="1"/>
    <col min="5849" max="5850" width="2.28515625" style="3" customWidth="1"/>
    <col min="5851" max="5851" width="9" style="3" customWidth="1"/>
    <col min="5852" max="5852" width="2.28515625" style="3" customWidth="1"/>
    <col min="5853" max="5853" width="9" style="3" bestFit="1" customWidth="1"/>
    <col min="5854" max="5854" width="2.28515625" style="3" customWidth="1"/>
    <col min="5855" max="5855" width="9" style="3" bestFit="1" customWidth="1"/>
    <col min="5856" max="5856" width="2.28515625" style="3" customWidth="1"/>
    <col min="5857" max="5857" width="9" style="3" bestFit="1" customWidth="1"/>
    <col min="5858" max="5858" width="2.28515625" style="3" customWidth="1"/>
    <col min="5859" max="5859" width="9" style="3" bestFit="1" customWidth="1"/>
    <col min="5860" max="5860" width="2.28515625" style="3" customWidth="1"/>
    <col min="5861" max="5861" width="9" style="3" bestFit="1" customWidth="1"/>
    <col min="5862" max="5862" width="2.28515625" style="3" customWidth="1"/>
    <col min="5863" max="5863" width="9" style="3" bestFit="1" customWidth="1"/>
    <col min="5864" max="5864" width="5.7109375" style="3" customWidth="1"/>
    <col min="5865" max="5865" width="12.42578125" style="3"/>
    <col min="5866" max="5866" width="5.7109375" style="3" customWidth="1"/>
    <col min="5867" max="5867" width="12.42578125" style="3"/>
    <col min="5868" max="5868" width="5.7109375" style="3" customWidth="1"/>
    <col min="5869" max="5869" width="12.42578125" style="3"/>
    <col min="5870" max="5870" width="5.7109375" style="3" customWidth="1"/>
    <col min="5871" max="6101" width="12.42578125" style="3"/>
    <col min="6102" max="6102" width="7.28515625" style="3" customWidth="1"/>
    <col min="6103" max="6103" width="2.28515625" style="3" customWidth="1"/>
    <col min="6104" max="6104" width="6" style="3" customWidth="1"/>
    <col min="6105" max="6106" width="2.28515625" style="3" customWidth="1"/>
    <col min="6107" max="6107" width="9" style="3" customWidth="1"/>
    <col min="6108" max="6108" width="2.28515625" style="3" customWidth="1"/>
    <col min="6109" max="6109" width="9" style="3" bestFit="1" customWidth="1"/>
    <col min="6110" max="6110" width="2.28515625" style="3" customWidth="1"/>
    <col min="6111" max="6111" width="9" style="3" bestFit="1" customWidth="1"/>
    <col min="6112" max="6112" width="2.28515625" style="3" customWidth="1"/>
    <col min="6113" max="6113" width="9" style="3" bestFit="1" customWidth="1"/>
    <col min="6114" max="6114" width="2.28515625" style="3" customWidth="1"/>
    <col min="6115" max="6115" width="9" style="3" bestFit="1" customWidth="1"/>
    <col min="6116" max="6116" width="2.28515625" style="3" customWidth="1"/>
    <col min="6117" max="6117" width="9" style="3" bestFit="1" customWidth="1"/>
    <col min="6118" max="6118" width="2.28515625" style="3" customWidth="1"/>
    <col min="6119" max="6119" width="9" style="3" bestFit="1" customWidth="1"/>
    <col min="6120" max="6120" width="5.7109375" style="3" customWidth="1"/>
    <col min="6121" max="6121" width="12.42578125" style="3"/>
    <col min="6122" max="6122" width="5.7109375" style="3" customWidth="1"/>
    <col min="6123" max="6123" width="12.42578125" style="3"/>
    <col min="6124" max="6124" width="5.7109375" style="3" customWidth="1"/>
    <col min="6125" max="6125" width="12.42578125" style="3"/>
    <col min="6126" max="6126" width="5.7109375" style="3" customWidth="1"/>
    <col min="6127" max="6357" width="12.42578125" style="3"/>
    <col min="6358" max="6358" width="7.28515625" style="3" customWidth="1"/>
    <col min="6359" max="6359" width="2.28515625" style="3" customWidth="1"/>
    <col min="6360" max="6360" width="6" style="3" customWidth="1"/>
    <col min="6361" max="6362" width="2.28515625" style="3" customWidth="1"/>
    <col min="6363" max="6363" width="9" style="3" customWidth="1"/>
    <col min="6364" max="6364" width="2.28515625" style="3" customWidth="1"/>
    <col min="6365" max="6365" width="9" style="3" bestFit="1" customWidth="1"/>
    <col min="6366" max="6366" width="2.28515625" style="3" customWidth="1"/>
    <col min="6367" max="6367" width="9" style="3" bestFit="1" customWidth="1"/>
    <col min="6368" max="6368" width="2.28515625" style="3" customWidth="1"/>
    <col min="6369" max="6369" width="9" style="3" bestFit="1" customWidth="1"/>
    <col min="6370" max="6370" width="2.28515625" style="3" customWidth="1"/>
    <col min="6371" max="6371" width="9" style="3" bestFit="1" customWidth="1"/>
    <col min="6372" max="6372" width="2.28515625" style="3" customWidth="1"/>
    <col min="6373" max="6373" width="9" style="3" bestFit="1" customWidth="1"/>
    <col min="6374" max="6374" width="2.28515625" style="3" customWidth="1"/>
    <col min="6375" max="6375" width="9" style="3" bestFit="1" customWidth="1"/>
    <col min="6376" max="6376" width="5.7109375" style="3" customWidth="1"/>
    <col min="6377" max="6377" width="12.42578125" style="3"/>
    <col min="6378" max="6378" width="5.7109375" style="3" customWidth="1"/>
    <col min="6379" max="6379" width="12.42578125" style="3"/>
    <col min="6380" max="6380" width="5.7109375" style="3" customWidth="1"/>
    <col min="6381" max="6381" width="12.42578125" style="3"/>
    <col min="6382" max="6382" width="5.7109375" style="3" customWidth="1"/>
    <col min="6383" max="6613" width="12.42578125" style="3"/>
    <col min="6614" max="6614" width="7.28515625" style="3" customWidth="1"/>
    <col min="6615" max="6615" width="2.28515625" style="3" customWidth="1"/>
    <col min="6616" max="6616" width="6" style="3" customWidth="1"/>
    <col min="6617" max="6618" width="2.28515625" style="3" customWidth="1"/>
    <col min="6619" max="6619" width="9" style="3" customWidth="1"/>
    <col min="6620" max="6620" width="2.28515625" style="3" customWidth="1"/>
    <col min="6621" max="6621" width="9" style="3" bestFit="1" customWidth="1"/>
    <col min="6622" max="6622" width="2.28515625" style="3" customWidth="1"/>
    <col min="6623" max="6623" width="9" style="3" bestFit="1" customWidth="1"/>
    <col min="6624" max="6624" width="2.28515625" style="3" customWidth="1"/>
    <col min="6625" max="6625" width="9" style="3" bestFit="1" customWidth="1"/>
    <col min="6626" max="6626" width="2.28515625" style="3" customWidth="1"/>
    <col min="6627" max="6627" width="9" style="3" bestFit="1" customWidth="1"/>
    <col min="6628" max="6628" width="2.28515625" style="3" customWidth="1"/>
    <col min="6629" max="6629" width="9" style="3" bestFit="1" customWidth="1"/>
    <col min="6630" max="6630" width="2.28515625" style="3" customWidth="1"/>
    <col min="6631" max="6631" width="9" style="3" bestFit="1" customWidth="1"/>
    <col min="6632" max="6632" width="5.7109375" style="3" customWidth="1"/>
    <col min="6633" max="6633" width="12.42578125" style="3"/>
    <col min="6634" max="6634" width="5.7109375" style="3" customWidth="1"/>
    <col min="6635" max="6635" width="12.42578125" style="3"/>
    <col min="6636" max="6636" width="5.7109375" style="3" customWidth="1"/>
    <col min="6637" max="6637" width="12.42578125" style="3"/>
    <col min="6638" max="6638" width="5.7109375" style="3" customWidth="1"/>
    <col min="6639" max="6869" width="12.42578125" style="3"/>
    <col min="6870" max="6870" width="7.28515625" style="3" customWidth="1"/>
    <col min="6871" max="6871" width="2.28515625" style="3" customWidth="1"/>
    <col min="6872" max="6872" width="6" style="3" customWidth="1"/>
    <col min="6873" max="6874" width="2.28515625" style="3" customWidth="1"/>
    <col min="6875" max="6875" width="9" style="3" customWidth="1"/>
    <col min="6876" max="6876" width="2.28515625" style="3" customWidth="1"/>
    <col min="6877" max="6877" width="9" style="3" bestFit="1" customWidth="1"/>
    <col min="6878" max="6878" width="2.28515625" style="3" customWidth="1"/>
    <col min="6879" max="6879" width="9" style="3" bestFit="1" customWidth="1"/>
    <col min="6880" max="6880" width="2.28515625" style="3" customWidth="1"/>
    <col min="6881" max="6881" width="9" style="3" bestFit="1" customWidth="1"/>
    <col min="6882" max="6882" width="2.28515625" style="3" customWidth="1"/>
    <col min="6883" max="6883" width="9" style="3" bestFit="1" customWidth="1"/>
    <col min="6884" max="6884" width="2.28515625" style="3" customWidth="1"/>
    <col min="6885" max="6885" width="9" style="3" bestFit="1" customWidth="1"/>
    <col min="6886" max="6886" width="2.28515625" style="3" customWidth="1"/>
    <col min="6887" max="6887" width="9" style="3" bestFit="1" customWidth="1"/>
    <col min="6888" max="6888" width="5.7109375" style="3" customWidth="1"/>
    <col min="6889" max="6889" width="12.42578125" style="3"/>
    <col min="6890" max="6890" width="5.7109375" style="3" customWidth="1"/>
    <col min="6891" max="6891" width="12.42578125" style="3"/>
    <col min="6892" max="6892" width="5.7109375" style="3" customWidth="1"/>
    <col min="6893" max="6893" width="12.42578125" style="3"/>
    <col min="6894" max="6894" width="5.7109375" style="3" customWidth="1"/>
    <col min="6895" max="7125" width="12.42578125" style="3"/>
    <col min="7126" max="7126" width="7.28515625" style="3" customWidth="1"/>
    <col min="7127" max="7127" width="2.28515625" style="3" customWidth="1"/>
    <col min="7128" max="7128" width="6" style="3" customWidth="1"/>
    <col min="7129" max="7130" width="2.28515625" style="3" customWidth="1"/>
    <col min="7131" max="7131" width="9" style="3" customWidth="1"/>
    <col min="7132" max="7132" width="2.28515625" style="3" customWidth="1"/>
    <col min="7133" max="7133" width="9" style="3" bestFit="1" customWidth="1"/>
    <col min="7134" max="7134" width="2.28515625" style="3" customWidth="1"/>
    <col min="7135" max="7135" width="9" style="3" bestFit="1" customWidth="1"/>
    <col min="7136" max="7136" width="2.28515625" style="3" customWidth="1"/>
    <col min="7137" max="7137" width="9" style="3" bestFit="1" customWidth="1"/>
    <col min="7138" max="7138" width="2.28515625" style="3" customWidth="1"/>
    <col min="7139" max="7139" width="9" style="3" bestFit="1" customWidth="1"/>
    <col min="7140" max="7140" width="2.28515625" style="3" customWidth="1"/>
    <col min="7141" max="7141" width="9" style="3" bestFit="1" customWidth="1"/>
    <col min="7142" max="7142" width="2.28515625" style="3" customWidth="1"/>
    <col min="7143" max="7143" width="9" style="3" bestFit="1" customWidth="1"/>
    <col min="7144" max="7144" width="5.7109375" style="3" customWidth="1"/>
    <col min="7145" max="7145" width="12.42578125" style="3"/>
    <col min="7146" max="7146" width="5.7109375" style="3" customWidth="1"/>
    <col min="7147" max="7147" width="12.42578125" style="3"/>
    <col min="7148" max="7148" width="5.7109375" style="3" customWidth="1"/>
    <col min="7149" max="7149" width="12.42578125" style="3"/>
    <col min="7150" max="7150" width="5.7109375" style="3" customWidth="1"/>
    <col min="7151" max="7381" width="12.42578125" style="3"/>
    <col min="7382" max="7382" width="7.28515625" style="3" customWidth="1"/>
    <col min="7383" max="7383" width="2.28515625" style="3" customWidth="1"/>
    <col min="7384" max="7384" width="6" style="3" customWidth="1"/>
    <col min="7385" max="7386" width="2.28515625" style="3" customWidth="1"/>
    <col min="7387" max="7387" width="9" style="3" customWidth="1"/>
    <col min="7388" max="7388" width="2.28515625" style="3" customWidth="1"/>
    <col min="7389" max="7389" width="9" style="3" bestFit="1" customWidth="1"/>
    <col min="7390" max="7390" width="2.28515625" style="3" customWidth="1"/>
    <col min="7391" max="7391" width="9" style="3" bestFit="1" customWidth="1"/>
    <col min="7392" max="7392" width="2.28515625" style="3" customWidth="1"/>
    <col min="7393" max="7393" width="9" style="3" bestFit="1" customWidth="1"/>
    <col min="7394" max="7394" width="2.28515625" style="3" customWidth="1"/>
    <col min="7395" max="7395" width="9" style="3" bestFit="1" customWidth="1"/>
    <col min="7396" max="7396" width="2.28515625" style="3" customWidth="1"/>
    <col min="7397" max="7397" width="9" style="3" bestFit="1" customWidth="1"/>
    <col min="7398" max="7398" width="2.28515625" style="3" customWidth="1"/>
    <col min="7399" max="7399" width="9" style="3" bestFit="1" customWidth="1"/>
    <col min="7400" max="7400" width="5.7109375" style="3" customWidth="1"/>
    <col min="7401" max="7401" width="12.42578125" style="3"/>
    <col min="7402" max="7402" width="5.7109375" style="3" customWidth="1"/>
    <col min="7403" max="7403" width="12.42578125" style="3"/>
    <col min="7404" max="7404" width="5.7109375" style="3" customWidth="1"/>
    <col min="7405" max="7405" width="12.42578125" style="3"/>
    <col min="7406" max="7406" width="5.7109375" style="3" customWidth="1"/>
    <col min="7407" max="7637" width="12.42578125" style="3"/>
    <col min="7638" max="7638" width="7.28515625" style="3" customWidth="1"/>
    <col min="7639" max="7639" width="2.28515625" style="3" customWidth="1"/>
    <col min="7640" max="7640" width="6" style="3" customWidth="1"/>
    <col min="7641" max="7642" width="2.28515625" style="3" customWidth="1"/>
    <col min="7643" max="7643" width="9" style="3" customWidth="1"/>
    <col min="7644" max="7644" width="2.28515625" style="3" customWidth="1"/>
    <col min="7645" max="7645" width="9" style="3" bestFit="1" customWidth="1"/>
    <col min="7646" max="7646" width="2.28515625" style="3" customWidth="1"/>
    <col min="7647" max="7647" width="9" style="3" bestFit="1" customWidth="1"/>
    <col min="7648" max="7648" width="2.28515625" style="3" customWidth="1"/>
    <col min="7649" max="7649" width="9" style="3" bestFit="1" customWidth="1"/>
    <col min="7650" max="7650" width="2.28515625" style="3" customWidth="1"/>
    <col min="7651" max="7651" width="9" style="3" bestFit="1" customWidth="1"/>
    <col min="7652" max="7652" width="2.28515625" style="3" customWidth="1"/>
    <col min="7653" max="7653" width="9" style="3" bestFit="1" customWidth="1"/>
    <col min="7654" max="7654" width="2.28515625" style="3" customWidth="1"/>
    <col min="7655" max="7655" width="9" style="3" bestFit="1" customWidth="1"/>
    <col min="7656" max="7656" width="5.7109375" style="3" customWidth="1"/>
    <col min="7657" max="7657" width="12.42578125" style="3"/>
    <col min="7658" max="7658" width="5.7109375" style="3" customWidth="1"/>
    <col min="7659" max="7659" width="12.42578125" style="3"/>
    <col min="7660" max="7660" width="5.7109375" style="3" customWidth="1"/>
    <col min="7661" max="7661" width="12.42578125" style="3"/>
    <col min="7662" max="7662" width="5.7109375" style="3" customWidth="1"/>
    <col min="7663" max="7893" width="12.42578125" style="3"/>
    <col min="7894" max="7894" width="7.28515625" style="3" customWidth="1"/>
    <col min="7895" max="7895" width="2.28515625" style="3" customWidth="1"/>
    <col min="7896" max="7896" width="6" style="3" customWidth="1"/>
    <col min="7897" max="7898" width="2.28515625" style="3" customWidth="1"/>
    <col min="7899" max="7899" width="9" style="3" customWidth="1"/>
    <col min="7900" max="7900" width="2.28515625" style="3" customWidth="1"/>
    <col min="7901" max="7901" width="9" style="3" bestFit="1" customWidth="1"/>
    <col min="7902" max="7902" width="2.28515625" style="3" customWidth="1"/>
    <col min="7903" max="7903" width="9" style="3" bestFit="1" customWidth="1"/>
    <col min="7904" max="7904" width="2.28515625" style="3" customWidth="1"/>
    <col min="7905" max="7905" width="9" style="3" bestFit="1" customWidth="1"/>
    <col min="7906" max="7906" width="2.28515625" style="3" customWidth="1"/>
    <col min="7907" max="7907" width="9" style="3" bestFit="1" customWidth="1"/>
    <col min="7908" max="7908" width="2.28515625" style="3" customWidth="1"/>
    <col min="7909" max="7909" width="9" style="3" bestFit="1" customWidth="1"/>
    <col min="7910" max="7910" width="2.28515625" style="3" customWidth="1"/>
    <col min="7911" max="7911" width="9" style="3" bestFit="1" customWidth="1"/>
    <col min="7912" max="7912" width="5.7109375" style="3" customWidth="1"/>
    <col min="7913" max="7913" width="12.42578125" style="3"/>
    <col min="7914" max="7914" width="5.7109375" style="3" customWidth="1"/>
    <col min="7915" max="7915" width="12.42578125" style="3"/>
    <col min="7916" max="7916" width="5.7109375" style="3" customWidth="1"/>
    <col min="7917" max="7917" width="12.42578125" style="3"/>
    <col min="7918" max="7918" width="5.7109375" style="3" customWidth="1"/>
    <col min="7919" max="8149" width="12.42578125" style="3"/>
    <col min="8150" max="8150" width="7.28515625" style="3" customWidth="1"/>
    <col min="8151" max="8151" width="2.28515625" style="3" customWidth="1"/>
    <col min="8152" max="8152" width="6" style="3" customWidth="1"/>
    <col min="8153" max="8154" width="2.28515625" style="3" customWidth="1"/>
    <col min="8155" max="8155" width="9" style="3" customWidth="1"/>
    <col min="8156" max="8156" width="2.28515625" style="3" customWidth="1"/>
    <col min="8157" max="8157" width="9" style="3" bestFit="1" customWidth="1"/>
    <col min="8158" max="8158" width="2.28515625" style="3" customWidth="1"/>
    <col min="8159" max="8159" width="9" style="3" bestFit="1" customWidth="1"/>
    <col min="8160" max="8160" width="2.28515625" style="3" customWidth="1"/>
    <col min="8161" max="8161" width="9" style="3" bestFit="1" customWidth="1"/>
    <col min="8162" max="8162" width="2.28515625" style="3" customWidth="1"/>
    <col min="8163" max="8163" width="9" style="3" bestFit="1" customWidth="1"/>
    <col min="8164" max="8164" width="2.28515625" style="3" customWidth="1"/>
    <col min="8165" max="8165" width="9" style="3" bestFit="1" customWidth="1"/>
    <col min="8166" max="8166" width="2.28515625" style="3" customWidth="1"/>
    <col min="8167" max="8167" width="9" style="3" bestFit="1" customWidth="1"/>
    <col min="8168" max="8168" width="5.7109375" style="3" customWidth="1"/>
    <col min="8169" max="8169" width="12.42578125" style="3"/>
    <col min="8170" max="8170" width="5.7109375" style="3" customWidth="1"/>
    <col min="8171" max="8171" width="12.42578125" style="3"/>
    <col min="8172" max="8172" width="5.7109375" style="3" customWidth="1"/>
    <col min="8173" max="8173" width="12.42578125" style="3"/>
    <col min="8174" max="8174" width="5.7109375" style="3" customWidth="1"/>
    <col min="8175" max="8405" width="12.42578125" style="3"/>
    <col min="8406" max="8406" width="7.28515625" style="3" customWidth="1"/>
    <col min="8407" max="8407" width="2.28515625" style="3" customWidth="1"/>
    <col min="8408" max="8408" width="6" style="3" customWidth="1"/>
    <col min="8409" max="8410" width="2.28515625" style="3" customWidth="1"/>
    <col min="8411" max="8411" width="9" style="3" customWidth="1"/>
    <col min="8412" max="8412" width="2.28515625" style="3" customWidth="1"/>
    <col min="8413" max="8413" width="9" style="3" bestFit="1" customWidth="1"/>
    <col min="8414" max="8414" width="2.28515625" style="3" customWidth="1"/>
    <col min="8415" max="8415" width="9" style="3" bestFit="1" customWidth="1"/>
    <col min="8416" max="8416" width="2.28515625" style="3" customWidth="1"/>
    <col min="8417" max="8417" width="9" style="3" bestFit="1" customWidth="1"/>
    <col min="8418" max="8418" width="2.28515625" style="3" customWidth="1"/>
    <col min="8419" max="8419" width="9" style="3" bestFit="1" customWidth="1"/>
    <col min="8420" max="8420" width="2.28515625" style="3" customWidth="1"/>
    <col min="8421" max="8421" width="9" style="3" bestFit="1" customWidth="1"/>
    <col min="8422" max="8422" width="2.28515625" style="3" customWidth="1"/>
    <col min="8423" max="8423" width="9" style="3" bestFit="1" customWidth="1"/>
    <col min="8424" max="8424" width="5.7109375" style="3" customWidth="1"/>
    <col min="8425" max="8425" width="12.42578125" style="3"/>
    <col min="8426" max="8426" width="5.7109375" style="3" customWidth="1"/>
    <col min="8427" max="8427" width="12.42578125" style="3"/>
    <col min="8428" max="8428" width="5.7109375" style="3" customWidth="1"/>
    <col min="8429" max="8429" width="12.42578125" style="3"/>
    <col min="8430" max="8430" width="5.7109375" style="3" customWidth="1"/>
    <col min="8431" max="8661" width="12.42578125" style="3"/>
    <col min="8662" max="8662" width="7.28515625" style="3" customWidth="1"/>
    <col min="8663" max="8663" width="2.28515625" style="3" customWidth="1"/>
    <col min="8664" max="8664" width="6" style="3" customWidth="1"/>
    <col min="8665" max="8666" width="2.28515625" style="3" customWidth="1"/>
    <col min="8667" max="8667" width="9" style="3" customWidth="1"/>
    <col min="8668" max="8668" width="2.28515625" style="3" customWidth="1"/>
    <col min="8669" max="8669" width="9" style="3" bestFit="1" customWidth="1"/>
    <col min="8670" max="8670" width="2.28515625" style="3" customWidth="1"/>
    <col min="8671" max="8671" width="9" style="3" bestFit="1" customWidth="1"/>
    <col min="8672" max="8672" width="2.28515625" style="3" customWidth="1"/>
    <col min="8673" max="8673" width="9" style="3" bestFit="1" customWidth="1"/>
    <col min="8674" max="8674" width="2.28515625" style="3" customWidth="1"/>
    <col min="8675" max="8675" width="9" style="3" bestFit="1" customWidth="1"/>
    <col min="8676" max="8676" width="2.28515625" style="3" customWidth="1"/>
    <col min="8677" max="8677" width="9" style="3" bestFit="1" customWidth="1"/>
    <col min="8678" max="8678" width="2.28515625" style="3" customWidth="1"/>
    <col min="8679" max="8679" width="9" style="3" bestFit="1" customWidth="1"/>
    <col min="8680" max="8680" width="5.7109375" style="3" customWidth="1"/>
    <col min="8681" max="8681" width="12.42578125" style="3"/>
    <col min="8682" max="8682" width="5.7109375" style="3" customWidth="1"/>
    <col min="8683" max="8683" width="12.42578125" style="3"/>
    <col min="8684" max="8684" width="5.7109375" style="3" customWidth="1"/>
    <col min="8685" max="8685" width="12.42578125" style="3"/>
    <col min="8686" max="8686" width="5.7109375" style="3" customWidth="1"/>
    <col min="8687" max="8917" width="12.42578125" style="3"/>
    <col min="8918" max="8918" width="7.28515625" style="3" customWidth="1"/>
    <col min="8919" max="8919" width="2.28515625" style="3" customWidth="1"/>
    <col min="8920" max="8920" width="6" style="3" customWidth="1"/>
    <col min="8921" max="8922" width="2.28515625" style="3" customWidth="1"/>
    <col min="8923" max="8923" width="9" style="3" customWidth="1"/>
    <col min="8924" max="8924" width="2.28515625" style="3" customWidth="1"/>
    <col min="8925" max="8925" width="9" style="3" bestFit="1" customWidth="1"/>
    <col min="8926" max="8926" width="2.28515625" style="3" customWidth="1"/>
    <col min="8927" max="8927" width="9" style="3" bestFit="1" customWidth="1"/>
    <col min="8928" max="8928" width="2.28515625" style="3" customWidth="1"/>
    <col min="8929" max="8929" width="9" style="3" bestFit="1" customWidth="1"/>
    <col min="8930" max="8930" width="2.28515625" style="3" customWidth="1"/>
    <col min="8931" max="8931" width="9" style="3" bestFit="1" customWidth="1"/>
    <col min="8932" max="8932" width="2.28515625" style="3" customWidth="1"/>
    <col min="8933" max="8933" width="9" style="3" bestFit="1" customWidth="1"/>
    <col min="8934" max="8934" width="2.28515625" style="3" customWidth="1"/>
    <col min="8935" max="8935" width="9" style="3" bestFit="1" customWidth="1"/>
    <col min="8936" max="8936" width="5.7109375" style="3" customWidth="1"/>
    <col min="8937" max="8937" width="12.42578125" style="3"/>
    <col min="8938" max="8938" width="5.7109375" style="3" customWidth="1"/>
    <col min="8939" max="8939" width="12.42578125" style="3"/>
    <col min="8940" max="8940" width="5.7109375" style="3" customWidth="1"/>
    <col min="8941" max="8941" width="12.42578125" style="3"/>
    <col min="8942" max="8942" width="5.7109375" style="3" customWidth="1"/>
    <col min="8943" max="9173" width="12.42578125" style="3"/>
    <col min="9174" max="9174" width="7.28515625" style="3" customWidth="1"/>
    <col min="9175" max="9175" width="2.28515625" style="3" customWidth="1"/>
    <col min="9176" max="9176" width="6" style="3" customWidth="1"/>
    <col min="9177" max="9178" width="2.28515625" style="3" customWidth="1"/>
    <col min="9179" max="9179" width="9" style="3" customWidth="1"/>
    <col min="9180" max="9180" width="2.28515625" style="3" customWidth="1"/>
    <col min="9181" max="9181" width="9" style="3" bestFit="1" customWidth="1"/>
    <col min="9182" max="9182" width="2.28515625" style="3" customWidth="1"/>
    <col min="9183" max="9183" width="9" style="3" bestFit="1" customWidth="1"/>
    <col min="9184" max="9184" width="2.28515625" style="3" customWidth="1"/>
    <col min="9185" max="9185" width="9" style="3" bestFit="1" customWidth="1"/>
    <col min="9186" max="9186" width="2.28515625" style="3" customWidth="1"/>
    <col min="9187" max="9187" width="9" style="3" bestFit="1" customWidth="1"/>
    <col min="9188" max="9188" width="2.28515625" style="3" customWidth="1"/>
    <col min="9189" max="9189" width="9" style="3" bestFit="1" customWidth="1"/>
    <col min="9190" max="9190" width="2.28515625" style="3" customWidth="1"/>
    <col min="9191" max="9191" width="9" style="3" bestFit="1" customWidth="1"/>
    <col min="9192" max="9192" width="5.7109375" style="3" customWidth="1"/>
    <col min="9193" max="9193" width="12.42578125" style="3"/>
    <col min="9194" max="9194" width="5.7109375" style="3" customWidth="1"/>
    <col min="9195" max="9195" width="12.42578125" style="3"/>
    <col min="9196" max="9196" width="5.7109375" style="3" customWidth="1"/>
    <col min="9197" max="9197" width="12.42578125" style="3"/>
    <col min="9198" max="9198" width="5.7109375" style="3" customWidth="1"/>
    <col min="9199" max="9429" width="12.42578125" style="3"/>
    <col min="9430" max="9430" width="7.28515625" style="3" customWidth="1"/>
    <col min="9431" max="9431" width="2.28515625" style="3" customWidth="1"/>
    <col min="9432" max="9432" width="6" style="3" customWidth="1"/>
    <col min="9433" max="9434" width="2.28515625" style="3" customWidth="1"/>
    <col min="9435" max="9435" width="9" style="3" customWidth="1"/>
    <col min="9436" max="9436" width="2.28515625" style="3" customWidth="1"/>
    <col min="9437" max="9437" width="9" style="3" bestFit="1" customWidth="1"/>
    <col min="9438" max="9438" width="2.28515625" style="3" customWidth="1"/>
    <col min="9439" max="9439" width="9" style="3" bestFit="1" customWidth="1"/>
    <col min="9440" max="9440" width="2.28515625" style="3" customWidth="1"/>
    <col min="9441" max="9441" width="9" style="3" bestFit="1" customWidth="1"/>
    <col min="9442" max="9442" width="2.28515625" style="3" customWidth="1"/>
    <col min="9443" max="9443" width="9" style="3" bestFit="1" customWidth="1"/>
    <col min="9444" max="9444" width="2.28515625" style="3" customWidth="1"/>
    <col min="9445" max="9445" width="9" style="3" bestFit="1" customWidth="1"/>
    <col min="9446" max="9446" width="2.28515625" style="3" customWidth="1"/>
    <col min="9447" max="9447" width="9" style="3" bestFit="1" customWidth="1"/>
    <col min="9448" max="9448" width="5.7109375" style="3" customWidth="1"/>
    <col min="9449" max="9449" width="12.42578125" style="3"/>
    <col min="9450" max="9450" width="5.7109375" style="3" customWidth="1"/>
    <col min="9451" max="9451" width="12.42578125" style="3"/>
    <col min="9452" max="9452" width="5.7109375" style="3" customWidth="1"/>
    <col min="9453" max="9453" width="12.42578125" style="3"/>
    <col min="9454" max="9454" width="5.7109375" style="3" customWidth="1"/>
    <col min="9455" max="9685" width="12.42578125" style="3"/>
    <col min="9686" max="9686" width="7.28515625" style="3" customWidth="1"/>
    <col min="9687" max="9687" width="2.28515625" style="3" customWidth="1"/>
    <col min="9688" max="9688" width="6" style="3" customWidth="1"/>
    <col min="9689" max="9690" width="2.28515625" style="3" customWidth="1"/>
    <col min="9691" max="9691" width="9" style="3" customWidth="1"/>
    <col min="9692" max="9692" width="2.28515625" style="3" customWidth="1"/>
    <col min="9693" max="9693" width="9" style="3" bestFit="1" customWidth="1"/>
    <col min="9694" max="9694" width="2.28515625" style="3" customWidth="1"/>
    <col min="9695" max="9695" width="9" style="3" bestFit="1" customWidth="1"/>
    <col min="9696" max="9696" width="2.28515625" style="3" customWidth="1"/>
    <col min="9697" max="9697" width="9" style="3" bestFit="1" customWidth="1"/>
    <col min="9698" max="9698" width="2.28515625" style="3" customWidth="1"/>
    <col min="9699" max="9699" width="9" style="3" bestFit="1" customWidth="1"/>
    <col min="9700" max="9700" width="2.28515625" style="3" customWidth="1"/>
    <col min="9701" max="9701" width="9" style="3" bestFit="1" customWidth="1"/>
    <col min="9702" max="9702" width="2.28515625" style="3" customWidth="1"/>
    <col min="9703" max="9703" width="9" style="3" bestFit="1" customWidth="1"/>
    <col min="9704" max="9704" width="5.7109375" style="3" customWidth="1"/>
    <col min="9705" max="9705" width="12.42578125" style="3"/>
    <col min="9706" max="9706" width="5.7109375" style="3" customWidth="1"/>
    <col min="9707" max="9707" width="12.42578125" style="3"/>
    <col min="9708" max="9708" width="5.7109375" style="3" customWidth="1"/>
    <col min="9709" max="9709" width="12.42578125" style="3"/>
    <col min="9710" max="9710" width="5.7109375" style="3" customWidth="1"/>
    <col min="9711" max="9941" width="12.42578125" style="3"/>
    <col min="9942" max="9942" width="7.28515625" style="3" customWidth="1"/>
    <col min="9943" max="9943" width="2.28515625" style="3" customWidth="1"/>
    <col min="9944" max="9944" width="6" style="3" customWidth="1"/>
    <col min="9945" max="9946" width="2.28515625" style="3" customWidth="1"/>
    <col min="9947" max="9947" width="9" style="3" customWidth="1"/>
    <col min="9948" max="9948" width="2.28515625" style="3" customWidth="1"/>
    <col min="9949" max="9949" width="9" style="3" bestFit="1" customWidth="1"/>
    <col min="9950" max="9950" width="2.28515625" style="3" customWidth="1"/>
    <col min="9951" max="9951" width="9" style="3" bestFit="1" customWidth="1"/>
    <col min="9952" max="9952" width="2.28515625" style="3" customWidth="1"/>
    <col min="9953" max="9953" width="9" style="3" bestFit="1" customWidth="1"/>
    <col min="9954" max="9954" width="2.28515625" style="3" customWidth="1"/>
    <col min="9955" max="9955" width="9" style="3" bestFit="1" customWidth="1"/>
    <col min="9956" max="9956" width="2.28515625" style="3" customWidth="1"/>
    <col min="9957" max="9957" width="9" style="3" bestFit="1" customWidth="1"/>
    <col min="9958" max="9958" width="2.28515625" style="3" customWidth="1"/>
    <col min="9959" max="9959" width="9" style="3" bestFit="1" customWidth="1"/>
    <col min="9960" max="9960" width="5.7109375" style="3" customWidth="1"/>
    <col min="9961" max="9961" width="12.42578125" style="3"/>
    <col min="9962" max="9962" width="5.7109375" style="3" customWidth="1"/>
    <col min="9963" max="9963" width="12.42578125" style="3"/>
    <col min="9964" max="9964" width="5.7109375" style="3" customWidth="1"/>
    <col min="9965" max="9965" width="12.42578125" style="3"/>
    <col min="9966" max="9966" width="5.7109375" style="3" customWidth="1"/>
    <col min="9967" max="10197" width="12.42578125" style="3"/>
    <col min="10198" max="10198" width="7.28515625" style="3" customWidth="1"/>
    <col min="10199" max="10199" width="2.28515625" style="3" customWidth="1"/>
    <col min="10200" max="10200" width="6" style="3" customWidth="1"/>
    <col min="10201" max="10202" width="2.28515625" style="3" customWidth="1"/>
    <col min="10203" max="10203" width="9" style="3" customWidth="1"/>
    <col min="10204" max="10204" width="2.28515625" style="3" customWidth="1"/>
    <col min="10205" max="10205" width="9" style="3" bestFit="1" customWidth="1"/>
    <col min="10206" max="10206" width="2.28515625" style="3" customWidth="1"/>
    <col min="10207" max="10207" width="9" style="3" bestFit="1" customWidth="1"/>
    <col min="10208" max="10208" width="2.28515625" style="3" customWidth="1"/>
    <col min="10209" max="10209" width="9" style="3" bestFit="1" customWidth="1"/>
    <col min="10210" max="10210" width="2.28515625" style="3" customWidth="1"/>
    <col min="10211" max="10211" width="9" style="3" bestFit="1" customWidth="1"/>
    <col min="10212" max="10212" width="2.28515625" style="3" customWidth="1"/>
    <col min="10213" max="10213" width="9" style="3" bestFit="1" customWidth="1"/>
    <col min="10214" max="10214" width="2.28515625" style="3" customWidth="1"/>
    <col min="10215" max="10215" width="9" style="3" bestFit="1" customWidth="1"/>
    <col min="10216" max="10216" width="5.7109375" style="3" customWidth="1"/>
    <col min="10217" max="10217" width="12.42578125" style="3"/>
    <col min="10218" max="10218" width="5.7109375" style="3" customWidth="1"/>
    <col min="10219" max="10219" width="12.42578125" style="3"/>
    <col min="10220" max="10220" width="5.7109375" style="3" customWidth="1"/>
    <col min="10221" max="10221" width="12.42578125" style="3"/>
    <col min="10222" max="10222" width="5.7109375" style="3" customWidth="1"/>
    <col min="10223" max="10453" width="12.42578125" style="3"/>
    <col min="10454" max="10454" width="7.28515625" style="3" customWidth="1"/>
    <col min="10455" max="10455" width="2.28515625" style="3" customWidth="1"/>
    <col min="10456" max="10456" width="6" style="3" customWidth="1"/>
    <col min="10457" max="10458" width="2.28515625" style="3" customWidth="1"/>
    <col min="10459" max="10459" width="9" style="3" customWidth="1"/>
    <col min="10460" max="10460" width="2.28515625" style="3" customWidth="1"/>
    <col min="10461" max="10461" width="9" style="3" bestFit="1" customWidth="1"/>
    <col min="10462" max="10462" width="2.28515625" style="3" customWidth="1"/>
    <col min="10463" max="10463" width="9" style="3" bestFit="1" customWidth="1"/>
    <col min="10464" max="10464" width="2.28515625" style="3" customWidth="1"/>
    <col min="10465" max="10465" width="9" style="3" bestFit="1" customWidth="1"/>
    <col min="10466" max="10466" width="2.28515625" style="3" customWidth="1"/>
    <col min="10467" max="10467" width="9" style="3" bestFit="1" customWidth="1"/>
    <col min="10468" max="10468" width="2.28515625" style="3" customWidth="1"/>
    <col min="10469" max="10469" width="9" style="3" bestFit="1" customWidth="1"/>
    <col min="10470" max="10470" width="2.28515625" style="3" customWidth="1"/>
    <col min="10471" max="10471" width="9" style="3" bestFit="1" customWidth="1"/>
    <col min="10472" max="10472" width="5.7109375" style="3" customWidth="1"/>
    <col min="10473" max="10473" width="12.42578125" style="3"/>
    <col min="10474" max="10474" width="5.7109375" style="3" customWidth="1"/>
    <col min="10475" max="10475" width="12.42578125" style="3"/>
    <col min="10476" max="10476" width="5.7109375" style="3" customWidth="1"/>
    <col min="10477" max="10477" width="12.42578125" style="3"/>
    <col min="10478" max="10478" width="5.7109375" style="3" customWidth="1"/>
    <col min="10479" max="10709" width="12.42578125" style="3"/>
    <col min="10710" max="10710" width="7.28515625" style="3" customWidth="1"/>
    <col min="10711" max="10711" width="2.28515625" style="3" customWidth="1"/>
    <col min="10712" max="10712" width="6" style="3" customWidth="1"/>
    <col min="10713" max="10714" width="2.28515625" style="3" customWidth="1"/>
    <col min="10715" max="10715" width="9" style="3" customWidth="1"/>
    <col min="10716" max="10716" width="2.28515625" style="3" customWidth="1"/>
    <col min="10717" max="10717" width="9" style="3" bestFit="1" customWidth="1"/>
    <col min="10718" max="10718" width="2.28515625" style="3" customWidth="1"/>
    <col min="10719" max="10719" width="9" style="3" bestFit="1" customWidth="1"/>
    <col min="10720" max="10720" width="2.28515625" style="3" customWidth="1"/>
    <col min="10721" max="10721" width="9" style="3" bestFit="1" customWidth="1"/>
    <col min="10722" max="10722" width="2.28515625" style="3" customWidth="1"/>
    <col min="10723" max="10723" width="9" style="3" bestFit="1" customWidth="1"/>
    <col min="10724" max="10724" width="2.28515625" style="3" customWidth="1"/>
    <col min="10725" max="10725" width="9" style="3" bestFit="1" customWidth="1"/>
    <col min="10726" max="10726" width="2.28515625" style="3" customWidth="1"/>
    <col min="10727" max="10727" width="9" style="3" bestFit="1" customWidth="1"/>
    <col min="10728" max="10728" width="5.7109375" style="3" customWidth="1"/>
    <col min="10729" max="10729" width="12.42578125" style="3"/>
    <col min="10730" max="10730" width="5.7109375" style="3" customWidth="1"/>
    <col min="10731" max="10731" width="12.42578125" style="3"/>
    <col min="10732" max="10732" width="5.7109375" style="3" customWidth="1"/>
    <col min="10733" max="10733" width="12.42578125" style="3"/>
    <col min="10734" max="10734" width="5.7109375" style="3" customWidth="1"/>
    <col min="10735" max="10965" width="12.42578125" style="3"/>
    <col min="10966" max="10966" width="7.28515625" style="3" customWidth="1"/>
    <col min="10967" max="10967" width="2.28515625" style="3" customWidth="1"/>
    <col min="10968" max="10968" width="6" style="3" customWidth="1"/>
    <col min="10969" max="10970" width="2.28515625" style="3" customWidth="1"/>
    <col min="10971" max="10971" width="9" style="3" customWidth="1"/>
    <col min="10972" max="10972" width="2.28515625" style="3" customWidth="1"/>
    <col min="10973" max="10973" width="9" style="3" bestFit="1" customWidth="1"/>
    <col min="10974" max="10974" width="2.28515625" style="3" customWidth="1"/>
    <col min="10975" max="10975" width="9" style="3" bestFit="1" customWidth="1"/>
    <col min="10976" max="10976" width="2.28515625" style="3" customWidth="1"/>
    <col min="10977" max="10977" width="9" style="3" bestFit="1" customWidth="1"/>
    <col min="10978" max="10978" width="2.28515625" style="3" customWidth="1"/>
    <col min="10979" max="10979" width="9" style="3" bestFit="1" customWidth="1"/>
    <col min="10980" max="10980" width="2.28515625" style="3" customWidth="1"/>
    <col min="10981" max="10981" width="9" style="3" bestFit="1" customWidth="1"/>
    <col min="10982" max="10982" width="2.28515625" style="3" customWidth="1"/>
    <col min="10983" max="10983" width="9" style="3" bestFit="1" customWidth="1"/>
    <col min="10984" max="10984" width="5.7109375" style="3" customWidth="1"/>
    <col min="10985" max="10985" width="12.42578125" style="3"/>
    <col min="10986" max="10986" width="5.7109375" style="3" customWidth="1"/>
    <col min="10987" max="10987" width="12.42578125" style="3"/>
    <col min="10988" max="10988" width="5.7109375" style="3" customWidth="1"/>
    <col min="10989" max="10989" width="12.42578125" style="3"/>
    <col min="10990" max="10990" width="5.7109375" style="3" customWidth="1"/>
    <col min="10991" max="11221" width="12.42578125" style="3"/>
    <col min="11222" max="11222" width="7.28515625" style="3" customWidth="1"/>
    <col min="11223" max="11223" width="2.28515625" style="3" customWidth="1"/>
    <col min="11224" max="11224" width="6" style="3" customWidth="1"/>
    <col min="11225" max="11226" width="2.28515625" style="3" customWidth="1"/>
    <col min="11227" max="11227" width="9" style="3" customWidth="1"/>
    <col min="11228" max="11228" width="2.28515625" style="3" customWidth="1"/>
    <col min="11229" max="11229" width="9" style="3" bestFit="1" customWidth="1"/>
    <col min="11230" max="11230" width="2.28515625" style="3" customWidth="1"/>
    <col min="11231" max="11231" width="9" style="3" bestFit="1" customWidth="1"/>
    <col min="11232" max="11232" width="2.28515625" style="3" customWidth="1"/>
    <col min="11233" max="11233" width="9" style="3" bestFit="1" customWidth="1"/>
    <col min="11234" max="11234" width="2.28515625" style="3" customWidth="1"/>
    <col min="11235" max="11235" width="9" style="3" bestFit="1" customWidth="1"/>
    <col min="11236" max="11236" width="2.28515625" style="3" customWidth="1"/>
    <col min="11237" max="11237" width="9" style="3" bestFit="1" customWidth="1"/>
    <col min="11238" max="11238" width="2.28515625" style="3" customWidth="1"/>
    <col min="11239" max="11239" width="9" style="3" bestFit="1" customWidth="1"/>
    <col min="11240" max="11240" width="5.7109375" style="3" customWidth="1"/>
    <col min="11241" max="11241" width="12.42578125" style="3"/>
    <col min="11242" max="11242" width="5.7109375" style="3" customWidth="1"/>
    <col min="11243" max="11243" width="12.42578125" style="3"/>
    <col min="11244" max="11244" width="5.7109375" style="3" customWidth="1"/>
    <col min="11245" max="11245" width="12.42578125" style="3"/>
    <col min="11246" max="11246" width="5.7109375" style="3" customWidth="1"/>
    <col min="11247" max="11477" width="12.42578125" style="3"/>
    <col min="11478" max="11478" width="7.28515625" style="3" customWidth="1"/>
    <col min="11479" max="11479" width="2.28515625" style="3" customWidth="1"/>
    <col min="11480" max="11480" width="6" style="3" customWidth="1"/>
    <col min="11481" max="11482" width="2.28515625" style="3" customWidth="1"/>
    <col min="11483" max="11483" width="9" style="3" customWidth="1"/>
    <col min="11484" max="11484" width="2.28515625" style="3" customWidth="1"/>
    <col min="11485" max="11485" width="9" style="3" bestFit="1" customWidth="1"/>
    <col min="11486" max="11486" width="2.28515625" style="3" customWidth="1"/>
    <col min="11487" max="11487" width="9" style="3" bestFit="1" customWidth="1"/>
    <col min="11488" max="11488" width="2.28515625" style="3" customWidth="1"/>
    <col min="11489" max="11489" width="9" style="3" bestFit="1" customWidth="1"/>
    <col min="11490" max="11490" width="2.28515625" style="3" customWidth="1"/>
    <col min="11491" max="11491" width="9" style="3" bestFit="1" customWidth="1"/>
    <col min="11492" max="11492" width="2.28515625" style="3" customWidth="1"/>
    <col min="11493" max="11493" width="9" style="3" bestFit="1" customWidth="1"/>
    <col min="11494" max="11494" width="2.28515625" style="3" customWidth="1"/>
    <col min="11495" max="11495" width="9" style="3" bestFit="1" customWidth="1"/>
    <col min="11496" max="11496" width="5.7109375" style="3" customWidth="1"/>
    <col min="11497" max="11497" width="12.42578125" style="3"/>
    <col min="11498" max="11498" width="5.7109375" style="3" customWidth="1"/>
    <col min="11499" max="11499" width="12.42578125" style="3"/>
    <col min="11500" max="11500" width="5.7109375" style="3" customWidth="1"/>
    <col min="11501" max="11501" width="12.42578125" style="3"/>
    <col min="11502" max="11502" width="5.7109375" style="3" customWidth="1"/>
    <col min="11503" max="11733" width="12.42578125" style="3"/>
    <col min="11734" max="11734" width="7.28515625" style="3" customWidth="1"/>
    <col min="11735" max="11735" width="2.28515625" style="3" customWidth="1"/>
    <col min="11736" max="11736" width="6" style="3" customWidth="1"/>
    <col min="11737" max="11738" width="2.28515625" style="3" customWidth="1"/>
    <col min="11739" max="11739" width="9" style="3" customWidth="1"/>
    <col min="11740" max="11740" width="2.28515625" style="3" customWidth="1"/>
    <col min="11741" max="11741" width="9" style="3" bestFit="1" customWidth="1"/>
    <col min="11742" max="11742" width="2.28515625" style="3" customWidth="1"/>
    <col min="11743" max="11743" width="9" style="3" bestFit="1" customWidth="1"/>
    <col min="11744" max="11744" width="2.28515625" style="3" customWidth="1"/>
    <col min="11745" max="11745" width="9" style="3" bestFit="1" customWidth="1"/>
    <col min="11746" max="11746" width="2.28515625" style="3" customWidth="1"/>
    <col min="11747" max="11747" width="9" style="3" bestFit="1" customWidth="1"/>
    <col min="11748" max="11748" width="2.28515625" style="3" customWidth="1"/>
    <col min="11749" max="11749" width="9" style="3" bestFit="1" customWidth="1"/>
    <col min="11750" max="11750" width="2.28515625" style="3" customWidth="1"/>
    <col min="11751" max="11751" width="9" style="3" bestFit="1" customWidth="1"/>
    <col min="11752" max="11752" width="5.7109375" style="3" customWidth="1"/>
    <col min="11753" max="11753" width="12.42578125" style="3"/>
    <col min="11754" max="11754" width="5.7109375" style="3" customWidth="1"/>
    <col min="11755" max="11755" width="12.42578125" style="3"/>
    <col min="11756" max="11756" width="5.7109375" style="3" customWidth="1"/>
    <col min="11757" max="11757" width="12.42578125" style="3"/>
    <col min="11758" max="11758" width="5.7109375" style="3" customWidth="1"/>
    <col min="11759" max="11989" width="12.42578125" style="3"/>
    <col min="11990" max="11990" width="7.28515625" style="3" customWidth="1"/>
    <col min="11991" max="11991" width="2.28515625" style="3" customWidth="1"/>
    <col min="11992" max="11992" width="6" style="3" customWidth="1"/>
    <col min="11993" max="11994" width="2.28515625" style="3" customWidth="1"/>
    <col min="11995" max="11995" width="9" style="3" customWidth="1"/>
    <col min="11996" max="11996" width="2.28515625" style="3" customWidth="1"/>
    <col min="11997" max="11997" width="9" style="3" bestFit="1" customWidth="1"/>
    <col min="11998" max="11998" width="2.28515625" style="3" customWidth="1"/>
    <col min="11999" max="11999" width="9" style="3" bestFit="1" customWidth="1"/>
    <col min="12000" max="12000" width="2.28515625" style="3" customWidth="1"/>
    <col min="12001" max="12001" width="9" style="3" bestFit="1" customWidth="1"/>
    <col min="12002" max="12002" width="2.28515625" style="3" customWidth="1"/>
    <col min="12003" max="12003" width="9" style="3" bestFit="1" customWidth="1"/>
    <col min="12004" max="12004" width="2.28515625" style="3" customWidth="1"/>
    <col min="12005" max="12005" width="9" style="3" bestFit="1" customWidth="1"/>
    <col min="12006" max="12006" width="2.28515625" style="3" customWidth="1"/>
    <col min="12007" max="12007" width="9" style="3" bestFit="1" customWidth="1"/>
    <col min="12008" max="12008" width="5.7109375" style="3" customWidth="1"/>
    <col min="12009" max="12009" width="12.42578125" style="3"/>
    <col min="12010" max="12010" width="5.7109375" style="3" customWidth="1"/>
    <col min="12011" max="12011" width="12.42578125" style="3"/>
    <col min="12012" max="12012" width="5.7109375" style="3" customWidth="1"/>
    <col min="12013" max="12013" width="12.42578125" style="3"/>
    <col min="12014" max="12014" width="5.7109375" style="3" customWidth="1"/>
    <col min="12015" max="12245" width="12.42578125" style="3"/>
    <col min="12246" max="12246" width="7.28515625" style="3" customWidth="1"/>
    <col min="12247" max="12247" width="2.28515625" style="3" customWidth="1"/>
    <col min="12248" max="12248" width="6" style="3" customWidth="1"/>
    <col min="12249" max="12250" width="2.28515625" style="3" customWidth="1"/>
    <col min="12251" max="12251" width="9" style="3" customWidth="1"/>
    <col min="12252" max="12252" width="2.28515625" style="3" customWidth="1"/>
    <col min="12253" max="12253" width="9" style="3" bestFit="1" customWidth="1"/>
    <col min="12254" max="12254" width="2.28515625" style="3" customWidth="1"/>
    <col min="12255" max="12255" width="9" style="3" bestFit="1" customWidth="1"/>
    <col min="12256" max="12256" width="2.28515625" style="3" customWidth="1"/>
    <col min="12257" max="12257" width="9" style="3" bestFit="1" customWidth="1"/>
    <col min="12258" max="12258" width="2.28515625" style="3" customWidth="1"/>
    <col min="12259" max="12259" width="9" style="3" bestFit="1" customWidth="1"/>
    <col min="12260" max="12260" width="2.28515625" style="3" customWidth="1"/>
    <col min="12261" max="12261" width="9" style="3" bestFit="1" customWidth="1"/>
    <col min="12262" max="12262" width="2.28515625" style="3" customWidth="1"/>
    <col min="12263" max="12263" width="9" style="3" bestFit="1" customWidth="1"/>
    <col min="12264" max="12264" width="5.7109375" style="3" customWidth="1"/>
    <col min="12265" max="12265" width="12.42578125" style="3"/>
    <col min="12266" max="12266" width="5.7109375" style="3" customWidth="1"/>
    <col min="12267" max="12267" width="12.42578125" style="3"/>
    <col min="12268" max="12268" width="5.7109375" style="3" customWidth="1"/>
    <col min="12269" max="12269" width="12.42578125" style="3"/>
    <col min="12270" max="12270" width="5.7109375" style="3" customWidth="1"/>
    <col min="12271" max="12501" width="12.42578125" style="3"/>
    <col min="12502" max="12502" width="7.28515625" style="3" customWidth="1"/>
    <col min="12503" max="12503" width="2.28515625" style="3" customWidth="1"/>
    <col min="12504" max="12504" width="6" style="3" customWidth="1"/>
    <col min="12505" max="12506" width="2.28515625" style="3" customWidth="1"/>
    <col min="12507" max="12507" width="9" style="3" customWidth="1"/>
    <col min="12508" max="12508" width="2.28515625" style="3" customWidth="1"/>
    <col min="12509" max="12509" width="9" style="3" bestFit="1" customWidth="1"/>
    <col min="12510" max="12510" width="2.28515625" style="3" customWidth="1"/>
    <col min="12511" max="12511" width="9" style="3" bestFit="1" customWidth="1"/>
    <col min="12512" max="12512" width="2.28515625" style="3" customWidth="1"/>
    <col min="12513" max="12513" width="9" style="3" bestFit="1" customWidth="1"/>
    <col min="12514" max="12514" width="2.28515625" style="3" customWidth="1"/>
    <col min="12515" max="12515" width="9" style="3" bestFit="1" customWidth="1"/>
    <col min="12516" max="12516" width="2.28515625" style="3" customWidth="1"/>
    <col min="12517" max="12517" width="9" style="3" bestFit="1" customWidth="1"/>
    <col min="12518" max="12518" width="2.28515625" style="3" customWidth="1"/>
    <col min="12519" max="12519" width="9" style="3" bestFit="1" customWidth="1"/>
    <col min="12520" max="12520" width="5.7109375" style="3" customWidth="1"/>
    <col min="12521" max="12521" width="12.42578125" style="3"/>
    <col min="12522" max="12522" width="5.7109375" style="3" customWidth="1"/>
    <col min="12523" max="12523" width="12.42578125" style="3"/>
    <col min="12524" max="12524" width="5.7109375" style="3" customWidth="1"/>
    <col min="12525" max="12525" width="12.42578125" style="3"/>
    <col min="12526" max="12526" width="5.7109375" style="3" customWidth="1"/>
    <col min="12527" max="12757" width="12.42578125" style="3"/>
    <col min="12758" max="12758" width="7.28515625" style="3" customWidth="1"/>
    <col min="12759" max="12759" width="2.28515625" style="3" customWidth="1"/>
    <col min="12760" max="12760" width="6" style="3" customWidth="1"/>
    <col min="12761" max="12762" width="2.28515625" style="3" customWidth="1"/>
    <col min="12763" max="12763" width="9" style="3" customWidth="1"/>
    <col min="12764" max="12764" width="2.28515625" style="3" customWidth="1"/>
    <col min="12765" max="12765" width="9" style="3" bestFit="1" customWidth="1"/>
    <col min="12766" max="12766" width="2.28515625" style="3" customWidth="1"/>
    <col min="12767" max="12767" width="9" style="3" bestFit="1" customWidth="1"/>
    <col min="12768" max="12768" width="2.28515625" style="3" customWidth="1"/>
    <col min="12769" max="12769" width="9" style="3" bestFit="1" customWidth="1"/>
    <col min="12770" max="12770" width="2.28515625" style="3" customWidth="1"/>
    <col min="12771" max="12771" width="9" style="3" bestFit="1" customWidth="1"/>
    <col min="12772" max="12772" width="2.28515625" style="3" customWidth="1"/>
    <col min="12773" max="12773" width="9" style="3" bestFit="1" customWidth="1"/>
    <col min="12774" max="12774" width="2.28515625" style="3" customWidth="1"/>
    <col min="12775" max="12775" width="9" style="3" bestFit="1" customWidth="1"/>
    <col min="12776" max="12776" width="5.7109375" style="3" customWidth="1"/>
    <col min="12777" max="12777" width="12.42578125" style="3"/>
    <col min="12778" max="12778" width="5.7109375" style="3" customWidth="1"/>
    <col min="12779" max="12779" width="12.42578125" style="3"/>
    <col min="12780" max="12780" width="5.7109375" style="3" customWidth="1"/>
    <col min="12781" max="12781" width="12.42578125" style="3"/>
    <col min="12782" max="12782" width="5.7109375" style="3" customWidth="1"/>
    <col min="12783" max="13013" width="12.42578125" style="3"/>
    <col min="13014" max="13014" width="7.28515625" style="3" customWidth="1"/>
    <col min="13015" max="13015" width="2.28515625" style="3" customWidth="1"/>
    <col min="13016" max="13016" width="6" style="3" customWidth="1"/>
    <col min="13017" max="13018" width="2.28515625" style="3" customWidth="1"/>
    <col min="13019" max="13019" width="9" style="3" customWidth="1"/>
    <col min="13020" max="13020" width="2.28515625" style="3" customWidth="1"/>
    <col min="13021" max="13021" width="9" style="3" bestFit="1" customWidth="1"/>
    <col min="13022" max="13022" width="2.28515625" style="3" customWidth="1"/>
    <col min="13023" max="13023" width="9" style="3" bestFit="1" customWidth="1"/>
    <col min="13024" max="13024" width="2.28515625" style="3" customWidth="1"/>
    <col min="13025" max="13025" width="9" style="3" bestFit="1" customWidth="1"/>
    <col min="13026" max="13026" width="2.28515625" style="3" customWidth="1"/>
    <col min="13027" max="13027" width="9" style="3" bestFit="1" customWidth="1"/>
    <col min="13028" max="13028" width="2.28515625" style="3" customWidth="1"/>
    <col min="13029" max="13029" width="9" style="3" bestFit="1" customWidth="1"/>
    <col min="13030" max="13030" width="2.28515625" style="3" customWidth="1"/>
    <col min="13031" max="13031" width="9" style="3" bestFit="1" customWidth="1"/>
    <col min="13032" max="13032" width="5.7109375" style="3" customWidth="1"/>
    <col min="13033" max="13033" width="12.42578125" style="3"/>
    <col min="13034" max="13034" width="5.7109375" style="3" customWidth="1"/>
    <col min="13035" max="13035" width="12.42578125" style="3"/>
    <col min="13036" max="13036" width="5.7109375" style="3" customWidth="1"/>
    <col min="13037" max="13037" width="12.42578125" style="3"/>
    <col min="13038" max="13038" width="5.7109375" style="3" customWidth="1"/>
    <col min="13039" max="13269" width="12.42578125" style="3"/>
    <col min="13270" max="13270" width="7.28515625" style="3" customWidth="1"/>
    <col min="13271" max="13271" width="2.28515625" style="3" customWidth="1"/>
    <col min="13272" max="13272" width="6" style="3" customWidth="1"/>
    <col min="13273" max="13274" width="2.28515625" style="3" customWidth="1"/>
    <col min="13275" max="13275" width="9" style="3" customWidth="1"/>
    <col min="13276" max="13276" width="2.28515625" style="3" customWidth="1"/>
    <col min="13277" max="13277" width="9" style="3" bestFit="1" customWidth="1"/>
    <col min="13278" max="13278" width="2.28515625" style="3" customWidth="1"/>
    <col min="13279" max="13279" width="9" style="3" bestFit="1" customWidth="1"/>
    <col min="13280" max="13280" width="2.28515625" style="3" customWidth="1"/>
    <col min="13281" max="13281" width="9" style="3" bestFit="1" customWidth="1"/>
    <col min="13282" max="13282" width="2.28515625" style="3" customWidth="1"/>
    <col min="13283" max="13283" width="9" style="3" bestFit="1" customWidth="1"/>
    <col min="13284" max="13284" width="2.28515625" style="3" customWidth="1"/>
    <col min="13285" max="13285" width="9" style="3" bestFit="1" customWidth="1"/>
    <col min="13286" max="13286" width="2.28515625" style="3" customWidth="1"/>
    <col min="13287" max="13287" width="9" style="3" bestFit="1" customWidth="1"/>
    <col min="13288" max="13288" width="5.7109375" style="3" customWidth="1"/>
    <col min="13289" max="13289" width="12.42578125" style="3"/>
    <col min="13290" max="13290" width="5.7109375" style="3" customWidth="1"/>
    <col min="13291" max="13291" width="12.42578125" style="3"/>
    <col min="13292" max="13292" width="5.7109375" style="3" customWidth="1"/>
    <col min="13293" max="13293" width="12.42578125" style="3"/>
    <col min="13294" max="13294" width="5.7109375" style="3" customWidth="1"/>
    <col min="13295" max="13525" width="12.42578125" style="3"/>
    <col min="13526" max="13526" width="7.28515625" style="3" customWidth="1"/>
    <col min="13527" max="13527" width="2.28515625" style="3" customWidth="1"/>
    <col min="13528" max="13528" width="6" style="3" customWidth="1"/>
    <col min="13529" max="13530" width="2.28515625" style="3" customWidth="1"/>
    <col min="13531" max="13531" width="9" style="3" customWidth="1"/>
    <col min="13532" max="13532" width="2.28515625" style="3" customWidth="1"/>
    <col min="13533" max="13533" width="9" style="3" bestFit="1" customWidth="1"/>
    <col min="13534" max="13534" width="2.28515625" style="3" customWidth="1"/>
    <col min="13535" max="13535" width="9" style="3" bestFit="1" customWidth="1"/>
    <col min="13536" max="13536" width="2.28515625" style="3" customWidth="1"/>
    <col min="13537" max="13537" width="9" style="3" bestFit="1" customWidth="1"/>
    <col min="13538" max="13538" width="2.28515625" style="3" customWidth="1"/>
    <col min="13539" max="13539" width="9" style="3" bestFit="1" customWidth="1"/>
    <col min="13540" max="13540" width="2.28515625" style="3" customWidth="1"/>
    <col min="13541" max="13541" width="9" style="3" bestFit="1" customWidth="1"/>
    <col min="13542" max="13542" width="2.28515625" style="3" customWidth="1"/>
    <col min="13543" max="13543" width="9" style="3" bestFit="1" customWidth="1"/>
    <col min="13544" max="13544" width="5.7109375" style="3" customWidth="1"/>
    <col min="13545" max="13545" width="12.42578125" style="3"/>
    <col min="13546" max="13546" width="5.7109375" style="3" customWidth="1"/>
    <col min="13547" max="13547" width="12.42578125" style="3"/>
    <col min="13548" max="13548" width="5.7109375" style="3" customWidth="1"/>
    <col min="13549" max="13549" width="12.42578125" style="3"/>
    <col min="13550" max="13550" width="5.7109375" style="3" customWidth="1"/>
    <col min="13551" max="13781" width="12.42578125" style="3"/>
    <col min="13782" max="13782" width="7.28515625" style="3" customWidth="1"/>
    <col min="13783" max="13783" width="2.28515625" style="3" customWidth="1"/>
    <col min="13784" max="13784" width="6" style="3" customWidth="1"/>
    <col min="13785" max="13786" width="2.28515625" style="3" customWidth="1"/>
    <col min="13787" max="13787" width="9" style="3" customWidth="1"/>
    <col min="13788" max="13788" width="2.28515625" style="3" customWidth="1"/>
    <col min="13789" max="13789" width="9" style="3" bestFit="1" customWidth="1"/>
    <col min="13790" max="13790" width="2.28515625" style="3" customWidth="1"/>
    <col min="13791" max="13791" width="9" style="3" bestFit="1" customWidth="1"/>
    <col min="13792" max="13792" width="2.28515625" style="3" customWidth="1"/>
    <col min="13793" max="13793" width="9" style="3" bestFit="1" customWidth="1"/>
    <col min="13794" max="13794" width="2.28515625" style="3" customWidth="1"/>
    <col min="13795" max="13795" width="9" style="3" bestFit="1" customWidth="1"/>
    <col min="13796" max="13796" width="2.28515625" style="3" customWidth="1"/>
    <col min="13797" max="13797" width="9" style="3" bestFit="1" customWidth="1"/>
    <col min="13798" max="13798" width="2.28515625" style="3" customWidth="1"/>
    <col min="13799" max="13799" width="9" style="3" bestFit="1" customWidth="1"/>
    <col min="13800" max="13800" width="5.7109375" style="3" customWidth="1"/>
    <col min="13801" max="13801" width="12.42578125" style="3"/>
    <col min="13802" max="13802" width="5.7109375" style="3" customWidth="1"/>
    <col min="13803" max="13803" width="12.42578125" style="3"/>
    <col min="13804" max="13804" width="5.7109375" style="3" customWidth="1"/>
    <col min="13805" max="13805" width="12.42578125" style="3"/>
    <col min="13806" max="13806" width="5.7109375" style="3" customWidth="1"/>
    <col min="13807" max="14037" width="12.42578125" style="3"/>
    <col min="14038" max="14038" width="7.28515625" style="3" customWidth="1"/>
    <col min="14039" max="14039" width="2.28515625" style="3" customWidth="1"/>
    <col min="14040" max="14040" width="6" style="3" customWidth="1"/>
    <col min="14041" max="14042" width="2.28515625" style="3" customWidth="1"/>
    <col min="14043" max="14043" width="9" style="3" customWidth="1"/>
    <col min="14044" max="14044" width="2.28515625" style="3" customWidth="1"/>
    <col min="14045" max="14045" width="9" style="3" bestFit="1" customWidth="1"/>
    <col min="14046" max="14046" width="2.28515625" style="3" customWidth="1"/>
    <col min="14047" max="14047" width="9" style="3" bestFit="1" customWidth="1"/>
    <col min="14048" max="14048" width="2.28515625" style="3" customWidth="1"/>
    <col min="14049" max="14049" width="9" style="3" bestFit="1" customWidth="1"/>
    <col min="14050" max="14050" width="2.28515625" style="3" customWidth="1"/>
    <col min="14051" max="14051" width="9" style="3" bestFit="1" customWidth="1"/>
    <col min="14052" max="14052" width="2.28515625" style="3" customWidth="1"/>
    <col min="14053" max="14053" width="9" style="3" bestFit="1" customWidth="1"/>
    <col min="14054" max="14054" width="2.28515625" style="3" customWidth="1"/>
    <col min="14055" max="14055" width="9" style="3" bestFit="1" customWidth="1"/>
    <col min="14056" max="14056" width="5.7109375" style="3" customWidth="1"/>
    <col min="14057" max="14057" width="12.42578125" style="3"/>
    <col min="14058" max="14058" width="5.7109375" style="3" customWidth="1"/>
    <col min="14059" max="14059" width="12.42578125" style="3"/>
    <col min="14060" max="14060" width="5.7109375" style="3" customWidth="1"/>
    <col min="14061" max="14061" width="12.42578125" style="3"/>
    <col min="14062" max="14062" width="5.7109375" style="3" customWidth="1"/>
    <col min="14063" max="14293" width="12.42578125" style="3"/>
    <col min="14294" max="14294" width="7.28515625" style="3" customWidth="1"/>
    <col min="14295" max="14295" width="2.28515625" style="3" customWidth="1"/>
    <col min="14296" max="14296" width="6" style="3" customWidth="1"/>
    <col min="14297" max="14298" width="2.28515625" style="3" customWidth="1"/>
    <col min="14299" max="14299" width="9" style="3" customWidth="1"/>
    <col min="14300" max="14300" width="2.28515625" style="3" customWidth="1"/>
    <col min="14301" max="14301" width="9" style="3" bestFit="1" customWidth="1"/>
    <col min="14302" max="14302" width="2.28515625" style="3" customWidth="1"/>
    <col min="14303" max="14303" width="9" style="3" bestFit="1" customWidth="1"/>
    <col min="14304" max="14304" width="2.28515625" style="3" customWidth="1"/>
    <col min="14305" max="14305" width="9" style="3" bestFit="1" customWidth="1"/>
    <col min="14306" max="14306" width="2.28515625" style="3" customWidth="1"/>
    <col min="14307" max="14307" width="9" style="3" bestFit="1" customWidth="1"/>
    <col min="14308" max="14308" width="2.28515625" style="3" customWidth="1"/>
    <col min="14309" max="14309" width="9" style="3" bestFit="1" customWidth="1"/>
    <col min="14310" max="14310" width="2.28515625" style="3" customWidth="1"/>
    <col min="14311" max="14311" width="9" style="3" bestFit="1" customWidth="1"/>
    <col min="14312" max="14312" width="5.7109375" style="3" customWidth="1"/>
    <col min="14313" max="14313" width="12.42578125" style="3"/>
    <col min="14314" max="14314" width="5.7109375" style="3" customWidth="1"/>
    <col min="14315" max="14315" width="12.42578125" style="3"/>
    <col min="14316" max="14316" width="5.7109375" style="3" customWidth="1"/>
    <col min="14317" max="14317" width="12.42578125" style="3"/>
    <col min="14318" max="14318" width="5.7109375" style="3" customWidth="1"/>
    <col min="14319" max="14549" width="12.42578125" style="3"/>
    <col min="14550" max="14550" width="7.28515625" style="3" customWidth="1"/>
    <col min="14551" max="14551" width="2.28515625" style="3" customWidth="1"/>
    <col min="14552" max="14552" width="6" style="3" customWidth="1"/>
    <col min="14553" max="14554" width="2.28515625" style="3" customWidth="1"/>
    <col min="14555" max="14555" width="9" style="3" customWidth="1"/>
    <col min="14556" max="14556" width="2.28515625" style="3" customWidth="1"/>
    <col min="14557" max="14557" width="9" style="3" bestFit="1" customWidth="1"/>
    <col min="14558" max="14558" width="2.28515625" style="3" customWidth="1"/>
    <col min="14559" max="14559" width="9" style="3" bestFit="1" customWidth="1"/>
    <col min="14560" max="14560" width="2.28515625" style="3" customWidth="1"/>
    <col min="14561" max="14561" width="9" style="3" bestFit="1" customWidth="1"/>
    <col min="14562" max="14562" width="2.28515625" style="3" customWidth="1"/>
    <col min="14563" max="14563" width="9" style="3" bestFit="1" customWidth="1"/>
    <col min="14564" max="14564" width="2.28515625" style="3" customWidth="1"/>
    <col min="14565" max="14565" width="9" style="3" bestFit="1" customWidth="1"/>
    <col min="14566" max="14566" width="2.28515625" style="3" customWidth="1"/>
    <col min="14567" max="14567" width="9" style="3" bestFit="1" customWidth="1"/>
    <col min="14568" max="14568" width="5.7109375" style="3" customWidth="1"/>
    <col min="14569" max="14569" width="12.42578125" style="3"/>
    <col min="14570" max="14570" width="5.7109375" style="3" customWidth="1"/>
    <col min="14571" max="14571" width="12.42578125" style="3"/>
    <col min="14572" max="14572" width="5.7109375" style="3" customWidth="1"/>
    <col min="14573" max="14573" width="12.42578125" style="3"/>
    <col min="14574" max="14574" width="5.7109375" style="3" customWidth="1"/>
    <col min="14575" max="14805" width="12.42578125" style="3"/>
    <col min="14806" max="14806" width="7.28515625" style="3" customWidth="1"/>
    <col min="14807" max="14807" width="2.28515625" style="3" customWidth="1"/>
    <col min="14808" max="14808" width="6" style="3" customWidth="1"/>
    <col min="14809" max="14810" width="2.28515625" style="3" customWidth="1"/>
    <col min="14811" max="14811" width="9" style="3" customWidth="1"/>
    <col min="14812" max="14812" width="2.28515625" style="3" customWidth="1"/>
    <col min="14813" max="14813" width="9" style="3" bestFit="1" customWidth="1"/>
    <col min="14814" max="14814" width="2.28515625" style="3" customWidth="1"/>
    <col min="14815" max="14815" width="9" style="3" bestFit="1" customWidth="1"/>
    <col min="14816" max="14816" width="2.28515625" style="3" customWidth="1"/>
    <col min="14817" max="14817" width="9" style="3" bestFit="1" customWidth="1"/>
    <col min="14818" max="14818" width="2.28515625" style="3" customWidth="1"/>
    <col min="14819" max="14819" width="9" style="3" bestFit="1" customWidth="1"/>
    <col min="14820" max="14820" width="2.28515625" style="3" customWidth="1"/>
    <col min="14821" max="14821" width="9" style="3" bestFit="1" customWidth="1"/>
    <col min="14822" max="14822" width="2.28515625" style="3" customWidth="1"/>
    <col min="14823" max="14823" width="9" style="3" bestFit="1" customWidth="1"/>
    <col min="14824" max="14824" width="5.7109375" style="3" customWidth="1"/>
    <col min="14825" max="14825" width="12.42578125" style="3"/>
    <col min="14826" max="14826" width="5.7109375" style="3" customWidth="1"/>
    <col min="14827" max="14827" width="12.42578125" style="3"/>
    <col min="14828" max="14828" width="5.7109375" style="3" customWidth="1"/>
    <col min="14829" max="14829" width="12.42578125" style="3"/>
    <col min="14830" max="14830" width="5.7109375" style="3" customWidth="1"/>
    <col min="14831" max="15061" width="12.42578125" style="3"/>
    <col min="15062" max="15062" width="7.28515625" style="3" customWidth="1"/>
    <col min="15063" max="15063" width="2.28515625" style="3" customWidth="1"/>
    <col min="15064" max="15064" width="6" style="3" customWidth="1"/>
    <col min="15065" max="15066" width="2.28515625" style="3" customWidth="1"/>
    <col min="15067" max="15067" width="9" style="3" customWidth="1"/>
    <col min="15068" max="15068" width="2.28515625" style="3" customWidth="1"/>
    <col min="15069" max="15069" width="9" style="3" bestFit="1" customWidth="1"/>
    <col min="15070" max="15070" width="2.28515625" style="3" customWidth="1"/>
    <col min="15071" max="15071" width="9" style="3" bestFit="1" customWidth="1"/>
    <col min="15072" max="15072" width="2.28515625" style="3" customWidth="1"/>
    <col min="15073" max="15073" width="9" style="3" bestFit="1" customWidth="1"/>
    <col min="15074" max="15074" width="2.28515625" style="3" customWidth="1"/>
    <col min="15075" max="15075" width="9" style="3" bestFit="1" customWidth="1"/>
    <col min="15076" max="15076" width="2.28515625" style="3" customWidth="1"/>
    <col min="15077" max="15077" width="9" style="3" bestFit="1" customWidth="1"/>
    <col min="15078" max="15078" width="2.28515625" style="3" customWidth="1"/>
    <col min="15079" max="15079" width="9" style="3" bestFit="1" customWidth="1"/>
    <col min="15080" max="15080" width="5.7109375" style="3" customWidth="1"/>
    <col min="15081" max="15081" width="12.42578125" style="3"/>
    <col min="15082" max="15082" width="5.7109375" style="3" customWidth="1"/>
    <col min="15083" max="15083" width="12.42578125" style="3"/>
    <col min="15084" max="15084" width="5.7109375" style="3" customWidth="1"/>
    <col min="15085" max="15085" width="12.42578125" style="3"/>
    <col min="15086" max="15086" width="5.7109375" style="3" customWidth="1"/>
    <col min="15087" max="15317" width="12.42578125" style="3"/>
    <col min="15318" max="15318" width="7.28515625" style="3" customWidth="1"/>
    <col min="15319" max="15319" width="2.28515625" style="3" customWidth="1"/>
    <col min="15320" max="15320" width="6" style="3" customWidth="1"/>
    <col min="15321" max="15322" width="2.28515625" style="3" customWidth="1"/>
    <col min="15323" max="15323" width="9" style="3" customWidth="1"/>
    <col min="15324" max="15324" width="2.28515625" style="3" customWidth="1"/>
    <col min="15325" max="15325" width="9" style="3" bestFit="1" customWidth="1"/>
    <col min="15326" max="15326" width="2.28515625" style="3" customWidth="1"/>
    <col min="15327" max="15327" width="9" style="3" bestFit="1" customWidth="1"/>
    <col min="15328" max="15328" width="2.28515625" style="3" customWidth="1"/>
    <col min="15329" max="15329" width="9" style="3" bestFit="1" customWidth="1"/>
    <col min="15330" max="15330" width="2.28515625" style="3" customWidth="1"/>
    <col min="15331" max="15331" width="9" style="3" bestFit="1" customWidth="1"/>
    <col min="15332" max="15332" width="2.28515625" style="3" customWidth="1"/>
    <col min="15333" max="15333" width="9" style="3" bestFit="1" customWidth="1"/>
    <col min="15334" max="15334" width="2.28515625" style="3" customWidth="1"/>
    <col min="15335" max="15335" width="9" style="3" bestFit="1" customWidth="1"/>
    <col min="15336" max="15336" width="5.7109375" style="3" customWidth="1"/>
    <col min="15337" max="15337" width="12.42578125" style="3"/>
    <col min="15338" max="15338" width="5.7109375" style="3" customWidth="1"/>
    <col min="15339" max="15339" width="12.42578125" style="3"/>
    <col min="15340" max="15340" width="5.7109375" style="3" customWidth="1"/>
    <col min="15341" max="15341" width="12.42578125" style="3"/>
    <col min="15342" max="15342" width="5.7109375" style="3" customWidth="1"/>
    <col min="15343" max="15573" width="12.42578125" style="3"/>
    <col min="15574" max="15574" width="7.28515625" style="3" customWidth="1"/>
    <col min="15575" max="15575" width="2.28515625" style="3" customWidth="1"/>
    <col min="15576" max="15576" width="6" style="3" customWidth="1"/>
    <col min="15577" max="15578" width="2.28515625" style="3" customWidth="1"/>
    <col min="15579" max="15579" width="9" style="3" customWidth="1"/>
    <col min="15580" max="15580" width="2.28515625" style="3" customWidth="1"/>
    <col min="15581" max="15581" width="9" style="3" bestFit="1" customWidth="1"/>
    <col min="15582" max="15582" width="2.28515625" style="3" customWidth="1"/>
    <col min="15583" max="15583" width="9" style="3" bestFit="1" customWidth="1"/>
    <col min="15584" max="15584" width="2.28515625" style="3" customWidth="1"/>
    <col min="15585" max="15585" width="9" style="3" bestFit="1" customWidth="1"/>
    <col min="15586" max="15586" width="2.28515625" style="3" customWidth="1"/>
    <col min="15587" max="15587" width="9" style="3" bestFit="1" customWidth="1"/>
    <col min="15588" max="15588" width="2.28515625" style="3" customWidth="1"/>
    <col min="15589" max="15589" width="9" style="3" bestFit="1" customWidth="1"/>
    <col min="15590" max="15590" width="2.28515625" style="3" customWidth="1"/>
    <col min="15591" max="15591" width="9" style="3" bestFit="1" customWidth="1"/>
    <col min="15592" max="15592" width="5.7109375" style="3" customWidth="1"/>
    <col min="15593" max="15593" width="12.42578125" style="3"/>
    <col min="15594" max="15594" width="5.7109375" style="3" customWidth="1"/>
    <col min="15595" max="15595" width="12.42578125" style="3"/>
    <col min="15596" max="15596" width="5.7109375" style="3" customWidth="1"/>
    <col min="15597" max="15597" width="12.42578125" style="3"/>
    <col min="15598" max="15598" width="5.7109375" style="3" customWidth="1"/>
    <col min="15599" max="15829" width="12.42578125" style="3"/>
    <col min="15830" max="15830" width="7.28515625" style="3" customWidth="1"/>
    <col min="15831" max="15831" width="2.28515625" style="3" customWidth="1"/>
    <col min="15832" max="15832" width="6" style="3" customWidth="1"/>
    <col min="15833" max="15834" width="2.28515625" style="3" customWidth="1"/>
    <col min="15835" max="15835" width="9" style="3" customWidth="1"/>
    <col min="15836" max="15836" width="2.28515625" style="3" customWidth="1"/>
    <col min="15837" max="15837" width="9" style="3" bestFit="1" customWidth="1"/>
    <col min="15838" max="15838" width="2.28515625" style="3" customWidth="1"/>
    <col min="15839" max="15839" width="9" style="3" bestFit="1" customWidth="1"/>
    <col min="15840" max="15840" width="2.28515625" style="3" customWidth="1"/>
    <col min="15841" max="15841" width="9" style="3" bestFit="1" customWidth="1"/>
    <col min="15842" max="15842" width="2.28515625" style="3" customWidth="1"/>
    <col min="15843" max="15843" width="9" style="3" bestFit="1" customWidth="1"/>
    <col min="15844" max="15844" width="2.28515625" style="3" customWidth="1"/>
    <col min="15845" max="15845" width="9" style="3" bestFit="1" customWidth="1"/>
    <col min="15846" max="15846" width="2.28515625" style="3" customWidth="1"/>
    <col min="15847" max="15847" width="9" style="3" bestFit="1" customWidth="1"/>
    <col min="15848" max="15848" width="5.7109375" style="3" customWidth="1"/>
    <col min="15849" max="15849" width="12.42578125" style="3"/>
    <col min="15850" max="15850" width="5.7109375" style="3" customWidth="1"/>
    <col min="15851" max="15851" width="12.42578125" style="3"/>
    <col min="15852" max="15852" width="5.7109375" style="3" customWidth="1"/>
    <col min="15853" max="15853" width="12.42578125" style="3"/>
    <col min="15854" max="15854" width="5.7109375" style="3" customWidth="1"/>
    <col min="15855" max="16085" width="12.42578125" style="3"/>
    <col min="16086" max="16086" width="7.28515625" style="3" customWidth="1"/>
    <col min="16087" max="16087" width="2.28515625" style="3" customWidth="1"/>
    <col min="16088" max="16088" width="6" style="3" customWidth="1"/>
    <col min="16089" max="16090" width="2.28515625" style="3" customWidth="1"/>
    <col min="16091" max="16091" width="9" style="3" customWidth="1"/>
    <col min="16092" max="16092" width="2.28515625" style="3" customWidth="1"/>
    <col min="16093" max="16093" width="9" style="3" bestFit="1" customWidth="1"/>
    <col min="16094" max="16094" width="2.28515625" style="3" customWidth="1"/>
    <col min="16095" max="16095" width="9" style="3" bestFit="1" customWidth="1"/>
    <col min="16096" max="16096" width="2.28515625" style="3" customWidth="1"/>
    <col min="16097" max="16097" width="9" style="3" bestFit="1" customWidth="1"/>
    <col min="16098" max="16098" width="2.28515625" style="3" customWidth="1"/>
    <col min="16099" max="16099" width="9" style="3" bestFit="1" customWidth="1"/>
    <col min="16100" max="16100" width="2.28515625" style="3" customWidth="1"/>
    <col min="16101" max="16101" width="9" style="3" bestFit="1" customWidth="1"/>
    <col min="16102" max="16102" width="2.28515625" style="3" customWidth="1"/>
    <col min="16103" max="16103" width="9" style="3" bestFit="1" customWidth="1"/>
    <col min="16104" max="16104" width="5.7109375" style="3" customWidth="1"/>
    <col min="16105" max="16105" width="12.42578125" style="3"/>
    <col min="16106" max="16106" width="5.7109375" style="3" customWidth="1"/>
    <col min="16107" max="16107" width="12.42578125" style="3"/>
    <col min="16108" max="16108" width="5.7109375" style="3" customWidth="1"/>
    <col min="16109" max="16109" width="12.42578125" style="3"/>
    <col min="16110" max="16110" width="5.7109375" style="3" customWidth="1"/>
    <col min="16111" max="16384" width="12.42578125" style="3"/>
  </cols>
  <sheetData>
    <row r="2" spans="1:5" ht="15.75" x14ac:dyDescent="0.25">
      <c r="A2" s="309" t="s">
        <v>84</v>
      </c>
      <c r="B2" s="309"/>
      <c r="C2" s="309"/>
      <c r="D2" s="309"/>
      <c r="E2" s="309"/>
    </row>
    <row r="3" spans="1:5" x14ac:dyDescent="0.25">
      <c r="A3" s="332" t="s">
        <v>153</v>
      </c>
      <c r="B3" s="332"/>
      <c r="C3" s="332"/>
      <c r="D3" s="332"/>
      <c r="E3" s="332"/>
    </row>
    <row r="4" spans="1:5" x14ac:dyDescent="0.25">
      <c r="A4" s="100"/>
      <c r="B4" s="100"/>
      <c r="C4" s="100"/>
      <c r="D4" s="100"/>
      <c r="E4" s="100"/>
    </row>
    <row r="5" spans="1:5" ht="15" customHeight="1" x14ac:dyDescent="0.25">
      <c r="A5" s="6" t="s">
        <v>149</v>
      </c>
      <c r="B5" s="6"/>
      <c r="C5" s="6"/>
      <c r="D5" s="6"/>
      <c r="E5" s="44"/>
    </row>
    <row r="6" spans="1:5" x14ac:dyDescent="0.25">
      <c r="A6" s="6"/>
      <c r="B6" s="6" t="s">
        <v>150</v>
      </c>
      <c r="D6" s="6"/>
      <c r="E6" s="44"/>
    </row>
    <row r="7" spans="1:5" x14ac:dyDescent="0.25">
      <c r="A7" s="6"/>
      <c r="B7" s="6" t="s">
        <v>151</v>
      </c>
      <c r="D7" s="6"/>
      <c r="E7" s="44"/>
    </row>
    <row r="8" spans="1:5" x14ac:dyDescent="0.25">
      <c r="A8" s="6"/>
      <c r="B8" s="4" t="s">
        <v>123</v>
      </c>
      <c r="C8" s="3" t="s">
        <v>126</v>
      </c>
      <c r="D8" s="6"/>
      <c r="E8" s="44"/>
    </row>
    <row r="9" spans="1:5" x14ac:dyDescent="0.25">
      <c r="A9" s="6"/>
      <c r="B9" s="4" t="s">
        <v>124</v>
      </c>
      <c r="C9" s="3" t="s">
        <v>127</v>
      </c>
      <c r="D9" s="6"/>
      <c r="E9" s="44"/>
    </row>
    <row r="10" spans="1:5" x14ac:dyDescent="0.25">
      <c r="A10" s="92"/>
      <c r="B10" s="4" t="s">
        <v>125</v>
      </c>
      <c r="C10" s="3" t="s">
        <v>128</v>
      </c>
      <c r="D10" s="92"/>
      <c r="E10" s="44"/>
    </row>
    <row r="11" spans="1:5" ht="15.75" x14ac:dyDescent="0.25">
      <c r="A11" s="48"/>
      <c r="B11" s="4" t="s">
        <v>129</v>
      </c>
      <c r="C11" s="3" t="s">
        <v>130</v>
      </c>
      <c r="D11" s="44"/>
      <c r="E11" s="44"/>
    </row>
    <row r="12" spans="1:5" ht="15.75" x14ac:dyDescent="0.25">
      <c r="A12" s="14"/>
    </row>
    <row r="13" spans="1:5" ht="15.75" thickBot="1" x14ac:dyDescent="0.3">
      <c r="A13" s="12" t="s">
        <v>56</v>
      </c>
      <c r="B13" s="12" t="s">
        <v>154</v>
      </c>
      <c r="C13" s="8" t="s">
        <v>44</v>
      </c>
      <c r="D13" s="17"/>
      <c r="E13" s="90"/>
    </row>
    <row r="14" spans="1:5" x14ac:dyDescent="0.25">
      <c r="A14" s="54" t="s">
        <v>57</v>
      </c>
      <c r="B14" s="26"/>
      <c r="C14" s="10"/>
      <c r="D14" s="19"/>
      <c r="E14" s="10"/>
    </row>
    <row r="15" spans="1:5" x14ac:dyDescent="0.25">
      <c r="A15" s="54" t="s">
        <v>87</v>
      </c>
      <c r="B15" s="210"/>
      <c r="C15" s="10"/>
      <c r="D15" s="19"/>
      <c r="E15" s="10"/>
    </row>
    <row r="16" spans="1:5" x14ac:dyDescent="0.25">
      <c r="A16" s="54" t="s">
        <v>58</v>
      </c>
      <c r="B16" s="215">
        <f>'Hyperion Data'!E56</f>
        <v>18435</v>
      </c>
      <c r="C16" s="20">
        <f>ROUND(B16/$C$33,4)</f>
        <v>1.2500000000000001E-2</v>
      </c>
      <c r="D16" s="34"/>
      <c r="E16" s="20"/>
    </row>
    <row r="17" spans="1:5" x14ac:dyDescent="0.25">
      <c r="A17" s="54" t="s">
        <v>59</v>
      </c>
      <c r="B17" s="215">
        <f>'Hyperion Data'!F56</f>
        <v>1358831</v>
      </c>
      <c r="C17" s="20">
        <f>ROUND(B17/$C$33,4)+0.0001</f>
        <v>0.92289999999999994</v>
      </c>
      <c r="D17" s="34"/>
      <c r="E17" s="20"/>
    </row>
    <row r="18" spans="1:5" x14ac:dyDescent="0.25">
      <c r="A18" s="54" t="s">
        <v>60</v>
      </c>
      <c r="B18" s="215">
        <f>'Hyperion Data'!G56</f>
        <v>287</v>
      </c>
      <c r="C18" s="20">
        <f t="shared" ref="C18:C20" si="0">ROUND(B18/$C$33,4)</f>
        <v>2.0000000000000001E-4</v>
      </c>
      <c r="D18" s="34"/>
      <c r="E18" s="20"/>
    </row>
    <row r="19" spans="1:5" x14ac:dyDescent="0.25">
      <c r="A19" s="54" t="s">
        <v>61</v>
      </c>
      <c r="B19" s="215">
        <f>'Hyperion Data'!H56</f>
        <v>69125</v>
      </c>
      <c r="C19" s="20">
        <f t="shared" si="0"/>
        <v>4.6899999999999997E-2</v>
      </c>
      <c r="D19" s="34"/>
      <c r="E19" s="20"/>
    </row>
    <row r="20" spans="1:5" x14ac:dyDescent="0.25">
      <c r="A20" s="54" t="s">
        <v>62</v>
      </c>
      <c r="B20" s="215">
        <f>'Hyperion Data'!I56</f>
        <v>25832</v>
      </c>
      <c r="C20" s="20">
        <f t="shared" si="0"/>
        <v>1.7500000000000002E-2</v>
      </c>
      <c r="D20" s="34"/>
      <c r="E20" s="20"/>
    </row>
    <row r="21" spans="1:5" x14ac:dyDescent="0.25">
      <c r="A21" s="54" t="s">
        <v>63</v>
      </c>
      <c r="B21" s="210"/>
      <c r="C21" s="11"/>
      <c r="D21" s="34"/>
      <c r="E21" s="11"/>
    </row>
    <row r="22" spans="1:5" x14ac:dyDescent="0.25">
      <c r="A22" s="54" t="s">
        <v>64</v>
      </c>
      <c r="B22" s="210"/>
      <c r="C22" s="11"/>
      <c r="D22" s="34"/>
      <c r="E22" s="11"/>
    </row>
    <row r="23" spans="1:5" x14ac:dyDescent="0.25">
      <c r="A23" s="54" t="s">
        <v>65</v>
      </c>
      <c r="B23" s="210"/>
      <c r="C23" s="11"/>
      <c r="D23" s="34"/>
      <c r="E23" s="11"/>
    </row>
    <row r="24" spans="1:5" x14ac:dyDescent="0.25">
      <c r="A24" s="54" t="s">
        <v>66</v>
      </c>
      <c r="B24" s="210"/>
      <c r="C24" s="11"/>
      <c r="D24" s="34"/>
      <c r="E24" s="11"/>
    </row>
    <row r="25" spans="1:5" x14ac:dyDescent="0.25">
      <c r="A25" s="54" t="s">
        <v>67</v>
      </c>
      <c r="B25" s="210"/>
      <c r="C25" s="11"/>
      <c r="D25" s="34"/>
      <c r="E25" s="11"/>
    </row>
    <row r="26" spans="1:5" x14ac:dyDescent="0.25">
      <c r="A26" s="54" t="s">
        <v>68</v>
      </c>
      <c r="B26" s="210"/>
      <c r="C26" s="11"/>
      <c r="D26" s="34"/>
      <c r="E26" s="11"/>
    </row>
    <row r="27" spans="1:5" x14ac:dyDescent="0.25">
      <c r="A27" s="25" t="s">
        <v>69</v>
      </c>
      <c r="B27" s="210"/>
      <c r="C27" s="10"/>
      <c r="D27" s="34"/>
      <c r="E27" s="10"/>
    </row>
    <row r="28" spans="1:5" x14ac:dyDescent="0.25">
      <c r="A28" s="25" t="s">
        <v>70</v>
      </c>
      <c r="B28" s="210"/>
      <c r="C28" s="11"/>
      <c r="D28" s="34"/>
      <c r="E28" s="11"/>
    </row>
    <row r="29" spans="1:5" x14ac:dyDescent="0.25">
      <c r="A29" s="25" t="s">
        <v>71</v>
      </c>
      <c r="B29" s="90"/>
      <c r="C29" s="11"/>
      <c r="D29" s="34"/>
      <c r="E29" s="11"/>
    </row>
    <row r="30" spans="1:5" x14ac:dyDescent="0.25">
      <c r="A30" s="25" t="s">
        <v>72</v>
      </c>
      <c r="B30" s="90"/>
      <c r="C30" s="11"/>
      <c r="D30" s="34"/>
      <c r="E30" s="11"/>
    </row>
    <row r="31" spans="1:5" x14ac:dyDescent="0.25">
      <c r="A31" s="54" t="s">
        <v>11</v>
      </c>
      <c r="B31" s="97">
        <f>SUM(B16:B30)</f>
        <v>1472510</v>
      </c>
      <c r="C31" s="83">
        <f>SUM(C14:C30)</f>
        <v>0.99999999999999989</v>
      </c>
      <c r="D31" s="34"/>
      <c r="E31" s="21"/>
    </row>
    <row r="32" spans="1:5" x14ac:dyDescent="0.25">
      <c r="A32" s="54"/>
      <c r="B32" s="97"/>
      <c r="C32" s="83"/>
      <c r="D32" s="34"/>
      <c r="E32" s="21"/>
    </row>
    <row r="33" spans="1:3" x14ac:dyDescent="0.25">
      <c r="A33" s="80" t="s">
        <v>152</v>
      </c>
      <c r="B33" s="81"/>
      <c r="C33" s="84">
        <f>B16+B17+B18+B19+B20</f>
        <v>1472510</v>
      </c>
    </row>
    <row r="37" spans="1:3" ht="15" customHeight="1" x14ac:dyDescent="0.25"/>
    <row r="42" spans="1:3" ht="15" customHeight="1" x14ac:dyDescent="0.25"/>
    <row r="47" spans="1:3" ht="15" customHeight="1" x14ac:dyDescent="0.25"/>
  </sheetData>
  <mergeCells count="2">
    <mergeCell ref="A3:E3"/>
    <mergeCell ref="A2:E2"/>
  </mergeCells>
  <printOptions horizontalCentered="1"/>
  <pageMargins left="0.7" right="0.7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33"/>
  <sheetViews>
    <sheetView topLeftCell="A15" workbookViewId="0">
      <selection activeCell="K37" sqref="K37"/>
    </sheetView>
  </sheetViews>
  <sheetFormatPr defaultColWidth="7.28515625" defaultRowHeight="15" x14ac:dyDescent="0.25"/>
  <cols>
    <col min="1" max="1" width="9.28515625" style="3" bestFit="1" customWidth="1"/>
    <col min="2" max="2" width="15.28515625" style="3" bestFit="1" customWidth="1"/>
    <col min="3" max="3" width="8.28515625" style="3" bestFit="1" customWidth="1"/>
    <col min="4" max="5" width="10.7109375" style="3" customWidth="1"/>
    <col min="6" max="6" width="15.28515625" style="3" bestFit="1" customWidth="1"/>
    <col min="7" max="7" width="8.28515625" style="3" bestFit="1" customWidth="1"/>
    <col min="8" max="8" width="11.7109375" style="5" customWidth="1"/>
    <col min="9" max="9" width="11.7109375" style="3" customWidth="1"/>
    <col min="10" max="10" width="14.28515625" style="3" bestFit="1" customWidth="1"/>
    <col min="11" max="11" width="8.28515625" style="3" bestFit="1" customWidth="1"/>
    <col min="12" max="219" width="7.28515625" style="3"/>
    <col min="220" max="220" width="2.28515625" style="3" customWidth="1"/>
    <col min="221" max="221" width="6" style="3" customWidth="1"/>
    <col min="222" max="223" width="2.28515625" style="3" customWidth="1"/>
    <col min="224" max="224" width="9" style="3" bestFit="1" customWidth="1"/>
    <col min="225" max="225" width="2.28515625" style="3" customWidth="1"/>
    <col min="226" max="226" width="9" style="3" bestFit="1" customWidth="1"/>
    <col min="227" max="227" width="2.28515625" style="3" customWidth="1"/>
    <col min="228" max="228" width="9" style="3" bestFit="1" customWidth="1"/>
    <col min="229" max="229" width="2.28515625" style="3" customWidth="1"/>
    <col min="230" max="230" width="9" style="3" bestFit="1" customWidth="1"/>
    <col min="231" max="231" width="2.28515625" style="3" customWidth="1"/>
    <col min="232" max="232" width="9" style="3" bestFit="1" customWidth="1"/>
    <col min="233" max="233" width="2.28515625" style="3" customWidth="1"/>
    <col min="234" max="234" width="9" style="3" bestFit="1" customWidth="1"/>
    <col min="235" max="235" width="5" style="3" customWidth="1"/>
    <col min="236" max="236" width="9" style="3" bestFit="1" customWidth="1"/>
    <col min="237" max="237" width="2.28515625" style="3" customWidth="1"/>
    <col min="238" max="238" width="9" style="3" bestFit="1" customWidth="1"/>
    <col min="239" max="239" width="2.28515625" style="3" customWidth="1"/>
    <col min="240" max="240" width="9" style="3" bestFit="1" customWidth="1"/>
    <col min="241" max="241" width="2.28515625" style="3" customWidth="1"/>
    <col min="242" max="242" width="9" style="3" bestFit="1" customWidth="1"/>
    <col min="243" max="243" width="6.28515625" style="3" customWidth="1"/>
    <col min="244" max="244" width="9.28515625" style="3" customWidth="1"/>
    <col min="245" max="245" width="9.42578125" style="3" customWidth="1"/>
    <col min="246" max="246" width="9.7109375" style="3" customWidth="1"/>
    <col min="247" max="247" width="4.42578125" style="3" customWidth="1"/>
    <col min="248" max="248" width="10.28515625" style="3" customWidth="1"/>
    <col min="249" max="475" width="7.28515625" style="3"/>
    <col min="476" max="476" width="2.28515625" style="3" customWidth="1"/>
    <col min="477" max="477" width="6" style="3" customWidth="1"/>
    <col min="478" max="479" width="2.28515625" style="3" customWidth="1"/>
    <col min="480" max="480" width="9" style="3" bestFit="1" customWidth="1"/>
    <col min="481" max="481" width="2.28515625" style="3" customWidth="1"/>
    <col min="482" max="482" width="9" style="3" bestFit="1" customWidth="1"/>
    <col min="483" max="483" width="2.28515625" style="3" customWidth="1"/>
    <col min="484" max="484" width="9" style="3" bestFit="1" customWidth="1"/>
    <col min="485" max="485" width="2.28515625" style="3" customWidth="1"/>
    <col min="486" max="486" width="9" style="3" bestFit="1" customWidth="1"/>
    <col min="487" max="487" width="2.28515625" style="3" customWidth="1"/>
    <col min="488" max="488" width="9" style="3" bestFit="1" customWidth="1"/>
    <col min="489" max="489" width="2.28515625" style="3" customWidth="1"/>
    <col min="490" max="490" width="9" style="3" bestFit="1" customWidth="1"/>
    <col min="491" max="491" width="5" style="3" customWidth="1"/>
    <col min="492" max="492" width="9" style="3" bestFit="1" customWidth="1"/>
    <col min="493" max="493" width="2.28515625" style="3" customWidth="1"/>
    <col min="494" max="494" width="9" style="3" bestFit="1" customWidth="1"/>
    <col min="495" max="495" width="2.28515625" style="3" customWidth="1"/>
    <col min="496" max="496" width="9" style="3" bestFit="1" customWidth="1"/>
    <col min="497" max="497" width="2.28515625" style="3" customWidth="1"/>
    <col min="498" max="498" width="9" style="3" bestFit="1" customWidth="1"/>
    <col min="499" max="499" width="6.28515625" style="3" customWidth="1"/>
    <col min="500" max="500" width="9.28515625" style="3" customWidth="1"/>
    <col min="501" max="501" width="9.42578125" style="3" customWidth="1"/>
    <col min="502" max="502" width="9.7109375" style="3" customWidth="1"/>
    <col min="503" max="503" width="4.42578125" style="3" customWidth="1"/>
    <col min="504" max="504" width="10.28515625" style="3" customWidth="1"/>
    <col min="505" max="731" width="7.28515625" style="3"/>
    <col min="732" max="732" width="2.28515625" style="3" customWidth="1"/>
    <col min="733" max="733" width="6" style="3" customWidth="1"/>
    <col min="734" max="735" width="2.28515625" style="3" customWidth="1"/>
    <col min="736" max="736" width="9" style="3" bestFit="1" customWidth="1"/>
    <col min="737" max="737" width="2.28515625" style="3" customWidth="1"/>
    <col min="738" max="738" width="9" style="3" bestFit="1" customWidth="1"/>
    <col min="739" max="739" width="2.28515625" style="3" customWidth="1"/>
    <col min="740" max="740" width="9" style="3" bestFit="1" customWidth="1"/>
    <col min="741" max="741" width="2.28515625" style="3" customWidth="1"/>
    <col min="742" max="742" width="9" style="3" bestFit="1" customWidth="1"/>
    <col min="743" max="743" width="2.28515625" style="3" customWidth="1"/>
    <col min="744" max="744" width="9" style="3" bestFit="1" customWidth="1"/>
    <col min="745" max="745" width="2.28515625" style="3" customWidth="1"/>
    <col min="746" max="746" width="9" style="3" bestFit="1" customWidth="1"/>
    <col min="747" max="747" width="5" style="3" customWidth="1"/>
    <col min="748" max="748" width="9" style="3" bestFit="1" customWidth="1"/>
    <col min="749" max="749" width="2.28515625" style="3" customWidth="1"/>
    <col min="750" max="750" width="9" style="3" bestFit="1" customWidth="1"/>
    <col min="751" max="751" width="2.28515625" style="3" customWidth="1"/>
    <col min="752" max="752" width="9" style="3" bestFit="1" customWidth="1"/>
    <col min="753" max="753" width="2.28515625" style="3" customWidth="1"/>
    <col min="754" max="754" width="9" style="3" bestFit="1" customWidth="1"/>
    <col min="755" max="755" width="6.28515625" style="3" customWidth="1"/>
    <col min="756" max="756" width="9.28515625" style="3" customWidth="1"/>
    <col min="757" max="757" width="9.42578125" style="3" customWidth="1"/>
    <col min="758" max="758" width="9.7109375" style="3" customWidth="1"/>
    <col min="759" max="759" width="4.42578125" style="3" customWidth="1"/>
    <col min="760" max="760" width="10.28515625" style="3" customWidth="1"/>
    <col min="761" max="987" width="7.28515625" style="3"/>
    <col min="988" max="988" width="2.28515625" style="3" customWidth="1"/>
    <col min="989" max="989" width="6" style="3" customWidth="1"/>
    <col min="990" max="991" width="2.28515625" style="3" customWidth="1"/>
    <col min="992" max="992" width="9" style="3" bestFit="1" customWidth="1"/>
    <col min="993" max="993" width="2.28515625" style="3" customWidth="1"/>
    <col min="994" max="994" width="9" style="3" bestFit="1" customWidth="1"/>
    <col min="995" max="995" width="2.28515625" style="3" customWidth="1"/>
    <col min="996" max="996" width="9" style="3" bestFit="1" customWidth="1"/>
    <col min="997" max="997" width="2.28515625" style="3" customWidth="1"/>
    <col min="998" max="998" width="9" style="3" bestFit="1" customWidth="1"/>
    <col min="999" max="999" width="2.28515625" style="3" customWidth="1"/>
    <col min="1000" max="1000" width="9" style="3" bestFit="1" customWidth="1"/>
    <col min="1001" max="1001" width="2.28515625" style="3" customWidth="1"/>
    <col min="1002" max="1002" width="9" style="3" bestFit="1" customWidth="1"/>
    <col min="1003" max="1003" width="5" style="3" customWidth="1"/>
    <col min="1004" max="1004" width="9" style="3" bestFit="1" customWidth="1"/>
    <col min="1005" max="1005" width="2.28515625" style="3" customWidth="1"/>
    <col min="1006" max="1006" width="9" style="3" bestFit="1" customWidth="1"/>
    <col min="1007" max="1007" width="2.28515625" style="3" customWidth="1"/>
    <col min="1008" max="1008" width="9" style="3" bestFit="1" customWidth="1"/>
    <col min="1009" max="1009" width="2.28515625" style="3" customWidth="1"/>
    <col min="1010" max="1010" width="9" style="3" bestFit="1" customWidth="1"/>
    <col min="1011" max="1011" width="6.28515625" style="3" customWidth="1"/>
    <col min="1012" max="1012" width="9.28515625" style="3" customWidth="1"/>
    <col min="1013" max="1013" width="9.42578125" style="3" customWidth="1"/>
    <col min="1014" max="1014" width="9.7109375" style="3" customWidth="1"/>
    <col min="1015" max="1015" width="4.42578125" style="3" customWidth="1"/>
    <col min="1016" max="1016" width="10.28515625" style="3" customWidth="1"/>
    <col min="1017" max="1243" width="7.28515625" style="3"/>
    <col min="1244" max="1244" width="2.28515625" style="3" customWidth="1"/>
    <col min="1245" max="1245" width="6" style="3" customWidth="1"/>
    <col min="1246" max="1247" width="2.28515625" style="3" customWidth="1"/>
    <col min="1248" max="1248" width="9" style="3" bestFit="1" customWidth="1"/>
    <col min="1249" max="1249" width="2.28515625" style="3" customWidth="1"/>
    <col min="1250" max="1250" width="9" style="3" bestFit="1" customWidth="1"/>
    <col min="1251" max="1251" width="2.28515625" style="3" customWidth="1"/>
    <col min="1252" max="1252" width="9" style="3" bestFit="1" customWidth="1"/>
    <col min="1253" max="1253" width="2.28515625" style="3" customWidth="1"/>
    <col min="1254" max="1254" width="9" style="3" bestFit="1" customWidth="1"/>
    <col min="1255" max="1255" width="2.28515625" style="3" customWidth="1"/>
    <col min="1256" max="1256" width="9" style="3" bestFit="1" customWidth="1"/>
    <col min="1257" max="1257" width="2.28515625" style="3" customWidth="1"/>
    <col min="1258" max="1258" width="9" style="3" bestFit="1" customWidth="1"/>
    <col min="1259" max="1259" width="5" style="3" customWidth="1"/>
    <col min="1260" max="1260" width="9" style="3" bestFit="1" customWidth="1"/>
    <col min="1261" max="1261" width="2.28515625" style="3" customWidth="1"/>
    <col min="1262" max="1262" width="9" style="3" bestFit="1" customWidth="1"/>
    <col min="1263" max="1263" width="2.28515625" style="3" customWidth="1"/>
    <col min="1264" max="1264" width="9" style="3" bestFit="1" customWidth="1"/>
    <col min="1265" max="1265" width="2.28515625" style="3" customWidth="1"/>
    <col min="1266" max="1266" width="9" style="3" bestFit="1" customWidth="1"/>
    <col min="1267" max="1267" width="6.28515625" style="3" customWidth="1"/>
    <col min="1268" max="1268" width="9.28515625" style="3" customWidth="1"/>
    <col min="1269" max="1269" width="9.42578125" style="3" customWidth="1"/>
    <col min="1270" max="1270" width="9.7109375" style="3" customWidth="1"/>
    <col min="1271" max="1271" width="4.42578125" style="3" customWidth="1"/>
    <col min="1272" max="1272" width="10.28515625" style="3" customWidth="1"/>
    <col min="1273" max="1499" width="7.28515625" style="3"/>
    <col min="1500" max="1500" width="2.28515625" style="3" customWidth="1"/>
    <col min="1501" max="1501" width="6" style="3" customWidth="1"/>
    <col min="1502" max="1503" width="2.28515625" style="3" customWidth="1"/>
    <col min="1504" max="1504" width="9" style="3" bestFit="1" customWidth="1"/>
    <col min="1505" max="1505" width="2.28515625" style="3" customWidth="1"/>
    <col min="1506" max="1506" width="9" style="3" bestFit="1" customWidth="1"/>
    <col min="1507" max="1507" width="2.28515625" style="3" customWidth="1"/>
    <col min="1508" max="1508" width="9" style="3" bestFit="1" customWidth="1"/>
    <col min="1509" max="1509" width="2.28515625" style="3" customWidth="1"/>
    <col min="1510" max="1510" width="9" style="3" bestFit="1" customWidth="1"/>
    <col min="1511" max="1511" width="2.28515625" style="3" customWidth="1"/>
    <col min="1512" max="1512" width="9" style="3" bestFit="1" customWidth="1"/>
    <col min="1513" max="1513" width="2.28515625" style="3" customWidth="1"/>
    <col min="1514" max="1514" width="9" style="3" bestFit="1" customWidth="1"/>
    <col min="1515" max="1515" width="5" style="3" customWidth="1"/>
    <col min="1516" max="1516" width="9" style="3" bestFit="1" customWidth="1"/>
    <col min="1517" max="1517" width="2.28515625" style="3" customWidth="1"/>
    <col min="1518" max="1518" width="9" style="3" bestFit="1" customWidth="1"/>
    <col min="1519" max="1519" width="2.28515625" style="3" customWidth="1"/>
    <col min="1520" max="1520" width="9" style="3" bestFit="1" customWidth="1"/>
    <col min="1521" max="1521" width="2.28515625" style="3" customWidth="1"/>
    <col min="1522" max="1522" width="9" style="3" bestFit="1" customWidth="1"/>
    <col min="1523" max="1523" width="6.28515625" style="3" customWidth="1"/>
    <col min="1524" max="1524" width="9.28515625" style="3" customWidth="1"/>
    <col min="1525" max="1525" width="9.42578125" style="3" customWidth="1"/>
    <col min="1526" max="1526" width="9.7109375" style="3" customWidth="1"/>
    <col min="1527" max="1527" width="4.42578125" style="3" customWidth="1"/>
    <col min="1528" max="1528" width="10.28515625" style="3" customWidth="1"/>
    <col min="1529" max="1755" width="7.28515625" style="3"/>
    <col min="1756" max="1756" width="2.28515625" style="3" customWidth="1"/>
    <col min="1757" max="1757" width="6" style="3" customWidth="1"/>
    <col min="1758" max="1759" width="2.28515625" style="3" customWidth="1"/>
    <col min="1760" max="1760" width="9" style="3" bestFit="1" customWidth="1"/>
    <col min="1761" max="1761" width="2.28515625" style="3" customWidth="1"/>
    <col min="1762" max="1762" width="9" style="3" bestFit="1" customWidth="1"/>
    <col min="1763" max="1763" width="2.28515625" style="3" customWidth="1"/>
    <col min="1764" max="1764" width="9" style="3" bestFit="1" customWidth="1"/>
    <col min="1765" max="1765" width="2.28515625" style="3" customWidth="1"/>
    <col min="1766" max="1766" width="9" style="3" bestFit="1" customWidth="1"/>
    <col min="1767" max="1767" width="2.28515625" style="3" customWidth="1"/>
    <col min="1768" max="1768" width="9" style="3" bestFit="1" customWidth="1"/>
    <col min="1769" max="1769" width="2.28515625" style="3" customWidth="1"/>
    <col min="1770" max="1770" width="9" style="3" bestFit="1" customWidth="1"/>
    <col min="1771" max="1771" width="5" style="3" customWidth="1"/>
    <col min="1772" max="1772" width="9" style="3" bestFit="1" customWidth="1"/>
    <col min="1773" max="1773" width="2.28515625" style="3" customWidth="1"/>
    <col min="1774" max="1774" width="9" style="3" bestFit="1" customWidth="1"/>
    <col min="1775" max="1775" width="2.28515625" style="3" customWidth="1"/>
    <col min="1776" max="1776" width="9" style="3" bestFit="1" customWidth="1"/>
    <col min="1777" max="1777" width="2.28515625" style="3" customWidth="1"/>
    <col min="1778" max="1778" width="9" style="3" bestFit="1" customWidth="1"/>
    <col min="1779" max="1779" width="6.28515625" style="3" customWidth="1"/>
    <col min="1780" max="1780" width="9.28515625" style="3" customWidth="1"/>
    <col min="1781" max="1781" width="9.42578125" style="3" customWidth="1"/>
    <col min="1782" max="1782" width="9.7109375" style="3" customWidth="1"/>
    <col min="1783" max="1783" width="4.42578125" style="3" customWidth="1"/>
    <col min="1784" max="1784" width="10.28515625" style="3" customWidth="1"/>
    <col min="1785" max="2011" width="7.28515625" style="3"/>
    <col min="2012" max="2012" width="2.28515625" style="3" customWidth="1"/>
    <col min="2013" max="2013" width="6" style="3" customWidth="1"/>
    <col min="2014" max="2015" width="2.28515625" style="3" customWidth="1"/>
    <col min="2016" max="2016" width="9" style="3" bestFit="1" customWidth="1"/>
    <col min="2017" max="2017" width="2.28515625" style="3" customWidth="1"/>
    <col min="2018" max="2018" width="9" style="3" bestFit="1" customWidth="1"/>
    <col min="2019" max="2019" width="2.28515625" style="3" customWidth="1"/>
    <col min="2020" max="2020" width="9" style="3" bestFit="1" customWidth="1"/>
    <col min="2021" max="2021" width="2.28515625" style="3" customWidth="1"/>
    <col min="2022" max="2022" width="9" style="3" bestFit="1" customWidth="1"/>
    <col min="2023" max="2023" width="2.28515625" style="3" customWidth="1"/>
    <col min="2024" max="2024" width="9" style="3" bestFit="1" customWidth="1"/>
    <col min="2025" max="2025" width="2.28515625" style="3" customWidth="1"/>
    <col min="2026" max="2026" width="9" style="3" bestFit="1" customWidth="1"/>
    <col min="2027" max="2027" width="5" style="3" customWidth="1"/>
    <col min="2028" max="2028" width="9" style="3" bestFit="1" customWidth="1"/>
    <col min="2029" max="2029" width="2.28515625" style="3" customWidth="1"/>
    <col min="2030" max="2030" width="9" style="3" bestFit="1" customWidth="1"/>
    <col min="2031" max="2031" width="2.28515625" style="3" customWidth="1"/>
    <col min="2032" max="2032" width="9" style="3" bestFit="1" customWidth="1"/>
    <col min="2033" max="2033" width="2.28515625" style="3" customWidth="1"/>
    <col min="2034" max="2034" width="9" style="3" bestFit="1" customWidth="1"/>
    <col min="2035" max="2035" width="6.28515625" style="3" customWidth="1"/>
    <col min="2036" max="2036" width="9.28515625" style="3" customWidth="1"/>
    <col min="2037" max="2037" width="9.42578125" style="3" customWidth="1"/>
    <col min="2038" max="2038" width="9.7109375" style="3" customWidth="1"/>
    <col min="2039" max="2039" width="4.42578125" style="3" customWidth="1"/>
    <col min="2040" max="2040" width="10.28515625" style="3" customWidth="1"/>
    <col min="2041" max="2267" width="7.28515625" style="3"/>
    <col min="2268" max="2268" width="2.28515625" style="3" customWidth="1"/>
    <col min="2269" max="2269" width="6" style="3" customWidth="1"/>
    <col min="2270" max="2271" width="2.28515625" style="3" customWidth="1"/>
    <col min="2272" max="2272" width="9" style="3" bestFit="1" customWidth="1"/>
    <col min="2273" max="2273" width="2.28515625" style="3" customWidth="1"/>
    <col min="2274" max="2274" width="9" style="3" bestFit="1" customWidth="1"/>
    <col min="2275" max="2275" width="2.28515625" style="3" customWidth="1"/>
    <col min="2276" max="2276" width="9" style="3" bestFit="1" customWidth="1"/>
    <col min="2277" max="2277" width="2.28515625" style="3" customWidth="1"/>
    <col min="2278" max="2278" width="9" style="3" bestFit="1" customWidth="1"/>
    <col min="2279" max="2279" width="2.28515625" style="3" customWidth="1"/>
    <col min="2280" max="2280" width="9" style="3" bestFit="1" customWidth="1"/>
    <col min="2281" max="2281" width="2.28515625" style="3" customWidth="1"/>
    <col min="2282" max="2282" width="9" style="3" bestFit="1" customWidth="1"/>
    <col min="2283" max="2283" width="5" style="3" customWidth="1"/>
    <col min="2284" max="2284" width="9" style="3" bestFit="1" customWidth="1"/>
    <col min="2285" max="2285" width="2.28515625" style="3" customWidth="1"/>
    <col min="2286" max="2286" width="9" style="3" bestFit="1" customWidth="1"/>
    <col min="2287" max="2287" width="2.28515625" style="3" customWidth="1"/>
    <col min="2288" max="2288" width="9" style="3" bestFit="1" customWidth="1"/>
    <col min="2289" max="2289" width="2.28515625" style="3" customWidth="1"/>
    <col min="2290" max="2290" width="9" style="3" bestFit="1" customWidth="1"/>
    <col min="2291" max="2291" width="6.28515625" style="3" customWidth="1"/>
    <col min="2292" max="2292" width="9.28515625" style="3" customWidth="1"/>
    <col min="2293" max="2293" width="9.42578125" style="3" customWidth="1"/>
    <col min="2294" max="2294" width="9.7109375" style="3" customWidth="1"/>
    <col min="2295" max="2295" width="4.42578125" style="3" customWidth="1"/>
    <col min="2296" max="2296" width="10.28515625" style="3" customWidth="1"/>
    <col min="2297" max="2523" width="7.28515625" style="3"/>
    <col min="2524" max="2524" width="2.28515625" style="3" customWidth="1"/>
    <col min="2525" max="2525" width="6" style="3" customWidth="1"/>
    <col min="2526" max="2527" width="2.28515625" style="3" customWidth="1"/>
    <col min="2528" max="2528" width="9" style="3" bestFit="1" customWidth="1"/>
    <col min="2529" max="2529" width="2.28515625" style="3" customWidth="1"/>
    <col min="2530" max="2530" width="9" style="3" bestFit="1" customWidth="1"/>
    <col min="2531" max="2531" width="2.28515625" style="3" customWidth="1"/>
    <col min="2532" max="2532" width="9" style="3" bestFit="1" customWidth="1"/>
    <col min="2533" max="2533" width="2.28515625" style="3" customWidth="1"/>
    <col min="2534" max="2534" width="9" style="3" bestFit="1" customWidth="1"/>
    <col min="2535" max="2535" width="2.28515625" style="3" customWidth="1"/>
    <col min="2536" max="2536" width="9" style="3" bestFit="1" customWidth="1"/>
    <col min="2537" max="2537" width="2.28515625" style="3" customWidth="1"/>
    <col min="2538" max="2538" width="9" style="3" bestFit="1" customWidth="1"/>
    <col min="2539" max="2539" width="5" style="3" customWidth="1"/>
    <col min="2540" max="2540" width="9" style="3" bestFit="1" customWidth="1"/>
    <col min="2541" max="2541" width="2.28515625" style="3" customWidth="1"/>
    <col min="2542" max="2542" width="9" style="3" bestFit="1" customWidth="1"/>
    <col min="2543" max="2543" width="2.28515625" style="3" customWidth="1"/>
    <col min="2544" max="2544" width="9" style="3" bestFit="1" customWidth="1"/>
    <col min="2545" max="2545" width="2.28515625" style="3" customWidth="1"/>
    <col min="2546" max="2546" width="9" style="3" bestFit="1" customWidth="1"/>
    <col min="2547" max="2547" width="6.28515625" style="3" customWidth="1"/>
    <col min="2548" max="2548" width="9.28515625" style="3" customWidth="1"/>
    <col min="2549" max="2549" width="9.42578125" style="3" customWidth="1"/>
    <col min="2550" max="2550" width="9.7109375" style="3" customWidth="1"/>
    <col min="2551" max="2551" width="4.42578125" style="3" customWidth="1"/>
    <col min="2552" max="2552" width="10.28515625" style="3" customWidth="1"/>
    <col min="2553" max="2779" width="7.28515625" style="3"/>
    <col min="2780" max="2780" width="2.28515625" style="3" customWidth="1"/>
    <col min="2781" max="2781" width="6" style="3" customWidth="1"/>
    <col min="2782" max="2783" width="2.28515625" style="3" customWidth="1"/>
    <col min="2784" max="2784" width="9" style="3" bestFit="1" customWidth="1"/>
    <col min="2785" max="2785" width="2.28515625" style="3" customWidth="1"/>
    <col min="2786" max="2786" width="9" style="3" bestFit="1" customWidth="1"/>
    <col min="2787" max="2787" width="2.28515625" style="3" customWidth="1"/>
    <col min="2788" max="2788" width="9" style="3" bestFit="1" customWidth="1"/>
    <col min="2789" max="2789" width="2.28515625" style="3" customWidth="1"/>
    <col min="2790" max="2790" width="9" style="3" bestFit="1" customWidth="1"/>
    <col min="2791" max="2791" width="2.28515625" style="3" customWidth="1"/>
    <col min="2792" max="2792" width="9" style="3" bestFit="1" customWidth="1"/>
    <col min="2793" max="2793" width="2.28515625" style="3" customWidth="1"/>
    <col min="2794" max="2794" width="9" style="3" bestFit="1" customWidth="1"/>
    <col min="2795" max="2795" width="5" style="3" customWidth="1"/>
    <col min="2796" max="2796" width="9" style="3" bestFit="1" customWidth="1"/>
    <col min="2797" max="2797" width="2.28515625" style="3" customWidth="1"/>
    <col min="2798" max="2798" width="9" style="3" bestFit="1" customWidth="1"/>
    <col min="2799" max="2799" width="2.28515625" style="3" customWidth="1"/>
    <col min="2800" max="2800" width="9" style="3" bestFit="1" customWidth="1"/>
    <col min="2801" max="2801" width="2.28515625" style="3" customWidth="1"/>
    <col min="2802" max="2802" width="9" style="3" bestFit="1" customWidth="1"/>
    <col min="2803" max="2803" width="6.28515625" style="3" customWidth="1"/>
    <col min="2804" max="2804" width="9.28515625" style="3" customWidth="1"/>
    <col min="2805" max="2805" width="9.42578125" style="3" customWidth="1"/>
    <col min="2806" max="2806" width="9.7109375" style="3" customWidth="1"/>
    <col min="2807" max="2807" width="4.42578125" style="3" customWidth="1"/>
    <col min="2808" max="2808" width="10.28515625" style="3" customWidth="1"/>
    <col min="2809" max="3035" width="7.28515625" style="3"/>
    <col min="3036" max="3036" width="2.28515625" style="3" customWidth="1"/>
    <col min="3037" max="3037" width="6" style="3" customWidth="1"/>
    <col min="3038" max="3039" width="2.28515625" style="3" customWidth="1"/>
    <col min="3040" max="3040" width="9" style="3" bestFit="1" customWidth="1"/>
    <col min="3041" max="3041" width="2.28515625" style="3" customWidth="1"/>
    <col min="3042" max="3042" width="9" style="3" bestFit="1" customWidth="1"/>
    <col min="3043" max="3043" width="2.28515625" style="3" customWidth="1"/>
    <col min="3044" max="3044" width="9" style="3" bestFit="1" customWidth="1"/>
    <col min="3045" max="3045" width="2.28515625" style="3" customWidth="1"/>
    <col min="3046" max="3046" width="9" style="3" bestFit="1" customWidth="1"/>
    <col min="3047" max="3047" width="2.28515625" style="3" customWidth="1"/>
    <col min="3048" max="3048" width="9" style="3" bestFit="1" customWidth="1"/>
    <col min="3049" max="3049" width="2.28515625" style="3" customWidth="1"/>
    <col min="3050" max="3050" width="9" style="3" bestFit="1" customWidth="1"/>
    <col min="3051" max="3051" width="5" style="3" customWidth="1"/>
    <col min="3052" max="3052" width="9" style="3" bestFit="1" customWidth="1"/>
    <col min="3053" max="3053" width="2.28515625" style="3" customWidth="1"/>
    <col min="3054" max="3054" width="9" style="3" bestFit="1" customWidth="1"/>
    <col min="3055" max="3055" width="2.28515625" style="3" customWidth="1"/>
    <col min="3056" max="3056" width="9" style="3" bestFit="1" customWidth="1"/>
    <col min="3057" max="3057" width="2.28515625" style="3" customWidth="1"/>
    <col min="3058" max="3058" width="9" style="3" bestFit="1" customWidth="1"/>
    <col min="3059" max="3059" width="6.28515625" style="3" customWidth="1"/>
    <col min="3060" max="3060" width="9.28515625" style="3" customWidth="1"/>
    <col min="3061" max="3061" width="9.42578125" style="3" customWidth="1"/>
    <col min="3062" max="3062" width="9.7109375" style="3" customWidth="1"/>
    <col min="3063" max="3063" width="4.42578125" style="3" customWidth="1"/>
    <col min="3064" max="3064" width="10.28515625" style="3" customWidth="1"/>
    <col min="3065" max="3291" width="7.28515625" style="3"/>
    <col min="3292" max="3292" width="2.28515625" style="3" customWidth="1"/>
    <col min="3293" max="3293" width="6" style="3" customWidth="1"/>
    <col min="3294" max="3295" width="2.28515625" style="3" customWidth="1"/>
    <col min="3296" max="3296" width="9" style="3" bestFit="1" customWidth="1"/>
    <col min="3297" max="3297" width="2.28515625" style="3" customWidth="1"/>
    <col min="3298" max="3298" width="9" style="3" bestFit="1" customWidth="1"/>
    <col min="3299" max="3299" width="2.28515625" style="3" customWidth="1"/>
    <col min="3300" max="3300" width="9" style="3" bestFit="1" customWidth="1"/>
    <col min="3301" max="3301" width="2.28515625" style="3" customWidth="1"/>
    <col min="3302" max="3302" width="9" style="3" bestFit="1" customWidth="1"/>
    <col min="3303" max="3303" width="2.28515625" style="3" customWidth="1"/>
    <col min="3304" max="3304" width="9" style="3" bestFit="1" customWidth="1"/>
    <col min="3305" max="3305" width="2.28515625" style="3" customWidth="1"/>
    <col min="3306" max="3306" width="9" style="3" bestFit="1" customWidth="1"/>
    <col min="3307" max="3307" width="5" style="3" customWidth="1"/>
    <col min="3308" max="3308" width="9" style="3" bestFit="1" customWidth="1"/>
    <col min="3309" max="3309" width="2.28515625" style="3" customWidth="1"/>
    <col min="3310" max="3310" width="9" style="3" bestFit="1" customWidth="1"/>
    <col min="3311" max="3311" width="2.28515625" style="3" customWidth="1"/>
    <col min="3312" max="3312" width="9" style="3" bestFit="1" customWidth="1"/>
    <col min="3313" max="3313" width="2.28515625" style="3" customWidth="1"/>
    <col min="3314" max="3314" width="9" style="3" bestFit="1" customWidth="1"/>
    <col min="3315" max="3315" width="6.28515625" style="3" customWidth="1"/>
    <col min="3316" max="3316" width="9.28515625" style="3" customWidth="1"/>
    <col min="3317" max="3317" width="9.42578125" style="3" customWidth="1"/>
    <col min="3318" max="3318" width="9.7109375" style="3" customWidth="1"/>
    <col min="3319" max="3319" width="4.42578125" style="3" customWidth="1"/>
    <col min="3320" max="3320" width="10.28515625" style="3" customWidth="1"/>
    <col min="3321" max="3547" width="7.28515625" style="3"/>
    <col min="3548" max="3548" width="2.28515625" style="3" customWidth="1"/>
    <col min="3549" max="3549" width="6" style="3" customWidth="1"/>
    <col min="3550" max="3551" width="2.28515625" style="3" customWidth="1"/>
    <col min="3552" max="3552" width="9" style="3" bestFit="1" customWidth="1"/>
    <col min="3553" max="3553" width="2.28515625" style="3" customWidth="1"/>
    <col min="3554" max="3554" width="9" style="3" bestFit="1" customWidth="1"/>
    <col min="3555" max="3555" width="2.28515625" style="3" customWidth="1"/>
    <col min="3556" max="3556" width="9" style="3" bestFit="1" customWidth="1"/>
    <col min="3557" max="3557" width="2.28515625" style="3" customWidth="1"/>
    <col min="3558" max="3558" width="9" style="3" bestFit="1" customWidth="1"/>
    <col min="3559" max="3559" width="2.28515625" style="3" customWidth="1"/>
    <col min="3560" max="3560" width="9" style="3" bestFit="1" customWidth="1"/>
    <col min="3561" max="3561" width="2.28515625" style="3" customWidth="1"/>
    <col min="3562" max="3562" width="9" style="3" bestFit="1" customWidth="1"/>
    <col min="3563" max="3563" width="5" style="3" customWidth="1"/>
    <col min="3564" max="3564" width="9" style="3" bestFit="1" customWidth="1"/>
    <col min="3565" max="3565" width="2.28515625" style="3" customWidth="1"/>
    <col min="3566" max="3566" width="9" style="3" bestFit="1" customWidth="1"/>
    <col min="3567" max="3567" width="2.28515625" style="3" customWidth="1"/>
    <col min="3568" max="3568" width="9" style="3" bestFit="1" customWidth="1"/>
    <col min="3569" max="3569" width="2.28515625" style="3" customWidth="1"/>
    <col min="3570" max="3570" width="9" style="3" bestFit="1" customWidth="1"/>
    <col min="3571" max="3571" width="6.28515625" style="3" customWidth="1"/>
    <col min="3572" max="3572" width="9.28515625" style="3" customWidth="1"/>
    <col min="3573" max="3573" width="9.42578125" style="3" customWidth="1"/>
    <col min="3574" max="3574" width="9.7109375" style="3" customWidth="1"/>
    <col min="3575" max="3575" width="4.42578125" style="3" customWidth="1"/>
    <col min="3576" max="3576" width="10.28515625" style="3" customWidth="1"/>
    <col min="3577" max="3803" width="7.28515625" style="3"/>
    <col min="3804" max="3804" width="2.28515625" style="3" customWidth="1"/>
    <col min="3805" max="3805" width="6" style="3" customWidth="1"/>
    <col min="3806" max="3807" width="2.28515625" style="3" customWidth="1"/>
    <col min="3808" max="3808" width="9" style="3" bestFit="1" customWidth="1"/>
    <col min="3809" max="3809" width="2.28515625" style="3" customWidth="1"/>
    <col min="3810" max="3810" width="9" style="3" bestFit="1" customWidth="1"/>
    <col min="3811" max="3811" width="2.28515625" style="3" customWidth="1"/>
    <col min="3812" max="3812" width="9" style="3" bestFit="1" customWidth="1"/>
    <col min="3813" max="3813" width="2.28515625" style="3" customWidth="1"/>
    <col min="3814" max="3814" width="9" style="3" bestFit="1" customWidth="1"/>
    <col min="3815" max="3815" width="2.28515625" style="3" customWidth="1"/>
    <col min="3816" max="3816" width="9" style="3" bestFit="1" customWidth="1"/>
    <col min="3817" max="3817" width="2.28515625" style="3" customWidth="1"/>
    <col min="3818" max="3818" width="9" style="3" bestFit="1" customWidth="1"/>
    <col min="3819" max="3819" width="5" style="3" customWidth="1"/>
    <col min="3820" max="3820" width="9" style="3" bestFit="1" customWidth="1"/>
    <col min="3821" max="3821" width="2.28515625" style="3" customWidth="1"/>
    <col min="3822" max="3822" width="9" style="3" bestFit="1" customWidth="1"/>
    <col min="3823" max="3823" width="2.28515625" style="3" customWidth="1"/>
    <col min="3824" max="3824" width="9" style="3" bestFit="1" customWidth="1"/>
    <col min="3825" max="3825" width="2.28515625" style="3" customWidth="1"/>
    <col min="3826" max="3826" width="9" style="3" bestFit="1" customWidth="1"/>
    <col min="3827" max="3827" width="6.28515625" style="3" customWidth="1"/>
    <col min="3828" max="3828" width="9.28515625" style="3" customWidth="1"/>
    <col min="3829" max="3829" width="9.42578125" style="3" customWidth="1"/>
    <col min="3830" max="3830" width="9.7109375" style="3" customWidth="1"/>
    <col min="3831" max="3831" width="4.42578125" style="3" customWidth="1"/>
    <col min="3832" max="3832" width="10.28515625" style="3" customWidth="1"/>
    <col min="3833" max="4059" width="7.28515625" style="3"/>
    <col min="4060" max="4060" width="2.28515625" style="3" customWidth="1"/>
    <col min="4061" max="4061" width="6" style="3" customWidth="1"/>
    <col min="4062" max="4063" width="2.28515625" style="3" customWidth="1"/>
    <col min="4064" max="4064" width="9" style="3" bestFit="1" customWidth="1"/>
    <col min="4065" max="4065" width="2.28515625" style="3" customWidth="1"/>
    <col min="4066" max="4066" width="9" style="3" bestFit="1" customWidth="1"/>
    <col min="4067" max="4067" width="2.28515625" style="3" customWidth="1"/>
    <col min="4068" max="4068" width="9" style="3" bestFit="1" customWidth="1"/>
    <col min="4069" max="4069" width="2.28515625" style="3" customWidth="1"/>
    <col min="4070" max="4070" width="9" style="3" bestFit="1" customWidth="1"/>
    <col min="4071" max="4071" width="2.28515625" style="3" customWidth="1"/>
    <col min="4072" max="4072" width="9" style="3" bestFit="1" customWidth="1"/>
    <col min="4073" max="4073" width="2.28515625" style="3" customWidth="1"/>
    <col min="4074" max="4074" width="9" style="3" bestFit="1" customWidth="1"/>
    <col min="4075" max="4075" width="5" style="3" customWidth="1"/>
    <col min="4076" max="4076" width="9" style="3" bestFit="1" customWidth="1"/>
    <col min="4077" max="4077" width="2.28515625" style="3" customWidth="1"/>
    <col min="4078" max="4078" width="9" style="3" bestFit="1" customWidth="1"/>
    <col min="4079" max="4079" width="2.28515625" style="3" customWidth="1"/>
    <col min="4080" max="4080" width="9" style="3" bestFit="1" customWidth="1"/>
    <col min="4081" max="4081" width="2.28515625" style="3" customWidth="1"/>
    <col min="4082" max="4082" width="9" style="3" bestFit="1" customWidth="1"/>
    <col min="4083" max="4083" width="6.28515625" style="3" customWidth="1"/>
    <col min="4084" max="4084" width="9.28515625" style="3" customWidth="1"/>
    <col min="4085" max="4085" width="9.42578125" style="3" customWidth="1"/>
    <col min="4086" max="4086" width="9.7109375" style="3" customWidth="1"/>
    <col min="4087" max="4087" width="4.42578125" style="3" customWidth="1"/>
    <col min="4088" max="4088" width="10.28515625" style="3" customWidth="1"/>
    <col min="4089" max="4315" width="7.28515625" style="3"/>
    <col min="4316" max="4316" width="2.28515625" style="3" customWidth="1"/>
    <col min="4317" max="4317" width="6" style="3" customWidth="1"/>
    <col min="4318" max="4319" width="2.28515625" style="3" customWidth="1"/>
    <col min="4320" max="4320" width="9" style="3" bestFit="1" customWidth="1"/>
    <col min="4321" max="4321" width="2.28515625" style="3" customWidth="1"/>
    <col min="4322" max="4322" width="9" style="3" bestFit="1" customWidth="1"/>
    <col min="4323" max="4323" width="2.28515625" style="3" customWidth="1"/>
    <col min="4324" max="4324" width="9" style="3" bestFit="1" customWidth="1"/>
    <col min="4325" max="4325" width="2.28515625" style="3" customWidth="1"/>
    <col min="4326" max="4326" width="9" style="3" bestFit="1" customWidth="1"/>
    <col min="4327" max="4327" width="2.28515625" style="3" customWidth="1"/>
    <col min="4328" max="4328" width="9" style="3" bestFit="1" customWidth="1"/>
    <col min="4329" max="4329" width="2.28515625" style="3" customWidth="1"/>
    <col min="4330" max="4330" width="9" style="3" bestFit="1" customWidth="1"/>
    <col min="4331" max="4331" width="5" style="3" customWidth="1"/>
    <col min="4332" max="4332" width="9" style="3" bestFit="1" customWidth="1"/>
    <col min="4333" max="4333" width="2.28515625" style="3" customWidth="1"/>
    <col min="4334" max="4334" width="9" style="3" bestFit="1" customWidth="1"/>
    <col min="4335" max="4335" width="2.28515625" style="3" customWidth="1"/>
    <col min="4336" max="4336" width="9" style="3" bestFit="1" customWidth="1"/>
    <col min="4337" max="4337" width="2.28515625" style="3" customWidth="1"/>
    <col min="4338" max="4338" width="9" style="3" bestFit="1" customWidth="1"/>
    <col min="4339" max="4339" width="6.28515625" style="3" customWidth="1"/>
    <col min="4340" max="4340" width="9.28515625" style="3" customWidth="1"/>
    <col min="4341" max="4341" width="9.42578125" style="3" customWidth="1"/>
    <col min="4342" max="4342" width="9.7109375" style="3" customWidth="1"/>
    <col min="4343" max="4343" width="4.42578125" style="3" customWidth="1"/>
    <col min="4344" max="4344" width="10.28515625" style="3" customWidth="1"/>
    <col min="4345" max="4571" width="7.28515625" style="3"/>
    <col min="4572" max="4572" width="2.28515625" style="3" customWidth="1"/>
    <col min="4573" max="4573" width="6" style="3" customWidth="1"/>
    <col min="4574" max="4575" width="2.28515625" style="3" customWidth="1"/>
    <col min="4576" max="4576" width="9" style="3" bestFit="1" customWidth="1"/>
    <col min="4577" max="4577" width="2.28515625" style="3" customWidth="1"/>
    <col min="4578" max="4578" width="9" style="3" bestFit="1" customWidth="1"/>
    <col min="4579" max="4579" width="2.28515625" style="3" customWidth="1"/>
    <col min="4580" max="4580" width="9" style="3" bestFit="1" customWidth="1"/>
    <col min="4581" max="4581" width="2.28515625" style="3" customWidth="1"/>
    <col min="4582" max="4582" width="9" style="3" bestFit="1" customWidth="1"/>
    <col min="4583" max="4583" width="2.28515625" style="3" customWidth="1"/>
    <col min="4584" max="4584" width="9" style="3" bestFit="1" customWidth="1"/>
    <col min="4585" max="4585" width="2.28515625" style="3" customWidth="1"/>
    <col min="4586" max="4586" width="9" style="3" bestFit="1" customWidth="1"/>
    <col min="4587" max="4587" width="5" style="3" customWidth="1"/>
    <col min="4588" max="4588" width="9" style="3" bestFit="1" customWidth="1"/>
    <col min="4589" max="4589" width="2.28515625" style="3" customWidth="1"/>
    <col min="4590" max="4590" width="9" style="3" bestFit="1" customWidth="1"/>
    <col min="4591" max="4591" width="2.28515625" style="3" customWidth="1"/>
    <col min="4592" max="4592" width="9" style="3" bestFit="1" customWidth="1"/>
    <col min="4593" max="4593" width="2.28515625" style="3" customWidth="1"/>
    <col min="4594" max="4594" width="9" style="3" bestFit="1" customWidth="1"/>
    <col min="4595" max="4595" width="6.28515625" style="3" customWidth="1"/>
    <col min="4596" max="4596" width="9.28515625" style="3" customWidth="1"/>
    <col min="4597" max="4597" width="9.42578125" style="3" customWidth="1"/>
    <col min="4598" max="4598" width="9.7109375" style="3" customWidth="1"/>
    <col min="4599" max="4599" width="4.42578125" style="3" customWidth="1"/>
    <col min="4600" max="4600" width="10.28515625" style="3" customWidth="1"/>
    <col min="4601" max="4827" width="7.28515625" style="3"/>
    <col min="4828" max="4828" width="2.28515625" style="3" customWidth="1"/>
    <col min="4829" max="4829" width="6" style="3" customWidth="1"/>
    <col min="4830" max="4831" width="2.28515625" style="3" customWidth="1"/>
    <col min="4832" max="4832" width="9" style="3" bestFit="1" customWidth="1"/>
    <col min="4833" max="4833" width="2.28515625" style="3" customWidth="1"/>
    <col min="4834" max="4834" width="9" style="3" bestFit="1" customWidth="1"/>
    <col min="4835" max="4835" width="2.28515625" style="3" customWidth="1"/>
    <col min="4836" max="4836" width="9" style="3" bestFit="1" customWidth="1"/>
    <col min="4837" max="4837" width="2.28515625" style="3" customWidth="1"/>
    <col min="4838" max="4838" width="9" style="3" bestFit="1" customWidth="1"/>
    <col min="4839" max="4839" width="2.28515625" style="3" customWidth="1"/>
    <col min="4840" max="4840" width="9" style="3" bestFit="1" customWidth="1"/>
    <col min="4841" max="4841" width="2.28515625" style="3" customWidth="1"/>
    <col min="4842" max="4842" width="9" style="3" bestFit="1" customWidth="1"/>
    <col min="4843" max="4843" width="5" style="3" customWidth="1"/>
    <col min="4844" max="4844" width="9" style="3" bestFit="1" customWidth="1"/>
    <col min="4845" max="4845" width="2.28515625" style="3" customWidth="1"/>
    <col min="4846" max="4846" width="9" style="3" bestFit="1" customWidth="1"/>
    <col min="4847" max="4847" width="2.28515625" style="3" customWidth="1"/>
    <col min="4848" max="4848" width="9" style="3" bestFit="1" customWidth="1"/>
    <col min="4849" max="4849" width="2.28515625" style="3" customWidth="1"/>
    <col min="4850" max="4850" width="9" style="3" bestFit="1" customWidth="1"/>
    <col min="4851" max="4851" width="6.28515625" style="3" customWidth="1"/>
    <col min="4852" max="4852" width="9.28515625" style="3" customWidth="1"/>
    <col min="4853" max="4853" width="9.42578125" style="3" customWidth="1"/>
    <col min="4854" max="4854" width="9.7109375" style="3" customWidth="1"/>
    <col min="4855" max="4855" width="4.42578125" style="3" customWidth="1"/>
    <col min="4856" max="4856" width="10.28515625" style="3" customWidth="1"/>
    <col min="4857" max="5083" width="7.28515625" style="3"/>
    <col min="5084" max="5084" width="2.28515625" style="3" customWidth="1"/>
    <col min="5085" max="5085" width="6" style="3" customWidth="1"/>
    <col min="5086" max="5087" width="2.28515625" style="3" customWidth="1"/>
    <col min="5088" max="5088" width="9" style="3" bestFit="1" customWidth="1"/>
    <col min="5089" max="5089" width="2.28515625" style="3" customWidth="1"/>
    <col min="5090" max="5090" width="9" style="3" bestFit="1" customWidth="1"/>
    <col min="5091" max="5091" width="2.28515625" style="3" customWidth="1"/>
    <col min="5092" max="5092" width="9" style="3" bestFit="1" customWidth="1"/>
    <col min="5093" max="5093" width="2.28515625" style="3" customWidth="1"/>
    <col min="5094" max="5094" width="9" style="3" bestFit="1" customWidth="1"/>
    <col min="5095" max="5095" width="2.28515625" style="3" customWidth="1"/>
    <col min="5096" max="5096" width="9" style="3" bestFit="1" customWidth="1"/>
    <col min="5097" max="5097" width="2.28515625" style="3" customWidth="1"/>
    <col min="5098" max="5098" width="9" style="3" bestFit="1" customWidth="1"/>
    <col min="5099" max="5099" width="5" style="3" customWidth="1"/>
    <col min="5100" max="5100" width="9" style="3" bestFit="1" customWidth="1"/>
    <col min="5101" max="5101" width="2.28515625" style="3" customWidth="1"/>
    <col min="5102" max="5102" width="9" style="3" bestFit="1" customWidth="1"/>
    <col min="5103" max="5103" width="2.28515625" style="3" customWidth="1"/>
    <col min="5104" max="5104" width="9" style="3" bestFit="1" customWidth="1"/>
    <col min="5105" max="5105" width="2.28515625" style="3" customWidth="1"/>
    <col min="5106" max="5106" width="9" style="3" bestFit="1" customWidth="1"/>
    <col min="5107" max="5107" width="6.28515625" style="3" customWidth="1"/>
    <col min="5108" max="5108" width="9.28515625" style="3" customWidth="1"/>
    <col min="5109" max="5109" width="9.42578125" style="3" customWidth="1"/>
    <col min="5110" max="5110" width="9.7109375" style="3" customWidth="1"/>
    <col min="5111" max="5111" width="4.42578125" style="3" customWidth="1"/>
    <col min="5112" max="5112" width="10.28515625" style="3" customWidth="1"/>
    <col min="5113" max="5339" width="7.28515625" style="3"/>
    <col min="5340" max="5340" width="2.28515625" style="3" customWidth="1"/>
    <col min="5341" max="5341" width="6" style="3" customWidth="1"/>
    <col min="5342" max="5343" width="2.28515625" style="3" customWidth="1"/>
    <col min="5344" max="5344" width="9" style="3" bestFit="1" customWidth="1"/>
    <col min="5345" max="5345" width="2.28515625" style="3" customWidth="1"/>
    <col min="5346" max="5346" width="9" style="3" bestFit="1" customWidth="1"/>
    <col min="5347" max="5347" width="2.28515625" style="3" customWidth="1"/>
    <col min="5348" max="5348" width="9" style="3" bestFit="1" customWidth="1"/>
    <col min="5349" max="5349" width="2.28515625" style="3" customWidth="1"/>
    <col min="5350" max="5350" width="9" style="3" bestFit="1" customWidth="1"/>
    <col min="5351" max="5351" width="2.28515625" style="3" customWidth="1"/>
    <col min="5352" max="5352" width="9" style="3" bestFit="1" customWidth="1"/>
    <col min="5353" max="5353" width="2.28515625" style="3" customWidth="1"/>
    <col min="5354" max="5354" width="9" style="3" bestFit="1" customWidth="1"/>
    <col min="5355" max="5355" width="5" style="3" customWidth="1"/>
    <col min="5356" max="5356" width="9" style="3" bestFit="1" customWidth="1"/>
    <col min="5357" max="5357" width="2.28515625" style="3" customWidth="1"/>
    <col min="5358" max="5358" width="9" style="3" bestFit="1" customWidth="1"/>
    <col min="5359" max="5359" width="2.28515625" style="3" customWidth="1"/>
    <col min="5360" max="5360" width="9" style="3" bestFit="1" customWidth="1"/>
    <col min="5361" max="5361" width="2.28515625" style="3" customWidth="1"/>
    <col min="5362" max="5362" width="9" style="3" bestFit="1" customWidth="1"/>
    <col min="5363" max="5363" width="6.28515625" style="3" customWidth="1"/>
    <col min="5364" max="5364" width="9.28515625" style="3" customWidth="1"/>
    <col min="5365" max="5365" width="9.42578125" style="3" customWidth="1"/>
    <col min="5366" max="5366" width="9.7109375" style="3" customWidth="1"/>
    <col min="5367" max="5367" width="4.42578125" style="3" customWidth="1"/>
    <col min="5368" max="5368" width="10.28515625" style="3" customWidth="1"/>
    <col min="5369" max="5595" width="7.28515625" style="3"/>
    <col min="5596" max="5596" width="2.28515625" style="3" customWidth="1"/>
    <col min="5597" max="5597" width="6" style="3" customWidth="1"/>
    <col min="5598" max="5599" width="2.28515625" style="3" customWidth="1"/>
    <col min="5600" max="5600" width="9" style="3" bestFit="1" customWidth="1"/>
    <col min="5601" max="5601" width="2.28515625" style="3" customWidth="1"/>
    <col min="5602" max="5602" width="9" style="3" bestFit="1" customWidth="1"/>
    <col min="5603" max="5603" width="2.28515625" style="3" customWidth="1"/>
    <col min="5604" max="5604" width="9" style="3" bestFit="1" customWidth="1"/>
    <col min="5605" max="5605" width="2.28515625" style="3" customWidth="1"/>
    <col min="5606" max="5606" width="9" style="3" bestFit="1" customWidth="1"/>
    <col min="5607" max="5607" width="2.28515625" style="3" customWidth="1"/>
    <col min="5608" max="5608" width="9" style="3" bestFit="1" customWidth="1"/>
    <col min="5609" max="5609" width="2.28515625" style="3" customWidth="1"/>
    <col min="5610" max="5610" width="9" style="3" bestFit="1" customWidth="1"/>
    <col min="5611" max="5611" width="5" style="3" customWidth="1"/>
    <col min="5612" max="5612" width="9" style="3" bestFit="1" customWidth="1"/>
    <col min="5613" max="5613" width="2.28515625" style="3" customWidth="1"/>
    <col min="5614" max="5614" width="9" style="3" bestFit="1" customWidth="1"/>
    <col min="5615" max="5615" width="2.28515625" style="3" customWidth="1"/>
    <col min="5616" max="5616" width="9" style="3" bestFit="1" customWidth="1"/>
    <col min="5617" max="5617" width="2.28515625" style="3" customWidth="1"/>
    <col min="5618" max="5618" width="9" style="3" bestFit="1" customWidth="1"/>
    <col min="5619" max="5619" width="6.28515625" style="3" customWidth="1"/>
    <col min="5620" max="5620" width="9.28515625" style="3" customWidth="1"/>
    <col min="5621" max="5621" width="9.42578125" style="3" customWidth="1"/>
    <col min="5622" max="5622" width="9.7109375" style="3" customWidth="1"/>
    <col min="5623" max="5623" width="4.42578125" style="3" customWidth="1"/>
    <col min="5624" max="5624" width="10.28515625" style="3" customWidth="1"/>
    <col min="5625" max="5851" width="7.28515625" style="3"/>
    <col min="5852" max="5852" width="2.28515625" style="3" customWidth="1"/>
    <col min="5853" max="5853" width="6" style="3" customWidth="1"/>
    <col min="5854" max="5855" width="2.28515625" style="3" customWidth="1"/>
    <col min="5856" max="5856" width="9" style="3" bestFit="1" customWidth="1"/>
    <col min="5857" max="5857" width="2.28515625" style="3" customWidth="1"/>
    <col min="5858" max="5858" width="9" style="3" bestFit="1" customWidth="1"/>
    <col min="5859" max="5859" width="2.28515625" style="3" customWidth="1"/>
    <col min="5860" max="5860" width="9" style="3" bestFit="1" customWidth="1"/>
    <col min="5861" max="5861" width="2.28515625" style="3" customWidth="1"/>
    <col min="5862" max="5862" width="9" style="3" bestFit="1" customWidth="1"/>
    <col min="5863" max="5863" width="2.28515625" style="3" customWidth="1"/>
    <col min="5864" max="5864" width="9" style="3" bestFit="1" customWidth="1"/>
    <col min="5865" max="5865" width="2.28515625" style="3" customWidth="1"/>
    <col min="5866" max="5866" width="9" style="3" bestFit="1" customWidth="1"/>
    <col min="5867" max="5867" width="5" style="3" customWidth="1"/>
    <col min="5868" max="5868" width="9" style="3" bestFit="1" customWidth="1"/>
    <col min="5869" max="5869" width="2.28515625" style="3" customWidth="1"/>
    <col min="5870" max="5870" width="9" style="3" bestFit="1" customWidth="1"/>
    <col min="5871" max="5871" width="2.28515625" style="3" customWidth="1"/>
    <col min="5872" max="5872" width="9" style="3" bestFit="1" customWidth="1"/>
    <col min="5873" max="5873" width="2.28515625" style="3" customWidth="1"/>
    <col min="5874" max="5874" width="9" style="3" bestFit="1" customWidth="1"/>
    <col min="5875" max="5875" width="6.28515625" style="3" customWidth="1"/>
    <col min="5876" max="5876" width="9.28515625" style="3" customWidth="1"/>
    <col min="5877" max="5877" width="9.42578125" style="3" customWidth="1"/>
    <col min="5878" max="5878" width="9.7109375" style="3" customWidth="1"/>
    <col min="5879" max="5879" width="4.42578125" style="3" customWidth="1"/>
    <col min="5880" max="5880" width="10.28515625" style="3" customWidth="1"/>
    <col min="5881" max="6107" width="7.28515625" style="3"/>
    <col min="6108" max="6108" width="2.28515625" style="3" customWidth="1"/>
    <col min="6109" max="6109" width="6" style="3" customWidth="1"/>
    <col min="6110" max="6111" width="2.28515625" style="3" customWidth="1"/>
    <col min="6112" max="6112" width="9" style="3" bestFit="1" customWidth="1"/>
    <col min="6113" max="6113" width="2.28515625" style="3" customWidth="1"/>
    <col min="6114" max="6114" width="9" style="3" bestFit="1" customWidth="1"/>
    <col min="6115" max="6115" width="2.28515625" style="3" customWidth="1"/>
    <col min="6116" max="6116" width="9" style="3" bestFit="1" customWidth="1"/>
    <col min="6117" max="6117" width="2.28515625" style="3" customWidth="1"/>
    <col min="6118" max="6118" width="9" style="3" bestFit="1" customWidth="1"/>
    <col min="6119" max="6119" width="2.28515625" style="3" customWidth="1"/>
    <col min="6120" max="6120" width="9" style="3" bestFit="1" customWidth="1"/>
    <col min="6121" max="6121" width="2.28515625" style="3" customWidth="1"/>
    <col min="6122" max="6122" width="9" style="3" bestFit="1" customWidth="1"/>
    <col min="6123" max="6123" width="5" style="3" customWidth="1"/>
    <col min="6124" max="6124" width="9" style="3" bestFit="1" customWidth="1"/>
    <col min="6125" max="6125" width="2.28515625" style="3" customWidth="1"/>
    <col min="6126" max="6126" width="9" style="3" bestFit="1" customWidth="1"/>
    <col min="6127" max="6127" width="2.28515625" style="3" customWidth="1"/>
    <col min="6128" max="6128" width="9" style="3" bestFit="1" customWidth="1"/>
    <col min="6129" max="6129" width="2.28515625" style="3" customWidth="1"/>
    <col min="6130" max="6130" width="9" style="3" bestFit="1" customWidth="1"/>
    <col min="6131" max="6131" width="6.28515625" style="3" customWidth="1"/>
    <col min="6132" max="6132" width="9.28515625" style="3" customWidth="1"/>
    <col min="6133" max="6133" width="9.42578125" style="3" customWidth="1"/>
    <col min="6134" max="6134" width="9.7109375" style="3" customWidth="1"/>
    <col min="6135" max="6135" width="4.42578125" style="3" customWidth="1"/>
    <col min="6136" max="6136" width="10.28515625" style="3" customWidth="1"/>
    <col min="6137" max="6363" width="7.28515625" style="3"/>
    <col min="6364" max="6364" width="2.28515625" style="3" customWidth="1"/>
    <col min="6365" max="6365" width="6" style="3" customWidth="1"/>
    <col min="6366" max="6367" width="2.28515625" style="3" customWidth="1"/>
    <col min="6368" max="6368" width="9" style="3" bestFit="1" customWidth="1"/>
    <col min="6369" max="6369" width="2.28515625" style="3" customWidth="1"/>
    <col min="6370" max="6370" width="9" style="3" bestFit="1" customWidth="1"/>
    <col min="6371" max="6371" width="2.28515625" style="3" customWidth="1"/>
    <col min="6372" max="6372" width="9" style="3" bestFit="1" customWidth="1"/>
    <col min="6373" max="6373" width="2.28515625" style="3" customWidth="1"/>
    <col min="6374" max="6374" width="9" style="3" bestFit="1" customWidth="1"/>
    <col min="6375" max="6375" width="2.28515625" style="3" customWidth="1"/>
    <col min="6376" max="6376" width="9" style="3" bestFit="1" customWidth="1"/>
    <col min="6377" max="6377" width="2.28515625" style="3" customWidth="1"/>
    <col min="6378" max="6378" width="9" style="3" bestFit="1" customWidth="1"/>
    <col min="6379" max="6379" width="5" style="3" customWidth="1"/>
    <col min="6380" max="6380" width="9" style="3" bestFit="1" customWidth="1"/>
    <col min="6381" max="6381" width="2.28515625" style="3" customWidth="1"/>
    <col min="6382" max="6382" width="9" style="3" bestFit="1" customWidth="1"/>
    <col min="6383" max="6383" width="2.28515625" style="3" customWidth="1"/>
    <col min="6384" max="6384" width="9" style="3" bestFit="1" customWidth="1"/>
    <col min="6385" max="6385" width="2.28515625" style="3" customWidth="1"/>
    <col min="6386" max="6386" width="9" style="3" bestFit="1" customWidth="1"/>
    <col min="6387" max="6387" width="6.28515625" style="3" customWidth="1"/>
    <col min="6388" max="6388" width="9.28515625" style="3" customWidth="1"/>
    <col min="6389" max="6389" width="9.42578125" style="3" customWidth="1"/>
    <col min="6390" max="6390" width="9.7109375" style="3" customWidth="1"/>
    <col min="6391" max="6391" width="4.42578125" style="3" customWidth="1"/>
    <col min="6392" max="6392" width="10.28515625" style="3" customWidth="1"/>
    <col min="6393" max="6619" width="7.28515625" style="3"/>
    <col min="6620" max="6620" width="2.28515625" style="3" customWidth="1"/>
    <col min="6621" max="6621" width="6" style="3" customWidth="1"/>
    <col min="6622" max="6623" width="2.28515625" style="3" customWidth="1"/>
    <col min="6624" max="6624" width="9" style="3" bestFit="1" customWidth="1"/>
    <col min="6625" max="6625" width="2.28515625" style="3" customWidth="1"/>
    <col min="6626" max="6626" width="9" style="3" bestFit="1" customWidth="1"/>
    <col min="6627" max="6627" width="2.28515625" style="3" customWidth="1"/>
    <col min="6628" max="6628" width="9" style="3" bestFit="1" customWidth="1"/>
    <col min="6629" max="6629" width="2.28515625" style="3" customWidth="1"/>
    <col min="6630" max="6630" width="9" style="3" bestFit="1" customWidth="1"/>
    <col min="6631" max="6631" width="2.28515625" style="3" customWidth="1"/>
    <col min="6632" max="6632" width="9" style="3" bestFit="1" customWidth="1"/>
    <col min="6633" max="6633" width="2.28515625" style="3" customWidth="1"/>
    <col min="6634" max="6634" width="9" style="3" bestFit="1" customWidth="1"/>
    <col min="6635" max="6635" width="5" style="3" customWidth="1"/>
    <col min="6636" max="6636" width="9" style="3" bestFit="1" customWidth="1"/>
    <col min="6637" max="6637" width="2.28515625" style="3" customWidth="1"/>
    <col min="6638" max="6638" width="9" style="3" bestFit="1" customWidth="1"/>
    <col min="6639" max="6639" width="2.28515625" style="3" customWidth="1"/>
    <col min="6640" max="6640" width="9" style="3" bestFit="1" customWidth="1"/>
    <col min="6641" max="6641" width="2.28515625" style="3" customWidth="1"/>
    <col min="6642" max="6642" width="9" style="3" bestFit="1" customWidth="1"/>
    <col min="6643" max="6643" width="6.28515625" style="3" customWidth="1"/>
    <col min="6644" max="6644" width="9.28515625" style="3" customWidth="1"/>
    <col min="6645" max="6645" width="9.42578125" style="3" customWidth="1"/>
    <col min="6646" max="6646" width="9.7109375" style="3" customWidth="1"/>
    <col min="6647" max="6647" width="4.42578125" style="3" customWidth="1"/>
    <col min="6648" max="6648" width="10.28515625" style="3" customWidth="1"/>
    <col min="6649" max="6875" width="7.28515625" style="3"/>
    <col min="6876" max="6876" width="2.28515625" style="3" customWidth="1"/>
    <col min="6877" max="6877" width="6" style="3" customWidth="1"/>
    <col min="6878" max="6879" width="2.28515625" style="3" customWidth="1"/>
    <col min="6880" max="6880" width="9" style="3" bestFit="1" customWidth="1"/>
    <col min="6881" max="6881" width="2.28515625" style="3" customWidth="1"/>
    <col min="6882" max="6882" width="9" style="3" bestFit="1" customWidth="1"/>
    <col min="6883" max="6883" width="2.28515625" style="3" customWidth="1"/>
    <col min="6884" max="6884" width="9" style="3" bestFit="1" customWidth="1"/>
    <col min="6885" max="6885" width="2.28515625" style="3" customWidth="1"/>
    <col min="6886" max="6886" width="9" style="3" bestFit="1" customWidth="1"/>
    <col min="6887" max="6887" width="2.28515625" style="3" customWidth="1"/>
    <col min="6888" max="6888" width="9" style="3" bestFit="1" customWidth="1"/>
    <col min="6889" max="6889" width="2.28515625" style="3" customWidth="1"/>
    <col min="6890" max="6890" width="9" style="3" bestFit="1" customWidth="1"/>
    <col min="6891" max="6891" width="5" style="3" customWidth="1"/>
    <col min="6892" max="6892" width="9" style="3" bestFit="1" customWidth="1"/>
    <col min="6893" max="6893" width="2.28515625" style="3" customWidth="1"/>
    <col min="6894" max="6894" width="9" style="3" bestFit="1" customWidth="1"/>
    <col min="6895" max="6895" width="2.28515625" style="3" customWidth="1"/>
    <col min="6896" max="6896" width="9" style="3" bestFit="1" customWidth="1"/>
    <col min="6897" max="6897" width="2.28515625" style="3" customWidth="1"/>
    <col min="6898" max="6898" width="9" style="3" bestFit="1" customWidth="1"/>
    <col min="6899" max="6899" width="6.28515625" style="3" customWidth="1"/>
    <col min="6900" max="6900" width="9.28515625" style="3" customWidth="1"/>
    <col min="6901" max="6901" width="9.42578125" style="3" customWidth="1"/>
    <col min="6902" max="6902" width="9.7109375" style="3" customWidth="1"/>
    <col min="6903" max="6903" width="4.42578125" style="3" customWidth="1"/>
    <col min="6904" max="6904" width="10.28515625" style="3" customWidth="1"/>
    <col min="6905" max="7131" width="7.28515625" style="3"/>
    <col min="7132" max="7132" width="2.28515625" style="3" customWidth="1"/>
    <col min="7133" max="7133" width="6" style="3" customWidth="1"/>
    <col min="7134" max="7135" width="2.28515625" style="3" customWidth="1"/>
    <col min="7136" max="7136" width="9" style="3" bestFit="1" customWidth="1"/>
    <col min="7137" max="7137" width="2.28515625" style="3" customWidth="1"/>
    <col min="7138" max="7138" width="9" style="3" bestFit="1" customWidth="1"/>
    <col min="7139" max="7139" width="2.28515625" style="3" customWidth="1"/>
    <col min="7140" max="7140" width="9" style="3" bestFit="1" customWidth="1"/>
    <col min="7141" max="7141" width="2.28515625" style="3" customWidth="1"/>
    <col min="7142" max="7142" width="9" style="3" bestFit="1" customWidth="1"/>
    <col min="7143" max="7143" width="2.28515625" style="3" customWidth="1"/>
    <col min="7144" max="7144" width="9" style="3" bestFit="1" customWidth="1"/>
    <col min="7145" max="7145" width="2.28515625" style="3" customWidth="1"/>
    <col min="7146" max="7146" width="9" style="3" bestFit="1" customWidth="1"/>
    <col min="7147" max="7147" width="5" style="3" customWidth="1"/>
    <col min="7148" max="7148" width="9" style="3" bestFit="1" customWidth="1"/>
    <col min="7149" max="7149" width="2.28515625" style="3" customWidth="1"/>
    <col min="7150" max="7150" width="9" style="3" bestFit="1" customWidth="1"/>
    <col min="7151" max="7151" width="2.28515625" style="3" customWidth="1"/>
    <col min="7152" max="7152" width="9" style="3" bestFit="1" customWidth="1"/>
    <col min="7153" max="7153" width="2.28515625" style="3" customWidth="1"/>
    <col min="7154" max="7154" width="9" style="3" bestFit="1" customWidth="1"/>
    <col min="7155" max="7155" width="6.28515625" style="3" customWidth="1"/>
    <col min="7156" max="7156" width="9.28515625" style="3" customWidth="1"/>
    <col min="7157" max="7157" width="9.42578125" style="3" customWidth="1"/>
    <col min="7158" max="7158" width="9.7109375" style="3" customWidth="1"/>
    <col min="7159" max="7159" width="4.42578125" style="3" customWidth="1"/>
    <col min="7160" max="7160" width="10.28515625" style="3" customWidth="1"/>
    <col min="7161" max="7387" width="7.28515625" style="3"/>
    <col min="7388" max="7388" width="2.28515625" style="3" customWidth="1"/>
    <col min="7389" max="7389" width="6" style="3" customWidth="1"/>
    <col min="7390" max="7391" width="2.28515625" style="3" customWidth="1"/>
    <col min="7392" max="7392" width="9" style="3" bestFit="1" customWidth="1"/>
    <col min="7393" max="7393" width="2.28515625" style="3" customWidth="1"/>
    <col min="7394" max="7394" width="9" style="3" bestFit="1" customWidth="1"/>
    <col min="7395" max="7395" width="2.28515625" style="3" customWidth="1"/>
    <col min="7396" max="7396" width="9" style="3" bestFit="1" customWidth="1"/>
    <col min="7397" max="7397" width="2.28515625" style="3" customWidth="1"/>
    <col min="7398" max="7398" width="9" style="3" bestFit="1" customWidth="1"/>
    <col min="7399" max="7399" width="2.28515625" style="3" customWidth="1"/>
    <col min="7400" max="7400" width="9" style="3" bestFit="1" customWidth="1"/>
    <col min="7401" max="7401" width="2.28515625" style="3" customWidth="1"/>
    <col min="7402" max="7402" width="9" style="3" bestFit="1" customWidth="1"/>
    <col min="7403" max="7403" width="5" style="3" customWidth="1"/>
    <col min="7404" max="7404" width="9" style="3" bestFit="1" customWidth="1"/>
    <col min="7405" max="7405" width="2.28515625" style="3" customWidth="1"/>
    <col min="7406" max="7406" width="9" style="3" bestFit="1" customWidth="1"/>
    <col min="7407" max="7407" width="2.28515625" style="3" customWidth="1"/>
    <col min="7408" max="7408" width="9" style="3" bestFit="1" customWidth="1"/>
    <col min="7409" max="7409" width="2.28515625" style="3" customWidth="1"/>
    <col min="7410" max="7410" width="9" style="3" bestFit="1" customWidth="1"/>
    <col min="7411" max="7411" width="6.28515625" style="3" customWidth="1"/>
    <col min="7412" max="7412" width="9.28515625" style="3" customWidth="1"/>
    <col min="7413" max="7413" width="9.42578125" style="3" customWidth="1"/>
    <col min="7414" max="7414" width="9.7109375" style="3" customWidth="1"/>
    <col min="7415" max="7415" width="4.42578125" style="3" customWidth="1"/>
    <col min="7416" max="7416" width="10.28515625" style="3" customWidth="1"/>
    <col min="7417" max="7643" width="7.28515625" style="3"/>
    <col min="7644" max="7644" width="2.28515625" style="3" customWidth="1"/>
    <col min="7645" max="7645" width="6" style="3" customWidth="1"/>
    <col min="7646" max="7647" width="2.28515625" style="3" customWidth="1"/>
    <col min="7648" max="7648" width="9" style="3" bestFit="1" customWidth="1"/>
    <col min="7649" max="7649" width="2.28515625" style="3" customWidth="1"/>
    <col min="7650" max="7650" width="9" style="3" bestFit="1" customWidth="1"/>
    <col min="7651" max="7651" width="2.28515625" style="3" customWidth="1"/>
    <col min="7652" max="7652" width="9" style="3" bestFit="1" customWidth="1"/>
    <col min="7653" max="7653" width="2.28515625" style="3" customWidth="1"/>
    <col min="7654" max="7654" width="9" style="3" bestFit="1" customWidth="1"/>
    <col min="7655" max="7655" width="2.28515625" style="3" customWidth="1"/>
    <col min="7656" max="7656" width="9" style="3" bestFit="1" customWidth="1"/>
    <col min="7657" max="7657" width="2.28515625" style="3" customWidth="1"/>
    <col min="7658" max="7658" width="9" style="3" bestFit="1" customWidth="1"/>
    <col min="7659" max="7659" width="5" style="3" customWidth="1"/>
    <col min="7660" max="7660" width="9" style="3" bestFit="1" customWidth="1"/>
    <col min="7661" max="7661" width="2.28515625" style="3" customWidth="1"/>
    <col min="7662" max="7662" width="9" style="3" bestFit="1" customWidth="1"/>
    <col min="7663" max="7663" width="2.28515625" style="3" customWidth="1"/>
    <col min="7664" max="7664" width="9" style="3" bestFit="1" customWidth="1"/>
    <col min="7665" max="7665" width="2.28515625" style="3" customWidth="1"/>
    <col min="7666" max="7666" width="9" style="3" bestFit="1" customWidth="1"/>
    <col min="7667" max="7667" width="6.28515625" style="3" customWidth="1"/>
    <col min="7668" max="7668" width="9.28515625" style="3" customWidth="1"/>
    <col min="7669" max="7669" width="9.42578125" style="3" customWidth="1"/>
    <col min="7670" max="7670" width="9.7109375" style="3" customWidth="1"/>
    <col min="7671" max="7671" width="4.42578125" style="3" customWidth="1"/>
    <col min="7672" max="7672" width="10.28515625" style="3" customWidth="1"/>
    <col min="7673" max="7899" width="7.28515625" style="3"/>
    <col min="7900" max="7900" width="2.28515625" style="3" customWidth="1"/>
    <col min="7901" max="7901" width="6" style="3" customWidth="1"/>
    <col min="7902" max="7903" width="2.28515625" style="3" customWidth="1"/>
    <col min="7904" max="7904" width="9" style="3" bestFit="1" customWidth="1"/>
    <col min="7905" max="7905" width="2.28515625" style="3" customWidth="1"/>
    <col min="7906" max="7906" width="9" style="3" bestFit="1" customWidth="1"/>
    <col min="7907" max="7907" width="2.28515625" style="3" customWidth="1"/>
    <col min="7908" max="7908" width="9" style="3" bestFit="1" customWidth="1"/>
    <col min="7909" max="7909" width="2.28515625" style="3" customWidth="1"/>
    <col min="7910" max="7910" width="9" style="3" bestFit="1" customWidth="1"/>
    <col min="7911" max="7911" width="2.28515625" style="3" customWidth="1"/>
    <col min="7912" max="7912" width="9" style="3" bestFit="1" customWidth="1"/>
    <col min="7913" max="7913" width="2.28515625" style="3" customWidth="1"/>
    <col min="7914" max="7914" width="9" style="3" bestFit="1" customWidth="1"/>
    <col min="7915" max="7915" width="5" style="3" customWidth="1"/>
    <col min="7916" max="7916" width="9" style="3" bestFit="1" customWidth="1"/>
    <col min="7917" max="7917" width="2.28515625" style="3" customWidth="1"/>
    <col min="7918" max="7918" width="9" style="3" bestFit="1" customWidth="1"/>
    <col min="7919" max="7919" width="2.28515625" style="3" customWidth="1"/>
    <col min="7920" max="7920" width="9" style="3" bestFit="1" customWidth="1"/>
    <col min="7921" max="7921" width="2.28515625" style="3" customWidth="1"/>
    <col min="7922" max="7922" width="9" style="3" bestFit="1" customWidth="1"/>
    <col min="7923" max="7923" width="6.28515625" style="3" customWidth="1"/>
    <col min="7924" max="7924" width="9.28515625" style="3" customWidth="1"/>
    <col min="7925" max="7925" width="9.42578125" style="3" customWidth="1"/>
    <col min="7926" max="7926" width="9.7109375" style="3" customWidth="1"/>
    <col min="7927" max="7927" width="4.42578125" style="3" customWidth="1"/>
    <col min="7928" max="7928" width="10.28515625" style="3" customWidth="1"/>
    <col min="7929" max="8155" width="7.28515625" style="3"/>
    <col min="8156" max="8156" width="2.28515625" style="3" customWidth="1"/>
    <col min="8157" max="8157" width="6" style="3" customWidth="1"/>
    <col min="8158" max="8159" width="2.28515625" style="3" customWidth="1"/>
    <col min="8160" max="8160" width="9" style="3" bestFit="1" customWidth="1"/>
    <col min="8161" max="8161" width="2.28515625" style="3" customWidth="1"/>
    <col min="8162" max="8162" width="9" style="3" bestFit="1" customWidth="1"/>
    <col min="8163" max="8163" width="2.28515625" style="3" customWidth="1"/>
    <col min="8164" max="8164" width="9" style="3" bestFit="1" customWidth="1"/>
    <col min="8165" max="8165" width="2.28515625" style="3" customWidth="1"/>
    <col min="8166" max="8166" width="9" style="3" bestFit="1" customWidth="1"/>
    <col min="8167" max="8167" width="2.28515625" style="3" customWidth="1"/>
    <col min="8168" max="8168" width="9" style="3" bestFit="1" customWidth="1"/>
    <col min="8169" max="8169" width="2.28515625" style="3" customWidth="1"/>
    <col min="8170" max="8170" width="9" style="3" bestFit="1" customWidth="1"/>
    <col min="8171" max="8171" width="5" style="3" customWidth="1"/>
    <col min="8172" max="8172" width="9" style="3" bestFit="1" customWidth="1"/>
    <col min="8173" max="8173" width="2.28515625" style="3" customWidth="1"/>
    <col min="8174" max="8174" width="9" style="3" bestFit="1" customWidth="1"/>
    <col min="8175" max="8175" width="2.28515625" style="3" customWidth="1"/>
    <col min="8176" max="8176" width="9" style="3" bestFit="1" customWidth="1"/>
    <col min="8177" max="8177" width="2.28515625" style="3" customWidth="1"/>
    <col min="8178" max="8178" width="9" style="3" bestFit="1" customWidth="1"/>
    <col min="8179" max="8179" width="6.28515625" style="3" customWidth="1"/>
    <col min="8180" max="8180" width="9.28515625" style="3" customWidth="1"/>
    <col min="8181" max="8181" width="9.42578125" style="3" customWidth="1"/>
    <col min="8182" max="8182" width="9.7109375" style="3" customWidth="1"/>
    <col min="8183" max="8183" width="4.42578125" style="3" customWidth="1"/>
    <col min="8184" max="8184" width="10.28515625" style="3" customWidth="1"/>
    <col min="8185" max="8411" width="7.28515625" style="3"/>
    <col min="8412" max="8412" width="2.28515625" style="3" customWidth="1"/>
    <col min="8413" max="8413" width="6" style="3" customWidth="1"/>
    <col min="8414" max="8415" width="2.28515625" style="3" customWidth="1"/>
    <col min="8416" max="8416" width="9" style="3" bestFit="1" customWidth="1"/>
    <col min="8417" max="8417" width="2.28515625" style="3" customWidth="1"/>
    <col min="8418" max="8418" width="9" style="3" bestFit="1" customWidth="1"/>
    <col min="8419" max="8419" width="2.28515625" style="3" customWidth="1"/>
    <col min="8420" max="8420" width="9" style="3" bestFit="1" customWidth="1"/>
    <col min="8421" max="8421" width="2.28515625" style="3" customWidth="1"/>
    <col min="8422" max="8422" width="9" style="3" bestFit="1" customWidth="1"/>
    <col min="8423" max="8423" width="2.28515625" style="3" customWidth="1"/>
    <col min="8424" max="8424" width="9" style="3" bestFit="1" customWidth="1"/>
    <col min="8425" max="8425" width="2.28515625" style="3" customWidth="1"/>
    <col min="8426" max="8426" width="9" style="3" bestFit="1" customWidth="1"/>
    <col min="8427" max="8427" width="5" style="3" customWidth="1"/>
    <col min="8428" max="8428" width="9" style="3" bestFit="1" customWidth="1"/>
    <col min="8429" max="8429" width="2.28515625" style="3" customWidth="1"/>
    <col min="8430" max="8430" width="9" style="3" bestFit="1" customWidth="1"/>
    <col min="8431" max="8431" width="2.28515625" style="3" customWidth="1"/>
    <col min="8432" max="8432" width="9" style="3" bestFit="1" customWidth="1"/>
    <col min="8433" max="8433" width="2.28515625" style="3" customWidth="1"/>
    <col min="8434" max="8434" width="9" style="3" bestFit="1" customWidth="1"/>
    <col min="8435" max="8435" width="6.28515625" style="3" customWidth="1"/>
    <col min="8436" max="8436" width="9.28515625" style="3" customWidth="1"/>
    <col min="8437" max="8437" width="9.42578125" style="3" customWidth="1"/>
    <col min="8438" max="8438" width="9.7109375" style="3" customWidth="1"/>
    <col min="8439" max="8439" width="4.42578125" style="3" customWidth="1"/>
    <col min="8440" max="8440" width="10.28515625" style="3" customWidth="1"/>
    <col min="8441" max="8667" width="7.28515625" style="3"/>
    <col min="8668" max="8668" width="2.28515625" style="3" customWidth="1"/>
    <col min="8669" max="8669" width="6" style="3" customWidth="1"/>
    <col min="8670" max="8671" width="2.28515625" style="3" customWidth="1"/>
    <col min="8672" max="8672" width="9" style="3" bestFit="1" customWidth="1"/>
    <col min="8673" max="8673" width="2.28515625" style="3" customWidth="1"/>
    <col min="8674" max="8674" width="9" style="3" bestFit="1" customWidth="1"/>
    <col min="8675" max="8675" width="2.28515625" style="3" customWidth="1"/>
    <col min="8676" max="8676" width="9" style="3" bestFit="1" customWidth="1"/>
    <col min="8677" max="8677" width="2.28515625" style="3" customWidth="1"/>
    <col min="8678" max="8678" width="9" style="3" bestFit="1" customWidth="1"/>
    <col min="8679" max="8679" width="2.28515625" style="3" customWidth="1"/>
    <col min="8680" max="8680" width="9" style="3" bestFit="1" customWidth="1"/>
    <col min="8681" max="8681" width="2.28515625" style="3" customWidth="1"/>
    <col min="8682" max="8682" width="9" style="3" bestFit="1" customWidth="1"/>
    <col min="8683" max="8683" width="5" style="3" customWidth="1"/>
    <col min="8684" max="8684" width="9" style="3" bestFit="1" customWidth="1"/>
    <col min="8685" max="8685" width="2.28515625" style="3" customWidth="1"/>
    <col min="8686" max="8686" width="9" style="3" bestFit="1" customWidth="1"/>
    <col min="8687" max="8687" width="2.28515625" style="3" customWidth="1"/>
    <col min="8688" max="8688" width="9" style="3" bestFit="1" customWidth="1"/>
    <col min="8689" max="8689" width="2.28515625" style="3" customWidth="1"/>
    <col min="8690" max="8690" width="9" style="3" bestFit="1" customWidth="1"/>
    <col min="8691" max="8691" width="6.28515625" style="3" customWidth="1"/>
    <col min="8692" max="8692" width="9.28515625" style="3" customWidth="1"/>
    <col min="8693" max="8693" width="9.42578125" style="3" customWidth="1"/>
    <col min="8694" max="8694" width="9.7109375" style="3" customWidth="1"/>
    <col min="8695" max="8695" width="4.42578125" style="3" customWidth="1"/>
    <col min="8696" max="8696" width="10.28515625" style="3" customWidth="1"/>
    <col min="8697" max="8923" width="7.28515625" style="3"/>
    <col min="8924" max="8924" width="2.28515625" style="3" customWidth="1"/>
    <col min="8925" max="8925" width="6" style="3" customWidth="1"/>
    <col min="8926" max="8927" width="2.28515625" style="3" customWidth="1"/>
    <col min="8928" max="8928" width="9" style="3" bestFit="1" customWidth="1"/>
    <col min="8929" max="8929" width="2.28515625" style="3" customWidth="1"/>
    <col min="8930" max="8930" width="9" style="3" bestFit="1" customWidth="1"/>
    <col min="8931" max="8931" width="2.28515625" style="3" customWidth="1"/>
    <col min="8932" max="8932" width="9" style="3" bestFit="1" customWidth="1"/>
    <col min="8933" max="8933" width="2.28515625" style="3" customWidth="1"/>
    <col min="8934" max="8934" width="9" style="3" bestFit="1" customWidth="1"/>
    <col min="8935" max="8935" width="2.28515625" style="3" customWidth="1"/>
    <col min="8936" max="8936" width="9" style="3" bestFit="1" customWidth="1"/>
    <col min="8937" max="8937" width="2.28515625" style="3" customWidth="1"/>
    <col min="8938" max="8938" width="9" style="3" bestFit="1" customWidth="1"/>
    <col min="8939" max="8939" width="5" style="3" customWidth="1"/>
    <col min="8940" max="8940" width="9" style="3" bestFit="1" customWidth="1"/>
    <col min="8941" max="8941" width="2.28515625" style="3" customWidth="1"/>
    <col min="8942" max="8942" width="9" style="3" bestFit="1" customWidth="1"/>
    <col min="8943" max="8943" width="2.28515625" style="3" customWidth="1"/>
    <col min="8944" max="8944" width="9" style="3" bestFit="1" customWidth="1"/>
    <col min="8945" max="8945" width="2.28515625" style="3" customWidth="1"/>
    <col min="8946" max="8946" width="9" style="3" bestFit="1" customWidth="1"/>
    <col min="8947" max="8947" width="6.28515625" style="3" customWidth="1"/>
    <col min="8948" max="8948" width="9.28515625" style="3" customWidth="1"/>
    <col min="8949" max="8949" width="9.42578125" style="3" customWidth="1"/>
    <col min="8950" max="8950" width="9.7109375" style="3" customWidth="1"/>
    <col min="8951" max="8951" width="4.42578125" style="3" customWidth="1"/>
    <col min="8952" max="8952" width="10.28515625" style="3" customWidth="1"/>
    <col min="8953" max="9179" width="7.28515625" style="3"/>
    <col min="9180" max="9180" width="2.28515625" style="3" customWidth="1"/>
    <col min="9181" max="9181" width="6" style="3" customWidth="1"/>
    <col min="9182" max="9183" width="2.28515625" style="3" customWidth="1"/>
    <col min="9184" max="9184" width="9" style="3" bestFit="1" customWidth="1"/>
    <col min="9185" max="9185" width="2.28515625" style="3" customWidth="1"/>
    <col min="9186" max="9186" width="9" style="3" bestFit="1" customWidth="1"/>
    <col min="9187" max="9187" width="2.28515625" style="3" customWidth="1"/>
    <col min="9188" max="9188" width="9" style="3" bestFit="1" customWidth="1"/>
    <col min="9189" max="9189" width="2.28515625" style="3" customWidth="1"/>
    <col min="9190" max="9190" width="9" style="3" bestFit="1" customWidth="1"/>
    <col min="9191" max="9191" width="2.28515625" style="3" customWidth="1"/>
    <col min="9192" max="9192" width="9" style="3" bestFit="1" customWidth="1"/>
    <col min="9193" max="9193" width="2.28515625" style="3" customWidth="1"/>
    <col min="9194" max="9194" width="9" style="3" bestFit="1" customWidth="1"/>
    <col min="9195" max="9195" width="5" style="3" customWidth="1"/>
    <col min="9196" max="9196" width="9" style="3" bestFit="1" customWidth="1"/>
    <col min="9197" max="9197" width="2.28515625" style="3" customWidth="1"/>
    <col min="9198" max="9198" width="9" style="3" bestFit="1" customWidth="1"/>
    <col min="9199" max="9199" width="2.28515625" style="3" customWidth="1"/>
    <col min="9200" max="9200" width="9" style="3" bestFit="1" customWidth="1"/>
    <col min="9201" max="9201" width="2.28515625" style="3" customWidth="1"/>
    <col min="9202" max="9202" width="9" style="3" bestFit="1" customWidth="1"/>
    <col min="9203" max="9203" width="6.28515625" style="3" customWidth="1"/>
    <col min="9204" max="9204" width="9.28515625" style="3" customWidth="1"/>
    <col min="9205" max="9205" width="9.42578125" style="3" customWidth="1"/>
    <col min="9206" max="9206" width="9.7109375" style="3" customWidth="1"/>
    <col min="9207" max="9207" width="4.42578125" style="3" customWidth="1"/>
    <col min="9208" max="9208" width="10.28515625" style="3" customWidth="1"/>
    <col min="9209" max="9435" width="7.28515625" style="3"/>
    <col min="9436" max="9436" width="2.28515625" style="3" customWidth="1"/>
    <col min="9437" max="9437" width="6" style="3" customWidth="1"/>
    <col min="9438" max="9439" width="2.28515625" style="3" customWidth="1"/>
    <col min="9440" max="9440" width="9" style="3" bestFit="1" customWidth="1"/>
    <col min="9441" max="9441" width="2.28515625" style="3" customWidth="1"/>
    <col min="9442" max="9442" width="9" style="3" bestFit="1" customWidth="1"/>
    <col min="9443" max="9443" width="2.28515625" style="3" customWidth="1"/>
    <col min="9444" max="9444" width="9" style="3" bestFit="1" customWidth="1"/>
    <col min="9445" max="9445" width="2.28515625" style="3" customWidth="1"/>
    <col min="9446" max="9446" width="9" style="3" bestFit="1" customWidth="1"/>
    <col min="9447" max="9447" width="2.28515625" style="3" customWidth="1"/>
    <col min="9448" max="9448" width="9" style="3" bestFit="1" customWidth="1"/>
    <col min="9449" max="9449" width="2.28515625" style="3" customWidth="1"/>
    <col min="9450" max="9450" width="9" style="3" bestFit="1" customWidth="1"/>
    <col min="9451" max="9451" width="5" style="3" customWidth="1"/>
    <col min="9452" max="9452" width="9" style="3" bestFit="1" customWidth="1"/>
    <col min="9453" max="9453" width="2.28515625" style="3" customWidth="1"/>
    <col min="9454" max="9454" width="9" style="3" bestFit="1" customWidth="1"/>
    <col min="9455" max="9455" width="2.28515625" style="3" customWidth="1"/>
    <col min="9456" max="9456" width="9" style="3" bestFit="1" customWidth="1"/>
    <col min="9457" max="9457" width="2.28515625" style="3" customWidth="1"/>
    <col min="9458" max="9458" width="9" style="3" bestFit="1" customWidth="1"/>
    <col min="9459" max="9459" width="6.28515625" style="3" customWidth="1"/>
    <col min="9460" max="9460" width="9.28515625" style="3" customWidth="1"/>
    <col min="9461" max="9461" width="9.42578125" style="3" customWidth="1"/>
    <col min="9462" max="9462" width="9.7109375" style="3" customWidth="1"/>
    <col min="9463" max="9463" width="4.42578125" style="3" customWidth="1"/>
    <col min="9464" max="9464" width="10.28515625" style="3" customWidth="1"/>
    <col min="9465" max="9691" width="7.28515625" style="3"/>
    <col min="9692" max="9692" width="2.28515625" style="3" customWidth="1"/>
    <col min="9693" max="9693" width="6" style="3" customWidth="1"/>
    <col min="9694" max="9695" width="2.28515625" style="3" customWidth="1"/>
    <col min="9696" max="9696" width="9" style="3" bestFit="1" customWidth="1"/>
    <col min="9697" max="9697" width="2.28515625" style="3" customWidth="1"/>
    <col min="9698" max="9698" width="9" style="3" bestFit="1" customWidth="1"/>
    <col min="9699" max="9699" width="2.28515625" style="3" customWidth="1"/>
    <col min="9700" max="9700" width="9" style="3" bestFit="1" customWidth="1"/>
    <col min="9701" max="9701" width="2.28515625" style="3" customWidth="1"/>
    <col min="9702" max="9702" width="9" style="3" bestFit="1" customWidth="1"/>
    <col min="9703" max="9703" width="2.28515625" style="3" customWidth="1"/>
    <col min="9704" max="9704" width="9" style="3" bestFit="1" customWidth="1"/>
    <col min="9705" max="9705" width="2.28515625" style="3" customWidth="1"/>
    <col min="9706" max="9706" width="9" style="3" bestFit="1" customWidth="1"/>
    <col min="9707" max="9707" width="5" style="3" customWidth="1"/>
    <col min="9708" max="9708" width="9" style="3" bestFit="1" customWidth="1"/>
    <col min="9709" max="9709" width="2.28515625" style="3" customWidth="1"/>
    <col min="9710" max="9710" width="9" style="3" bestFit="1" customWidth="1"/>
    <col min="9711" max="9711" width="2.28515625" style="3" customWidth="1"/>
    <col min="9712" max="9712" width="9" style="3" bestFit="1" customWidth="1"/>
    <col min="9713" max="9713" width="2.28515625" style="3" customWidth="1"/>
    <col min="9714" max="9714" width="9" style="3" bestFit="1" customWidth="1"/>
    <col min="9715" max="9715" width="6.28515625" style="3" customWidth="1"/>
    <col min="9716" max="9716" width="9.28515625" style="3" customWidth="1"/>
    <col min="9717" max="9717" width="9.42578125" style="3" customWidth="1"/>
    <col min="9718" max="9718" width="9.7109375" style="3" customWidth="1"/>
    <col min="9719" max="9719" width="4.42578125" style="3" customWidth="1"/>
    <col min="9720" max="9720" width="10.28515625" style="3" customWidth="1"/>
    <col min="9721" max="9947" width="7.28515625" style="3"/>
    <col min="9948" max="9948" width="2.28515625" style="3" customWidth="1"/>
    <col min="9949" max="9949" width="6" style="3" customWidth="1"/>
    <col min="9950" max="9951" width="2.28515625" style="3" customWidth="1"/>
    <col min="9952" max="9952" width="9" style="3" bestFit="1" customWidth="1"/>
    <col min="9953" max="9953" width="2.28515625" style="3" customWidth="1"/>
    <col min="9954" max="9954" width="9" style="3" bestFit="1" customWidth="1"/>
    <col min="9955" max="9955" width="2.28515625" style="3" customWidth="1"/>
    <col min="9956" max="9956" width="9" style="3" bestFit="1" customWidth="1"/>
    <col min="9957" max="9957" width="2.28515625" style="3" customWidth="1"/>
    <col min="9958" max="9958" width="9" style="3" bestFit="1" customWidth="1"/>
    <col min="9959" max="9959" width="2.28515625" style="3" customWidth="1"/>
    <col min="9960" max="9960" width="9" style="3" bestFit="1" customWidth="1"/>
    <col min="9961" max="9961" width="2.28515625" style="3" customWidth="1"/>
    <col min="9962" max="9962" width="9" style="3" bestFit="1" customWidth="1"/>
    <col min="9963" max="9963" width="5" style="3" customWidth="1"/>
    <col min="9964" max="9964" width="9" style="3" bestFit="1" customWidth="1"/>
    <col min="9965" max="9965" width="2.28515625" style="3" customWidth="1"/>
    <col min="9966" max="9966" width="9" style="3" bestFit="1" customWidth="1"/>
    <col min="9967" max="9967" width="2.28515625" style="3" customWidth="1"/>
    <col min="9968" max="9968" width="9" style="3" bestFit="1" customWidth="1"/>
    <col min="9969" max="9969" width="2.28515625" style="3" customWidth="1"/>
    <col min="9970" max="9970" width="9" style="3" bestFit="1" customWidth="1"/>
    <col min="9971" max="9971" width="6.28515625" style="3" customWidth="1"/>
    <col min="9972" max="9972" width="9.28515625" style="3" customWidth="1"/>
    <col min="9973" max="9973" width="9.42578125" style="3" customWidth="1"/>
    <col min="9974" max="9974" width="9.7109375" style="3" customWidth="1"/>
    <col min="9975" max="9975" width="4.42578125" style="3" customWidth="1"/>
    <col min="9976" max="9976" width="10.28515625" style="3" customWidth="1"/>
    <col min="9977" max="10203" width="7.28515625" style="3"/>
    <col min="10204" max="10204" width="2.28515625" style="3" customWidth="1"/>
    <col min="10205" max="10205" width="6" style="3" customWidth="1"/>
    <col min="10206" max="10207" width="2.28515625" style="3" customWidth="1"/>
    <col min="10208" max="10208" width="9" style="3" bestFit="1" customWidth="1"/>
    <col min="10209" max="10209" width="2.28515625" style="3" customWidth="1"/>
    <col min="10210" max="10210" width="9" style="3" bestFit="1" customWidth="1"/>
    <col min="10211" max="10211" width="2.28515625" style="3" customWidth="1"/>
    <col min="10212" max="10212" width="9" style="3" bestFit="1" customWidth="1"/>
    <col min="10213" max="10213" width="2.28515625" style="3" customWidth="1"/>
    <col min="10214" max="10214" width="9" style="3" bestFit="1" customWidth="1"/>
    <col min="10215" max="10215" width="2.28515625" style="3" customWidth="1"/>
    <col min="10216" max="10216" width="9" style="3" bestFit="1" customWidth="1"/>
    <col min="10217" max="10217" width="2.28515625" style="3" customWidth="1"/>
    <col min="10218" max="10218" width="9" style="3" bestFit="1" customWidth="1"/>
    <col min="10219" max="10219" width="5" style="3" customWidth="1"/>
    <col min="10220" max="10220" width="9" style="3" bestFit="1" customWidth="1"/>
    <col min="10221" max="10221" width="2.28515625" style="3" customWidth="1"/>
    <col min="10222" max="10222" width="9" style="3" bestFit="1" customWidth="1"/>
    <col min="10223" max="10223" width="2.28515625" style="3" customWidth="1"/>
    <col min="10224" max="10224" width="9" style="3" bestFit="1" customWidth="1"/>
    <col min="10225" max="10225" width="2.28515625" style="3" customWidth="1"/>
    <col min="10226" max="10226" width="9" style="3" bestFit="1" customWidth="1"/>
    <col min="10227" max="10227" width="6.28515625" style="3" customWidth="1"/>
    <col min="10228" max="10228" width="9.28515625" style="3" customWidth="1"/>
    <col min="10229" max="10229" width="9.42578125" style="3" customWidth="1"/>
    <col min="10230" max="10230" width="9.7109375" style="3" customWidth="1"/>
    <col min="10231" max="10231" width="4.42578125" style="3" customWidth="1"/>
    <col min="10232" max="10232" width="10.28515625" style="3" customWidth="1"/>
    <col min="10233" max="10459" width="7.28515625" style="3"/>
    <col min="10460" max="10460" width="2.28515625" style="3" customWidth="1"/>
    <col min="10461" max="10461" width="6" style="3" customWidth="1"/>
    <col min="10462" max="10463" width="2.28515625" style="3" customWidth="1"/>
    <col min="10464" max="10464" width="9" style="3" bestFit="1" customWidth="1"/>
    <col min="10465" max="10465" width="2.28515625" style="3" customWidth="1"/>
    <col min="10466" max="10466" width="9" style="3" bestFit="1" customWidth="1"/>
    <col min="10467" max="10467" width="2.28515625" style="3" customWidth="1"/>
    <col min="10468" max="10468" width="9" style="3" bestFit="1" customWidth="1"/>
    <col min="10469" max="10469" width="2.28515625" style="3" customWidth="1"/>
    <col min="10470" max="10470" width="9" style="3" bestFit="1" customWidth="1"/>
    <col min="10471" max="10471" width="2.28515625" style="3" customWidth="1"/>
    <col min="10472" max="10472" width="9" style="3" bestFit="1" customWidth="1"/>
    <col min="10473" max="10473" width="2.28515625" style="3" customWidth="1"/>
    <col min="10474" max="10474" width="9" style="3" bestFit="1" customWidth="1"/>
    <col min="10475" max="10475" width="5" style="3" customWidth="1"/>
    <col min="10476" max="10476" width="9" style="3" bestFit="1" customWidth="1"/>
    <col min="10477" max="10477" width="2.28515625" style="3" customWidth="1"/>
    <col min="10478" max="10478" width="9" style="3" bestFit="1" customWidth="1"/>
    <col min="10479" max="10479" width="2.28515625" style="3" customWidth="1"/>
    <col min="10480" max="10480" width="9" style="3" bestFit="1" customWidth="1"/>
    <col min="10481" max="10481" width="2.28515625" style="3" customWidth="1"/>
    <col min="10482" max="10482" width="9" style="3" bestFit="1" customWidth="1"/>
    <col min="10483" max="10483" width="6.28515625" style="3" customWidth="1"/>
    <col min="10484" max="10484" width="9.28515625" style="3" customWidth="1"/>
    <col min="10485" max="10485" width="9.42578125" style="3" customWidth="1"/>
    <col min="10486" max="10486" width="9.7109375" style="3" customWidth="1"/>
    <col min="10487" max="10487" width="4.42578125" style="3" customWidth="1"/>
    <col min="10488" max="10488" width="10.28515625" style="3" customWidth="1"/>
    <col min="10489" max="10715" width="7.28515625" style="3"/>
    <col min="10716" max="10716" width="2.28515625" style="3" customWidth="1"/>
    <col min="10717" max="10717" width="6" style="3" customWidth="1"/>
    <col min="10718" max="10719" width="2.28515625" style="3" customWidth="1"/>
    <col min="10720" max="10720" width="9" style="3" bestFit="1" customWidth="1"/>
    <col min="10721" max="10721" width="2.28515625" style="3" customWidth="1"/>
    <col min="10722" max="10722" width="9" style="3" bestFit="1" customWidth="1"/>
    <col min="10723" max="10723" width="2.28515625" style="3" customWidth="1"/>
    <col min="10724" max="10724" width="9" style="3" bestFit="1" customWidth="1"/>
    <col min="10725" max="10725" width="2.28515625" style="3" customWidth="1"/>
    <col min="10726" max="10726" width="9" style="3" bestFit="1" customWidth="1"/>
    <col min="10727" max="10727" width="2.28515625" style="3" customWidth="1"/>
    <col min="10728" max="10728" width="9" style="3" bestFit="1" customWidth="1"/>
    <col min="10729" max="10729" width="2.28515625" style="3" customWidth="1"/>
    <col min="10730" max="10730" width="9" style="3" bestFit="1" customWidth="1"/>
    <col min="10731" max="10731" width="5" style="3" customWidth="1"/>
    <col min="10732" max="10732" width="9" style="3" bestFit="1" customWidth="1"/>
    <col min="10733" max="10733" width="2.28515625" style="3" customWidth="1"/>
    <col min="10734" max="10734" width="9" style="3" bestFit="1" customWidth="1"/>
    <col min="10735" max="10735" width="2.28515625" style="3" customWidth="1"/>
    <col min="10736" max="10736" width="9" style="3" bestFit="1" customWidth="1"/>
    <col min="10737" max="10737" width="2.28515625" style="3" customWidth="1"/>
    <col min="10738" max="10738" width="9" style="3" bestFit="1" customWidth="1"/>
    <col min="10739" max="10739" width="6.28515625" style="3" customWidth="1"/>
    <col min="10740" max="10740" width="9.28515625" style="3" customWidth="1"/>
    <col min="10741" max="10741" width="9.42578125" style="3" customWidth="1"/>
    <col min="10742" max="10742" width="9.7109375" style="3" customWidth="1"/>
    <col min="10743" max="10743" width="4.42578125" style="3" customWidth="1"/>
    <col min="10744" max="10744" width="10.28515625" style="3" customWidth="1"/>
    <col min="10745" max="10971" width="7.28515625" style="3"/>
    <col min="10972" max="10972" width="2.28515625" style="3" customWidth="1"/>
    <col min="10973" max="10973" width="6" style="3" customWidth="1"/>
    <col min="10974" max="10975" width="2.28515625" style="3" customWidth="1"/>
    <col min="10976" max="10976" width="9" style="3" bestFit="1" customWidth="1"/>
    <col min="10977" max="10977" width="2.28515625" style="3" customWidth="1"/>
    <col min="10978" max="10978" width="9" style="3" bestFit="1" customWidth="1"/>
    <col min="10979" max="10979" width="2.28515625" style="3" customWidth="1"/>
    <col min="10980" max="10980" width="9" style="3" bestFit="1" customWidth="1"/>
    <col min="10981" max="10981" width="2.28515625" style="3" customWidth="1"/>
    <col min="10982" max="10982" width="9" style="3" bestFit="1" customWidth="1"/>
    <col min="10983" max="10983" width="2.28515625" style="3" customWidth="1"/>
    <col min="10984" max="10984" width="9" style="3" bestFit="1" customWidth="1"/>
    <col min="10985" max="10985" width="2.28515625" style="3" customWidth="1"/>
    <col min="10986" max="10986" width="9" style="3" bestFit="1" customWidth="1"/>
    <col min="10987" max="10987" width="5" style="3" customWidth="1"/>
    <col min="10988" max="10988" width="9" style="3" bestFit="1" customWidth="1"/>
    <col min="10989" max="10989" width="2.28515625" style="3" customWidth="1"/>
    <col min="10990" max="10990" width="9" style="3" bestFit="1" customWidth="1"/>
    <col min="10991" max="10991" width="2.28515625" style="3" customWidth="1"/>
    <col min="10992" max="10992" width="9" style="3" bestFit="1" customWidth="1"/>
    <col min="10993" max="10993" width="2.28515625" style="3" customWidth="1"/>
    <col min="10994" max="10994" width="9" style="3" bestFit="1" customWidth="1"/>
    <col min="10995" max="10995" width="6.28515625" style="3" customWidth="1"/>
    <col min="10996" max="10996" width="9.28515625" style="3" customWidth="1"/>
    <col min="10997" max="10997" width="9.42578125" style="3" customWidth="1"/>
    <col min="10998" max="10998" width="9.7109375" style="3" customWidth="1"/>
    <col min="10999" max="10999" width="4.42578125" style="3" customWidth="1"/>
    <col min="11000" max="11000" width="10.28515625" style="3" customWidth="1"/>
    <col min="11001" max="11227" width="7.28515625" style="3"/>
    <col min="11228" max="11228" width="2.28515625" style="3" customWidth="1"/>
    <col min="11229" max="11229" width="6" style="3" customWidth="1"/>
    <col min="11230" max="11231" width="2.28515625" style="3" customWidth="1"/>
    <col min="11232" max="11232" width="9" style="3" bestFit="1" customWidth="1"/>
    <col min="11233" max="11233" width="2.28515625" style="3" customWidth="1"/>
    <col min="11234" max="11234" width="9" style="3" bestFit="1" customWidth="1"/>
    <col min="11235" max="11235" width="2.28515625" style="3" customWidth="1"/>
    <col min="11236" max="11236" width="9" style="3" bestFit="1" customWidth="1"/>
    <col min="11237" max="11237" width="2.28515625" style="3" customWidth="1"/>
    <col min="11238" max="11238" width="9" style="3" bestFit="1" customWidth="1"/>
    <col min="11239" max="11239" width="2.28515625" style="3" customWidth="1"/>
    <col min="11240" max="11240" width="9" style="3" bestFit="1" customWidth="1"/>
    <col min="11241" max="11241" width="2.28515625" style="3" customWidth="1"/>
    <col min="11242" max="11242" width="9" style="3" bestFit="1" customWidth="1"/>
    <col min="11243" max="11243" width="5" style="3" customWidth="1"/>
    <col min="11244" max="11244" width="9" style="3" bestFit="1" customWidth="1"/>
    <col min="11245" max="11245" width="2.28515625" style="3" customWidth="1"/>
    <col min="11246" max="11246" width="9" style="3" bestFit="1" customWidth="1"/>
    <col min="11247" max="11247" width="2.28515625" style="3" customWidth="1"/>
    <col min="11248" max="11248" width="9" style="3" bestFit="1" customWidth="1"/>
    <col min="11249" max="11249" width="2.28515625" style="3" customWidth="1"/>
    <col min="11250" max="11250" width="9" style="3" bestFit="1" customWidth="1"/>
    <col min="11251" max="11251" width="6.28515625" style="3" customWidth="1"/>
    <col min="11252" max="11252" width="9.28515625" style="3" customWidth="1"/>
    <col min="11253" max="11253" width="9.42578125" style="3" customWidth="1"/>
    <col min="11254" max="11254" width="9.7109375" style="3" customWidth="1"/>
    <col min="11255" max="11255" width="4.42578125" style="3" customWidth="1"/>
    <col min="11256" max="11256" width="10.28515625" style="3" customWidth="1"/>
    <col min="11257" max="11483" width="7.28515625" style="3"/>
    <col min="11484" max="11484" width="2.28515625" style="3" customWidth="1"/>
    <col min="11485" max="11485" width="6" style="3" customWidth="1"/>
    <col min="11486" max="11487" width="2.28515625" style="3" customWidth="1"/>
    <col min="11488" max="11488" width="9" style="3" bestFit="1" customWidth="1"/>
    <col min="11489" max="11489" width="2.28515625" style="3" customWidth="1"/>
    <col min="11490" max="11490" width="9" style="3" bestFit="1" customWidth="1"/>
    <col min="11491" max="11491" width="2.28515625" style="3" customWidth="1"/>
    <col min="11492" max="11492" width="9" style="3" bestFit="1" customWidth="1"/>
    <col min="11493" max="11493" width="2.28515625" style="3" customWidth="1"/>
    <col min="11494" max="11494" width="9" style="3" bestFit="1" customWidth="1"/>
    <col min="11495" max="11495" width="2.28515625" style="3" customWidth="1"/>
    <col min="11496" max="11496" width="9" style="3" bestFit="1" customWidth="1"/>
    <col min="11497" max="11497" width="2.28515625" style="3" customWidth="1"/>
    <col min="11498" max="11498" width="9" style="3" bestFit="1" customWidth="1"/>
    <col min="11499" max="11499" width="5" style="3" customWidth="1"/>
    <col min="11500" max="11500" width="9" style="3" bestFit="1" customWidth="1"/>
    <col min="11501" max="11501" width="2.28515625" style="3" customWidth="1"/>
    <col min="11502" max="11502" width="9" style="3" bestFit="1" customWidth="1"/>
    <col min="11503" max="11503" width="2.28515625" style="3" customWidth="1"/>
    <col min="11504" max="11504" width="9" style="3" bestFit="1" customWidth="1"/>
    <col min="11505" max="11505" width="2.28515625" style="3" customWidth="1"/>
    <col min="11506" max="11506" width="9" style="3" bestFit="1" customWidth="1"/>
    <col min="11507" max="11507" width="6.28515625" style="3" customWidth="1"/>
    <col min="11508" max="11508" width="9.28515625" style="3" customWidth="1"/>
    <col min="11509" max="11509" width="9.42578125" style="3" customWidth="1"/>
    <col min="11510" max="11510" width="9.7109375" style="3" customWidth="1"/>
    <col min="11511" max="11511" width="4.42578125" style="3" customWidth="1"/>
    <col min="11512" max="11512" width="10.28515625" style="3" customWidth="1"/>
    <col min="11513" max="11739" width="7.28515625" style="3"/>
    <col min="11740" max="11740" width="2.28515625" style="3" customWidth="1"/>
    <col min="11741" max="11741" width="6" style="3" customWidth="1"/>
    <col min="11742" max="11743" width="2.28515625" style="3" customWidth="1"/>
    <col min="11744" max="11744" width="9" style="3" bestFit="1" customWidth="1"/>
    <col min="11745" max="11745" width="2.28515625" style="3" customWidth="1"/>
    <col min="11746" max="11746" width="9" style="3" bestFit="1" customWidth="1"/>
    <col min="11747" max="11747" width="2.28515625" style="3" customWidth="1"/>
    <col min="11748" max="11748" width="9" style="3" bestFit="1" customWidth="1"/>
    <col min="11749" max="11749" width="2.28515625" style="3" customWidth="1"/>
    <col min="11750" max="11750" width="9" style="3" bestFit="1" customWidth="1"/>
    <col min="11751" max="11751" width="2.28515625" style="3" customWidth="1"/>
    <col min="11752" max="11752" width="9" style="3" bestFit="1" customWidth="1"/>
    <col min="11753" max="11753" width="2.28515625" style="3" customWidth="1"/>
    <col min="11754" max="11754" width="9" style="3" bestFit="1" customWidth="1"/>
    <col min="11755" max="11755" width="5" style="3" customWidth="1"/>
    <col min="11756" max="11756" width="9" style="3" bestFit="1" customWidth="1"/>
    <col min="11757" max="11757" width="2.28515625" style="3" customWidth="1"/>
    <col min="11758" max="11758" width="9" style="3" bestFit="1" customWidth="1"/>
    <col min="11759" max="11759" width="2.28515625" style="3" customWidth="1"/>
    <col min="11760" max="11760" width="9" style="3" bestFit="1" customWidth="1"/>
    <col min="11761" max="11761" width="2.28515625" style="3" customWidth="1"/>
    <col min="11762" max="11762" width="9" style="3" bestFit="1" customWidth="1"/>
    <col min="11763" max="11763" width="6.28515625" style="3" customWidth="1"/>
    <col min="11764" max="11764" width="9.28515625" style="3" customWidth="1"/>
    <col min="11765" max="11765" width="9.42578125" style="3" customWidth="1"/>
    <col min="11766" max="11766" width="9.7109375" style="3" customWidth="1"/>
    <col min="11767" max="11767" width="4.42578125" style="3" customWidth="1"/>
    <col min="11768" max="11768" width="10.28515625" style="3" customWidth="1"/>
    <col min="11769" max="11995" width="7.28515625" style="3"/>
    <col min="11996" max="11996" width="2.28515625" style="3" customWidth="1"/>
    <col min="11997" max="11997" width="6" style="3" customWidth="1"/>
    <col min="11998" max="11999" width="2.28515625" style="3" customWidth="1"/>
    <col min="12000" max="12000" width="9" style="3" bestFit="1" customWidth="1"/>
    <col min="12001" max="12001" width="2.28515625" style="3" customWidth="1"/>
    <col min="12002" max="12002" width="9" style="3" bestFit="1" customWidth="1"/>
    <col min="12003" max="12003" width="2.28515625" style="3" customWidth="1"/>
    <col min="12004" max="12004" width="9" style="3" bestFit="1" customWidth="1"/>
    <col min="12005" max="12005" width="2.28515625" style="3" customWidth="1"/>
    <col min="12006" max="12006" width="9" style="3" bestFit="1" customWidth="1"/>
    <col min="12007" max="12007" width="2.28515625" style="3" customWidth="1"/>
    <col min="12008" max="12008" width="9" style="3" bestFit="1" customWidth="1"/>
    <col min="12009" max="12009" width="2.28515625" style="3" customWidth="1"/>
    <col min="12010" max="12010" width="9" style="3" bestFit="1" customWidth="1"/>
    <col min="12011" max="12011" width="5" style="3" customWidth="1"/>
    <col min="12012" max="12012" width="9" style="3" bestFit="1" customWidth="1"/>
    <col min="12013" max="12013" width="2.28515625" style="3" customWidth="1"/>
    <col min="12014" max="12014" width="9" style="3" bestFit="1" customWidth="1"/>
    <col min="12015" max="12015" width="2.28515625" style="3" customWidth="1"/>
    <col min="12016" max="12016" width="9" style="3" bestFit="1" customWidth="1"/>
    <col min="12017" max="12017" width="2.28515625" style="3" customWidth="1"/>
    <col min="12018" max="12018" width="9" style="3" bestFit="1" customWidth="1"/>
    <col min="12019" max="12019" width="6.28515625" style="3" customWidth="1"/>
    <col min="12020" max="12020" width="9.28515625" style="3" customWidth="1"/>
    <col min="12021" max="12021" width="9.42578125" style="3" customWidth="1"/>
    <col min="12022" max="12022" width="9.7109375" style="3" customWidth="1"/>
    <col min="12023" max="12023" width="4.42578125" style="3" customWidth="1"/>
    <col min="12024" max="12024" width="10.28515625" style="3" customWidth="1"/>
    <col min="12025" max="12251" width="7.28515625" style="3"/>
    <col min="12252" max="12252" width="2.28515625" style="3" customWidth="1"/>
    <col min="12253" max="12253" width="6" style="3" customWidth="1"/>
    <col min="12254" max="12255" width="2.28515625" style="3" customWidth="1"/>
    <col min="12256" max="12256" width="9" style="3" bestFit="1" customWidth="1"/>
    <col min="12257" max="12257" width="2.28515625" style="3" customWidth="1"/>
    <col min="12258" max="12258" width="9" style="3" bestFit="1" customWidth="1"/>
    <col min="12259" max="12259" width="2.28515625" style="3" customWidth="1"/>
    <col min="12260" max="12260" width="9" style="3" bestFit="1" customWidth="1"/>
    <col min="12261" max="12261" width="2.28515625" style="3" customWidth="1"/>
    <col min="12262" max="12262" width="9" style="3" bestFit="1" customWidth="1"/>
    <col min="12263" max="12263" width="2.28515625" style="3" customWidth="1"/>
    <col min="12264" max="12264" width="9" style="3" bestFit="1" customWidth="1"/>
    <col min="12265" max="12265" width="2.28515625" style="3" customWidth="1"/>
    <col min="12266" max="12266" width="9" style="3" bestFit="1" customWidth="1"/>
    <col min="12267" max="12267" width="5" style="3" customWidth="1"/>
    <col min="12268" max="12268" width="9" style="3" bestFit="1" customWidth="1"/>
    <col min="12269" max="12269" width="2.28515625" style="3" customWidth="1"/>
    <col min="12270" max="12270" width="9" style="3" bestFit="1" customWidth="1"/>
    <col min="12271" max="12271" width="2.28515625" style="3" customWidth="1"/>
    <col min="12272" max="12272" width="9" style="3" bestFit="1" customWidth="1"/>
    <col min="12273" max="12273" width="2.28515625" style="3" customWidth="1"/>
    <col min="12274" max="12274" width="9" style="3" bestFit="1" customWidth="1"/>
    <col min="12275" max="12275" width="6.28515625" style="3" customWidth="1"/>
    <col min="12276" max="12276" width="9.28515625" style="3" customWidth="1"/>
    <col min="12277" max="12277" width="9.42578125" style="3" customWidth="1"/>
    <col min="12278" max="12278" width="9.7109375" style="3" customWidth="1"/>
    <col min="12279" max="12279" width="4.42578125" style="3" customWidth="1"/>
    <col min="12280" max="12280" width="10.28515625" style="3" customWidth="1"/>
    <col min="12281" max="12507" width="7.28515625" style="3"/>
    <col min="12508" max="12508" width="2.28515625" style="3" customWidth="1"/>
    <col min="12509" max="12509" width="6" style="3" customWidth="1"/>
    <col min="12510" max="12511" width="2.28515625" style="3" customWidth="1"/>
    <col min="12512" max="12512" width="9" style="3" bestFit="1" customWidth="1"/>
    <col min="12513" max="12513" width="2.28515625" style="3" customWidth="1"/>
    <col min="12514" max="12514" width="9" style="3" bestFit="1" customWidth="1"/>
    <col min="12515" max="12515" width="2.28515625" style="3" customWidth="1"/>
    <col min="12516" max="12516" width="9" style="3" bestFit="1" customWidth="1"/>
    <col min="12517" max="12517" width="2.28515625" style="3" customWidth="1"/>
    <col min="12518" max="12518" width="9" style="3" bestFit="1" customWidth="1"/>
    <col min="12519" max="12519" width="2.28515625" style="3" customWidth="1"/>
    <col min="12520" max="12520" width="9" style="3" bestFit="1" customWidth="1"/>
    <col min="12521" max="12521" width="2.28515625" style="3" customWidth="1"/>
    <col min="12522" max="12522" width="9" style="3" bestFit="1" customWidth="1"/>
    <col min="12523" max="12523" width="5" style="3" customWidth="1"/>
    <col min="12524" max="12524" width="9" style="3" bestFit="1" customWidth="1"/>
    <col min="12525" max="12525" width="2.28515625" style="3" customWidth="1"/>
    <col min="12526" max="12526" width="9" style="3" bestFit="1" customWidth="1"/>
    <col min="12527" max="12527" width="2.28515625" style="3" customWidth="1"/>
    <col min="12528" max="12528" width="9" style="3" bestFit="1" customWidth="1"/>
    <col min="12529" max="12529" width="2.28515625" style="3" customWidth="1"/>
    <col min="12530" max="12530" width="9" style="3" bestFit="1" customWidth="1"/>
    <col min="12531" max="12531" width="6.28515625" style="3" customWidth="1"/>
    <col min="12532" max="12532" width="9.28515625" style="3" customWidth="1"/>
    <col min="12533" max="12533" width="9.42578125" style="3" customWidth="1"/>
    <col min="12534" max="12534" width="9.7109375" style="3" customWidth="1"/>
    <col min="12535" max="12535" width="4.42578125" style="3" customWidth="1"/>
    <col min="12536" max="12536" width="10.28515625" style="3" customWidth="1"/>
    <col min="12537" max="12763" width="7.28515625" style="3"/>
    <col min="12764" max="12764" width="2.28515625" style="3" customWidth="1"/>
    <col min="12765" max="12765" width="6" style="3" customWidth="1"/>
    <col min="12766" max="12767" width="2.28515625" style="3" customWidth="1"/>
    <col min="12768" max="12768" width="9" style="3" bestFit="1" customWidth="1"/>
    <col min="12769" max="12769" width="2.28515625" style="3" customWidth="1"/>
    <col min="12770" max="12770" width="9" style="3" bestFit="1" customWidth="1"/>
    <col min="12771" max="12771" width="2.28515625" style="3" customWidth="1"/>
    <col min="12772" max="12772" width="9" style="3" bestFit="1" customWidth="1"/>
    <col min="12773" max="12773" width="2.28515625" style="3" customWidth="1"/>
    <col min="12774" max="12774" width="9" style="3" bestFit="1" customWidth="1"/>
    <col min="12775" max="12775" width="2.28515625" style="3" customWidth="1"/>
    <col min="12776" max="12776" width="9" style="3" bestFit="1" customWidth="1"/>
    <col min="12777" max="12777" width="2.28515625" style="3" customWidth="1"/>
    <col min="12778" max="12778" width="9" style="3" bestFit="1" customWidth="1"/>
    <col min="12779" max="12779" width="5" style="3" customWidth="1"/>
    <col min="12780" max="12780" width="9" style="3" bestFit="1" customWidth="1"/>
    <col min="12781" max="12781" width="2.28515625" style="3" customWidth="1"/>
    <col min="12782" max="12782" width="9" style="3" bestFit="1" customWidth="1"/>
    <col min="12783" max="12783" width="2.28515625" style="3" customWidth="1"/>
    <col min="12784" max="12784" width="9" style="3" bestFit="1" customWidth="1"/>
    <col min="12785" max="12785" width="2.28515625" style="3" customWidth="1"/>
    <col min="12786" max="12786" width="9" style="3" bestFit="1" customWidth="1"/>
    <col min="12787" max="12787" width="6.28515625" style="3" customWidth="1"/>
    <col min="12788" max="12788" width="9.28515625" style="3" customWidth="1"/>
    <col min="12789" max="12789" width="9.42578125" style="3" customWidth="1"/>
    <col min="12790" max="12790" width="9.7109375" style="3" customWidth="1"/>
    <col min="12791" max="12791" width="4.42578125" style="3" customWidth="1"/>
    <col min="12792" max="12792" width="10.28515625" style="3" customWidth="1"/>
    <col min="12793" max="13019" width="7.28515625" style="3"/>
    <col min="13020" max="13020" width="2.28515625" style="3" customWidth="1"/>
    <col min="13021" max="13021" width="6" style="3" customWidth="1"/>
    <col min="13022" max="13023" width="2.28515625" style="3" customWidth="1"/>
    <col min="13024" max="13024" width="9" style="3" bestFit="1" customWidth="1"/>
    <col min="13025" max="13025" width="2.28515625" style="3" customWidth="1"/>
    <col min="13026" max="13026" width="9" style="3" bestFit="1" customWidth="1"/>
    <col min="13027" max="13027" width="2.28515625" style="3" customWidth="1"/>
    <col min="13028" max="13028" width="9" style="3" bestFit="1" customWidth="1"/>
    <col min="13029" max="13029" width="2.28515625" style="3" customWidth="1"/>
    <col min="13030" max="13030" width="9" style="3" bestFit="1" customWidth="1"/>
    <col min="13031" max="13031" width="2.28515625" style="3" customWidth="1"/>
    <col min="13032" max="13032" width="9" style="3" bestFit="1" customWidth="1"/>
    <col min="13033" max="13033" width="2.28515625" style="3" customWidth="1"/>
    <col min="13034" max="13034" width="9" style="3" bestFit="1" customWidth="1"/>
    <col min="13035" max="13035" width="5" style="3" customWidth="1"/>
    <col min="13036" max="13036" width="9" style="3" bestFit="1" customWidth="1"/>
    <col min="13037" max="13037" width="2.28515625" style="3" customWidth="1"/>
    <col min="13038" max="13038" width="9" style="3" bestFit="1" customWidth="1"/>
    <col min="13039" max="13039" width="2.28515625" style="3" customWidth="1"/>
    <col min="13040" max="13040" width="9" style="3" bestFit="1" customWidth="1"/>
    <col min="13041" max="13041" width="2.28515625" style="3" customWidth="1"/>
    <col min="13042" max="13042" width="9" style="3" bestFit="1" customWidth="1"/>
    <col min="13043" max="13043" width="6.28515625" style="3" customWidth="1"/>
    <col min="13044" max="13044" width="9.28515625" style="3" customWidth="1"/>
    <col min="13045" max="13045" width="9.42578125" style="3" customWidth="1"/>
    <col min="13046" max="13046" width="9.7109375" style="3" customWidth="1"/>
    <col min="13047" max="13047" width="4.42578125" style="3" customWidth="1"/>
    <col min="13048" max="13048" width="10.28515625" style="3" customWidth="1"/>
    <col min="13049" max="13275" width="7.28515625" style="3"/>
    <col min="13276" max="13276" width="2.28515625" style="3" customWidth="1"/>
    <col min="13277" max="13277" width="6" style="3" customWidth="1"/>
    <col min="13278" max="13279" width="2.28515625" style="3" customWidth="1"/>
    <col min="13280" max="13280" width="9" style="3" bestFit="1" customWidth="1"/>
    <col min="13281" max="13281" width="2.28515625" style="3" customWidth="1"/>
    <col min="13282" max="13282" width="9" style="3" bestFit="1" customWidth="1"/>
    <col min="13283" max="13283" width="2.28515625" style="3" customWidth="1"/>
    <col min="13284" max="13284" width="9" style="3" bestFit="1" customWidth="1"/>
    <col min="13285" max="13285" width="2.28515625" style="3" customWidth="1"/>
    <col min="13286" max="13286" width="9" style="3" bestFit="1" customWidth="1"/>
    <col min="13287" max="13287" width="2.28515625" style="3" customWidth="1"/>
    <col min="13288" max="13288" width="9" style="3" bestFit="1" customWidth="1"/>
    <col min="13289" max="13289" width="2.28515625" style="3" customWidth="1"/>
    <col min="13290" max="13290" width="9" style="3" bestFit="1" customWidth="1"/>
    <col min="13291" max="13291" width="5" style="3" customWidth="1"/>
    <col min="13292" max="13292" width="9" style="3" bestFit="1" customWidth="1"/>
    <col min="13293" max="13293" width="2.28515625" style="3" customWidth="1"/>
    <col min="13294" max="13294" width="9" style="3" bestFit="1" customWidth="1"/>
    <col min="13295" max="13295" width="2.28515625" style="3" customWidth="1"/>
    <col min="13296" max="13296" width="9" style="3" bestFit="1" customWidth="1"/>
    <col min="13297" max="13297" width="2.28515625" style="3" customWidth="1"/>
    <col min="13298" max="13298" width="9" style="3" bestFit="1" customWidth="1"/>
    <col min="13299" max="13299" width="6.28515625" style="3" customWidth="1"/>
    <col min="13300" max="13300" width="9.28515625" style="3" customWidth="1"/>
    <col min="13301" max="13301" width="9.42578125" style="3" customWidth="1"/>
    <col min="13302" max="13302" width="9.7109375" style="3" customWidth="1"/>
    <col min="13303" max="13303" width="4.42578125" style="3" customWidth="1"/>
    <col min="13304" max="13304" width="10.28515625" style="3" customWidth="1"/>
    <col min="13305" max="13531" width="7.28515625" style="3"/>
    <col min="13532" max="13532" width="2.28515625" style="3" customWidth="1"/>
    <col min="13533" max="13533" width="6" style="3" customWidth="1"/>
    <col min="13534" max="13535" width="2.28515625" style="3" customWidth="1"/>
    <col min="13536" max="13536" width="9" style="3" bestFit="1" customWidth="1"/>
    <col min="13537" max="13537" width="2.28515625" style="3" customWidth="1"/>
    <col min="13538" max="13538" width="9" style="3" bestFit="1" customWidth="1"/>
    <col min="13539" max="13539" width="2.28515625" style="3" customWidth="1"/>
    <col min="13540" max="13540" width="9" style="3" bestFit="1" customWidth="1"/>
    <col min="13541" max="13541" width="2.28515625" style="3" customWidth="1"/>
    <col min="13542" max="13542" width="9" style="3" bestFit="1" customWidth="1"/>
    <col min="13543" max="13543" width="2.28515625" style="3" customWidth="1"/>
    <col min="13544" max="13544" width="9" style="3" bestFit="1" customWidth="1"/>
    <col min="13545" max="13545" width="2.28515625" style="3" customWidth="1"/>
    <col min="13546" max="13546" width="9" style="3" bestFit="1" customWidth="1"/>
    <col min="13547" max="13547" width="5" style="3" customWidth="1"/>
    <col min="13548" max="13548" width="9" style="3" bestFit="1" customWidth="1"/>
    <col min="13549" max="13549" width="2.28515625" style="3" customWidth="1"/>
    <col min="13550" max="13550" width="9" style="3" bestFit="1" customWidth="1"/>
    <col min="13551" max="13551" width="2.28515625" style="3" customWidth="1"/>
    <col min="13552" max="13552" width="9" style="3" bestFit="1" customWidth="1"/>
    <col min="13553" max="13553" width="2.28515625" style="3" customWidth="1"/>
    <col min="13554" max="13554" width="9" style="3" bestFit="1" customWidth="1"/>
    <col min="13555" max="13555" width="6.28515625" style="3" customWidth="1"/>
    <col min="13556" max="13556" width="9.28515625" style="3" customWidth="1"/>
    <col min="13557" max="13557" width="9.42578125" style="3" customWidth="1"/>
    <col min="13558" max="13558" width="9.7109375" style="3" customWidth="1"/>
    <col min="13559" max="13559" width="4.42578125" style="3" customWidth="1"/>
    <col min="13560" max="13560" width="10.28515625" style="3" customWidth="1"/>
    <col min="13561" max="13787" width="7.28515625" style="3"/>
    <col min="13788" max="13788" width="2.28515625" style="3" customWidth="1"/>
    <col min="13789" max="13789" width="6" style="3" customWidth="1"/>
    <col min="13790" max="13791" width="2.28515625" style="3" customWidth="1"/>
    <col min="13792" max="13792" width="9" style="3" bestFit="1" customWidth="1"/>
    <col min="13793" max="13793" width="2.28515625" style="3" customWidth="1"/>
    <col min="13794" max="13794" width="9" style="3" bestFit="1" customWidth="1"/>
    <col min="13795" max="13795" width="2.28515625" style="3" customWidth="1"/>
    <col min="13796" max="13796" width="9" style="3" bestFit="1" customWidth="1"/>
    <col min="13797" max="13797" width="2.28515625" style="3" customWidth="1"/>
    <col min="13798" max="13798" width="9" style="3" bestFit="1" customWidth="1"/>
    <col min="13799" max="13799" width="2.28515625" style="3" customWidth="1"/>
    <col min="13800" max="13800" width="9" style="3" bestFit="1" customWidth="1"/>
    <col min="13801" max="13801" width="2.28515625" style="3" customWidth="1"/>
    <col min="13802" max="13802" width="9" style="3" bestFit="1" customWidth="1"/>
    <col min="13803" max="13803" width="5" style="3" customWidth="1"/>
    <col min="13804" max="13804" width="9" style="3" bestFit="1" customWidth="1"/>
    <col min="13805" max="13805" width="2.28515625" style="3" customWidth="1"/>
    <col min="13806" max="13806" width="9" style="3" bestFit="1" customWidth="1"/>
    <col min="13807" max="13807" width="2.28515625" style="3" customWidth="1"/>
    <col min="13808" max="13808" width="9" style="3" bestFit="1" customWidth="1"/>
    <col min="13809" max="13809" width="2.28515625" style="3" customWidth="1"/>
    <col min="13810" max="13810" width="9" style="3" bestFit="1" customWidth="1"/>
    <col min="13811" max="13811" width="6.28515625" style="3" customWidth="1"/>
    <col min="13812" max="13812" width="9.28515625" style="3" customWidth="1"/>
    <col min="13813" max="13813" width="9.42578125" style="3" customWidth="1"/>
    <col min="13814" max="13814" width="9.7109375" style="3" customWidth="1"/>
    <col min="13815" max="13815" width="4.42578125" style="3" customWidth="1"/>
    <col min="13816" max="13816" width="10.28515625" style="3" customWidth="1"/>
    <col min="13817" max="14043" width="7.28515625" style="3"/>
    <col min="14044" max="14044" width="2.28515625" style="3" customWidth="1"/>
    <col min="14045" max="14045" width="6" style="3" customWidth="1"/>
    <col min="14046" max="14047" width="2.28515625" style="3" customWidth="1"/>
    <col min="14048" max="14048" width="9" style="3" bestFit="1" customWidth="1"/>
    <col min="14049" max="14049" width="2.28515625" style="3" customWidth="1"/>
    <col min="14050" max="14050" width="9" style="3" bestFit="1" customWidth="1"/>
    <col min="14051" max="14051" width="2.28515625" style="3" customWidth="1"/>
    <col min="14052" max="14052" width="9" style="3" bestFit="1" customWidth="1"/>
    <col min="14053" max="14053" width="2.28515625" style="3" customWidth="1"/>
    <col min="14054" max="14054" width="9" style="3" bestFit="1" customWidth="1"/>
    <col min="14055" max="14055" width="2.28515625" style="3" customWidth="1"/>
    <col min="14056" max="14056" width="9" style="3" bestFit="1" customWidth="1"/>
    <col min="14057" max="14057" width="2.28515625" style="3" customWidth="1"/>
    <col min="14058" max="14058" width="9" style="3" bestFit="1" customWidth="1"/>
    <col min="14059" max="14059" width="5" style="3" customWidth="1"/>
    <col min="14060" max="14060" width="9" style="3" bestFit="1" customWidth="1"/>
    <col min="14061" max="14061" width="2.28515625" style="3" customWidth="1"/>
    <col min="14062" max="14062" width="9" style="3" bestFit="1" customWidth="1"/>
    <col min="14063" max="14063" width="2.28515625" style="3" customWidth="1"/>
    <col min="14064" max="14064" width="9" style="3" bestFit="1" customWidth="1"/>
    <col min="14065" max="14065" width="2.28515625" style="3" customWidth="1"/>
    <col min="14066" max="14066" width="9" style="3" bestFit="1" customWidth="1"/>
    <col min="14067" max="14067" width="6.28515625" style="3" customWidth="1"/>
    <col min="14068" max="14068" width="9.28515625" style="3" customWidth="1"/>
    <col min="14069" max="14069" width="9.42578125" style="3" customWidth="1"/>
    <col min="14070" max="14070" width="9.7109375" style="3" customWidth="1"/>
    <col min="14071" max="14071" width="4.42578125" style="3" customWidth="1"/>
    <col min="14072" max="14072" width="10.28515625" style="3" customWidth="1"/>
    <col min="14073" max="14299" width="7.28515625" style="3"/>
    <col min="14300" max="14300" width="2.28515625" style="3" customWidth="1"/>
    <col min="14301" max="14301" width="6" style="3" customWidth="1"/>
    <col min="14302" max="14303" width="2.28515625" style="3" customWidth="1"/>
    <col min="14304" max="14304" width="9" style="3" bestFit="1" customWidth="1"/>
    <col min="14305" max="14305" width="2.28515625" style="3" customWidth="1"/>
    <col min="14306" max="14306" width="9" style="3" bestFit="1" customWidth="1"/>
    <col min="14307" max="14307" width="2.28515625" style="3" customWidth="1"/>
    <col min="14308" max="14308" width="9" style="3" bestFit="1" customWidth="1"/>
    <col min="14309" max="14309" width="2.28515625" style="3" customWidth="1"/>
    <col min="14310" max="14310" width="9" style="3" bestFit="1" customWidth="1"/>
    <col min="14311" max="14311" width="2.28515625" style="3" customWidth="1"/>
    <col min="14312" max="14312" width="9" style="3" bestFit="1" customWidth="1"/>
    <col min="14313" max="14313" width="2.28515625" style="3" customWidth="1"/>
    <col min="14314" max="14314" width="9" style="3" bestFit="1" customWidth="1"/>
    <col min="14315" max="14315" width="5" style="3" customWidth="1"/>
    <col min="14316" max="14316" width="9" style="3" bestFit="1" customWidth="1"/>
    <col min="14317" max="14317" width="2.28515625" style="3" customWidth="1"/>
    <col min="14318" max="14318" width="9" style="3" bestFit="1" customWidth="1"/>
    <col min="14319" max="14319" width="2.28515625" style="3" customWidth="1"/>
    <col min="14320" max="14320" width="9" style="3" bestFit="1" customWidth="1"/>
    <col min="14321" max="14321" width="2.28515625" style="3" customWidth="1"/>
    <col min="14322" max="14322" width="9" style="3" bestFit="1" customWidth="1"/>
    <col min="14323" max="14323" width="6.28515625" style="3" customWidth="1"/>
    <col min="14324" max="14324" width="9.28515625" style="3" customWidth="1"/>
    <col min="14325" max="14325" width="9.42578125" style="3" customWidth="1"/>
    <col min="14326" max="14326" width="9.7109375" style="3" customWidth="1"/>
    <col min="14327" max="14327" width="4.42578125" style="3" customWidth="1"/>
    <col min="14328" max="14328" width="10.28515625" style="3" customWidth="1"/>
    <col min="14329" max="14555" width="7.28515625" style="3"/>
    <col min="14556" max="14556" width="2.28515625" style="3" customWidth="1"/>
    <col min="14557" max="14557" width="6" style="3" customWidth="1"/>
    <col min="14558" max="14559" width="2.28515625" style="3" customWidth="1"/>
    <col min="14560" max="14560" width="9" style="3" bestFit="1" customWidth="1"/>
    <col min="14561" max="14561" width="2.28515625" style="3" customWidth="1"/>
    <col min="14562" max="14562" width="9" style="3" bestFit="1" customWidth="1"/>
    <col min="14563" max="14563" width="2.28515625" style="3" customWidth="1"/>
    <col min="14564" max="14564" width="9" style="3" bestFit="1" customWidth="1"/>
    <col min="14565" max="14565" width="2.28515625" style="3" customWidth="1"/>
    <col min="14566" max="14566" width="9" style="3" bestFit="1" customWidth="1"/>
    <col min="14567" max="14567" width="2.28515625" style="3" customWidth="1"/>
    <col min="14568" max="14568" width="9" style="3" bestFit="1" customWidth="1"/>
    <col min="14569" max="14569" width="2.28515625" style="3" customWidth="1"/>
    <col min="14570" max="14570" width="9" style="3" bestFit="1" customWidth="1"/>
    <col min="14571" max="14571" width="5" style="3" customWidth="1"/>
    <col min="14572" max="14572" width="9" style="3" bestFit="1" customWidth="1"/>
    <col min="14573" max="14573" width="2.28515625" style="3" customWidth="1"/>
    <col min="14574" max="14574" width="9" style="3" bestFit="1" customWidth="1"/>
    <col min="14575" max="14575" width="2.28515625" style="3" customWidth="1"/>
    <col min="14576" max="14576" width="9" style="3" bestFit="1" customWidth="1"/>
    <col min="14577" max="14577" width="2.28515625" style="3" customWidth="1"/>
    <col min="14578" max="14578" width="9" style="3" bestFit="1" customWidth="1"/>
    <col min="14579" max="14579" width="6.28515625" style="3" customWidth="1"/>
    <col min="14580" max="14580" width="9.28515625" style="3" customWidth="1"/>
    <col min="14581" max="14581" width="9.42578125" style="3" customWidth="1"/>
    <col min="14582" max="14582" width="9.7109375" style="3" customWidth="1"/>
    <col min="14583" max="14583" width="4.42578125" style="3" customWidth="1"/>
    <col min="14584" max="14584" width="10.28515625" style="3" customWidth="1"/>
    <col min="14585" max="14811" width="7.28515625" style="3"/>
    <col min="14812" max="14812" width="2.28515625" style="3" customWidth="1"/>
    <col min="14813" max="14813" width="6" style="3" customWidth="1"/>
    <col min="14814" max="14815" width="2.28515625" style="3" customWidth="1"/>
    <col min="14816" max="14816" width="9" style="3" bestFit="1" customWidth="1"/>
    <col min="14817" max="14817" width="2.28515625" style="3" customWidth="1"/>
    <col min="14818" max="14818" width="9" style="3" bestFit="1" customWidth="1"/>
    <col min="14819" max="14819" width="2.28515625" style="3" customWidth="1"/>
    <col min="14820" max="14820" width="9" style="3" bestFit="1" customWidth="1"/>
    <col min="14821" max="14821" width="2.28515625" style="3" customWidth="1"/>
    <col min="14822" max="14822" width="9" style="3" bestFit="1" customWidth="1"/>
    <col min="14823" max="14823" width="2.28515625" style="3" customWidth="1"/>
    <col min="14824" max="14824" width="9" style="3" bestFit="1" customWidth="1"/>
    <col min="14825" max="14825" width="2.28515625" style="3" customWidth="1"/>
    <col min="14826" max="14826" width="9" style="3" bestFit="1" customWidth="1"/>
    <col min="14827" max="14827" width="5" style="3" customWidth="1"/>
    <col min="14828" max="14828" width="9" style="3" bestFit="1" customWidth="1"/>
    <col min="14829" max="14829" width="2.28515625" style="3" customWidth="1"/>
    <col min="14830" max="14830" width="9" style="3" bestFit="1" customWidth="1"/>
    <col min="14831" max="14831" width="2.28515625" style="3" customWidth="1"/>
    <col min="14832" max="14832" width="9" style="3" bestFit="1" customWidth="1"/>
    <col min="14833" max="14833" width="2.28515625" style="3" customWidth="1"/>
    <col min="14834" max="14834" width="9" style="3" bestFit="1" customWidth="1"/>
    <col min="14835" max="14835" width="6.28515625" style="3" customWidth="1"/>
    <col min="14836" max="14836" width="9.28515625" style="3" customWidth="1"/>
    <col min="14837" max="14837" width="9.42578125" style="3" customWidth="1"/>
    <col min="14838" max="14838" width="9.7109375" style="3" customWidth="1"/>
    <col min="14839" max="14839" width="4.42578125" style="3" customWidth="1"/>
    <col min="14840" max="14840" width="10.28515625" style="3" customWidth="1"/>
    <col min="14841" max="15067" width="7.28515625" style="3"/>
    <col min="15068" max="15068" width="2.28515625" style="3" customWidth="1"/>
    <col min="15069" max="15069" width="6" style="3" customWidth="1"/>
    <col min="15070" max="15071" width="2.28515625" style="3" customWidth="1"/>
    <col min="15072" max="15072" width="9" style="3" bestFit="1" customWidth="1"/>
    <col min="15073" max="15073" width="2.28515625" style="3" customWidth="1"/>
    <col min="15074" max="15074" width="9" style="3" bestFit="1" customWidth="1"/>
    <col min="15075" max="15075" width="2.28515625" style="3" customWidth="1"/>
    <col min="15076" max="15076" width="9" style="3" bestFit="1" customWidth="1"/>
    <col min="15077" max="15077" width="2.28515625" style="3" customWidth="1"/>
    <col min="15078" max="15078" width="9" style="3" bestFit="1" customWidth="1"/>
    <col min="15079" max="15079" width="2.28515625" style="3" customWidth="1"/>
    <col min="15080" max="15080" width="9" style="3" bestFit="1" customWidth="1"/>
    <col min="15081" max="15081" width="2.28515625" style="3" customWidth="1"/>
    <col min="15082" max="15082" width="9" style="3" bestFit="1" customWidth="1"/>
    <col min="15083" max="15083" width="5" style="3" customWidth="1"/>
    <col min="15084" max="15084" width="9" style="3" bestFit="1" customWidth="1"/>
    <col min="15085" max="15085" width="2.28515625" style="3" customWidth="1"/>
    <col min="15086" max="15086" width="9" style="3" bestFit="1" customWidth="1"/>
    <col min="15087" max="15087" width="2.28515625" style="3" customWidth="1"/>
    <col min="15088" max="15088" width="9" style="3" bestFit="1" customWidth="1"/>
    <col min="15089" max="15089" width="2.28515625" style="3" customWidth="1"/>
    <col min="15090" max="15090" width="9" style="3" bestFit="1" customWidth="1"/>
    <col min="15091" max="15091" width="6.28515625" style="3" customWidth="1"/>
    <col min="15092" max="15092" width="9.28515625" style="3" customWidth="1"/>
    <col min="15093" max="15093" width="9.42578125" style="3" customWidth="1"/>
    <col min="15094" max="15094" width="9.7109375" style="3" customWidth="1"/>
    <col min="15095" max="15095" width="4.42578125" style="3" customWidth="1"/>
    <col min="15096" max="15096" width="10.28515625" style="3" customWidth="1"/>
    <col min="15097" max="15323" width="7.28515625" style="3"/>
    <col min="15324" max="15324" width="2.28515625" style="3" customWidth="1"/>
    <col min="15325" max="15325" width="6" style="3" customWidth="1"/>
    <col min="15326" max="15327" width="2.28515625" style="3" customWidth="1"/>
    <col min="15328" max="15328" width="9" style="3" bestFit="1" customWidth="1"/>
    <col min="15329" max="15329" width="2.28515625" style="3" customWidth="1"/>
    <col min="15330" max="15330" width="9" style="3" bestFit="1" customWidth="1"/>
    <col min="15331" max="15331" width="2.28515625" style="3" customWidth="1"/>
    <col min="15332" max="15332" width="9" style="3" bestFit="1" customWidth="1"/>
    <col min="15333" max="15333" width="2.28515625" style="3" customWidth="1"/>
    <col min="15334" max="15334" width="9" style="3" bestFit="1" customWidth="1"/>
    <col min="15335" max="15335" width="2.28515625" style="3" customWidth="1"/>
    <col min="15336" max="15336" width="9" style="3" bestFit="1" customWidth="1"/>
    <col min="15337" max="15337" width="2.28515625" style="3" customWidth="1"/>
    <col min="15338" max="15338" width="9" style="3" bestFit="1" customWidth="1"/>
    <col min="15339" max="15339" width="5" style="3" customWidth="1"/>
    <col min="15340" max="15340" width="9" style="3" bestFit="1" customWidth="1"/>
    <col min="15341" max="15341" width="2.28515625" style="3" customWidth="1"/>
    <col min="15342" max="15342" width="9" style="3" bestFit="1" customWidth="1"/>
    <col min="15343" max="15343" width="2.28515625" style="3" customWidth="1"/>
    <col min="15344" max="15344" width="9" style="3" bestFit="1" customWidth="1"/>
    <col min="15345" max="15345" width="2.28515625" style="3" customWidth="1"/>
    <col min="15346" max="15346" width="9" style="3" bestFit="1" customWidth="1"/>
    <col min="15347" max="15347" width="6.28515625" style="3" customWidth="1"/>
    <col min="15348" max="15348" width="9.28515625" style="3" customWidth="1"/>
    <col min="15349" max="15349" width="9.42578125" style="3" customWidth="1"/>
    <col min="15350" max="15350" width="9.7109375" style="3" customWidth="1"/>
    <col min="15351" max="15351" width="4.42578125" style="3" customWidth="1"/>
    <col min="15352" max="15352" width="10.28515625" style="3" customWidth="1"/>
    <col min="15353" max="15579" width="7.28515625" style="3"/>
    <col min="15580" max="15580" width="2.28515625" style="3" customWidth="1"/>
    <col min="15581" max="15581" width="6" style="3" customWidth="1"/>
    <col min="15582" max="15583" width="2.28515625" style="3" customWidth="1"/>
    <col min="15584" max="15584" width="9" style="3" bestFit="1" customWidth="1"/>
    <col min="15585" max="15585" width="2.28515625" style="3" customWidth="1"/>
    <col min="15586" max="15586" width="9" style="3" bestFit="1" customWidth="1"/>
    <col min="15587" max="15587" width="2.28515625" style="3" customWidth="1"/>
    <col min="15588" max="15588" width="9" style="3" bestFit="1" customWidth="1"/>
    <col min="15589" max="15589" width="2.28515625" style="3" customWidth="1"/>
    <col min="15590" max="15590" width="9" style="3" bestFit="1" customWidth="1"/>
    <col min="15591" max="15591" width="2.28515625" style="3" customWidth="1"/>
    <col min="15592" max="15592" width="9" style="3" bestFit="1" customWidth="1"/>
    <col min="15593" max="15593" width="2.28515625" style="3" customWidth="1"/>
    <col min="15594" max="15594" width="9" style="3" bestFit="1" customWidth="1"/>
    <col min="15595" max="15595" width="5" style="3" customWidth="1"/>
    <col min="15596" max="15596" width="9" style="3" bestFit="1" customWidth="1"/>
    <col min="15597" max="15597" width="2.28515625" style="3" customWidth="1"/>
    <col min="15598" max="15598" width="9" style="3" bestFit="1" customWidth="1"/>
    <col min="15599" max="15599" width="2.28515625" style="3" customWidth="1"/>
    <col min="15600" max="15600" width="9" style="3" bestFit="1" customWidth="1"/>
    <col min="15601" max="15601" width="2.28515625" style="3" customWidth="1"/>
    <col min="15602" max="15602" width="9" style="3" bestFit="1" customWidth="1"/>
    <col min="15603" max="15603" width="6.28515625" style="3" customWidth="1"/>
    <col min="15604" max="15604" width="9.28515625" style="3" customWidth="1"/>
    <col min="15605" max="15605" width="9.42578125" style="3" customWidth="1"/>
    <col min="15606" max="15606" width="9.7109375" style="3" customWidth="1"/>
    <col min="15607" max="15607" width="4.42578125" style="3" customWidth="1"/>
    <col min="15608" max="15608" width="10.28515625" style="3" customWidth="1"/>
    <col min="15609" max="15835" width="7.28515625" style="3"/>
    <col min="15836" max="15836" width="2.28515625" style="3" customWidth="1"/>
    <col min="15837" max="15837" width="6" style="3" customWidth="1"/>
    <col min="15838" max="15839" width="2.28515625" style="3" customWidth="1"/>
    <col min="15840" max="15840" width="9" style="3" bestFit="1" customWidth="1"/>
    <col min="15841" max="15841" width="2.28515625" style="3" customWidth="1"/>
    <col min="15842" max="15842" width="9" style="3" bestFit="1" customWidth="1"/>
    <col min="15843" max="15843" width="2.28515625" style="3" customWidth="1"/>
    <col min="15844" max="15844" width="9" style="3" bestFit="1" customWidth="1"/>
    <col min="15845" max="15845" width="2.28515625" style="3" customWidth="1"/>
    <col min="15846" max="15846" width="9" style="3" bestFit="1" customWidth="1"/>
    <col min="15847" max="15847" width="2.28515625" style="3" customWidth="1"/>
    <col min="15848" max="15848" width="9" style="3" bestFit="1" customWidth="1"/>
    <col min="15849" max="15849" width="2.28515625" style="3" customWidth="1"/>
    <col min="15850" max="15850" width="9" style="3" bestFit="1" customWidth="1"/>
    <col min="15851" max="15851" width="5" style="3" customWidth="1"/>
    <col min="15852" max="15852" width="9" style="3" bestFit="1" customWidth="1"/>
    <col min="15853" max="15853" width="2.28515625" style="3" customWidth="1"/>
    <col min="15854" max="15854" width="9" style="3" bestFit="1" customWidth="1"/>
    <col min="15855" max="15855" width="2.28515625" style="3" customWidth="1"/>
    <col min="15856" max="15856" width="9" style="3" bestFit="1" customWidth="1"/>
    <col min="15857" max="15857" width="2.28515625" style="3" customWidth="1"/>
    <col min="15858" max="15858" width="9" style="3" bestFit="1" customWidth="1"/>
    <col min="15859" max="15859" width="6.28515625" style="3" customWidth="1"/>
    <col min="15860" max="15860" width="9.28515625" style="3" customWidth="1"/>
    <col min="15861" max="15861" width="9.42578125" style="3" customWidth="1"/>
    <col min="15862" max="15862" width="9.7109375" style="3" customWidth="1"/>
    <col min="15863" max="15863" width="4.42578125" style="3" customWidth="1"/>
    <col min="15864" max="15864" width="10.28515625" style="3" customWidth="1"/>
    <col min="15865" max="16091" width="7.28515625" style="3"/>
    <col min="16092" max="16092" width="2.28515625" style="3" customWidth="1"/>
    <col min="16093" max="16093" width="6" style="3" customWidth="1"/>
    <col min="16094" max="16095" width="2.28515625" style="3" customWidth="1"/>
    <col min="16096" max="16096" width="9" style="3" bestFit="1" customWidth="1"/>
    <col min="16097" max="16097" width="2.28515625" style="3" customWidth="1"/>
    <col min="16098" max="16098" width="9" style="3" bestFit="1" customWidth="1"/>
    <col min="16099" max="16099" width="2.28515625" style="3" customWidth="1"/>
    <col min="16100" max="16100" width="9" style="3" bestFit="1" customWidth="1"/>
    <col min="16101" max="16101" width="2.28515625" style="3" customWidth="1"/>
    <col min="16102" max="16102" width="9" style="3" bestFit="1" customWidth="1"/>
    <col min="16103" max="16103" width="2.28515625" style="3" customWidth="1"/>
    <col min="16104" max="16104" width="9" style="3" bestFit="1" customWidth="1"/>
    <col min="16105" max="16105" width="2.28515625" style="3" customWidth="1"/>
    <col min="16106" max="16106" width="9" style="3" bestFit="1" customWidth="1"/>
    <col min="16107" max="16107" width="5" style="3" customWidth="1"/>
    <col min="16108" max="16108" width="9" style="3" bestFit="1" customWidth="1"/>
    <col min="16109" max="16109" width="2.28515625" style="3" customWidth="1"/>
    <col min="16110" max="16110" width="9" style="3" bestFit="1" customWidth="1"/>
    <col min="16111" max="16111" width="2.28515625" style="3" customWidth="1"/>
    <col min="16112" max="16112" width="9" style="3" bestFit="1" customWidth="1"/>
    <col min="16113" max="16113" width="2.28515625" style="3" customWidth="1"/>
    <col min="16114" max="16114" width="9" style="3" bestFit="1" customWidth="1"/>
    <col min="16115" max="16115" width="6.28515625" style="3" customWidth="1"/>
    <col min="16116" max="16116" width="9.28515625" style="3" customWidth="1"/>
    <col min="16117" max="16117" width="9.42578125" style="3" customWidth="1"/>
    <col min="16118" max="16118" width="9.7109375" style="3" customWidth="1"/>
    <col min="16119" max="16119" width="4.42578125" style="3" customWidth="1"/>
    <col min="16120" max="16120" width="10.28515625" style="3" customWidth="1"/>
    <col min="16121" max="16384" width="7.28515625" style="3"/>
  </cols>
  <sheetData>
    <row r="1" spans="1:14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3" spans="1:14" x14ac:dyDescent="0.25">
      <c r="A3" s="58" t="s">
        <v>109</v>
      </c>
      <c r="B3" s="58"/>
    </row>
    <row r="4" spans="1:14" ht="15" customHeight="1" x14ac:dyDescent="0.25">
      <c r="A4" s="6" t="s">
        <v>107</v>
      </c>
      <c r="B4" s="6"/>
      <c r="C4" s="6"/>
      <c r="D4" s="6"/>
      <c r="E4" s="6"/>
      <c r="F4" s="6"/>
      <c r="G4" s="6"/>
      <c r="H4" s="102"/>
      <c r="I4" s="6"/>
      <c r="J4" s="6"/>
      <c r="K4" s="6"/>
      <c r="L4" s="6"/>
      <c r="M4" s="6"/>
      <c r="N4" s="6"/>
    </row>
    <row r="6" spans="1:14" ht="15" customHeight="1" x14ac:dyDescent="0.25">
      <c r="A6" s="6" t="s">
        <v>159</v>
      </c>
      <c r="B6" s="6"/>
      <c r="C6" s="6"/>
      <c r="D6" s="6"/>
      <c r="E6" s="6"/>
      <c r="F6" s="6"/>
      <c r="G6" s="6"/>
      <c r="H6" s="102"/>
      <c r="I6" s="6"/>
      <c r="J6" s="6"/>
      <c r="K6" s="6"/>
      <c r="L6" s="6"/>
      <c r="M6" s="6"/>
      <c r="N6" s="6"/>
    </row>
    <row r="7" spans="1:14" x14ac:dyDescent="0.25">
      <c r="B7" s="3" t="s">
        <v>160</v>
      </c>
    </row>
    <row r="9" spans="1:14" x14ac:dyDescent="0.25">
      <c r="A9" s="65" t="s">
        <v>108</v>
      </c>
      <c r="B9" s="65"/>
    </row>
    <row r="11" spans="1:14" x14ac:dyDescent="0.25">
      <c r="A11" s="9"/>
      <c r="B11" s="9"/>
      <c r="C11" s="63"/>
      <c r="D11" s="93"/>
      <c r="E11" s="93"/>
      <c r="F11" s="93"/>
      <c r="G11" s="63"/>
      <c r="H11" s="93"/>
    </row>
    <row r="12" spans="1:14" ht="20.25" customHeight="1" x14ac:dyDescent="0.25">
      <c r="A12" s="310" t="s">
        <v>158</v>
      </c>
      <c r="B12" s="310"/>
      <c r="C12" s="310"/>
      <c r="D12" s="101"/>
      <c r="E12" s="310" t="s">
        <v>90</v>
      </c>
      <c r="F12" s="310"/>
      <c r="G12" s="310"/>
      <c r="I12" s="310" t="s">
        <v>91</v>
      </c>
      <c r="J12" s="310"/>
      <c r="K12" s="310"/>
    </row>
    <row r="13" spans="1:14" ht="15.75" customHeight="1" thickBot="1" x14ac:dyDescent="0.3">
      <c r="A13" s="12" t="s">
        <v>56</v>
      </c>
      <c r="B13" s="12" t="s">
        <v>155</v>
      </c>
      <c r="C13" s="12" t="s">
        <v>33</v>
      </c>
      <c r="D13" s="90"/>
      <c r="E13" s="12" t="s">
        <v>56</v>
      </c>
      <c r="F13" s="12" t="s">
        <v>156</v>
      </c>
      <c r="G13" s="12" t="s">
        <v>92</v>
      </c>
      <c r="H13" s="227"/>
      <c r="I13" s="12" t="s">
        <v>56</v>
      </c>
      <c r="J13" s="12" t="s">
        <v>157</v>
      </c>
      <c r="K13" s="12" t="s">
        <v>93</v>
      </c>
    </row>
    <row r="14" spans="1:14" ht="29.25" customHeight="1" x14ac:dyDescent="0.25">
      <c r="A14" s="88" t="s">
        <v>57</v>
      </c>
      <c r="B14" s="94">
        <v>0</v>
      </c>
      <c r="C14" s="1">
        <v>0</v>
      </c>
      <c r="D14" s="27"/>
      <c r="E14" s="88" t="s">
        <v>57</v>
      </c>
      <c r="F14" s="1">
        <v>0</v>
      </c>
      <c r="G14" s="33"/>
      <c r="H14" s="244"/>
      <c r="I14" s="88" t="s">
        <v>57</v>
      </c>
      <c r="J14" s="33"/>
      <c r="K14" s="33"/>
      <c r="N14" s="57"/>
    </row>
    <row r="15" spans="1:14" x14ac:dyDescent="0.25">
      <c r="A15" s="88" t="s">
        <v>87</v>
      </c>
      <c r="B15" s="33">
        <v>24311.312199999997</v>
      </c>
      <c r="C15" s="20">
        <f t="shared" ref="C15:C26" si="0">ROUND(B15/$B$27,4)</f>
        <v>1E-4</v>
      </c>
      <c r="D15" s="21"/>
      <c r="E15" s="88" t="s">
        <v>87</v>
      </c>
      <c r="F15" s="33">
        <v>807.21049999999934</v>
      </c>
      <c r="G15" s="20">
        <f>ROUND(F15/$F$27,4)</f>
        <v>0</v>
      </c>
      <c r="H15" s="21"/>
      <c r="I15" s="88" t="s">
        <v>87</v>
      </c>
      <c r="J15" s="245">
        <v>2916.5498999999982</v>
      </c>
      <c r="K15" s="20">
        <f>ROUND(J15/$J$27,4)</f>
        <v>2.0000000000000001E-4</v>
      </c>
    </row>
    <row r="16" spans="1:14" x14ac:dyDescent="0.25">
      <c r="A16" s="88" t="s">
        <v>58</v>
      </c>
      <c r="B16" s="33">
        <v>8271365.8893000027</v>
      </c>
      <c r="C16" s="20">
        <f t="shared" si="0"/>
        <v>3.8199999999999998E-2</v>
      </c>
      <c r="D16" s="21"/>
      <c r="E16" s="88" t="s">
        <v>58</v>
      </c>
      <c r="F16" s="33">
        <v>2591258.5097199962</v>
      </c>
      <c r="G16" s="20">
        <f t="shared" ref="G16:G26" si="1">ROUND(F16/$F$27,4)</f>
        <v>3.5799999999999998E-2</v>
      </c>
      <c r="H16" s="21"/>
      <c r="I16" s="88" t="s">
        <v>58</v>
      </c>
      <c r="J16" s="245">
        <v>637270.40986999997</v>
      </c>
      <c r="K16" s="20">
        <f t="shared" ref="K16:K23" si="2">ROUND(J16/$J$27,4)</f>
        <v>3.6900000000000002E-2</v>
      </c>
    </row>
    <row r="17" spans="1:13" x14ac:dyDescent="0.25">
      <c r="A17" s="88" t="s">
        <v>59</v>
      </c>
      <c r="B17" s="33">
        <v>60476270.78974013</v>
      </c>
      <c r="C17" s="20">
        <f>ROUND(B17/$B$27,4)</f>
        <v>0.27950000000000003</v>
      </c>
      <c r="D17" s="21"/>
      <c r="E17" s="88" t="s">
        <v>59</v>
      </c>
      <c r="F17" s="33">
        <v>21045177.189539984</v>
      </c>
      <c r="G17" s="20">
        <f>ROUND(F17/$F$27,4)</f>
        <v>0.29060000000000002</v>
      </c>
      <c r="H17" s="21"/>
      <c r="I17" s="88" t="s">
        <v>59</v>
      </c>
      <c r="J17" s="245">
        <v>3100201.4092899999</v>
      </c>
      <c r="K17" s="20">
        <f t="shared" si="2"/>
        <v>0.17929999999999999</v>
      </c>
    </row>
    <row r="18" spans="1:13" x14ac:dyDescent="0.25">
      <c r="A18" s="88" t="s">
        <v>60</v>
      </c>
      <c r="B18" s="33">
        <v>3304921.8000800018</v>
      </c>
      <c r="C18" s="20">
        <f t="shared" si="0"/>
        <v>1.5299999999999999E-2</v>
      </c>
      <c r="D18" s="21"/>
      <c r="E18" s="88" t="s">
        <v>60</v>
      </c>
      <c r="F18" s="33">
        <v>794469.09009999887</v>
      </c>
      <c r="G18" s="20">
        <f t="shared" si="1"/>
        <v>1.0999999999999999E-2</v>
      </c>
      <c r="H18" s="21"/>
      <c r="I18" s="88" t="s">
        <v>60</v>
      </c>
      <c r="J18" s="245">
        <v>381133.70071999991</v>
      </c>
      <c r="K18" s="20">
        <f t="shared" si="2"/>
        <v>2.1999999999999999E-2</v>
      </c>
    </row>
    <row r="19" spans="1:13" x14ac:dyDescent="0.25">
      <c r="A19" s="88" t="s">
        <v>61</v>
      </c>
      <c r="B19" s="33">
        <v>30319745.351680022</v>
      </c>
      <c r="C19" s="20">
        <f t="shared" si="0"/>
        <v>0.1401</v>
      </c>
      <c r="D19" s="21"/>
      <c r="E19" s="88" t="s">
        <v>61</v>
      </c>
      <c r="F19" s="33">
        <v>9704557.1700499952</v>
      </c>
      <c r="G19" s="20">
        <f t="shared" si="1"/>
        <v>0.13400000000000001</v>
      </c>
      <c r="H19" s="21"/>
      <c r="I19" s="88" t="s">
        <v>61</v>
      </c>
      <c r="J19" s="245">
        <v>2634993.2799599981</v>
      </c>
      <c r="K19" s="20">
        <f>ROUND(J19/$J$27,4)-0.0001</f>
        <v>0.15230000000000002</v>
      </c>
    </row>
    <row r="20" spans="1:13" x14ac:dyDescent="0.25">
      <c r="A20" s="88" t="s">
        <v>62</v>
      </c>
      <c r="B20" s="33">
        <v>16030120.062060025</v>
      </c>
      <c r="C20" s="20">
        <f t="shared" si="0"/>
        <v>7.4099999999999999E-2</v>
      </c>
      <c r="D20" s="21"/>
      <c r="E20" s="88" t="s">
        <v>62</v>
      </c>
      <c r="F20" s="33">
        <v>4968790.4895299971</v>
      </c>
      <c r="G20" s="20">
        <f t="shared" si="1"/>
        <v>6.8599999999999994E-2</v>
      </c>
      <c r="H20" s="21"/>
      <c r="I20" s="88" t="s">
        <v>62</v>
      </c>
      <c r="J20" s="245">
        <v>1231816.72061</v>
      </c>
      <c r="K20" s="20">
        <f t="shared" si="2"/>
        <v>7.1199999999999999E-2</v>
      </c>
    </row>
    <row r="21" spans="1:13" x14ac:dyDescent="0.25">
      <c r="A21" s="88" t="s">
        <v>63</v>
      </c>
      <c r="B21" s="33">
        <v>4989102.5395499961</v>
      </c>
      <c r="C21" s="20">
        <f>ROUND(B21/$B$27,4)</f>
        <v>2.3099999999999999E-2</v>
      </c>
      <c r="D21" s="21"/>
      <c r="E21" s="88" t="s">
        <v>63</v>
      </c>
      <c r="F21" s="244">
        <v>118418.25988999997</v>
      </c>
      <c r="G21" s="20">
        <f t="shared" si="1"/>
        <v>1.6000000000000001E-3</v>
      </c>
      <c r="H21" s="21"/>
      <c r="I21" s="88" t="s">
        <v>63</v>
      </c>
      <c r="J21" s="246">
        <v>2024380.8598299997</v>
      </c>
      <c r="K21" s="20">
        <f>ROUND(J21/$J$27,4)</f>
        <v>0.1171</v>
      </c>
    </row>
    <row r="22" spans="1:13" x14ac:dyDescent="0.25">
      <c r="A22" s="88" t="s">
        <v>64</v>
      </c>
      <c r="B22" s="33">
        <v>92712425.836929917</v>
      </c>
      <c r="C22" s="20">
        <f>ROUND(B22/$B$27,4)-0.0001</f>
        <v>0.4284</v>
      </c>
      <c r="D22" s="21"/>
      <c r="E22" s="88" t="s">
        <v>64</v>
      </c>
      <c r="F22" s="244">
        <v>33191026.110050015</v>
      </c>
      <c r="G22" s="20">
        <f>ROUND(F22/$F$27,4)</f>
        <v>0.4582</v>
      </c>
      <c r="H22" s="21"/>
      <c r="I22" s="88" t="s">
        <v>64</v>
      </c>
      <c r="J22" s="246">
        <v>7176708.3703799983</v>
      </c>
      <c r="K22" s="20">
        <f>ROUND(J22/$J$27,4)</f>
        <v>0.41499999999999998</v>
      </c>
    </row>
    <row r="23" spans="1:13" x14ac:dyDescent="0.25">
      <c r="A23" s="88" t="s">
        <v>65</v>
      </c>
      <c r="B23" s="33">
        <v>235833.84140999979</v>
      </c>
      <c r="C23" s="20">
        <f t="shared" si="0"/>
        <v>1.1000000000000001E-3</v>
      </c>
      <c r="D23" s="21"/>
      <c r="E23" s="88" t="s">
        <v>65</v>
      </c>
      <c r="F23" s="244">
        <v>15636.560220000007</v>
      </c>
      <c r="G23" s="20">
        <f t="shared" si="1"/>
        <v>2.0000000000000001E-4</v>
      </c>
      <c r="H23" s="21"/>
      <c r="I23" s="88" t="s">
        <v>65</v>
      </c>
      <c r="J23" s="246">
        <v>103913.81049000002</v>
      </c>
      <c r="K23" s="20">
        <f t="shared" si="2"/>
        <v>6.0000000000000001E-3</v>
      </c>
    </row>
    <row r="24" spans="1:13" x14ac:dyDescent="0.25">
      <c r="A24" s="53" t="s">
        <v>70</v>
      </c>
      <c r="B24" s="244"/>
      <c r="C24" s="20"/>
      <c r="D24" s="21"/>
      <c r="E24" s="53" t="s">
        <v>70</v>
      </c>
      <c r="F24" s="27"/>
      <c r="G24" s="20"/>
      <c r="H24" s="21"/>
      <c r="I24" s="53" t="s">
        <v>70</v>
      </c>
      <c r="J24" s="27"/>
      <c r="K24" s="20"/>
      <c r="L24" s="15"/>
    </row>
    <row r="25" spans="1:13" x14ac:dyDescent="0.25">
      <c r="A25" s="53" t="s">
        <v>71</v>
      </c>
      <c r="B25" s="244">
        <v>13566.851910000038</v>
      </c>
      <c r="C25" s="20">
        <f t="shared" si="0"/>
        <v>1E-4</v>
      </c>
      <c r="D25" s="21"/>
      <c r="E25" s="53" t="s">
        <v>71</v>
      </c>
      <c r="F25" s="27">
        <v>0</v>
      </c>
      <c r="G25" s="1">
        <f t="shared" si="1"/>
        <v>0</v>
      </c>
      <c r="H25" s="27"/>
      <c r="I25" s="53" t="s">
        <v>71</v>
      </c>
      <c r="J25" s="1">
        <v>0</v>
      </c>
      <c r="K25" s="33"/>
      <c r="L25" s="15"/>
    </row>
    <row r="26" spans="1:13" x14ac:dyDescent="0.25">
      <c r="A26" s="53" t="s">
        <v>72</v>
      </c>
      <c r="B26" s="244">
        <v>8218.8020200000083</v>
      </c>
      <c r="C26" s="20">
        <f t="shared" si="0"/>
        <v>0</v>
      </c>
      <c r="D26" s="21"/>
      <c r="E26" s="53" t="s">
        <v>72</v>
      </c>
      <c r="F26" s="27">
        <v>0</v>
      </c>
      <c r="G26" s="27">
        <f t="shared" si="1"/>
        <v>0</v>
      </c>
      <c r="H26" s="27"/>
      <c r="I26" s="53" t="s">
        <v>72</v>
      </c>
      <c r="J26" s="27">
        <v>0</v>
      </c>
      <c r="K26" s="244"/>
      <c r="L26" s="16"/>
      <c r="M26" s="5"/>
    </row>
    <row r="27" spans="1:13" x14ac:dyDescent="0.25">
      <c r="A27" s="54" t="s">
        <v>11</v>
      </c>
      <c r="B27" s="94">
        <f>SUM(B14:B26)</f>
        <v>216385883.07688013</v>
      </c>
      <c r="C27" s="83">
        <f>SUM(C14:C26)</f>
        <v>1</v>
      </c>
      <c r="D27" s="21"/>
      <c r="E27" s="247" t="s">
        <v>11</v>
      </c>
      <c r="F27" s="248">
        <f>SUM(F15:F26)</f>
        <v>72430140.589599982</v>
      </c>
      <c r="G27" s="83">
        <f>SUM(G14:G26)</f>
        <v>1</v>
      </c>
      <c r="H27" s="21"/>
      <c r="I27" s="247" t="s">
        <v>11</v>
      </c>
      <c r="J27" s="248">
        <f>SUM(J15:J26)</f>
        <v>17293335.111049999</v>
      </c>
      <c r="K27" s="83">
        <f>SUM(K14:K26)</f>
        <v>1</v>
      </c>
      <c r="L27" s="16"/>
      <c r="M27" s="5"/>
    </row>
    <row r="28" spans="1:13" x14ac:dyDescent="0.25">
      <c r="B28" s="5"/>
      <c r="C28" s="5"/>
      <c r="D28" s="5"/>
      <c r="E28" s="5"/>
      <c r="F28" s="5"/>
      <c r="G28" s="5"/>
      <c r="I28" s="5"/>
      <c r="J28" s="5"/>
      <c r="K28" s="5"/>
      <c r="L28" s="16"/>
      <c r="M28" s="5"/>
    </row>
    <row r="29" spans="1:13" x14ac:dyDescent="0.25">
      <c r="D29" s="5"/>
      <c r="L29" s="15"/>
    </row>
    <row r="30" spans="1:13" x14ac:dyDescent="0.25">
      <c r="L30" s="15"/>
    </row>
    <row r="31" spans="1:13" x14ac:dyDescent="0.25">
      <c r="L31" s="15"/>
    </row>
    <row r="32" spans="1:13" x14ac:dyDescent="0.25">
      <c r="L32" s="15"/>
    </row>
    <row r="33" spans="12:12" x14ac:dyDescent="0.25">
      <c r="L33" s="15"/>
    </row>
  </sheetData>
  <mergeCells count="4">
    <mergeCell ref="A1:K1"/>
    <mergeCell ref="A12:C12"/>
    <mergeCell ref="E12:G12"/>
    <mergeCell ref="I12:K12"/>
  </mergeCells>
  <printOptions horizontalCentered="1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83"/>
  <sheetViews>
    <sheetView workbookViewId="0"/>
  </sheetViews>
  <sheetFormatPr defaultColWidth="12.42578125" defaultRowHeight="15" x14ac:dyDescent="0.25"/>
  <cols>
    <col min="1" max="1" width="9.7109375" style="4" customWidth="1"/>
    <col min="2" max="2" width="18.28515625" style="4" bestFit="1" customWidth="1"/>
    <col min="3" max="3" width="15.28515625" style="3" bestFit="1" customWidth="1"/>
    <col min="4" max="6" width="15.42578125" style="3" bestFit="1" customWidth="1"/>
    <col min="7" max="8" width="15.28515625" style="3" bestFit="1" customWidth="1"/>
    <col min="9" max="9" width="15.42578125" style="3" bestFit="1" customWidth="1"/>
    <col min="10" max="10" width="17" style="3" bestFit="1" customWidth="1"/>
    <col min="11" max="11" width="16.7109375" style="3" bestFit="1" customWidth="1"/>
    <col min="12" max="12" width="15.28515625" style="3" bestFit="1" customWidth="1"/>
    <col min="13" max="13" width="14.28515625" style="3" bestFit="1" customWidth="1"/>
    <col min="14" max="14" width="14.42578125" style="3" customWidth="1"/>
    <col min="15" max="15" width="18.28515625" style="3" bestFit="1" customWidth="1"/>
    <col min="16" max="20" width="18" style="3" bestFit="1" customWidth="1"/>
    <col min="21" max="21" width="16.7109375" style="3" bestFit="1" customWidth="1"/>
    <col min="22" max="22" width="18" style="3" bestFit="1" customWidth="1"/>
    <col min="23" max="24" width="16.7109375" style="3" bestFit="1" customWidth="1"/>
    <col min="25" max="25" width="18" style="3" bestFit="1" customWidth="1"/>
    <col min="26" max="29" width="16.7109375" style="3" bestFit="1" customWidth="1"/>
    <col min="30" max="30" width="15.42578125" style="3" bestFit="1" customWidth="1"/>
    <col min="31" max="200" width="12.42578125" style="3"/>
    <col min="201" max="201" width="7.28515625" style="3" customWidth="1"/>
    <col min="202" max="202" width="2.28515625" style="3" customWidth="1"/>
    <col min="203" max="203" width="6" style="3" customWidth="1"/>
    <col min="204" max="205" width="2.28515625" style="3" customWidth="1"/>
    <col min="206" max="206" width="9" style="3" bestFit="1" customWidth="1"/>
    <col min="207" max="207" width="2.28515625" style="3" customWidth="1"/>
    <col min="208" max="208" width="9" style="3" bestFit="1" customWidth="1"/>
    <col min="209" max="209" width="2.28515625" style="3" customWidth="1"/>
    <col min="210" max="210" width="9" style="3" bestFit="1" customWidth="1"/>
    <col min="211" max="211" width="2.28515625" style="3" customWidth="1"/>
    <col min="212" max="212" width="9" style="3" bestFit="1" customWidth="1"/>
    <col min="213" max="213" width="2.28515625" style="3" customWidth="1"/>
    <col min="214" max="214" width="9" style="3" bestFit="1" customWidth="1"/>
    <col min="215" max="215" width="2.28515625" style="3" customWidth="1"/>
    <col min="216" max="216" width="9" style="3" bestFit="1" customWidth="1"/>
    <col min="217" max="217" width="2.28515625" style="3" customWidth="1"/>
    <col min="218" max="218" width="9" style="3" bestFit="1" customWidth="1"/>
    <col min="219" max="220" width="2.28515625" style="3" customWidth="1"/>
    <col min="221" max="221" width="9" style="3" bestFit="1" customWidth="1"/>
    <col min="222" max="222" width="2.28515625" style="3" customWidth="1"/>
    <col min="223" max="223" width="9" style="3" bestFit="1" customWidth="1"/>
    <col min="224" max="224" width="2.28515625" style="3" customWidth="1"/>
    <col min="225" max="225" width="9" style="3" bestFit="1" customWidth="1"/>
    <col min="226" max="226" width="2.28515625" style="3" customWidth="1"/>
    <col min="227" max="227" width="9" style="3" bestFit="1" customWidth="1"/>
    <col min="228" max="228" width="2.28515625" style="3" customWidth="1"/>
    <col min="229" max="230" width="9" style="3" bestFit="1" customWidth="1"/>
    <col min="231" max="231" width="2.28515625" style="3" customWidth="1"/>
    <col min="232" max="232" width="9" style="3" bestFit="1" customWidth="1"/>
    <col min="233" max="233" width="2.28515625" style="3" customWidth="1"/>
    <col min="234" max="234" width="9" style="3" bestFit="1" customWidth="1"/>
    <col min="235" max="235" width="2.28515625" style="3" customWidth="1"/>
    <col min="236" max="236" width="9" style="3" bestFit="1" customWidth="1"/>
    <col min="237" max="237" width="2.28515625" style="3" customWidth="1"/>
    <col min="238" max="238" width="9" style="3" bestFit="1" customWidth="1"/>
    <col min="239" max="239" width="2.28515625" style="3" customWidth="1"/>
    <col min="240" max="240" width="9" style="3" bestFit="1" customWidth="1"/>
    <col min="241" max="456" width="12.42578125" style="3"/>
    <col min="457" max="457" width="7.28515625" style="3" customWidth="1"/>
    <col min="458" max="458" width="2.28515625" style="3" customWidth="1"/>
    <col min="459" max="459" width="6" style="3" customWidth="1"/>
    <col min="460" max="461" width="2.28515625" style="3" customWidth="1"/>
    <col min="462" max="462" width="9" style="3" bestFit="1" customWidth="1"/>
    <col min="463" max="463" width="2.28515625" style="3" customWidth="1"/>
    <col min="464" max="464" width="9" style="3" bestFit="1" customWidth="1"/>
    <col min="465" max="465" width="2.28515625" style="3" customWidth="1"/>
    <col min="466" max="466" width="9" style="3" bestFit="1" customWidth="1"/>
    <col min="467" max="467" width="2.28515625" style="3" customWidth="1"/>
    <col min="468" max="468" width="9" style="3" bestFit="1" customWidth="1"/>
    <col min="469" max="469" width="2.28515625" style="3" customWidth="1"/>
    <col min="470" max="470" width="9" style="3" bestFit="1" customWidth="1"/>
    <col min="471" max="471" width="2.28515625" style="3" customWidth="1"/>
    <col min="472" max="472" width="9" style="3" bestFit="1" customWidth="1"/>
    <col min="473" max="473" width="2.28515625" style="3" customWidth="1"/>
    <col min="474" max="474" width="9" style="3" bestFit="1" customWidth="1"/>
    <col min="475" max="476" width="2.28515625" style="3" customWidth="1"/>
    <col min="477" max="477" width="9" style="3" bestFit="1" customWidth="1"/>
    <col min="478" max="478" width="2.28515625" style="3" customWidth="1"/>
    <col min="479" max="479" width="9" style="3" bestFit="1" customWidth="1"/>
    <col min="480" max="480" width="2.28515625" style="3" customWidth="1"/>
    <col min="481" max="481" width="9" style="3" bestFit="1" customWidth="1"/>
    <col min="482" max="482" width="2.28515625" style="3" customWidth="1"/>
    <col min="483" max="483" width="9" style="3" bestFit="1" customWidth="1"/>
    <col min="484" max="484" width="2.28515625" style="3" customWidth="1"/>
    <col min="485" max="486" width="9" style="3" bestFit="1" customWidth="1"/>
    <col min="487" max="487" width="2.28515625" style="3" customWidth="1"/>
    <col min="488" max="488" width="9" style="3" bestFit="1" customWidth="1"/>
    <col min="489" max="489" width="2.28515625" style="3" customWidth="1"/>
    <col min="490" max="490" width="9" style="3" bestFit="1" customWidth="1"/>
    <col min="491" max="491" width="2.28515625" style="3" customWidth="1"/>
    <col min="492" max="492" width="9" style="3" bestFit="1" customWidth="1"/>
    <col min="493" max="493" width="2.28515625" style="3" customWidth="1"/>
    <col min="494" max="494" width="9" style="3" bestFit="1" customWidth="1"/>
    <col min="495" max="495" width="2.28515625" style="3" customWidth="1"/>
    <col min="496" max="496" width="9" style="3" bestFit="1" customWidth="1"/>
    <col min="497" max="712" width="12.42578125" style="3"/>
    <col min="713" max="713" width="7.28515625" style="3" customWidth="1"/>
    <col min="714" max="714" width="2.28515625" style="3" customWidth="1"/>
    <col min="715" max="715" width="6" style="3" customWidth="1"/>
    <col min="716" max="717" width="2.28515625" style="3" customWidth="1"/>
    <col min="718" max="718" width="9" style="3" bestFit="1" customWidth="1"/>
    <col min="719" max="719" width="2.28515625" style="3" customWidth="1"/>
    <col min="720" max="720" width="9" style="3" bestFit="1" customWidth="1"/>
    <col min="721" max="721" width="2.28515625" style="3" customWidth="1"/>
    <col min="722" max="722" width="9" style="3" bestFit="1" customWidth="1"/>
    <col min="723" max="723" width="2.28515625" style="3" customWidth="1"/>
    <col min="724" max="724" width="9" style="3" bestFit="1" customWidth="1"/>
    <col min="725" max="725" width="2.28515625" style="3" customWidth="1"/>
    <col min="726" max="726" width="9" style="3" bestFit="1" customWidth="1"/>
    <col min="727" max="727" width="2.28515625" style="3" customWidth="1"/>
    <col min="728" max="728" width="9" style="3" bestFit="1" customWidth="1"/>
    <col min="729" max="729" width="2.28515625" style="3" customWidth="1"/>
    <col min="730" max="730" width="9" style="3" bestFit="1" customWidth="1"/>
    <col min="731" max="732" width="2.28515625" style="3" customWidth="1"/>
    <col min="733" max="733" width="9" style="3" bestFit="1" customWidth="1"/>
    <col min="734" max="734" width="2.28515625" style="3" customWidth="1"/>
    <col min="735" max="735" width="9" style="3" bestFit="1" customWidth="1"/>
    <col min="736" max="736" width="2.28515625" style="3" customWidth="1"/>
    <col min="737" max="737" width="9" style="3" bestFit="1" customWidth="1"/>
    <col min="738" max="738" width="2.28515625" style="3" customWidth="1"/>
    <col min="739" max="739" width="9" style="3" bestFit="1" customWidth="1"/>
    <col min="740" max="740" width="2.28515625" style="3" customWidth="1"/>
    <col min="741" max="742" width="9" style="3" bestFit="1" customWidth="1"/>
    <col min="743" max="743" width="2.28515625" style="3" customWidth="1"/>
    <col min="744" max="744" width="9" style="3" bestFit="1" customWidth="1"/>
    <col min="745" max="745" width="2.28515625" style="3" customWidth="1"/>
    <col min="746" max="746" width="9" style="3" bestFit="1" customWidth="1"/>
    <col min="747" max="747" width="2.28515625" style="3" customWidth="1"/>
    <col min="748" max="748" width="9" style="3" bestFit="1" customWidth="1"/>
    <col min="749" max="749" width="2.28515625" style="3" customWidth="1"/>
    <col min="750" max="750" width="9" style="3" bestFit="1" customWidth="1"/>
    <col min="751" max="751" width="2.28515625" style="3" customWidth="1"/>
    <col min="752" max="752" width="9" style="3" bestFit="1" customWidth="1"/>
    <col min="753" max="968" width="12.42578125" style="3"/>
    <col min="969" max="969" width="7.28515625" style="3" customWidth="1"/>
    <col min="970" max="970" width="2.28515625" style="3" customWidth="1"/>
    <col min="971" max="971" width="6" style="3" customWidth="1"/>
    <col min="972" max="973" width="2.28515625" style="3" customWidth="1"/>
    <col min="974" max="974" width="9" style="3" bestFit="1" customWidth="1"/>
    <col min="975" max="975" width="2.28515625" style="3" customWidth="1"/>
    <col min="976" max="976" width="9" style="3" bestFit="1" customWidth="1"/>
    <col min="977" max="977" width="2.28515625" style="3" customWidth="1"/>
    <col min="978" max="978" width="9" style="3" bestFit="1" customWidth="1"/>
    <col min="979" max="979" width="2.28515625" style="3" customWidth="1"/>
    <col min="980" max="980" width="9" style="3" bestFit="1" customWidth="1"/>
    <col min="981" max="981" width="2.28515625" style="3" customWidth="1"/>
    <col min="982" max="982" width="9" style="3" bestFit="1" customWidth="1"/>
    <col min="983" max="983" width="2.28515625" style="3" customWidth="1"/>
    <col min="984" max="984" width="9" style="3" bestFit="1" customWidth="1"/>
    <col min="985" max="985" width="2.28515625" style="3" customWidth="1"/>
    <col min="986" max="986" width="9" style="3" bestFit="1" customWidth="1"/>
    <col min="987" max="988" width="2.28515625" style="3" customWidth="1"/>
    <col min="989" max="989" width="9" style="3" bestFit="1" customWidth="1"/>
    <col min="990" max="990" width="2.28515625" style="3" customWidth="1"/>
    <col min="991" max="991" width="9" style="3" bestFit="1" customWidth="1"/>
    <col min="992" max="992" width="2.28515625" style="3" customWidth="1"/>
    <col min="993" max="993" width="9" style="3" bestFit="1" customWidth="1"/>
    <col min="994" max="994" width="2.28515625" style="3" customWidth="1"/>
    <col min="995" max="995" width="9" style="3" bestFit="1" customWidth="1"/>
    <col min="996" max="996" width="2.28515625" style="3" customWidth="1"/>
    <col min="997" max="998" width="9" style="3" bestFit="1" customWidth="1"/>
    <col min="999" max="999" width="2.28515625" style="3" customWidth="1"/>
    <col min="1000" max="1000" width="9" style="3" bestFit="1" customWidth="1"/>
    <col min="1001" max="1001" width="2.28515625" style="3" customWidth="1"/>
    <col min="1002" max="1002" width="9" style="3" bestFit="1" customWidth="1"/>
    <col min="1003" max="1003" width="2.28515625" style="3" customWidth="1"/>
    <col min="1004" max="1004" width="9" style="3" bestFit="1" customWidth="1"/>
    <col min="1005" max="1005" width="2.28515625" style="3" customWidth="1"/>
    <col min="1006" max="1006" width="9" style="3" bestFit="1" customWidth="1"/>
    <col min="1007" max="1007" width="2.28515625" style="3" customWidth="1"/>
    <col min="1008" max="1008" width="9" style="3" bestFit="1" customWidth="1"/>
    <col min="1009" max="1224" width="12.42578125" style="3"/>
    <col min="1225" max="1225" width="7.28515625" style="3" customWidth="1"/>
    <col min="1226" max="1226" width="2.28515625" style="3" customWidth="1"/>
    <col min="1227" max="1227" width="6" style="3" customWidth="1"/>
    <col min="1228" max="1229" width="2.28515625" style="3" customWidth="1"/>
    <col min="1230" max="1230" width="9" style="3" bestFit="1" customWidth="1"/>
    <col min="1231" max="1231" width="2.28515625" style="3" customWidth="1"/>
    <col min="1232" max="1232" width="9" style="3" bestFit="1" customWidth="1"/>
    <col min="1233" max="1233" width="2.28515625" style="3" customWidth="1"/>
    <col min="1234" max="1234" width="9" style="3" bestFit="1" customWidth="1"/>
    <col min="1235" max="1235" width="2.28515625" style="3" customWidth="1"/>
    <col min="1236" max="1236" width="9" style="3" bestFit="1" customWidth="1"/>
    <col min="1237" max="1237" width="2.28515625" style="3" customWidth="1"/>
    <col min="1238" max="1238" width="9" style="3" bestFit="1" customWidth="1"/>
    <col min="1239" max="1239" width="2.28515625" style="3" customWidth="1"/>
    <col min="1240" max="1240" width="9" style="3" bestFit="1" customWidth="1"/>
    <col min="1241" max="1241" width="2.28515625" style="3" customWidth="1"/>
    <col min="1242" max="1242" width="9" style="3" bestFit="1" customWidth="1"/>
    <col min="1243" max="1244" width="2.28515625" style="3" customWidth="1"/>
    <col min="1245" max="1245" width="9" style="3" bestFit="1" customWidth="1"/>
    <col min="1246" max="1246" width="2.28515625" style="3" customWidth="1"/>
    <col min="1247" max="1247" width="9" style="3" bestFit="1" customWidth="1"/>
    <col min="1248" max="1248" width="2.28515625" style="3" customWidth="1"/>
    <col min="1249" max="1249" width="9" style="3" bestFit="1" customWidth="1"/>
    <col min="1250" max="1250" width="2.28515625" style="3" customWidth="1"/>
    <col min="1251" max="1251" width="9" style="3" bestFit="1" customWidth="1"/>
    <col min="1252" max="1252" width="2.28515625" style="3" customWidth="1"/>
    <col min="1253" max="1254" width="9" style="3" bestFit="1" customWidth="1"/>
    <col min="1255" max="1255" width="2.28515625" style="3" customWidth="1"/>
    <col min="1256" max="1256" width="9" style="3" bestFit="1" customWidth="1"/>
    <col min="1257" max="1257" width="2.28515625" style="3" customWidth="1"/>
    <col min="1258" max="1258" width="9" style="3" bestFit="1" customWidth="1"/>
    <col min="1259" max="1259" width="2.28515625" style="3" customWidth="1"/>
    <col min="1260" max="1260" width="9" style="3" bestFit="1" customWidth="1"/>
    <col min="1261" max="1261" width="2.28515625" style="3" customWidth="1"/>
    <col min="1262" max="1262" width="9" style="3" bestFit="1" customWidth="1"/>
    <col min="1263" max="1263" width="2.28515625" style="3" customWidth="1"/>
    <col min="1264" max="1264" width="9" style="3" bestFit="1" customWidth="1"/>
    <col min="1265" max="1480" width="12.42578125" style="3"/>
    <col min="1481" max="1481" width="7.28515625" style="3" customWidth="1"/>
    <col min="1482" max="1482" width="2.28515625" style="3" customWidth="1"/>
    <col min="1483" max="1483" width="6" style="3" customWidth="1"/>
    <col min="1484" max="1485" width="2.28515625" style="3" customWidth="1"/>
    <col min="1486" max="1486" width="9" style="3" bestFit="1" customWidth="1"/>
    <col min="1487" max="1487" width="2.28515625" style="3" customWidth="1"/>
    <col min="1488" max="1488" width="9" style="3" bestFit="1" customWidth="1"/>
    <col min="1489" max="1489" width="2.28515625" style="3" customWidth="1"/>
    <col min="1490" max="1490" width="9" style="3" bestFit="1" customWidth="1"/>
    <col min="1491" max="1491" width="2.28515625" style="3" customWidth="1"/>
    <col min="1492" max="1492" width="9" style="3" bestFit="1" customWidth="1"/>
    <col min="1493" max="1493" width="2.28515625" style="3" customWidth="1"/>
    <col min="1494" max="1494" width="9" style="3" bestFit="1" customWidth="1"/>
    <col min="1495" max="1495" width="2.28515625" style="3" customWidth="1"/>
    <col min="1496" max="1496" width="9" style="3" bestFit="1" customWidth="1"/>
    <col min="1497" max="1497" width="2.28515625" style="3" customWidth="1"/>
    <col min="1498" max="1498" width="9" style="3" bestFit="1" customWidth="1"/>
    <col min="1499" max="1500" width="2.28515625" style="3" customWidth="1"/>
    <col min="1501" max="1501" width="9" style="3" bestFit="1" customWidth="1"/>
    <col min="1502" max="1502" width="2.28515625" style="3" customWidth="1"/>
    <col min="1503" max="1503" width="9" style="3" bestFit="1" customWidth="1"/>
    <col min="1504" max="1504" width="2.28515625" style="3" customWidth="1"/>
    <col min="1505" max="1505" width="9" style="3" bestFit="1" customWidth="1"/>
    <col min="1506" max="1506" width="2.28515625" style="3" customWidth="1"/>
    <col min="1507" max="1507" width="9" style="3" bestFit="1" customWidth="1"/>
    <col min="1508" max="1508" width="2.28515625" style="3" customWidth="1"/>
    <col min="1509" max="1510" width="9" style="3" bestFit="1" customWidth="1"/>
    <col min="1511" max="1511" width="2.28515625" style="3" customWidth="1"/>
    <col min="1512" max="1512" width="9" style="3" bestFit="1" customWidth="1"/>
    <col min="1513" max="1513" width="2.28515625" style="3" customWidth="1"/>
    <col min="1514" max="1514" width="9" style="3" bestFit="1" customWidth="1"/>
    <col min="1515" max="1515" width="2.28515625" style="3" customWidth="1"/>
    <col min="1516" max="1516" width="9" style="3" bestFit="1" customWidth="1"/>
    <col min="1517" max="1517" width="2.28515625" style="3" customWidth="1"/>
    <col min="1518" max="1518" width="9" style="3" bestFit="1" customWidth="1"/>
    <col min="1519" max="1519" width="2.28515625" style="3" customWidth="1"/>
    <col min="1520" max="1520" width="9" style="3" bestFit="1" customWidth="1"/>
    <col min="1521" max="1736" width="12.42578125" style="3"/>
    <col min="1737" max="1737" width="7.28515625" style="3" customWidth="1"/>
    <col min="1738" max="1738" width="2.28515625" style="3" customWidth="1"/>
    <col min="1739" max="1739" width="6" style="3" customWidth="1"/>
    <col min="1740" max="1741" width="2.28515625" style="3" customWidth="1"/>
    <col min="1742" max="1742" width="9" style="3" bestFit="1" customWidth="1"/>
    <col min="1743" max="1743" width="2.28515625" style="3" customWidth="1"/>
    <col min="1744" max="1744" width="9" style="3" bestFit="1" customWidth="1"/>
    <col min="1745" max="1745" width="2.28515625" style="3" customWidth="1"/>
    <col min="1746" max="1746" width="9" style="3" bestFit="1" customWidth="1"/>
    <col min="1747" max="1747" width="2.28515625" style="3" customWidth="1"/>
    <col min="1748" max="1748" width="9" style="3" bestFit="1" customWidth="1"/>
    <col min="1749" max="1749" width="2.28515625" style="3" customWidth="1"/>
    <col min="1750" max="1750" width="9" style="3" bestFit="1" customWidth="1"/>
    <col min="1751" max="1751" width="2.28515625" style="3" customWidth="1"/>
    <col min="1752" max="1752" width="9" style="3" bestFit="1" customWidth="1"/>
    <col min="1753" max="1753" width="2.28515625" style="3" customWidth="1"/>
    <col min="1754" max="1754" width="9" style="3" bestFit="1" customWidth="1"/>
    <col min="1755" max="1756" width="2.28515625" style="3" customWidth="1"/>
    <col min="1757" max="1757" width="9" style="3" bestFit="1" customWidth="1"/>
    <col min="1758" max="1758" width="2.28515625" style="3" customWidth="1"/>
    <col min="1759" max="1759" width="9" style="3" bestFit="1" customWidth="1"/>
    <col min="1760" max="1760" width="2.28515625" style="3" customWidth="1"/>
    <col min="1761" max="1761" width="9" style="3" bestFit="1" customWidth="1"/>
    <col min="1762" max="1762" width="2.28515625" style="3" customWidth="1"/>
    <col min="1763" max="1763" width="9" style="3" bestFit="1" customWidth="1"/>
    <col min="1764" max="1764" width="2.28515625" style="3" customWidth="1"/>
    <col min="1765" max="1766" width="9" style="3" bestFit="1" customWidth="1"/>
    <col min="1767" max="1767" width="2.28515625" style="3" customWidth="1"/>
    <col min="1768" max="1768" width="9" style="3" bestFit="1" customWidth="1"/>
    <col min="1769" max="1769" width="2.28515625" style="3" customWidth="1"/>
    <col min="1770" max="1770" width="9" style="3" bestFit="1" customWidth="1"/>
    <col min="1771" max="1771" width="2.28515625" style="3" customWidth="1"/>
    <col min="1772" max="1772" width="9" style="3" bestFit="1" customWidth="1"/>
    <col min="1773" max="1773" width="2.28515625" style="3" customWidth="1"/>
    <col min="1774" max="1774" width="9" style="3" bestFit="1" customWidth="1"/>
    <col min="1775" max="1775" width="2.28515625" style="3" customWidth="1"/>
    <col min="1776" max="1776" width="9" style="3" bestFit="1" customWidth="1"/>
    <col min="1777" max="1992" width="12.42578125" style="3"/>
    <col min="1993" max="1993" width="7.28515625" style="3" customWidth="1"/>
    <col min="1994" max="1994" width="2.28515625" style="3" customWidth="1"/>
    <col min="1995" max="1995" width="6" style="3" customWidth="1"/>
    <col min="1996" max="1997" width="2.28515625" style="3" customWidth="1"/>
    <col min="1998" max="1998" width="9" style="3" bestFit="1" customWidth="1"/>
    <col min="1999" max="1999" width="2.28515625" style="3" customWidth="1"/>
    <col min="2000" max="2000" width="9" style="3" bestFit="1" customWidth="1"/>
    <col min="2001" max="2001" width="2.28515625" style="3" customWidth="1"/>
    <col min="2002" max="2002" width="9" style="3" bestFit="1" customWidth="1"/>
    <col min="2003" max="2003" width="2.28515625" style="3" customWidth="1"/>
    <col min="2004" max="2004" width="9" style="3" bestFit="1" customWidth="1"/>
    <col min="2005" max="2005" width="2.28515625" style="3" customWidth="1"/>
    <col min="2006" max="2006" width="9" style="3" bestFit="1" customWidth="1"/>
    <col min="2007" max="2007" width="2.28515625" style="3" customWidth="1"/>
    <col min="2008" max="2008" width="9" style="3" bestFit="1" customWidth="1"/>
    <col min="2009" max="2009" width="2.28515625" style="3" customWidth="1"/>
    <col min="2010" max="2010" width="9" style="3" bestFit="1" customWidth="1"/>
    <col min="2011" max="2012" width="2.28515625" style="3" customWidth="1"/>
    <col min="2013" max="2013" width="9" style="3" bestFit="1" customWidth="1"/>
    <col min="2014" max="2014" width="2.28515625" style="3" customWidth="1"/>
    <col min="2015" max="2015" width="9" style="3" bestFit="1" customWidth="1"/>
    <col min="2016" max="2016" width="2.28515625" style="3" customWidth="1"/>
    <col min="2017" max="2017" width="9" style="3" bestFit="1" customWidth="1"/>
    <col min="2018" max="2018" width="2.28515625" style="3" customWidth="1"/>
    <col min="2019" max="2019" width="9" style="3" bestFit="1" customWidth="1"/>
    <col min="2020" max="2020" width="2.28515625" style="3" customWidth="1"/>
    <col min="2021" max="2022" width="9" style="3" bestFit="1" customWidth="1"/>
    <col min="2023" max="2023" width="2.28515625" style="3" customWidth="1"/>
    <col min="2024" max="2024" width="9" style="3" bestFit="1" customWidth="1"/>
    <col min="2025" max="2025" width="2.28515625" style="3" customWidth="1"/>
    <col min="2026" max="2026" width="9" style="3" bestFit="1" customWidth="1"/>
    <col min="2027" max="2027" width="2.28515625" style="3" customWidth="1"/>
    <col min="2028" max="2028" width="9" style="3" bestFit="1" customWidth="1"/>
    <col min="2029" max="2029" width="2.28515625" style="3" customWidth="1"/>
    <col min="2030" max="2030" width="9" style="3" bestFit="1" customWidth="1"/>
    <col min="2031" max="2031" width="2.28515625" style="3" customWidth="1"/>
    <col min="2032" max="2032" width="9" style="3" bestFit="1" customWidth="1"/>
    <col min="2033" max="2248" width="12.42578125" style="3"/>
    <col min="2249" max="2249" width="7.28515625" style="3" customWidth="1"/>
    <col min="2250" max="2250" width="2.28515625" style="3" customWidth="1"/>
    <col min="2251" max="2251" width="6" style="3" customWidth="1"/>
    <col min="2252" max="2253" width="2.28515625" style="3" customWidth="1"/>
    <col min="2254" max="2254" width="9" style="3" bestFit="1" customWidth="1"/>
    <col min="2255" max="2255" width="2.28515625" style="3" customWidth="1"/>
    <col min="2256" max="2256" width="9" style="3" bestFit="1" customWidth="1"/>
    <col min="2257" max="2257" width="2.28515625" style="3" customWidth="1"/>
    <col min="2258" max="2258" width="9" style="3" bestFit="1" customWidth="1"/>
    <col min="2259" max="2259" width="2.28515625" style="3" customWidth="1"/>
    <col min="2260" max="2260" width="9" style="3" bestFit="1" customWidth="1"/>
    <col min="2261" max="2261" width="2.28515625" style="3" customWidth="1"/>
    <col min="2262" max="2262" width="9" style="3" bestFit="1" customWidth="1"/>
    <col min="2263" max="2263" width="2.28515625" style="3" customWidth="1"/>
    <col min="2264" max="2264" width="9" style="3" bestFit="1" customWidth="1"/>
    <col min="2265" max="2265" width="2.28515625" style="3" customWidth="1"/>
    <col min="2266" max="2266" width="9" style="3" bestFit="1" customWidth="1"/>
    <col min="2267" max="2268" width="2.28515625" style="3" customWidth="1"/>
    <col min="2269" max="2269" width="9" style="3" bestFit="1" customWidth="1"/>
    <col min="2270" max="2270" width="2.28515625" style="3" customWidth="1"/>
    <col min="2271" max="2271" width="9" style="3" bestFit="1" customWidth="1"/>
    <col min="2272" max="2272" width="2.28515625" style="3" customWidth="1"/>
    <col min="2273" max="2273" width="9" style="3" bestFit="1" customWidth="1"/>
    <col min="2274" max="2274" width="2.28515625" style="3" customWidth="1"/>
    <col min="2275" max="2275" width="9" style="3" bestFit="1" customWidth="1"/>
    <col min="2276" max="2276" width="2.28515625" style="3" customWidth="1"/>
    <col min="2277" max="2278" width="9" style="3" bestFit="1" customWidth="1"/>
    <col min="2279" max="2279" width="2.28515625" style="3" customWidth="1"/>
    <col min="2280" max="2280" width="9" style="3" bestFit="1" customWidth="1"/>
    <col min="2281" max="2281" width="2.28515625" style="3" customWidth="1"/>
    <col min="2282" max="2282" width="9" style="3" bestFit="1" customWidth="1"/>
    <col min="2283" max="2283" width="2.28515625" style="3" customWidth="1"/>
    <col min="2284" max="2284" width="9" style="3" bestFit="1" customWidth="1"/>
    <col min="2285" max="2285" width="2.28515625" style="3" customWidth="1"/>
    <col min="2286" max="2286" width="9" style="3" bestFit="1" customWidth="1"/>
    <col min="2287" max="2287" width="2.28515625" style="3" customWidth="1"/>
    <col min="2288" max="2288" width="9" style="3" bestFit="1" customWidth="1"/>
    <col min="2289" max="2504" width="12.42578125" style="3"/>
    <col min="2505" max="2505" width="7.28515625" style="3" customWidth="1"/>
    <col min="2506" max="2506" width="2.28515625" style="3" customWidth="1"/>
    <col min="2507" max="2507" width="6" style="3" customWidth="1"/>
    <col min="2508" max="2509" width="2.28515625" style="3" customWidth="1"/>
    <col min="2510" max="2510" width="9" style="3" bestFit="1" customWidth="1"/>
    <col min="2511" max="2511" width="2.28515625" style="3" customWidth="1"/>
    <col min="2512" max="2512" width="9" style="3" bestFit="1" customWidth="1"/>
    <col min="2513" max="2513" width="2.28515625" style="3" customWidth="1"/>
    <col min="2514" max="2514" width="9" style="3" bestFit="1" customWidth="1"/>
    <col min="2515" max="2515" width="2.28515625" style="3" customWidth="1"/>
    <col min="2516" max="2516" width="9" style="3" bestFit="1" customWidth="1"/>
    <col min="2517" max="2517" width="2.28515625" style="3" customWidth="1"/>
    <col min="2518" max="2518" width="9" style="3" bestFit="1" customWidth="1"/>
    <col min="2519" max="2519" width="2.28515625" style="3" customWidth="1"/>
    <col min="2520" max="2520" width="9" style="3" bestFit="1" customWidth="1"/>
    <col min="2521" max="2521" width="2.28515625" style="3" customWidth="1"/>
    <col min="2522" max="2522" width="9" style="3" bestFit="1" customWidth="1"/>
    <col min="2523" max="2524" width="2.28515625" style="3" customWidth="1"/>
    <col min="2525" max="2525" width="9" style="3" bestFit="1" customWidth="1"/>
    <col min="2526" max="2526" width="2.28515625" style="3" customWidth="1"/>
    <col min="2527" max="2527" width="9" style="3" bestFit="1" customWidth="1"/>
    <col min="2528" max="2528" width="2.28515625" style="3" customWidth="1"/>
    <col min="2529" max="2529" width="9" style="3" bestFit="1" customWidth="1"/>
    <col min="2530" max="2530" width="2.28515625" style="3" customWidth="1"/>
    <col min="2531" max="2531" width="9" style="3" bestFit="1" customWidth="1"/>
    <col min="2532" max="2532" width="2.28515625" style="3" customWidth="1"/>
    <col min="2533" max="2534" width="9" style="3" bestFit="1" customWidth="1"/>
    <col min="2535" max="2535" width="2.28515625" style="3" customWidth="1"/>
    <col min="2536" max="2536" width="9" style="3" bestFit="1" customWidth="1"/>
    <col min="2537" max="2537" width="2.28515625" style="3" customWidth="1"/>
    <col min="2538" max="2538" width="9" style="3" bestFit="1" customWidth="1"/>
    <col min="2539" max="2539" width="2.28515625" style="3" customWidth="1"/>
    <col min="2540" max="2540" width="9" style="3" bestFit="1" customWidth="1"/>
    <col min="2541" max="2541" width="2.28515625" style="3" customWidth="1"/>
    <col min="2542" max="2542" width="9" style="3" bestFit="1" customWidth="1"/>
    <col min="2543" max="2543" width="2.28515625" style="3" customWidth="1"/>
    <col min="2544" max="2544" width="9" style="3" bestFit="1" customWidth="1"/>
    <col min="2545" max="2760" width="12.42578125" style="3"/>
    <col min="2761" max="2761" width="7.28515625" style="3" customWidth="1"/>
    <col min="2762" max="2762" width="2.28515625" style="3" customWidth="1"/>
    <col min="2763" max="2763" width="6" style="3" customWidth="1"/>
    <col min="2764" max="2765" width="2.28515625" style="3" customWidth="1"/>
    <col min="2766" max="2766" width="9" style="3" bestFit="1" customWidth="1"/>
    <col min="2767" max="2767" width="2.28515625" style="3" customWidth="1"/>
    <col min="2768" max="2768" width="9" style="3" bestFit="1" customWidth="1"/>
    <col min="2769" max="2769" width="2.28515625" style="3" customWidth="1"/>
    <col min="2770" max="2770" width="9" style="3" bestFit="1" customWidth="1"/>
    <col min="2771" max="2771" width="2.28515625" style="3" customWidth="1"/>
    <col min="2772" max="2772" width="9" style="3" bestFit="1" customWidth="1"/>
    <col min="2773" max="2773" width="2.28515625" style="3" customWidth="1"/>
    <col min="2774" max="2774" width="9" style="3" bestFit="1" customWidth="1"/>
    <col min="2775" max="2775" width="2.28515625" style="3" customWidth="1"/>
    <col min="2776" max="2776" width="9" style="3" bestFit="1" customWidth="1"/>
    <col min="2777" max="2777" width="2.28515625" style="3" customWidth="1"/>
    <col min="2778" max="2778" width="9" style="3" bestFit="1" customWidth="1"/>
    <col min="2779" max="2780" width="2.28515625" style="3" customWidth="1"/>
    <col min="2781" max="2781" width="9" style="3" bestFit="1" customWidth="1"/>
    <col min="2782" max="2782" width="2.28515625" style="3" customWidth="1"/>
    <col min="2783" max="2783" width="9" style="3" bestFit="1" customWidth="1"/>
    <col min="2784" max="2784" width="2.28515625" style="3" customWidth="1"/>
    <col min="2785" max="2785" width="9" style="3" bestFit="1" customWidth="1"/>
    <col min="2786" max="2786" width="2.28515625" style="3" customWidth="1"/>
    <col min="2787" max="2787" width="9" style="3" bestFit="1" customWidth="1"/>
    <col min="2788" max="2788" width="2.28515625" style="3" customWidth="1"/>
    <col min="2789" max="2790" width="9" style="3" bestFit="1" customWidth="1"/>
    <col min="2791" max="2791" width="2.28515625" style="3" customWidth="1"/>
    <col min="2792" max="2792" width="9" style="3" bestFit="1" customWidth="1"/>
    <col min="2793" max="2793" width="2.28515625" style="3" customWidth="1"/>
    <col min="2794" max="2794" width="9" style="3" bestFit="1" customWidth="1"/>
    <col min="2795" max="2795" width="2.28515625" style="3" customWidth="1"/>
    <col min="2796" max="2796" width="9" style="3" bestFit="1" customWidth="1"/>
    <col min="2797" max="2797" width="2.28515625" style="3" customWidth="1"/>
    <col min="2798" max="2798" width="9" style="3" bestFit="1" customWidth="1"/>
    <col min="2799" max="2799" width="2.28515625" style="3" customWidth="1"/>
    <col min="2800" max="2800" width="9" style="3" bestFit="1" customWidth="1"/>
    <col min="2801" max="3016" width="12.42578125" style="3"/>
    <col min="3017" max="3017" width="7.28515625" style="3" customWidth="1"/>
    <col min="3018" max="3018" width="2.28515625" style="3" customWidth="1"/>
    <col min="3019" max="3019" width="6" style="3" customWidth="1"/>
    <col min="3020" max="3021" width="2.28515625" style="3" customWidth="1"/>
    <col min="3022" max="3022" width="9" style="3" bestFit="1" customWidth="1"/>
    <col min="3023" max="3023" width="2.28515625" style="3" customWidth="1"/>
    <col min="3024" max="3024" width="9" style="3" bestFit="1" customWidth="1"/>
    <col min="3025" max="3025" width="2.28515625" style="3" customWidth="1"/>
    <col min="3026" max="3026" width="9" style="3" bestFit="1" customWidth="1"/>
    <col min="3027" max="3027" width="2.28515625" style="3" customWidth="1"/>
    <col min="3028" max="3028" width="9" style="3" bestFit="1" customWidth="1"/>
    <col min="3029" max="3029" width="2.28515625" style="3" customWidth="1"/>
    <col min="3030" max="3030" width="9" style="3" bestFit="1" customWidth="1"/>
    <col min="3031" max="3031" width="2.28515625" style="3" customWidth="1"/>
    <col min="3032" max="3032" width="9" style="3" bestFit="1" customWidth="1"/>
    <col min="3033" max="3033" width="2.28515625" style="3" customWidth="1"/>
    <col min="3034" max="3034" width="9" style="3" bestFit="1" customWidth="1"/>
    <col min="3035" max="3036" width="2.28515625" style="3" customWidth="1"/>
    <col min="3037" max="3037" width="9" style="3" bestFit="1" customWidth="1"/>
    <col min="3038" max="3038" width="2.28515625" style="3" customWidth="1"/>
    <col min="3039" max="3039" width="9" style="3" bestFit="1" customWidth="1"/>
    <col min="3040" max="3040" width="2.28515625" style="3" customWidth="1"/>
    <col min="3041" max="3041" width="9" style="3" bestFit="1" customWidth="1"/>
    <col min="3042" max="3042" width="2.28515625" style="3" customWidth="1"/>
    <col min="3043" max="3043" width="9" style="3" bestFit="1" customWidth="1"/>
    <col min="3044" max="3044" width="2.28515625" style="3" customWidth="1"/>
    <col min="3045" max="3046" width="9" style="3" bestFit="1" customWidth="1"/>
    <col min="3047" max="3047" width="2.28515625" style="3" customWidth="1"/>
    <col min="3048" max="3048" width="9" style="3" bestFit="1" customWidth="1"/>
    <col min="3049" max="3049" width="2.28515625" style="3" customWidth="1"/>
    <col min="3050" max="3050" width="9" style="3" bestFit="1" customWidth="1"/>
    <col min="3051" max="3051" width="2.28515625" style="3" customWidth="1"/>
    <col min="3052" max="3052" width="9" style="3" bestFit="1" customWidth="1"/>
    <col min="3053" max="3053" width="2.28515625" style="3" customWidth="1"/>
    <col min="3054" max="3054" width="9" style="3" bestFit="1" customWidth="1"/>
    <col min="3055" max="3055" width="2.28515625" style="3" customWidth="1"/>
    <col min="3056" max="3056" width="9" style="3" bestFit="1" customWidth="1"/>
    <col min="3057" max="3272" width="12.42578125" style="3"/>
    <col min="3273" max="3273" width="7.28515625" style="3" customWidth="1"/>
    <col min="3274" max="3274" width="2.28515625" style="3" customWidth="1"/>
    <col min="3275" max="3275" width="6" style="3" customWidth="1"/>
    <col min="3276" max="3277" width="2.28515625" style="3" customWidth="1"/>
    <col min="3278" max="3278" width="9" style="3" bestFit="1" customWidth="1"/>
    <col min="3279" max="3279" width="2.28515625" style="3" customWidth="1"/>
    <col min="3280" max="3280" width="9" style="3" bestFit="1" customWidth="1"/>
    <col min="3281" max="3281" width="2.28515625" style="3" customWidth="1"/>
    <col min="3282" max="3282" width="9" style="3" bestFit="1" customWidth="1"/>
    <col min="3283" max="3283" width="2.28515625" style="3" customWidth="1"/>
    <col min="3284" max="3284" width="9" style="3" bestFit="1" customWidth="1"/>
    <col min="3285" max="3285" width="2.28515625" style="3" customWidth="1"/>
    <col min="3286" max="3286" width="9" style="3" bestFit="1" customWidth="1"/>
    <col min="3287" max="3287" width="2.28515625" style="3" customWidth="1"/>
    <col min="3288" max="3288" width="9" style="3" bestFit="1" customWidth="1"/>
    <col min="3289" max="3289" width="2.28515625" style="3" customWidth="1"/>
    <col min="3290" max="3290" width="9" style="3" bestFit="1" customWidth="1"/>
    <col min="3291" max="3292" width="2.28515625" style="3" customWidth="1"/>
    <col min="3293" max="3293" width="9" style="3" bestFit="1" customWidth="1"/>
    <col min="3294" max="3294" width="2.28515625" style="3" customWidth="1"/>
    <col min="3295" max="3295" width="9" style="3" bestFit="1" customWidth="1"/>
    <col min="3296" max="3296" width="2.28515625" style="3" customWidth="1"/>
    <col min="3297" max="3297" width="9" style="3" bestFit="1" customWidth="1"/>
    <col min="3298" max="3298" width="2.28515625" style="3" customWidth="1"/>
    <col min="3299" max="3299" width="9" style="3" bestFit="1" customWidth="1"/>
    <col min="3300" max="3300" width="2.28515625" style="3" customWidth="1"/>
    <col min="3301" max="3302" width="9" style="3" bestFit="1" customWidth="1"/>
    <col min="3303" max="3303" width="2.28515625" style="3" customWidth="1"/>
    <col min="3304" max="3304" width="9" style="3" bestFit="1" customWidth="1"/>
    <col min="3305" max="3305" width="2.28515625" style="3" customWidth="1"/>
    <col min="3306" max="3306" width="9" style="3" bestFit="1" customWidth="1"/>
    <col min="3307" max="3307" width="2.28515625" style="3" customWidth="1"/>
    <col min="3308" max="3308" width="9" style="3" bestFit="1" customWidth="1"/>
    <col min="3309" max="3309" width="2.28515625" style="3" customWidth="1"/>
    <col min="3310" max="3310" width="9" style="3" bestFit="1" customWidth="1"/>
    <col min="3311" max="3311" width="2.28515625" style="3" customWidth="1"/>
    <col min="3312" max="3312" width="9" style="3" bestFit="1" customWidth="1"/>
    <col min="3313" max="3528" width="12.42578125" style="3"/>
    <col min="3529" max="3529" width="7.28515625" style="3" customWidth="1"/>
    <col min="3530" max="3530" width="2.28515625" style="3" customWidth="1"/>
    <col min="3531" max="3531" width="6" style="3" customWidth="1"/>
    <col min="3532" max="3533" width="2.28515625" style="3" customWidth="1"/>
    <col min="3534" max="3534" width="9" style="3" bestFit="1" customWidth="1"/>
    <col min="3535" max="3535" width="2.28515625" style="3" customWidth="1"/>
    <col min="3536" max="3536" width="9" style="3" bestFit="1" customWidth="1"/>
    <col min="3537" max="3537" width="2.28515625" style="3" customWidth="1"/>
    <col min="3538" max="3538" width="9" style="3" bestFit="1" customWidth="1"/>
    <col min="3539" max="3539" width="2.28515625" style="3" customWidth="1"/>
    <col min="3540" max="3540" width="9" style="3" bestFit="1" customWidth="1"/>
    <col min="3541" max="3541" width="2.28515625" style="3" customWidth="1"/>
    <col min="3542" max="3542" width="9" style="3" bestFit="1" customWidth="1"/>
    <col min="3543" max="3543" width="2.28515625" style="3" customWidth="1"/>
    <col min="3544" max="3544" width="9" style="3" bestFit="1" customWidth="1"/>
    <col min="3545" max="3545" width="2.28515625" style="3" customWidth="1"/>
    <col min="3546" max="3546" width="9" style="3" bestFit="1" customWidth="1"/>
    <col min="3547" max="3548" width="2.28515625" style="3" customWidth="1"/>
    <col min="3549" max="3549" width="9" style="3" bestFit="1" customWidth="1"/>
    <col min="3550" max="3550" width="2.28515625" style="3" customWidth="1"/>
    <col min="3551" max="3551" width="9" style="3" bestFit="1" customWidth="1"/>
    <col min="3552" max="3552" width="2.28515625" style="3" customWidth="1"/>
    <col min="3553" max="3553" width="9" style="3" bestFit="1" customWidth="1"/>
    <col min="3554" max="3554" width="2.28515625" style="3" customWidth="1"/>
    <col min="3555" max="3555" width="9" style="3" bestFit="1" customWidth="1"/>
    <col min="3556" max="3556" width="2.28515625" style="3" customWidth="1"/>
    <col min="3557" max="3558" width="9" style="3" bestFit="1" customWidth="1"/>
    <col min="3559" max="3559" width="2.28515625" style="3" customWidth="1"/>
    <col min="3560" max="3560" width="9" style="3" bestFit="1" customWidth="1"/>
    <col min="3561" max="3561" width="2.28515625" style="3" customWidth="1"/>
    <col min="3562" max="3562" width="9" style="3" bestFit="1" customWidth="1"/>
    <col min="3563" max="3563" width="2.28515625" style="3" customWidth="1"/>
    <col min="3564" max="3564" width="9" style="3" bestFit="1" customWidth="1"/>
    <col min="3565" max="3565" width="2.28515625" style="3" customWidth="1"/>
    <col min="3566" max="3566" width="9" style="3" bestFit="1" customWidth="1"/>
    <col min="3567" max="3567" width="2.28515625" style="3" customWidth="1"/>
    <col min="3568" max="3568" width="9" style="3" bestFit="1" customWidth="1"/>
    <col min="3569" max="3784" width="12.42578125" style="3"/>
    <col min="3785" max="3785" width="7.28515625" style="3" customWidth="1"/>
    <col min="3786" max="3786" width="2.28515625" style="3" customWidth="1"/>
    <col min="3787" max="3787" width="6" style="3" customWidth="1"/>
    <col min="3788" max="3789" width="2.28515625" style="3" customWidth="1"/>
    <col min="3790" max="3790" width="9" style="3" bestFit="1" customWidth="1"/>
    <col min="3791" max="3791" width="2.28515625" style="3" customWidth="1"/>
    <col min="3792" max="3792" width="9" style="3" bestFit="1" customWidth="1"/>
    <col min="3793" max="3793" width="2.28515625" style="3" customWidth="1"/>
    <col min="3794" max="3794" width="9" style="3" bestFit="1" customWidth="1"/>
    <col min="3795" max="3795" width="2.28515625" style="3" customWidth="1"/>
    <col min="3796" max="3796" width="9" style="3" bestFit="1" customWidth="1"/>
    <col min="3797" max="3797" width="2.28515625" style="3" customWidth="1"/>
    <col min="3798" max="3798" width="9" style="3" bestFit="1" customWidth="1"/>
    <col min="3799" max="3799" width="2.28515625" style="3" customWidth="1"/>
    <col min="3800" max="3800" width="9" style="3" bestFit="1" customWidth="1"/>
    <col min="3801" max="3801" width="2.28515625" style="3" customWidth="1"/>
    <col min="3802" max="3802" width="9" style="3" bestFit="1" customWidth="1"/>
    <col min="3803" max="3804" width="2.28515625" style="3" customWidth="1"/>
    <col min="3805" max="3805" width="9" style="3" bestFit="1" customWidth="1"/>
    <col min="3806" max="3806" width="2.28515625" style="3" customWidth="1"/>
    <col min="3807" max="3807" width="9" style="3" bestFit="1" customWidth="1"/>
    <col min="3808" max="3808" width="2.28515625" style="3" customWidth="1"/>
    <col min="3809" max="3809" width="9" style="3" bestFit="1" customWidth="1"/>
    <col min="3810" max="3810" width="2.28515625" style="3" customWidth="1"/>
    <col min="3811" max="3811" width="9" style="3" bestFit="1" customWidth="1"/>
    <col min="3812" max="3812" width="2.28515625" style="3" customWidth="1"/>
    <col min="3813" max="3814" width="9" style="3" bestFit="1" customWidth="1"/>
    <col min="3815" max="3815" width="2.28515625" style="3" customWidth="1"/>
    <col min="3816" max="3816" width="9" style="3" bestFit="1" customWidth="1"/>
    <col min="3817" max="3817" width="2.28515625" style="3" customWidth="1"/>
    <col min="3818" max="3818" width="9" style="3" bestFit="1" customWidth="1"/>
    <col min="3819" max="3819" width="2.28515625" style="3" customWidth="1"/>
    <col min="3820" max="3820" width="9" style="3" bestFit="1" customWidth="1"/>
    <col min="3821" max="3821" width="2.28515625" style="3" customWidth="1"/>
    <col min="3822" max="3822" width="9" style="3" bestFit="1" customWidth="1"/>
    <col min="3823" max="3823" width="2.28515625" style="3" customWidth="1"/>
    <col min="3824" max="3824" width="9" style="3" bestFit="1" customWidth="1"/>
    <col min="3825" max="4040" width="12.42578125" style="3"/>
    <col min="4041" max="4041" width="7.28515625" style="3" customWidth="1"/>
    <col min="4042" max="4042" width="2.28515625" style="3" customWidth="1"/>
    <col min="4043" max="4043" width="6" style="3" customWidth="1"/>
    <col min="4044" max="4045" width="2.28515625" style="3" customWidth="1"/>
    <col min="4046" max="4046" width="9" style="3" bestFit="1" customWidth="1"/>
    <col min="4047" max="4047" width="2.28515625" style="3" customWidth="1"/>
    <col min="4048" max="4048" width="9" style="3" bestFit="1" customWidth="1"/>
    <col min="4049" max="4049" width="2.28515625" style="3" customWidth="1"/>
    <col min="4050" max="4050" width="9" style="3" bestFit="1" customWidth="1"/>
    <col min="4051" max="4051" width="2.28515625" style="3" customWidth="1"/>
    <col min="4052" max="4052" width="9" style="3" bestFit="1" customWidth="1"/>
    <col min="4053" max="4053" width="2.28515625" style="3" customWidth="1"/>
    <col min="4054" max="4054" width="9" style="3" bestFit="1" customWidth="1"/>
    <col min="4055" max="4055" width="2.28515625" style="3" customWidth="1"/>
    <col min="4056" max="4056" width="9" style="3" bestFit="1" customWidth="1"/>
    <col min="4057" max="4057" width="2.28515625" style="3" customWidth="1"/>
    <col min="4058" max="4058" width="9" style="3" bestFit="1" customWidth="1"/>
    <col min="4059" max="4060" width="2.28515625" style="3" customWidth="1"/>
    <col min="4061" max="4061" width="9" style="3" bestFit="1" customWidth="1"/>
    <col min="4062" max="4062" width="2.28515625" style="3" customWidth="1"/>
    <col min="4063" max="4063" width="9" style="3" bestFit="1" customWidth="1"/>
    <col min="4064" max="4064" width="2.28515625" style="3" customWidth="1"/>
    <col min="4065" max="4065" width="9" style="3" bestFit="1" customWidth="1"/>
    <col min="4066" max="4066" width="2.28515625" style="3" customWidth="1"/>
    <col min="4067" max="4067" width="9" style="3" bestFit="1" customWidth="1"/>
    <col min="4068" max="4068" width="2.28515625" style="3" customWidth="1"/>
    <col min="4069" max="4070" width="9" style="3" bestFit="1" customWidth="1"/>
    <col min="4071" max="4071" width="2.28515625" style="3" customWidth="1"/>
    <col min="4072" max="4072" width="9" style="3" bestFit="1" customWidth="1"/>
    <col min="4073" max="4073" width="2.28515625" style="3" customWidth="1"/>
    <col min="4074" max="4074" width="9" style="3" bestFit="1" customWidth="1"/>
    <col min="4075" max="4075" width="2.28515625" style="3" customWidth="1"/>
    <col min="4076" max="4076" width="9" style="3" bestFit="1" customWidth="1"/>
    <col min="4077" max="4077" width="2.28515625" style="3" customWidth="1"/>
    <col min="4078" max="4078" width="9" style="3" bestFit="1" customWidth="1"/>
    <col min="4079" max="4079" width="2.28515625" style="3" customWidth="1"/>
    <col min="4080" max="4080" width="9" style="3" bestFit="1" customWidth="1"/>
    <col min="4081" max="4296" width="12.42578125" style="3"/>
    <col min="4297" max="4297" width="7.28515625" style="3" customWidth="1"/>
    <col min="4298" max="4298" width="2.28515625" style="3" customWidth="1"/>
    <col min="4299" max="4299" width="6" style="3" customWidth="1"/>
    <col min="4300" max="4301" width="2.28515625" style="3" customWidth="1"/>
    <col min="4302" max="4302" width="9" style="3" bestFit="1" customWidth="1"/>
    <col min="4303" max="4303" width="2.28515625" style="3" customWidth="1"/>
    <col min="4304" max="4304" width="9" style="3" bestFit="1" customWidth="1"/>
    <col min="4305" max="4305" width="2.28515625" style="3" customWidth="1"/>
    <col min="4306" max="4306" width="9" style="3" bestFit="1" customWidth="1"/>
    <col min="4307" max="4307" width="2.28515625" style="3" customWidth="1"/>
    <col min="4308" max="4308" width="9" style="3" bestFit="1" customWidth="1"/>
    <col min="4309" max="4309" width="2.28515625" style="3" customWidth="1"/>
    <col min="4310" max="4310" width="9" style="3" bestFit="1" customWidth="1"/>
    <col min="4311" max="4311" width="2.28515625" style="3" customWidth="1"/>
    <col min="4312" max="4312" width="9" style="3" bestFit="1" customWidth="1"/>
    <col min="4313" max="4313" width="2.28515625" style="3" customWidth="1"/>
    <col min="4314" max="4314" width="9" style="3" bestFit="1" customWidth="1"/>
    <col min="4315" max="4316" width="2.28515625" style="3" customWidth="1"/>
    <col min="4317" max="4317" width="9" style="3" bestFit="1" customWidth="1"/>
    <col min="4318" max="4318" width="2.28515625" style="3" customWidth="1"/>
    <col min="4319" max="4319" width="9" style="3" bestFit="1" customWidth="1"/>
    <col min="4320" max="4320" width="2.28515625" style="3" customWidth="1"/>
    <col min="4321" max="4321" width="9" style="3" bestFit="1" customWidth="1"/>
    <col min="4322" max="4322" width="2.28515625" style="3" customWidth="1"/>
    <col min="4323" max="4323" width="9" style="3" bestFit="1" customWidth="1"/>
    <col min="4324" max="4324" width="2.28515625" style="3" customWidth="1"/>
    <col min="4325" max="4326" width="9" style="3" bestFit="1" customWidth="1"/>
    <col min="4327" max="4327" width="2.28515625" style="3" customWidth="1"/>
    <col min="4328" max="4328" width="9" style="3" bestFit="1" customWidth="1"/>
    <col min="4329" max="4329" width="2.28515625" style="3" customWidth="1"/>
    <col min="4330" max="4330" width="9" style="3" bestFit="1" customWidth="1"/>
    <col min="4331" max="4331" width="2.28515625" style="3" customWidth="1"/>
    <col min="4332" max="4332" width="9" style="3" bestFit="1" customWidth="1"/>
    <col min="4333" max="4333" width="2.28515625" style="3" customWidth="1"/>
    <col min="4334" max="4334" width="9" style="3" bestFit="1" customWidth="1"/>
    <col min="4335" max="4335" width="2.28515625" style="3" customWidth="1"/>
    <col min="4336" max="4336" width="9" style="3" bestFit="1" customWidth="1"/>
    <col min="4337" max="4552" width="12.42578125" style="3"/>
    <col min="4553" max="4553" width="7.28515625" style="3" customWidth="1"/>
    <col min="4554" max="4554" width="2.28515625" style="3" customWidth="1"/>
    <col min="4555" max="4555" width="6" style="3" customWidth="1"/>
    <col min="4556" max="4557" width="2.28515625" style="3" customWidth="1"/>
    <col min="4558" max="4558" width="9" style="3" bestFit="1" customWidth="1"/>
    <col min="4559" max="4559" width="2.28515625" style="3" customWidth="1"/>
    <col min="4560" max="4560" width="9" style="3" bestFit="1" customWidth="1"/>
    <col min="4561" max="4561" width="2.28515625" style="3" customWidth="1"/>
    <col min="4562" max="4562" width="9" style="3" bestFit="1" customWidth="1"/>
    <col min="4563" max="4563" width="2.28515625" style="3" customWidth="1"/>
    <col min="4564" max="4564" width="9" style="3" bestFit="1" customWidth="1"/>
    <col min="4565" max="4565" width="2.28515625" style="3" customWidth="1"/>
    <col min="4566" max="4566" width="9" style="3" bestFit="1" customWidth="1"/>
    <col min="4567" max="4567" width="2.28515625" style="3" customWidth="1"/>
    <col min="4568" max="4568" width="9" style="3" bestFit="1" customWidth="1"/>
    <col min="4569" max="4569" width="2.28515625" style="3" customWidth="1"/>
    <col min="4570" max="4570" width="9" style="3" bestFit="1" customWidth="1"/>
    <col min="4571" max="4572" width="2.28515625" style="3" customWidth="1"/>
    <col min="4573" max="4573" width="9" style="3" bestFit="1" customWidth="1"/>
    <col min="4574" max="4574" width="2.28515625" style="3" customWidth="1"/>
    <col min="4575" max="4575" width="9" style="3" bestFit="1" customWidth="1"/>
    <col min="4576" max="4576" width="2.28515625" style="3" customWidth="1"/>
    <col min="4577" max="4577" width="9" style="3" bestFit="1" customWidth="1"/>
    <col min="4578" max="4578" width="2.28515625" style="3" customWidth="1"/>
    <col min="4579" max="4579" width="9" style="3" bestFit="1" customWidth="1"/>
    <col min="4580" max="4580" width="2.28515625" style="3" customWidth="1"/>
    <col min="4581" max="4582" width="9" style="3" bestFit="1" customWidth="1"/>
    <col min="4583" max="4583" width="2.28515625" style="3" customWidth="1"/>
    <col min="4584" max="4584" width="9" style="3" bestFit="1" customWidth="1"/>
    <col min="4585" max="4585" width="2.28515625" style="3" customWidth="1"/>
    <col min="4586" max="4586" width="9" style="3" bestFit="1" customWidth="1"/>
    <col min="4587" max="4587" width="2.28515625" style="3" customWidth="1"/>
    <col min="4588" max="4588" width="9" style="3" bestFit="1" customWidth="1"/>
    <col min="4589" max="4589" width="2.28515625" style="3" customWidth="1"/>
    <col min="4590" max="4590" width="9" style="3" bestFit="1" customWidth="1"/>
    <col min="4591" max="4591" width="2.28515625" style="3" customWidth="1"/>
    <col min="4592" max="4592" width="9" style="3" bestFit="1" customWidth="1"/>
    <col min="4593" max="4808" width="12.42578125" style="3"/>
    <col min="4809" max="4809" width="7.28515625" style="3" customWidth="1"/>
    <col min="4810" max="4810" width="2.28515625" style="3" customWidth="1"/>
    <col min="4811" max="4811" width="6" style="3" customWidth="1"/>
    <col min="4812" max="4813" width="2.28515625" style="3" customWidth="1"/>
    <col min="4814" max="4814" width="9" style="3" bestFit="1" customWidth="1"/>
    <col min="4815" max="4815" width="2.28515625" style="3" customWidth="1"/>
    <col min="4816" max="4816" width="9" style="3" bestFit="1" customWidth="1"/>
    <col min="4817" max="4817" width="2.28515625" style="3" customWidth="1"/>
    <col min="4818" max="4818" width="9" style="3" bestFit="1" customWidth="1"/>
    <col min="4819" max="4819" width="2.28515625" style="3" customWidth="1"/>
    <col min="4820" max="4820" width="9" style="3" bestFit="1" customWidth="1"/>
    <col min="4821" max="4821" width="2.28515625" style="3" customWidth="1"/>
    <col min="4822" max="4822" width="9" style="3" bestFit="1" customWidth="1"/>
    <col min="4823" max="4823" width="2.28515625" style="3" customWidth="1"/>
    <col min="4824" max="4824" width="9" style="3" bestFit="1" customWidth="1"/>
    <col min="4825" max="4825" width="2.28515625" style="3" customWidth="1"/>
    <col min="4826" max="4826" width="9" style="3" bestFit="1" customWidth="1"/>
    <col min="4827" max="4828" width="2.28515625" style="3" customWidth="1"/>
    <col min="4829" max="4829" width="9" style="3" bestFit="1" customWidth="1"/>
    <col min="4830" max="4830" width="2.28515625" style="3" customWidth="1"/>
    <col min="4831" max="4831" width="9" style="3" bestFit="1" customWidth="1"/>
    <col min="4832" max="4832" width="2.28515625" style="3" customWidth="1"/>
    <col min="4833" max="4833" width="9" style="3" bestFit="1" customWidth="1"/>
    <col min="4834" max="4834" width="2.28515625" style="3" customWidth="1"/>
    <col min="4835" max="4835" width="9" style="3" bestFit="1" customWidth="1"/>
    <col min="4836" max="4836" width="2.28515625" style="3" customWidth="1"/>
    <col min="4837" max="4838" width="9" style="3" bestFit="1" customWidth="1"/>
    <col min="4839" max="4839" width="2.28515625" style="3" customWidth="1"/>
    <col min="4840" max="4840" width="9" style="3" bestFit="1" customWidth="1"/>
    <col min="4841" max="4841" width="2.28515625" style="3" customWidth="1"/>
    <col min="4842" max="4842" width="9" style="3" bestFit="1" customWidth="1"/>
    <col min="4843" max="4843" width="2.28515625" style="3" customWidth="1"/>
    <col min="4844" max="4844" width="9" style="3" bestFit="1" customWidth="1"/>
    <col min="4845" max="4845" width="2.28515625" style="3" customWidth="1"/>
    <col min="4846" max="4846" width="9" style="3" bestFit="1" customWidth="1"/>
    <col min="4847" max="4847" width="2.28515625" style="3" customWidth="1"/>
    <col min="4848" max="4848" width="9" style="3" bestFit="1" customWidth="1"/>
    <col min="4849" max="5064" width="12.42578125" style="3"/>
    <col min="5065" max="5065" width="7.28515625" style="3" customWidth="1"/>
    <col min="5066" max="5066" width="2.28515625" style="3" customWidth="1"/>
    <col min="5067" max="5067" width="6" style="3" customWidth="1"/>
    <col min="5068" max="5069" width="2.28515625" style="3" customWidth="1"/>
    <col min="5070" max="5070" width="9" style="3" bestFit="1" customWidth="1"/>
    <col min="5071" max="5071" width="2.28515625" style="3" customWidth="1"/>
    <col min="5072" max="5072" width="9" style="3" bestFit="1" customWidth="1"/>
    <col min="5073" max="5073" width="2.28515625" style="3" customWidth="1"/>
    <col min="5074" max="5074" width="9" style="3" bestFit="1" customWidth="1"/>
    <col min="5075" max="5075" width="2.28515625" style="3" customWidth="1"/>
    <col min="5076" max="5076" width="9" style="3" bestFit="1" customWidth="1"/>
    <col min="5077" max="5077" width="2.28515625" style="3" customWidth="1"/>
    <col min="5078" max="5078" width="9" style="3" bestFit="1" customWidth="1"/>
    <col min="5079" max="5079" width="2.28515625" style="3" customWidth="1"/>
    <col min="5080" max="5080" width="9" style="3" bestFit="1" customWidth="1"/>
    <col min="5081" max="5081" width="2.28515625" style="3" customWidth="1"/>
    <col min="5082" max="5082" width="9" style="3" bestFit="1" customWidth="1"/>
    <col min="5083" max="5084" width="2.28515625" style="3" customWidth="1"/>
    <col min="5085" max="5085" width="9" style="3" bestFit="1" customWidth="1"/>
    <col min="5086" max="5086" width="2.28515625" style="3" customWidth="1"/>
    <col min="5087" max="5087" width="9" style="3" bestFit="1" customWidth="1"/>
    <col min="5088" max="5088" width="2.28515625" style="3" customWidth="1"/>
    <col min="5089" max="5089" width="9" style="3" bestFit="1" customWidth="1"/>
    <col min="5090" max="5090" width="2.28515625" style="3" customWidth="1"/>
    <col min="5091" max="5091" width="9" style="3" bestFit="1" customWidth="1"/>
    <col min="5092" max="5092" width="2.28515625" style="3" customWidth="1"/>
    <col min="5093" max="5094" width="9" style="3" bestFit="1" customWidth="1"/>
    <col min="5095" max="5095" width="2.28515625" style="3" customWidth="1"/>
    <col min="5096" max="5096" width="9" style="3" bestFit="1" customWidth="1"/>
    <col min="5097" max="5097" width="2.28515625" style="3" customWidth="1"/>
    <col min="5098" max="5098" width="9" style="3" bestFit="1" customWidth="1"/>
    <col min="5099" max="5099" width="2.28515625" style="3" customWidth="1"/>
    <col min="5100" max="5100" width="9" style="3" bestFit="1" customWidth="1"/>
    <col min="5101" max="5101" width="2.28515625" style="3" customWidth="1"/>
    <col min="5102" max="5102" width="9" style="3" bestFit="1" customWidth="1"/>
    <col min="5103" max="5103" width="2.28515625" style="3" customWidth="1"/>
    <col min="5104" max="5104" width="9" style="3" bestFit="1" customWidth="1"/>
    <col min="5105" max="5320" width="12.42578125" style="3"/>
    <col min="5321" max="5321" width="7.28515625" style="3" customWidth="1"/>
    <col min="5322" max="5322" width="2.28515625" style="3" customWidth="1"/>
    <col min="5323" max="5323" width="6" style="3" customWidth="1"/>
    <col min="5324" max="5325" width="2.28515625" style="3" customWidth="1"/>
    <col min="5326" max="5326" width="9" style="3" bestFit="1" customWidth="1"/>
    <col min="5327" max="5327" width="2.28515625" style="3" customWidth="1"/>
    <col min="5328" max="5328" width="9" style="3" bestFit="1" customWidth="1"/>
    <col min="5329" max="5329" width="2.28515625" style="3" customWidth="1"/>
    <col min="5330" max="5330" width="9" style="3" bestFit="1" customWidth="1"/>
    <col min="5331" max="5331" width="2.28515625" style="3" customWidth="1"/>
    <col min="5332" max="5332" width="9" style="3" bestFit="1" customWidth="1"/>
    <col min="5333" max="5333" width="2.28515625" style="3" customWidth="1"/>
    <col min="5334" max="5334" width="9" style="3" bestFit="1" customWidth="1"/>
    <col min="5335" max="5335" width="2.28515625" style="3" customWidth="1"/>
    <col min="5336" max="5336" width="9" style="3" bestFit="1" customWidth="1"/>
    <col min="5337" max="5337" width="2.28515625" style="3" customWidth="1"/>
    <col min="5338" max="5338" width="9" style="3" bestFit="1" customWidth="1"/>
    <col min="5339" max="5340" width="2.28515625" style="3" customWidth="1"/>
    <col min="5341" max="5341" width="9" style="3" bestFit="1" customWidth="1"/>
    <col min="5342" max="5342" width="2.28515625" style="3" customWidth="1"/>
    <col min="5343" max="5343" width="9" style="3" bestFit="1" customWidth="1"/>
    <col min="5344" max="5344" width="2.28515625" style="3" customWidth="1"/>
    <col min="5345" max="5345" width="9" style="3" bestFit="1" customWidth="1"/>
    <col min="5346" max="5346" width="2.28515625" style="3" customWidth="1"/>
    <col min="5347" max="5347" width="9" style="3" bestFit="1" customWidth="1"/>
    <col min="5348" max="5348" width="2.28515625" style="3" customWidth="1"/>
    <col min="5349" max="5350" width="9" style="3" bestFit="1" customWidth="1"/>
    <col min="5351" max="5351" width="2.28515625" style="3" customWidth="1"/>
    <col min="5352" max="5352" width="9" style="3" bestFit="1" customWidth="1"/>
    <col min="5353" max="5353" width="2.28515625" style="3" customWidth="1"/>
    <col min="5354" max="5354" width="9" style="3" bestFit="1" customWidth="1"/>
    <col min="5355" max="5355" width="2.28515625" style="3" customWidth="1"/>
    <col min="5356" max="5356" width="9" style="3" bestFit="1" customWidth="1"/>
    <col min="5357" max="5357" width="2.28515625" style="3" customWidth="1"/>
    <col min="5358" max="5358" width="9" style="3" bestFit="1" customWidth="1"/>
    <col min="5359" max="5359" width="2.28515625" style="3" customWidth="1"/>
    <col min="5360" max="5360" width="9" style="3" bestFit="1" customWidth="1"/>
    <col min="5361" max="5576" width="12.42578125" style="3"/>
    <col min="5577" max="5577" width="7.28515625" style="3" customWidth="1"/>
    <col min="5578" max="5578" width="2.28515625" style="3" customWidth="1"/>
    <col min="5579" max="5579" width="6" style="3" customWidth="1"/>
    <col min="5580" max="5581" width="2.28515625" style="3" customWidth="1"/>
    <col min="5582" max="5582" width="9" style="3" bestFit="1" customWidth="1"/>
    <col min="5583" max="5583" width="2.28515625" style="3" customWidth="1"/>
    <col min="5584" max="5584" width="9" style="3" bestFit="1" customWidth="1"/>
    <col min="5585" max="5585" width="2.28515625" style="3" customWidth="1"/>
    <col min="5586" max="5586" width="9" style="3" bestFit="1" customWidth="1"/>
    <col min="5587" max="5587" width="2.28515625" style="3" customWidth="1"/>
    <col min="5588" max="5588" width="9" style="3" bestFit="1" customWidth="1"/>
    <col min="5589" max="5589" width="2.28515625" style="3" customWidth="1"/>
    <col min="5590" max="5590" width="9" style="3" bestFit="1" customWidth="1"/>
    <col min="5591" max="5591" width="2.28515625" style="3" customWidth="1"/>
    <col min="5592" max="5592" width="9" style="3" bestFit="1" customWidth="1"/>
    <col min="5593" max="5593" width="2.28515625" style="3" customWidth="1"/>
    <col min="5594" max="5594" width="9" style="3" bestFit="1" customWidth="1"/>
    <col min="5595" max="5596" width="2.28515625" style="3" customWidth="1"/>
    <col min="5597" max="5597" width="9" style="3" bestFit="1" customWidth="1"/>
    <col min="5598" max="5598" width="2.28515625" style="3" customWidth="1"/>
    <col min="5599" max="5599" width="9" style="3" bestFit="1" customWidth="1"/>
    <col min="5600" max="5600" width="2.28515625" style="3" customWidth="1"/>
    <col min="5601" max="5601" width="9" style="3" bestFit="1" customWidth="1"/>
    <col min="5602" max="5602" width="2.28515625" style="3" customWidth="1"/>
    <col min="5603" max="5603" width="9" style="3" bestFit="1" customWidth="1"/>
    <col min="5604" max="5604" width="2.28515625" style="3" customWidth="1"/>
    <col min="5605" max="5606" width="9" style="3" bestFit="1" customWidth="1"/>
    <col min="5607" max="5607" width="2.28515625" style="3" customWidth="1"/>
    <col min="5608" max="5608" width="9" style="3" bestFit="1" customWidth="1"/>
    <col min="5609" max="5609" width="2.28515625" style="3" customWidth="1"/>
    <col min="5610" max="5610" width="9" style="3" bestFit="1" customWidth="1"/>
    <col min="5611" max="5611" width="2.28515625" style="3" customWidth="1"/>
    <col min="5612" max="5612" width="9" style="3" bestFit="1" customWidth="1"/>
    <col min="5613" max="5613" width="2.28515625" style="3" customWidth="1"/>
    <col min="5614" max="5614" width="9" style="3" bestFit="1" customWidth="1"/>
    <col min="5615" max="5615" width="2.28515625" style="3" customWidth="1"/>
    <col min="5616" max="5616" width="9" style="3" bestFit="1" customWidth="1"/>
    <col min="5617" max="5832" width="12.42578125" style="3"/>
    <col min="5833" max="5833" width="7.28515625" style="3" customWidth="1"/>
    <col min="5834" max="5834" width="2.28515625" style="3" customWidth="1"/>
    <col min="5835" max="5835" width="6" style="3" customWidth="1"/>
    <col min="5836" max="5837" width="2.28515625" style="3" customWidth="1"/>
    <col min="5838" max="5838" width="9" style="3" bestFit="1" customWidth="1"/>
    <col min="5839" max="5839" width="2.28515625" style="3" customWidth="1"/>
    <col min="5840" max="5840" width="9" style="3" bestFit="1" customWidth="1"/>
    <col min="5841" max="5841" width="2.28515625" style="3" customWidth="1"/>
    <col min="5842" max="5842" width="9" style="3" bestFit="1" customWidth="1"/>
    <col min="5843" max="5843" width="2.28515625" style="3" customWidth="1"/>
    <col min="5844" max="5844" width="9" style="3" bestFit="1" customWidth="1"/>
    <col min="5845" max="5845" width="2.28515625" style="3" customWidth="1"/>
    <col min="5846" max="5846" width="9" style="3" bestFit="1" customWidth="1"/>
    <col min="5847" max="5847" width="2.28515625" style="3" customWidth="1"/>
    <col min="5848" max="5848" width="9" style="3" bestFit="1" customWidth="1"/>
    <col min="5849" max="5849" width="2.28515625" style="3" customWidth="1"/>
    <col min="5850" max="5850" width="9" style="3" bestFit="1" customWidth="1"/>
    <col min="5851" max="5852" width="2.28515625" style="3" customWidth="1"/>
    <col min="5853" max="5853" width="9" style="3" bestFit="1" customWidth="1"/>
    <col min="5854" max="5854" width="2.28515625" style="3" customWidth="1"/>
    <col min="5855" max="5855" width="9" style="3" bestFit="1" customWidth="1"/>
    <col min="5856" max="5856" width="2.28515625" style="3" customWidth="1"/>
    <col min="5857" max="5857" width="9" style="3" bestFit="1" customWidth="1"/>
    <col min="5858" max="5858" width="2.28515625" style="3" customWidth="1"/>
    <col min="5859" max="5859" width="9" style="3" bestFit="1" customWidth="1"/>
    <col min="5860" max="5860" width="2.28515625" style="3" customWidth="1"/>
    <col min="5861" max="5862" width="9" style="3" bestFit="1" customWidth="1"/>
    <col min="5863" max="5863" width="2.28515625" style="3" customWidth="1"/>
    <col min="5864" max="5864" width="9" style="3" bestFit="1" customWidth="1"/>
    <col min="5865" max="5865" width="2.28515625" style="3" customWidth="1"/>
    <col min="5866" max="5866" width="9" style="3" bestFit="1" customWidth="1"/>
    <col min="5867" max="5867" width="2.28515625" style="3" customWidth="1"/>
    <col min="5868" max="5868" width="9" style="3" bestFit="1" customWidth="1"/>
    <col min="5869" max="5869" width="2.28515625" style="3" customWidth="1"/>
    <col min="5870" max="5870" width="9" style="3" bestFit="1" customWidth="1"/>
    <col min="5871" max="5871" width="2.28515625" style="3" customWidth="1"/>
    <col min="5872" max="5872" width="9" style="3" bestFit="1" customWidth="1"/>
    <col min="5873" max="6088" width="12.42578125" style="3"/>
    <col min="6089" max="6089" width="7.28515625" style="3" customWidth="1"/>
    <col min="6090" max="6090" width="2.28515625" style="3" customWidth="1"/>
    <col min="6091" max="6091" width="6" style="3" customWidth="1"/>
    <col min="6092" max="6093" width="2.28515625" style="3" customWidth="1"/>
    <col min="6094" max="6094" width="9" style="3" bestFit="1" customWidth="1"/>
    <col min="6095" max="6095" width="2.28515625" style="3" customWidth="1"/>
    <col min="6096" max="6096" width="9" style="3" bestFit="1" customWidth="1"/>
    <col min="6097" max="6097" width="2.28515625" style="3" customWidth="1"/>
    <col min="6098" max="6098" width="9" style="3" bestFit="1" customWidth="1"/>
    <col min="6099" max="6099" width="2.28515625" style="3" customWidth="1"/>
    <col min="6100" max="6100" width="9" style="3" bestFit="1" customWidth="1"/>
    <col min="6101" max="6101" width="2.28515625" style="3" customWidth="1"/>
    <col min="6102" max="6102" width="9" style="3" bestFit="1" customWidth="1"/>
    <col min="6103" max="6103" width="2.28515625" style="3" customWidth="1"/>
    <col min="6104" max="6104" width="9" style="3" bestFit="1" customWidth="1"/>
    <col min="6105" max="6105" width="2.28515625" style="3" customWidth="1"/>
    <col min="6106" max="6106" width="9" style="3" bestFit="1" customWidth="1"/>
    <col min="6107" max="6108" width="2.28515625" style="3" customWidth="1"/>
    <col min="6109" max="6109" width="9" style="3" bestFit="1" customWidth="1"/>
    <col min="6110" max="6110" width="2.28515625" style="3" customWidth="1"/>
    <col min="6111" max="6111" width="9" style="3" bestFit="1" customWidth="1"/>
    <col min="6112" max="6112" width="2.28515625" style="3" customWidth="1"/>
    <col min="6113" max="6113" width="9" style="3" bestFit="1" customWidth="1"/>
    <col min="6114" max="6114" width="2.28515625" style="3" customWidth="1"/>
    <col min="6115" max="6115" width="9" style="3" bestFit="1" customWidth="1"/>
    <col min="6116" max="6116" width="2.28515625" style="3" customWidth="1"/>
    <col min="6117" max="6118" width="9" style="3" bestFit="1" customWidth="1"/>
    <col min="6119" max="6119" width="2.28515625" style="3" customWidth="1"/>
    <col min="6120" max="6120" width="9" style="3" bestFit="1" customWidth="1"/>
    <col min="6121" max="6121" width="2.28515625" style="3" customWidth="1"/>
    <col min="6122" max="6122" width="9" style="3" bestFit="1" customWidth="1"/>
    <col min="6123" max="6123" width="2.28515625" style="3" customWidth="1"/>
    <col min="6124" max="6124" width="9" style="3" bestFit="1" customWidth="1"/>
    <col min="6125" max="6125" width="2.28515625" style="3" customWidth="1"/>
    <col min="6126" max="6126" width="9" style="3" bestFit="1" customWidth="1"/>
    <col min="6127" max="6127" width="2.28515625" style="3" customWidth="1"/>
    <col min="6128" max="6128" width="9" style="3" bestFit="1" customWidth="1"/>
    <col min="6129" max="6344" width="12.42578125" style="3"/>
    <col min="6345" max="6345" width="7.28515625" style="3" customWidth="1"/>
    <col min="6346" max="6346" width="2.28515625" style="3" customWidth="1"/>
    <col min="6347" max="6347" width="6" style="3" customWidth="1"/>
    <col min="6348" max="6349" width="2.28515625" style="3" customWidth="1"/>
    <col min="6350" max="6350" width="9" style="3" bestFit="1" customWidth="1"/>
    <col min="6351" max="6351" width="2.28515625" style="3" customWidth="1"/>
    <col min="6352" max="6352" width="9" style="3" bestFit="1" customWidth="1"/>
    <col min="6353" max="6353" width="2.28515625" style="3" customWidth="1"/>
    <col min="6354" max="6354" width="9" style="3" bestFit="1" customWidth="1"/>
    <col min="6355" max="6355" width="2.28515625" style="3" customWidth="1"/>
    <col min="6356" max="6356" width="9" style="3" bestFit="1" customWidth="1"/>
    <col min="6357" max="6357" width="2.28515625" style="3" customWidth="1"/>
    <col min="6358" max="6358" width="9" style="3" bestFit="1" customWidth="1"/>
    <col min="6359" max="6359" width="2.28515625" style="3" customWidth="1"/>
    <col min="6360" max="6360" width="9" style="3" bestFit="1" customWidth="1"/>
    <col min="6361" max="6361" width="2.28515625" style="3" customWidth="1"/>
    <col min="6362" max="6362" width="9" style="3" bestFit="1" customWidth="1"/>
    <col min="6363" max="6364" width="2.28515625" style="3" customWidth="1"/>
    <col min="6365" max="6365" width="9" style="3" bestFit="1" customWidth="1"/>
    <col min="6366" max="6366" width="2.28515625" style="3" customWidth="1"/>
    <col min="6367" max="6367" width="9" style="3" bestFit="1" customWidth="1"/>
    <col min="6368" max="6368" width="2.28515625" style="3" customWidth="1"/>
    <col min="6369" max="6369" width="9" style="3" bestFit="1" customWidth="1"/>
    <col min="6370" max="6370" width="2.28515625" style="3" customWidth="1"/>
    <col min="6371" max="6371" width="9" style="3" bestFit="1" customWidth="1"/>
    <col min="6372" max="6372" width="2.28515625" style="3" customWidth="1"/>
    <col min="6373" max="6374" width="9" style="3" bestFit="1" customWidth="1"/>
    <col min="6375" max="6375" width="2.28515625" style="3" customWidth="1"/>
    <col min="6376" max="6376" width="9" style="3" bestFit="1" customWidth="1"/>
    <col min="6377" max="6377" width="2.28515625" style="3" customWidth="1"/>
    <col min="6378" max="6378" width="9" style="3" bestFit="1" customWidth="1"/>
    <col min="6379" max="6379" width="2.28515625" style="3" customWidth="1"/>
    <col min="6380" max="6380" width="9" style="3" bestFit="1" customWidth="1"/>
    <col min="6381" max="6381" width="2.28515625" style="3" customWidth="1"/>
    <col min="6382" max="6382" width="9" style="3" bestFit="1" customWidth="1"/>
    <col min="6383" max="6383" width="2.28515625" style="3" customWidth="1"/>
    <col min="6384" max="6384" width="9" style="3" bestFit="1" customWidth="1"/>
    <col min="6385" max="6600" width="12.42578125" style="3"/>
    <col min="6601" max="6601" width="7.28515625" style="3" customWidth="1"/>
    <col min="6602" max="6602" width="2.28515625" style="3" customWidth="1"/>
    <col min="6603" max="6603" width="6" style="3" customWidth="1"/>
    <col min="6604" max="6605" width="2.28515625" style="3" customWidth="1"/>
    <col min="6606" max="6606" width="9" style="3" bestFit="1" customWidth="1"/>
    <col min="6607" max="6607" width="2.28515625" style="3" customWidth="1"/>
    <col min="6608" max="6608" width="9" style="3" bestFit="1" customWidth="1"/>
    <col min="6609" max="6609" width="2.28515625" style="3" customWidth="1"/>
    <col min="6610" max="6610" width="9" style="3" bestFit="1" customWidth="1"/>
    <col min="6611" max="6611" width="2.28515625" style="3" customWidth="1"/>
    <col min="6612" max="6612" width="9" style="3" bestFit="1" customWidth="1"/>
    <col min="6613" max="6613" width="2.28515625" style="3" customWidth="1"/>
    <col min="6614" max="6614" width="9" style="3" bestFit="1" customWidth="1"/>
    <col min="6615" max="6615" width="2.28515625" style="3" customWidth="1"/>
    <col min="6616" max="6616" width="9" style="3" bestFit="1" customWidth="1"/>
    <col min="6617" max="6617" width="2.28515625" style="3" customWidth="1"/>
    <col min="6618" max="6618" width="9" style="3" bestFit="1" customWidth="1"/>
    <col min="6619" max="6620" width="2.28515625" style="3" customWidth="1"/>
    <col min="6621" max="6621" width="9" style="3" bestFit="1" customWidth="1"/>
    <col min="6622" max="6622" width="2.28515625" style="3" customWidth="1"/>
    <col min="6623" max="6623" width="9" style="3" bestFit="1" customWidth="1"/>
    <col min="6624" max="6624" width="2.28515625" style="3" customWidth="1"/>
    <col min="6625" max="6625" width="9" style="3" bestFit="1" customWidth="1"/>
    <col min="6626" max="6626" width="2.28515625" style="3" customWidth="1"/>
    <col min="6627" max="6627" width="9" style="3" bestFit="1" customWidth="1"/>
    <col min="6628" max="6628" width="2.28515625" style="3" customWidth="1"/>
    <col min="6629" max="6630" width="9" style="3" bestFit="1" customWidth="1"/>
    <col min="6631" max="6631" width="2.28515625" style="3" customWidth="1"/>
    <col min="6632" max="6632" width="9" style="3" bestFit="1" customWidth="1"/>
    <col min="6633" max="6633" width="2.28515625" style="3" customWidth="1"/>
    <col min="6634" max="6634" width="9" style="3" bestFit="1" customWidth="1"/>
    <col min="6635" max="6635" width="2.28515625" style="3" customWidth="1"/>
    <col min="6636" max="6636" width="9" style="3" bestFit="1" customWidth="1"/>
    <col min="6637" max="6637" width="2.28515625" style="3" customWidth="1"/>
    <col min="6638" max="6638" width="9" style="3" bestFit="1" customWidth="1"/>
    <col min="6639" max="6639" width="2.28515625" style="3" customWidth="1"/>
    <col min="6640" max="6640" width="9" style="3" bestFit="1" customWidth="1"/>
    <col min="6641" max="6856" width="12.42578125" style="3"/>
    <col min="6857" max="6857" width="7.28515625" style="3" customWidth="1"/>
    <col min="6858" max="6858" width="2.28515625" style="3" customWidth="1"/>
    <col min="6859" max="6859" width="6" style="3" customWidth="1"/>
    <col min="6860" max="6861" width="2.28515625" style="3" customWidth="1"/>
    <col min="6862" max="6862" width="9" style="3" bestFit="1" customWidth="1"/>
    <col min="6863" max="6863" width="2.28515625" style="3" customWidth="1"/>
    <col min="6864" max="6864" width="9" style="3" bestFit="1" customWidth="1"/>
    <col min="6865" max="6865" width="2.28515625" style="3" customWidth="1"/>
    <col min="6866" max="6866" width="9" style="3" bestFit="1" customWidth="1"/>
    <col min="6867" max="6867" width="2.28515625" style="3" customWidth="1"/>
    <col min="6868" max="6868" width="9" style="3" bestFit="1" customWidth="1"/>
    <col min="6869" max="6869" width="2.28515625" style="3" customWidth="1"/>
    <col min="6870" max="6870" width="9" style="3" bestFit="1" customWidth="1"/>
    <col min="6871" max="6871" width="2.28515625" style="3" customWidth="1"/>
    <col min="6872" max="6872" width="9" style="3" bestFit="1" customWidth="1"/>
    <col min="6873" max="6873" width="2.28515625" style="3" customWidth="1"/>
    <col min="6874" max="6874" width="9" style="3" bestFit="1" customWidth="1"/>
    <col min="6875" max="6876" width="2.28515625" style="3" customWidth="1"/>
    <col min="6877" max="6877" width="9" style="3" bestFit="1" customWidth="1"/>
    <col min="6878" max="6878" width="2.28515625" style="3" customWidth="1"/>
    <col min="6879" max="6879" width="9" style="3" bestFit="1" customWidth="1"/>
    <col min="6880" max="6880" width="2.28515625" style="3" customWidth="1"/>
    <col min="6881" max="6881" width="9" style="3" bestFit="1" customWidth="1"/>
    <col min="6882" max="6882" width="2.28515625" style="3" customWidth="1"/>
    <col min="6883" max="6883" width="9" style="3" bestFit="1" customWidth="1"/>
    <col min="6884" max="6884" width="2.28515625" style="3" customWidth="1"/>
    <col min="6885" max="6886" width="9" style="3" bestFit="1" customWidth="1"/>
    <col min="6887" max="6887" width="2.28515625" style="3" customWidth="1"/>
    <col min="6888" max="6888" width="9" style="3" bestFit="1" customWidth="1"/>
    <col min="6889" max="6889" width="2.28515625" style="3" customWidth="1"/>
    <col min="6890" max="6890" width="9" style="3" bestFit="1" customWidth="1"/>
    <col min="6891" max="6891" width="2.28515625" style="3" customWidth="1"/>
    <col min="6892" max="6892" width="9" style="3" bestFit="1" customWidth="1"/>
    <col min="6893" max="6893" width="2.28515625" style="3" customWidth="1"/>
    <col min="6894" max="6894" width="9" style="3" bestFit="1" customWidth="1"/>
    <col min="6895" max="6895" width="2.28515625" style="3" customWidth="1"/>
    <col min="6896" max="6896" width="9" style="3" bestFit="1" customWidth="1"/>
    <col min="6897" max="7112" width="12.42578125" style="3"/>
    <col min="7113" max="7113" width="7.28515625" style="3" customWidth="1"/>
    <col min="7114" max="7114" width="2.28515625" style="3" customWidth="1"/>
    <col min="7115" max="7115" width="6" style="3" customWidth="1"/>
    <col min="7116" max="7117" width="2.28515625" style="3" customWidth="1"/>
    <col min="7118" max="7118" width="9" style="3" bestFit="1" customWidth="1"/>
    <col min="7119" max="7119" width="2.28515625" style="3" customWidth="1"/>
    <col min="7120" max="7120" width="9" style="3" bestFit="1" customWidth="1"/>
    <col min="7121" max="7121" width="2.28515625" style="3" customWidth="1"/>
    <col min="7122" max="7122" width="9" style="3" bestFit="1" customWidth="1"/>
    <col min="7123" max="7123" width="2.28515625" style="3" customWidth="1"/>
    <col min="7124" max="7124" width="9" style="3" bestFit="1" customWidth="1"/>
    <col min="7125" max="7125" width="2.28515625" style="3" customWidth="1"/>
    <col min="7126" max="7126" width="9" style="3" bestFit="1" customWidth="1"/>
    <col min="7127" max="7127" width="2.28515625" style="3" customWidth="1"/>
    <col min="7128" max="7128" width="9" style="3" bestFit="1" customWidth="1"/>
    <col min="7129" max="7129" width="2.28515625" style="3" customWidth="1"/>
    <col min="7130" max="7130" width="9" style="3" bestFit="1" customWidth="1"/>
    <col min="7131" max="7132" width="2.28515625" style="3" customWidth="1"/>
    <col min="7133" max="7133" width="9" style="3" bestFit="1" customWidth="1"/>
    <col min="7134" max="7134" width="2.28515625" style="3" customWidth="1"/>
    <col min="7135" max="7135" width="9" style="3" bestFit="1" customWidth="1"/>
    <col min="7136" max="7136" width="2.28515625" style="3" customWidth="1"/>
    <col min="7137" max="7137" width="9" style="3" bestFit="1" customWidth="1"/>
    <col min="7138" max="7138" width="2.28515625" style="3" customWidth="1"/>
    <col min="7139" max="7139" width="9" style="3" bestFit="1" customWidth="1"/>
    <col min="7140" max="7140" width="2.28515625" style="3" customWidth="1"/>
    <col min="7141" max="7142" width="9" style="3" bestFit="1" customWidth="1"/>
    <col min="7143" max="7143" width="2.28515625" style="3" customWidth="1"/>
    <col min="7144" max="7144" width="9" style="3" bestFit="1" customWidth="1"/>
    <col min="7145" max="7145" width="2.28515625" style="3" customWidth="1"/>
    <col min="7146" max="7146" width="9" style="3" bestFit="1" customWidth="1"/>
    <col min="7147" max="7147" width="2.28515625" style="3" customWidth="1"/>
    <col min="7148" max="7148" width="9" style="3" bestFit="1" customWidth="1"/>
    <col min="7149" max="7149" width="2.28515625" style="3" customWidth="1"/>
    <col min="7150" max="7150" width="9" style="3" bestFit="1" customWidth="1"/>
    <col min="7151" max="7151" width="2.28515625" style="3" customWidth="1"/>
    <col min="7152" max="7152" width="9" style="3" bestFit="1" customWidth="1"/>
    <col min="7153" max="7368" width="12.42578125" style="3"/>
    <col min="7369" max="7369" width="7.28515625" style="3" customWidth="1"/>
    <col min="7370" max="7370" width="2.28515625" style="3" customWidth="1"/>
    <col min="7371" max="7371" width="6" style="3" customWidth="1"/>
    <col min="7372" max="7373" width="2.28515625" style="3" customWidth="1"/>
    <col min="7374" max="7374" width="9" style="3" bestFit="1" customWidth="1"/>
    <col min="7375" max="7375" width="2.28515625" style="3" customWidth="1"/>
    <col min="7376" max="7376" width="9" style="3" bestFit="1" customWidth="1"/>
    <col min="7377" max="7377" width="2.28515625" style="3" customWidth="1"/>
    <col min="7378" max="7378" width="9" style="3" bestFit="1" customWidth="1"/>
    <col min="7379" max="7379" width="2.28515625" style="3" customWidth="1"/>
    <col min="7380" max="7380" width="9" style="3" bestFit="1" customWidth="1"/>
    <col min="7381" max="7381" width="2.28515625" style="3" customWidth="1"/>
    <col min="7382" max="7382" width="9" style="3" bestFit="1" customWidth="1"/>
    <col min="7383" max="7383" width="2.28515625" style="3" customWidth="1"/>
    <col min="7384" max="7384" width="9" style="3" bestFit="1" customWidth="1"/>
    <col min="7385" max="7385" width="2.28515625" style="3" customWidth="1"/>
    <col min="7386" max="7386" width="9" style="3" bestFit="1" customWidth="1"/>
    <col min="7387" max="7388" width="2.28515625" style="3" customWidth="1"/>
    <col min="7389" max="7389" width="9" style="3" bestFit="1" customWidth="1"/>
    <col min="7390" max="7390" width="2.28515625" style="3" customWidth="1"/>
    <col min="7391" max="7391" width="9" style="3" bestFit="1" customWidth="1"/>
    <col min="7392" max="7392" width="2.28515625" style="3" customWidth="1"/>
    <col min="7393" max="7393" width="9" style="3" bestFit="1" customWidth="1"/>
    <col min="7394" max="7394" width="2.28515625" style="3" customWidth="1"/>
    <col min="7395" max="7395" width="9" style="3" bestFit="1" customWidth="1"/>
    <col min="7396" max="7396" width="2.28515625" style="3" customWidth="1"/>
    <col min="7397" max="7398" width="9" style="3" bestFit="1" customWidth="1"/>
    <col min="7399" max="7399" width="2.28515625" style="3" customWidth="1"/>
    <col min="7400" max="7400" width="9" style="3" bestFit="1" customWidth="1"/>
    <col min="7401" max="7401" width="2.28515625" style="3" customWidth="1"/>
    <col min="7402" max="7402" width="9" style="3" bestFit="1" customWidth="1"/>
    <col min="7403" max="7403" width="2.28515625" style="3" customWidth="1"/>
    <col min="7404" max="7404" width="9" style="3" bestFit="1" customWidth="1"/>
    <col min="7405" max="7405" width="2.28515625" style="3" customWidth="1"/>
    <col min="7406" max="7406" width="9" style="3" bestFit="1" customWidth="1"/>
    <col min="7407" max="7407" width="2.28515625" style="3" customWidth="1"/>
    <col min="7408" max="7408" width="9" style="3" bestFit="1" customWidth="1"/>
    <col min="7409" max="7624" width="12.42578125" style="3"/>
    <col min="7625" max="7625" width="7.28515625" style="3" customWidth="1"/>
    <col min="7626" max="7626" width="2.28515625" style="3" customWidth="1"/>
    <col min="7627" max="7627" width="6" style="3" customWidth="1"/>
    <col min="7628" max="7629" width="2.28515625" style="3" customWidth="1"/>
    <col min="7630" max="7630" width="9" style="3" bestFit="1" customWidth="1"/>
    <col min="7631" max="7631" width="2.28515625" style="3" customWidth="1"/>
    <col min="7632" max="7632" width="9" style="3" bestFit="1" customWidth="1"/>
    <col min="7633" max="7633" width="2.28515625" style="3" customWidth="1"/>
    <col min="7634" max="7634" width="9" style="3" bestFit="1" customWidth="1"/>
    <col min="7635" max="7635" width="2.28515625" style="3" customWidth="1"/>
    <col min="7636" max="7636" width="9" style="3" bestFit="1" customWidth="1"/>
    <col min="7637" max="7637" width="2.28515625" style="3" customWidth="1"/>
    <col min="7638" max="7638" width="9" style="3" bestFit="1" customWidth="1"/>
    <col min="7639" max="7639" width="2.28515625" style="3" customWidth="1"/>
    <col min="7640" max="7640" width="9" style="3" bestFit="1" customWidth="1"/>
    <col min="7641" max="7641" width="2.28515625" style="3" customWidth="1"/>
    <col min="7642" max="7642" width="9" style="3" bestFit="1" customWidth="1"/>
    <col min="7643" max="7644" width="2.28515625" style="3" customWidth="1"/>
    <col min="7645" max="7645" width="9" style="3" bestFit="1" customWidth="1"/>
    <col min="7646" max="7646" width="2.28515625" style="3" customWidth="1"/>
    <col min="7647" max="7647" width="9" style="3" bestFit="1" customWidth="1"/>
    <col min="7648" max="7648" width="2.28515625" style="3" customWidth="1"/>
    <col min="7649" max="7649" width="9" style="3" bestFit="1" customWidth="1"/>
    <col min="7650" max="7650" width="2.28515625" style="3" customWidth="1"/>
    <col min="7651" max="7651" width="9" style="3" bestFit="1" customWidth="1"/>
    <col min="7652" max="7652" width="2.28515625" style="3" customWidth="1"/>
    <col min="7653" max="7654" width="9" style="3" bestFit="1" customWidth="1"/>
    <col min="7655" max="7655" width="2.28515625" style="3" customWidth="1"/>
    <col min="7656" max="7656" width="9" style="3" bestFit="1" customWidth="1"/>
    <col min="7657" max="7657" width="2.28515625" style="3" customWidth="1"/>
    <col min="7658" max="7658" width="9" style="3" bestFit="1" customWidth="1"/>
    <col min="7659" max="7659" width="2.28515625" style="3" customWidth="1"/>
    <col min="7660" max="7660" width="9" style="3" bestFit="1" customWidth="1"/>
    <col min="7661" max="7661" width="2.28515625" style="3" customWidth="1"/>
    <col min="7662" max="7662" width="9" style="3" bestFit="1" customWidth="1"/>
    <col min="7663" max="7663" width="2.28515625" style="3" customWidth="1"/>
    <col min="7664" max="7664" width="9" style="3" bestFit="1" customWidth="1"/>
    <col min="7665" max="7880" width="12.42578125" style="3"/>
    <col min="7881" max="7881" width="7.28515625" style="3" customWidth="1"/>
    <col min="7882" max="7882" width="2.28515625" style="3" customWidth="1"/>
    <col min="7883" max="7883" width="6" style="3" customWidth="1"/>
    <col min="7884" max="7885" width="2.28515625" style="3" customWidth="1"/>
    <col min="7886" max="7886" width="9" style="3" bestFit="1" customWidth="1"/>
    <col min="7887" max="7887" width="2.28515625" style="3" customWidth="1"/>
    <col min="7888" max="7888" width="9" style="3" bestFit="1" customWidth="1"/>
    <col min="7889" max="7889" width="2.28515625" style="3" customWidth="1"/>
    <col min="7890" max="7890" width="9" style="3" bestFit="1" customWidth="1"/>
    <col min="7891" max="7891" width="2.28515625" style="3" customWidth="1"/>
    <col min="7892" max="7892" width="9" style="3" bestFit="1" customWidth="1"/>
    <col min="7893" max="7893" width="2.28515625" style="3" customWidth="1"/>
    <col min="7894" max="7894" width="9" style="3" bestFit="1" customWidth="1"/>
    <col min="7895" max="7895" width="2.28515625" style="3" customWidth="1"/>
    <col min="7896" max="7896" width="9" style="3" bestFit="1" customWidth="1"/>
    <col min="7897" max="7897" width="2.28515625" style="3" customWidth="1"/>
    <col min="7898" max="7898" width="9" style="3" bestFit="1" customWidth="1"/>
    <col min="7899" max="7900" width="2.28515625" style="3" customWidth="1"/>
    <col min="7901" max="7901" width="9" style="3" bestFit="1" customWidth="1"/>
    <col min="7902" max="7902" width="2.28515625" style="3" customWidth="1"/>
    <col min="7903" max="7903" width="9" style="3" bestFit="1" customWidth="1"/>
    <col min="7904" max="7904" width="2.28515625" style="3" customWidth="1"/>
    <col min="7905" max="7905" width="9" style="3" bestFit="1" customWidth="1"/>
    <col min="7906" max="7906" width="2.28515625" style="3" customWidth="1"/>
    <col min="7907" max="7907" width="9" style="3" bestFit="1" customWidth="1"/>
    <col min="7908" max="7908" width="2.28515625" style="3" customWidth="1"/>
    <col min="7909" max="7910" width="9" style="3" bestFit="1" customWidth="1"/>
    <col min="7911" max="7911" width="2.28515625" style="3" customWidth="1"/>
    <col min="7912" max="7912" width="9" style="3" bestFit="1" customWidth="1"/>
    <col min="7913" max="7913" width="2.28515625" style="3" customWidth="1"/>
    <col min="7914" max="7914" width="9" style="3" bestFit="1" customWidth="1"/>
    <col min="7915" max="7915" width="2.28515625" style="3" customWidth="1"/>
    <col min="7916" max="7916" width="9" style="3" bestFit="1" customWidth="1"/>
    <col min="7917" max="7917" width="2.28515625" style="3" customWidth="1"/>
    <col min="7918" max="7918" width="9" style="3" bestFit="1" customWidth="1"/>
    <col min="7919" max="7919" width="2.28515625" style="3" customWidth="1"/>
    <col min="7920" max="7920" width="9" style="3" bestFit="1" customWidth="1"/>
    <col min="7921" max="8136" width="12.42578125" style="3"/>
    <col min="8137" max="8137" width="7.28515625" style="3" customWidth="1"/>
    <col min="8138" max="8138" width="2.28515625" style="3" customWidth="1"/>
    <col min="8139" max="8139" width="6" style="3" customWidth="1"/>
    <col min="8140" max="8141" width="2.28515625" style="3" customWidth="1"/>
    <col min="8142" max="8142" width="9" style="3" bestFit="1" customWidth="1"/>
    <col min="8143" max="8143" width="2.28515625" style="3" customWidth="1"/>
    <col min="8144" max="8144" width="9" style="3" bestFit="1" customWidth="1"/>
    <col min="8145" max="8145" width="2.28515625" style="3" customWidth="1"/>
    <col min="8146" max="8146" width="9" style="3" bestFit="1" customWidth="1"/>
    <col min="8147" max="8147" width="2.28515625" style="3" customWidth="1"/>
    <col min="8148" max="8148" width="9" style="3" bestFit="1" customWidth="1"/>
    <col min="8149" max="8149" width="2.28515625" style="3" customWidth="1"/>
    <col min="8150" max="8150" width="9" style="3" bestFit="1" customWidth="1"/>
    <col min="8151" max="8151" width="2.28515625" style="3" customWidth="1"/>
    <col min="8152" max="8152" width="9" style="3" bestFit="1" customWidth="1"/>
    <col min="8153" max="8153" width="2.28515625" style="3" customWidth="1"/>
    <col min="8154" max="8154" width="9" style="3" bestFit="1" customWidth="1"/>
    <col min="8155" max="8156" width="2.28515625" style="3" customWidth="1"/>
    <col min="8157" max="8157" width="9" style="3" bestFit="1" customWidth="1"/>
    <col min="8158" max="8158" width="2.28515625" style="3" customWidth="1"/>
    <col min="8159" max="8159" width="9" style="3" bestFit="1" customWidth="1"/>
    <col min="8160" max="8160" width="2.28515625" style="3" customWidth="1"/>
    <col min="8161" max="8161" width="9" style="3" bestFit="1" customWidth="1"/>
    <col min="8162" max="8162" width="2.28515625" style="3" customWidth="1"/>
    <col min="8163" max="8163" width="9" style="3" bestFit="1" customWidth="1"/>
    <col min="8164" max="8164" width="2.28515625" style="3" customWidth="1"/>
    <col min="8165" max="8166" width="9" style="3" bestFit="1" customWidth="1"/>
    <col min="8167" max="8167" width="2.28515625" style="3" customWidth="1"/>
    <col min="8168" max="8168" width="9" style="3" bestFit="1" customWidth="1"/>
    <col min="8169" max="8169" width="2.28515625" style="3" customWidth="1"/>
    <col min="8170" max="8170" width="9" style="3" bestFit="1" customWidth="1"/>
    <col min="8171" max="8171" width="2.28515625" style="3" customWidth="1"/>
    <col min="8172" max="8172" width="9" style="3" bestFit="1" customWidth="1"/>
    <col min="8173" max="8173" width="2.28515625" style="3" customWidth="1"/>
    <col min="8174" max="8174" width="9" style="3" bestFit="1" customWidth="1"/>
    <col min="8175" max="8175" width="2.28515625" style="3" customWidth="1"/>
    <col min="8176" max="8176" width="9" style="3" bestFit="1" customWidth="1"/>
    <col min="8177" max="8392" width="12.42578125" style="3"/>
    <col min="8393" max="8393" width="7.28515625" style="3" customWidth="1"/>
    <col min="8394" max="8394" width="2.28515625" style="3" customWidth="1"/>
    <col min="8395" max="8395" width="6" style="3" customWidth="1"/>
    <col min="8396" max="8397" width="2.28515625" style="3" customWidth="1"/>
    <col min="8398" max="8398" width="9" style="3" bestFit="1" customWidth="1"/>
    <col min="8399" max="8399" width="2.28515625" style="3" customWidth="1"/>
    <col min="8400" max="8400" width="9" style="3" bestFit="1" customWidth="1"/>
    <col min="8401" max="8401" width="2.28515625" style="3" customWidth="1"/>
    <col min="8402" max="8402" width="9" style="3" bestFit="1" customWidth="1"/>
    <col min="8403" max="8403" width="2.28515625" style="3" customWidth="1"/>
    <col min="8404" max="8404" width="9" style="3" bestFit="1" customWidth="1"/>
    <col min="8405" max="8405" width="2.28515625" style="3" customWidth="1"/>
    <col min="8406" max="8406" width="9" style="3" bestFit="1" customWidth="1"/>
    <col min="8407" max="8407" width="2.28515625" style="3" customWidth="1"/>
    <col min="8408" max="8408" width="9" style="3" bestFit="1" customWidth="1"/>
    <col min="8409" max="8409" width="2.28515625" style="3" customWidth="1"/>
    <col min="8410" max="8410" width="9" style="3" bestFit="1" customWidth="1"/>
    <col min="8411" max="8412" width="2.28515625" style="3" customWidth="1"/>
    <col min="8413" max="8413" width="9" style="3" bestFit="1" customWidth="1"/>
    <col min="8414" max="8414" width="2.28515625" style="3" customWidth="1"/>
    <col min="8415" max="8415" width="9" style="3" bestFit="1" customWidth="1"/>
    <col min="8416" max="8416" width="2.28515625" style="3" customWidth="1"/>
    <col min="8417" max="8417" width="9" style="3" bestFit="1" customWidth="1"/>
    <col min="8418" max="8418" width="2.28515625" style="3" customWidth="1"/>
    <col min="8419" max="8419" width="9" style="3" bestFit="1" customWidth="1"/>
    <col min="8420" max="8420" width="2.28515625" style="3" customWidth="1"/>
    <col min="8421" max="8422" width="9" style="3" bestFit="1" customWidth="1"/>
    <col min="8423" max="8423" width="2.28515625" style="3" customWidth="1"/>
    <col min="8424" max="8424" width="9" style="3" bestFit="1" customWidth="1"/>
    <col min="8425" max="8425" width="2.28515625" style="3" customWidth="1"/>
    <col min="8426" max="8426" width="9" style="3" bestFit="1" customWidth="1"/>
    <col min="8427" max="8427" width="2.28515625" style="3" customWidth="1"/>
    <col min="8428" max="8428" width="9" style="3" bestFit="1" customWidth="1"/>
    <col min="8429" max="8429" width="2.28515625" style="3" customWidth="1"/>
    <col min="8430" max="8430" width="9" style="3" bestFit="1" customWidth="1"/>
    <col min="8431" max="8431" width="2.28515625" style="3" customWidth="1"/>
    <col min="8432" max="8432" width="9" style="3" bestFit="1" customWidth="1"/>
    <col min="8433" max="8648" width="12.42578125" style="3"/>
    <col min="8649" max="8649" width="7.28515625" style="3" customWidth="1"/>
    <col min="8650" max="8650" width="2.28515625" style="3" customWidth="1"/>
    <col min="8651" max="8651" width="6" style="3" customWidth="1"/>
    <col min="8652" max="8653" width="2.28515625" style="3" customWidth="1"/>
    <col min="8654" max="8654" width="9" style="3" bestFit="1" customWidth="1"/>
    <col min="8655" max="8655" width="2.28515625" style="3" customWidth="1"/>
    <col min="8656" max="8656" width="9" style="3" bestFit="1" customWidth="1"/>
    <col min="8657" max="8657" width="2.28515625" style="3" customWidth="1"/>
    <col min="8658" max="8658" width="9" style="3" bestFit="1" customWidth="1"/>
    <col min="8659" max="8659" width="2.28515625" style="3" customWidth="1"/>
    <col min="8660" max="8660" width="9" style="3" bestFit="1" customWidth="1"/>
    <col min="8661" max="8661" width="2.28515625" style="3" customWidth="1"/>
    <col min="8662" max="8662" width="9" style="3" bestFit="1" customWidth="1"/>
    <col min="8663" max="8663" width="2.28515625" style="3" customWidth="1"/>
    <col min="8664" max="8664" width="9" style="3" bestFit="1" customWidth="1"/>
    <col min="8665" max="8665" width="2.28515625" style="3" customWidth="1"/>
    <col min="8666" max="8666" width="9" style="3" bestFit="1" customWidth="1"/>
    <col min="8667" max="8668" width="2.28515625" style="3" customWidth="1"/>
    <col min="8669" max="8669" width="9" style="3" bestFit="1" customWidth="1"/>
    <col min="8670" max="8670" width="2.28515625" style="3" customWidth="1"/>
    <col min="8671" max="8671" width="9" style="3" bestFit="1" customWidth="1"/>
    <col min="8672" max="8672" width="2.28515625" style="3" customWidth="1"/>
    <col min="8673" max="8673" width="9" style="3" bestFit="1" customWidth="1"/>
    <col min="8674" max="8674" width="2.28515625" style="3" customWidth="1"/>
    <col min="8675" max="8675" width="9" style="3" bestFit="1" customWidth="1"/>
    <col min="8676" max="8676" width="2.28515625" style="3" customWidth="1"/>
    <col min="8677" max="8678" width="9" style="3" bestFit="1" customWidth="1"/>
    <col min="8679" max="8679" width="2.28515625" style="3" customWidth="1"/>
    <col min="8680" max="8680" width="9" style="3" bestFit="1" customWidth="1"/>
    <col min="8681" max="8681" width="2.28515625" style="3" customWidth="1"/>
    <col min="8682" max="8682" width="9" style="3" bestFit="1" customWidth="1"/>
    <col min="8683" max="8683" width="2.28515625" style="3" customWidth="1"/>
    <col min="8684" max="8684" width="9" style="3" bestFit="1" customWidth="1"/>
    <col min="8685" max="8685" width="2.28515625" style="3" customWidth="1"/>
    <col min="8686" max="8686" width="9" style="3" bestFit="1" customWidth="1"/>
    <col min="8687" max="8687" width="2.28515625" style="3" customWidth="1"/>
    <col min="8688" max="8688" width="9" style="3" bestFit="1" customWidth="1"/>
    <col min="8689" max="8904" width="12.42578125" style="3"/>
    <col min="8905" max="8905" width="7.28515625" style="3" customWidth="1"/>
    <col min="8906" max="8906" width="2.28515625" style="3" customWidth="1"/>
    <col min="8907" max="8907" width="6" style="3" customWidth="1"/>
    <col min="8908" max="8909" width="2.28515625" style="3" customWidth="1"/>
    <col min="8910" max="8910" width="9" style="3" bestFit="1" customWidth="1"/>
    <col min="8911" max="8911" width="2.28515625" style="3" customWidth="1"/>
    <col min="8912" max="8912" width="9" style="3" bestFit="1" customWidth="1"/>
    <col min="8913" max="8913" width="2.28515625" style="3" customWidth="1"/>
    <col min="8914" max="8914" width="9" style="3" bestFit="1" customWidth="1"/>
    <col min="8915" max="8915" width="2.28515625" style="3" customWidth="1"/>
    <col min="8916" max="8916" width="9" style="3" bestFit="1" customWidth="1"/>
    <col min="8917" max="8917" width="2.28515625" style="3" customWidth="1"/>
    <col min="8918" max="8918" width="9" style="3" bestFit="1" customWidth="1"/>
    <col min="8919" max="8919" width="2.28515625" style="3" customWidth="1"/>
    <col min="8920" max="8920" width="9" style="3" bestFit="1" customWidth="1"/>
    <col min="8921" max="8921" width="2.28515625" style="3" customWidth="1"/>
    <col min="8922" max="8922" width="9" style="3" bestFit="1" customWidth="1"/>
    <col min="8923" max="8924" width="2.28515625" style="3" customWidth="1"/>
    <col min="8925" max="8925" width="9" style="3" bestFit="1" customWidth="1"/>
    <col min="8926" max="8926" width="2.28515625" style="3" customWidth="1"/>
    <col min="8927" max="8927" width="9" style="3" bestFit="1" customWidth="1"/>
    <col min="8928" max="8928" width="2.28515625" style="3" customWidth="1"/>
    <col min="8929" max="8929" width="9" style="3" bestFit="1" customWidth="1"/>
    <col min="8930" max="8930" width="2.28515625" style="3" customWidth="1"/>
    <col min="8931" max="8931" width="9" style="3" bestFit="1" customWidth="1"/>
    <col min="8932" max="8932" width="2.28515625" style="3" customWidth="1"/>
    <col min="8933" max="8934" width="9" style="3" bestFit="1" customWidth="1"/>
    <col min="8935" max="8935" width="2.28515625" style="3" customWidth="1"/>
    <col min="8936" max="8936" width="9" style="3" bestFit="1" customWidth="1"/>
    <col min="8937" max="8937" width="2.28515625" style="3" customWidth="1"/>
    <col min="8938" max="8938" width="9" style="3" bestFit="1" customWidth="1"/>
    <col min="8939" max="8939" width="2.28515625" style="3" customWidth="1"/>
    <col min="8940" max="8940" width="9" style="3" bestFit="1" customWidth="1"/>
    <col min="8941" max="8941" width="2.28515625" style="3" customWidth="1"/>
    <col min="8942" max="8942" width="9" style="3" bestFit="1" customWidth="1"/>
    <col min="8943" max="8943" width="2.28515625" style="3" customWidth="1"/>
    <col min="8944" max="8944" width="9" style="3" bestFit="1" customWidth="1"/>
    <col min="8945" max="9160" width="12.42578125" style="3"/>
    <col min="9161" max="9161" width="7.28515625" style="3" customWidth="1"/>
    <col min="9162" max="9162" width="2.28515625" style="3" customWidth="1"/>
    <col min="9163" max="9163" width="6" style="3" customWidth="1"/>
    <col min="9164" max="9165" width="2.28515625" style="3" customWidth="1"/>
    <col min="9166" max="9166" width="9" style="3" bestFit="1" customWidth="1"/>
    <col min="9167" max="9167" width="2.28515625" style="3" customWidth="1"/>
    <col min="9168" max="9168" width="9" style="3" bestFit="1" customWidth="1"/>
    <col min="9169" max="9169" width="2.28515625" style="3" customWidth="1"/>
    <col min="9170" max="9170" width="9" style="3" bestFit="1" customWidth="1"/>
    <col min="9171" max="9171" width="2.28515625" style="3" customWidth="1"/>
    <col min="9172" max="9172" width="9" style="3" bestFit="1" customWidth="1"/>
    <col min="9173" max="9173" width="2.28515625" style="3" customWidth="1"/>
    <col min="9174" max="9174" width="9" style="3" bestFit="1" customWidth="1"/>
    <col min="9175" max="9175" width="2.28515625" style="3" customWidth="1"/>
    <col min="9176" max="9176" width="9" style="3" bestFit="1" customWidth="1"/>
    <col min="9177" max="9177" width="2.28515625" style="3" customWidth="1"/>
    <col min="9178" max="9178" width="9" style="3" bestFit="1" customWidth="1"/>
    <col min="9179" max="9180" width="2.28515625" style="3" customWidth="1"/>
    <col min="9181" max="9181" width="9" style="3" bestFit="1" customWidth="1"/>
    <col min="9182" max="9182" width="2.28515625" style="3" customWidth="1"/>
    <col min="9183" max="9183" width="9" style="3" bestFit="1" customWidth="1"/>
    <col min="9184" max="9184" width="2.28515625" style="3" customWidth="1"/>
    <col min="9185" max="9185" width="9" style="3" bestFit="1" customWidth="1"/>
    <col min="9186" max="9186" width="2.28515625" style="3" customWidth="1"/>
    <col min="9187" max="9187" width="9" style="3" bestFit="1" customWidth="1"/>
    <col min="9188" max="9188" width="2.28515625" style="3" customWidth="1"/>
    <col min="9189" max="9190" width="9" style="3" bestFit="1" customWidth="1"/>
    <col min="9191" max="9191" width="2.28515625" style="3" customWidth="1"/>
    <col min="9192" max="9192" width="9" style="3" bestFit="1" customWidth="1"/>
    <col min="9193" max="9193" width="2.28515625" style="3" customWidth="1"/>
    <col min="9194" max="9194" width="9" style="3" bestFit="1" customWidth="1"/>
    <col min="9195" max="9195" width="2.28515625" style="3" customWidth="1"/>
    <col min="9196" max="9196" width="9" style="3" bestFit="1" customWidth="1"/>
    <col min="9197" max="9197" width="2.28515625" style="3" customWidth="1"/>
    <col min="9198" max="9198" width="9" style="3" bestFit="1" customWidth="1"/>
    <col min="9199" max="9199" width="2.28515625" style="3" customWidth="1"/>
    <col min="9200" max="9200" width="9" style="3" bestFit="1" customWidth="1"/>
    <col min="9201" max="9416" width="12.42578125" style="3"/>
    <col min="9417" max="9417" width="7.28515625" style="3" customWidth="1"/>
    <col min="9418" max="9418" width="2.28515625" style="3" customWidth="1"/>
    <col min="9419" max="9419" width="6" style="3" customWidth="1"/>
    <col min="9420" max="9421" width="2.28515625" style="3" customWidth="1"/>
    <col min="9422" max="9422" width="9" style="3" bestFit="1" customWidth="1"/>
    <col min="9423" max="9423" width="2.28515625" style="3" customWidth="1"/>
    <col min="9424" max="9424" width="9" style="3" bestFit="1" customWidth="1"/>
    <col min="9425" max="9425" width="2.28515625" style="3" customWidth="1"/>
    <col min="9426" max="9426" width="9" style="3" bestFit="1" customWidth="1"/>
    <col min="9427" max="9427" width="2.28515625" style="3" customWidth="1"/>
    <col min="9428" max="9428" width="9" style="3" bestFit="1" customWidth="1"/>
    <col min="9429" max="9429" width="2.28515625" style="3" customWidth="1"/>
    <col min="9430" max="9430" width="9" style="3" bestFit="1" customWidth="1"/>
    <col min="9431" max="9431" width="2.28515625" style="3" customWidth="1"/>
    <col min="9432" max="9432" width="9" style="3" bestFit="1" customWidth="1"/>
    <col min="9433" max="9433" width="2.28515625" style="3" customWidth="1"/>
    <col min="9434" max="9434" width="9" style="3" bestFit="1" customWidth="1"/>
    <col min="9435" max="9436" width="2.28515625" style="3" customWidth="1"/>
    <col min="9437" max="9437" width="9" style="3" bestFit="1" customWidth="1"/>
    <col min="9438" max="9438" width="2.28515625" style="3" customWidth="1"/>
    <col min="9439" max="9439" width="9" style="3" bestFit="1" customWidth="1"/>
    <col min="9440" max="9440" width="2.28515625" style="3" customWidth="1"/>
    <col min="9441" max="9441" width="9" style="3" bestFit="1" customWidth="1"/>
    <col min="9442" max="9442" width="2.28515625" style="3" customWidth="1"/>
    <col min="9443" max="9443" width="9" style="3" bestFit="1" customWidth="1"/>
    <col min="9444" max="9444" width="2.28515625" style="3" customWidth="1"/>
    <col min="9445" max="9446" width="9" style="3" bestFit="1" customWidth="1"/>
    <col min="9447" max="9447" width="2.28515625" style="3" customWidth="1"/>
    <col min="9448" max="9448" width="9" style="3" bestFit="1" customWidth="1"/>
    <col min="9449" max="9449" width="2.28515625" style="3" customWidth="1"/>
    <col min="9450" max="9450" width="9" style="3" bestFit="1" customWidth="1"/>
    <col min="9451" max="9451" width="2.28515625" style="3" customWidth="1"/>
    <col min="9452" max="9452" width="9" style="3" bestFit="1" customWidth="1"/>
    <col min="9453" max="9453" width="2.28515625" style="3" customWidth="1"/>
    <col min="9454" max="9454" width="9" style="3" bestFit="1" customWidth="1"/>
    <col min="9455" max="9455" width="2.28515625" style="3" customWidth="1"/>
    <col min="9456" max="9456" width="9" style="3" bestFit="1" customWidth="1"/>
    <col min="9457" max="9672" width="12.42578125" style="3"/>
    <col min="9673" max="9673" width="7.28515625" style="3" customWidth="1"/>
    <col min="9674" max="9674" width="2.28515625" style="3" customWidth="1"/>
    <col min="9675" max="9675" width="6" style="3" customWidth="1"/>
    <col min="9676" max="9677" width="2.28515625" style="3" customWidth="1"/>
    <col min="9678" max="9678" width="9" style="3" bestFit="1" customWidth="1"/>
    <col min="9679" max="9679" width="2.28515625" style="3" customWidth="1"/>
    <col min="9680" max="9680" width="9" style="3" bestFit="1" customWidth="1"/>
    <col min="9681" max="9681" width="2.28515625" style="3" customWidth="1"/>
    <col min="9682" max="9682" width="9" style="3" bestFit="1" customWidth="1"/>
    <col min="9683" max="9683" width="2.28515625" style="3" customWidth="1"/>
    <col min="9684" max="9684" width="9" style="3" bestFit="1" customWidth="1"/>
    <col min="9685" max="9685" width="2.28515625" style="3" customWidth="1"/>
    <col min="9686" max="9686" width="9" style="3" bestFit="1" customWidth="1"/>
    <col min="9687" max="9687" width="2.28515625" style="3" customWidth="1"/>
    <col min="9688" max="9688" width="9" style="3" bestFit="1" customWidth="1"/>
    <col min="9689" max="9689" width="2.28515625" style="3" customWidth="1"/>
    <col min="9690" max="9690" width="9" style="3" bestFit="1" customWidth="1"/>
    <col min="9691" max="9692" width="2.28515625" style="3" customWidth="1"/>
    <col min="9693" max="9693" width="9" style="3" bestFit="1" customWidth="1"/>
    <col min="9694" max="9694" width="2.28515625" style="3" customWidth="1"/>
    <col min="9695" max="9695" width="9" style="3" bestFit="1" customWidth="1"/>
    <col min="9696" max="9696" width="2.28515625" style="3" customWidth="1"/>
    <col min="9697" max="9697" width="9" style="3" bestFit="1" customWidth="1"/>
    <col min="9698" max="9698" width="2.28515625" style="3" customWidth="1"/>
    <col min="9699" max="9699" width="9" style="3" bestFit="1" customWidth="1"/>
    <col min="9700" max="9700" width="2.28515625" style="3" customWidth="1"/>
    <col min="9701" max="9702" width="9" style="3" bestFit="1" customWidth="1"/>
    <col min="9703" max="9703" width="2.28515625" style="3" customWidth="1"/>
    <col min="9704" max="9704" width="9" style="3" bestFit="1" customWidth="1"/>
    <col min="9705" max="9705" width="2.28515625" style="3" customWidth="1"/>
    <col min="9706" max="9706" width="9" style="3" bestFit="1" customWidth="1"/>
    <col min="9707" max="9707" width="2.28515625" style="3" customWidth="1"/>
    <col min="9708" max="9708" width="9" style="3" bestFit="1" customWidth="1"/>
    <col min="9709" max="9709" width="2.28515625" style="3" customWidth="1"/>
    <col min="9710" max="9710" width="9" style="3" bestFit="1" customWidth="1"/>
    <col min="9711" max="9711" width="2.28515625" style="3" customWidth="1"/>
    <col min="9712" max="9712" width="9" style="3" bestFit="1" customWidth="1"/>
    <col min="9713" max="9928" width="12.42578125" style="3"/>
    <col min="9929" max="9929" width="7.28515625" style="3" customWidth="1"/>
    <col min="9930" max="9930" width="2.28515625" style="3" customWidth="1"/>
    <col min="9931" max="9931" width="6" style="3" customWidth="1"/>
    <col min="9932" max="9933" width="2.28515625" style="3" customWidth="1"/>
    <col min="9934" max="9934" width="9" style="3" bestFit="1" customWidth="1"/>
    <col min="9935" max="9935" width="2.28515625" style="3" customWidth="1"/>
    <col min="9936" max="9936" width="9" style="3" bestFit="1" customWidth="1"/>
    <col min="9937" max="9937" width="2.28515625" style="3" customWidth="1"/>
    <col min="9938" max="9938" width="9" style="3" bestFit="1" customWidth="1"/>
    <col min="9939" max="9939" width="2.28515625" style="3" customWidth="1"/>
    <col min="9940" max="9940" width="9" style="3" bestFit="1" customWidth="1"/>
    <col min="9941" max="9941" width="2.28515625" style="3" customWidth="1"/>
    <col min="9942" max="9942" width="9" style="3" bestFit="1" customWidth="1"/>
    <col min="9943" max="9943" width="2.28515625" style="3" customWidth="1"/>
    <col min="9944" max="9944" width="9" style="3" bestFit="1" customWidth="1"/>
    <col min="9945" max="9945" width="2.28515625" style="3" customWidth="1"/>
    <col min="9946" max="9946" width="9" style="3" bestFit="1" customWidth="1"/>
    <col min="9947" max="9948" width="2.28515625" style="3" customWidth="1"/>
    <col min="9949" max="9949" width="9" style="3" bestFit="1" customWidth="1"/>
    <col min="9950" max="9950" width="2.28515625" style="3" customWidth="1"/>
    <col min="9951" max="9951" width="9" style="3" bestFit="1" customWidth="1"/>
    <col min="9952" max="9952" width="2.28515625" style="3" customWidth="1"/>
    <col min="9953" max="9953" width="9" style="3" bestFit="1" customWidth="1"/>
    <col min="9954" max="9954" width="2.28515625" style="3" customWidth="1"/>
    <col min="9955" max="9955" width="9" style="3" bestFit="1" customWidth="1"/>
    <col min="9956" max="9956" width="2.28515625" style="3" customWidth="1"/>
    <col min="9957" max="9958" width="9" style="3" bestFit="1" customWidth="1"/>
    <col min="9959" max="9959" width="2.28515625" style="3" customWidth="1"/>
    <col min="9960" max="9960" width="9" style="3" bestFit="1" customWidth="1"/>
    <col min="9961" max="9961" width="2.28515625" style="3" customWidth="1"/>
    <col min="9962" max="9962" width="9" style="3" bestFit="1" customWidth="1"/>
    <col min="9963" max="9963" width="2.28515625" style="3" customWidth="1"/>
    <col min="9964" max="9964" width="9" style="3" bestFit="1" customWidth="1"/>
    <col min="9965" max="9965" width="2.28515625" style="3" customWidth="1"/>
    <col min="9966" max="9966" width="9" style="3" bestFit="1" customWidth="1"/>
    <col min="9967" max="9967" width="2.28515625" style="3" customWidth="1"/>
    <col min="9968" max="9968" width="9" style="3" bestFit="1" customWidth="1"/>
    <col min="9969" max="10184" width="12.42578125" style="3"/>
    <col min="10185" max="10185" width="7.28515625" style="3" customWidth="1"/>
    <col min="10186" max="10186" width="2.28515625" style="3" customWidth="1"/>
    <col min="10187" max="10187" width="6" style="3" customWidth="1"/>
    <col min="10188" max="10189" width="2.28515625" style="3" customWidth="1"/>
    <col min="10190" max="10190" width="9" style="3" bestFit="1" customWidth="1"/>
    <col min="10191" max="10191" width="2.28515625" style="3" customWidth="1"/>
    <col min="10192" max="10192" width="9" style="3" bestFit="1" customWidth="1"/>
    <col min="10193" max="10193" width="2.28515625" style="3" customWidth="1"/>
    <col min="10194" max="10194" width="9" style="3" bestFit="1" customWidth="1"/>
    <col min="10195" max="10195" width="2.28515625" style="3" customWidth="1"/>
    <col min="10196" max="10196" width="9" style="3" bestFit="1" customWidth="1"/>
    <col min="10197" max="10197" width="2.28515625" style="3" customWidth="1"/>
    <col min="10198" max="10198" width="9" style="3" bestFit="1" customWidth="1"/>
    <col min="10199" max="10199" width="2.28515625" style="3" customWidth="1"/>
    <col min="10200" max="10200" width="9" style="3" bestFit="1" customWidth="1"/>
    <col min="10201" max="10201" width="2.28515625" style="3" customWidth="1"/>
    <col min="10202" max="10202" width="9" style="3" bestFit="1" customWidth="1"/>
    <col min="10203" max="10204" width="2.28515625" style="3" customWidth="1"/>
    <col min="10205" max="10205" width="9" style="3" bestFit="1" customWidth="1"/>
    <col min="10206" max="10206" width="2.28515625" style="3" customWidth="1"/>
    <col min="10207" max="10207" width="9" style="3" bestFit="1" customWidth="1"/>
    <col min="10208" max="10208" width="2.28515625" style="3" customWidth="1"/>
    <col min="10209" max="10209" width="9" style="3" bestFit="1" customWidth="1"/>
    <col min="10210" max="10210" width="2.28515625" style="3" customWidth="1"/>
    <col min="10211" max="10211" width="9" style="3" bestFit="1" customWidth="1"/>
    <col min="10212" max="10212" width="2.28515625" style="3" customWidth="1"/>
    <col min="10213" max="10214" width="9" style="3" bestFit="1" customWidth="1"/>
    <col min="10215" max="10215" width="2.28515625" style="3" customWidth="1"/>
    <col min="10216" max="10216" width="9" style="3" bestFit="1" customWidth="1"/>
    <col min="10217" max="10217" width="2.28515625" style="3" customWidth="1"/>
    <col min="10218" max="10218" width="9" style="3" bestFit="1" customWidth="1"/>
    <col min="10219" max="10219" width="2.28515625" style="3" customWidth="1"/>
    <col min="10220" max="10220" width="9" style="3" bestFit="1" customWidth="1"/>
    <col min="10221" max="10221" width="2.28515625" style="3" customWidth="1"/>
    <col min="10222" max="10222" width="9" style="3" bestFit="1" customWidth="1"/>
    <col min="10223" max="10223" width="2.28515625" style="3" customWidth="1"/>
    <col min="10224" max="10224" width="9" style="3" bestFit="1" customWidth="1"/>
    <col min="10225" max="10440" width="12.42578125" style="3"/>
    <col min="10441" max="10441" width="7.28515625" style="3" customWidth="1"/>
    <col min="10442" max="10442" width="2.28515625" style="3" customWidth="1"/>
    <col min="10443" max="10443" width="6" style="3" customWidth="1"/>
    <col min="10444" max="10445" width="2.28515625" style="3" customWidth="1"/>
    <col min="10446" max="10446" width="9" style="3" bestFit="1" customWidth="1"/>
    <col min="10447" max="10447" width="2.28515625" style="3" customWidth="1"/>
    <col min="10448" max="10448" width="9" style="3" bestFit="1" customWidth="1"/>
    <col min="10449" max="10449" width="2.28515625" style="3" customWidth="1"/>
    <col min="10450" max="10450" width="9" style="3" bestFit="1" customWidth="1"/>
    <col min="10451" max="10451" width="2.28515625" style="3" customWidth="1"/>
    <col min="10452" max="10452" width="9" style="3" bestFit="1" customWidth="1"/>
    <col min="10453" max="10453" width="2.28515625" style="3" customWidth="1"/>
    <col min="10454" max="10454" width="9" style="3" bestFit="1" customWidth="1"/>
    <col min="10455" max="10455" width="2.28515625" style="3" customWidth="1"/>
    <col min="10456" max="10456" width="9" style="3" bestFit="1" customWidth="1"/>
    <col min="10457" max="10457" width="2.28515625" style="3" customWidth="1"/>
    <col min="10458" max="10458" width="9" style="3" bestFit="1" customWidth="1"/>
    <col min="10459" max="10460" width="2.28515625" style="3" customWidth="1"/>
    <col min="10461" max="10461" width="9" style="3" bestFit="1" customWidth="1"/>
    <col min="10462" max="10462" width="2.28515625" style="3" customWidth="1"/>
    <col min="10463" max="10463" width="9" style="3" bestFit="1" customWidth="1"/>
    <col min="10464" max="10464" width="2.28515625" style="3" customWidth="1"/>
    <col min="10465" max="10465" width="9" style="3" bestFit="1" customWidth="1"/>
    <col min="10466" max="10466" width="2.28515625" style="3" customWidth="1"/>
    <col min="10467" max="10467" width="9" style="3" bestFit="1" customWidth="1"/>
    <col min="10468" max="10468" width="2.28515625" style="3" customWidth="1"/>
    <col min="10469" max="10470" width="9" style="3" bestFit="1" customWidth="1"/>
    <col min="10471" max="10471" width="2.28515625" style="3" customWidth="1"/>
    <col min="10472" max="10472" width="9" style="3" bestFit="1" customWidth="1"/>
    <col min="10473" max="10473" width="2.28515625" style="3" customWidth="1"/>
    <col min="10474" max="10474" width="9" style="3" bestFit="1" customWidth="1"/>
    <col min="10475" max="10475" width="2.28515625" style="3" customWidth="1"/>
    <col min="10476" max="10476" width="9" style="3" bestFit="1" customWidth="1"/>
    <col min="10477" max="10477" width="2.28515625" style="3" customWidth="1"/>
    <col min="10478" max="10478" width="9" style="3" bestFit="1" customWidth="1"/>
    <col min="10479" max="10479" width="2.28515625" style="3" customWidth="1"/>
    <col min="10480" max="10480" width="9" style="3" bestFit="1" customWidth="1"/>
    <col min="10481" max="10696" width="12.42578125" style="3"/>
    <col min="10697" max="10697" width="7.28515625" style="3" customWidth="1"/>
    <col min="10698" max="10698" width="2.28515625" style="3" customWidth="1"/>
    <col min="10699" max="10699" width="6" style="3" customWidth="1"/>
    <col min="10700" max="10701" width="2.28515625" style="3" customWidth="1"/>
    <col min="10702" max="10702" width="9" style="3" bestFit="1" customWidth="1"/>
    <col min="10703" max="10703" width="2.28515625" style="3" customWidth="1"/>
    <col min="10704" max="10704" width="9" style="3" bestFit="1" customWidth="1"/>
    <col min="10705" max="10705" width="2.28515625" style="3" customWidth="1"/>
    <col min="10706" max="10706" width="9" style="3" bestFit="1" customWidth="1"/>
    <col min="10707" max="10707" width="2.28515625" style="3" customWidth="1"/>
    <col min="10708" max="10708" width="9" style="3" bestFit="1" customWidth="1"/>
    <col min="10709" max="10709" width="2.28515625" style="3" customWidth="1"/>
    <col min="10710" max="10710" width="9" style="3" bestFit="1" customWidth="1"/>
    <col min="10711" max="10711" width="2.28515625" style="3" customWidth="1"/>
    <col min="10712" max="10712" width="9" style="3" bestFit="1" customWidth="1"/>
    <col min="10713" max="10713" width="2.28515625" style="3" customWidth="1"/>
    <col min="10714" max="10714" width="9" style="3" bestFit="1" customWidth="1"/>
    <col min="10715" max="10716" width="2.28515625" style="3" customWidth="1"/>
    <col min="10717" max="10717" width="9" style="3" bestFit="1" customWidth="1"/>
    <col min="10718" max="10718" width="2.28515625" style="3" customWidth="1"/>
    <col min="10719" max="10719" width="9" style="3" bestFit="1" customWidth="1"/>
    <col min="10720" max="10720" width="2.28515625" style="3" customWidth="1"/>
    <col min="10721" max="10721" width="9" style="3" bestFit="1" customWidth="1"/>
    <col min="10722" max="10722" width="2.28515625" style="3" customWidth="1"/>
    <col min="10723" max="10723" width="9" style="3" bestFit="1" customWidth="1"/>
    <col min="10724" max="10724" width="2.28515625" style="3" customWidth="1"/>
    <col min="10725" max="10726" width="9" style="3" bestFit="1" customWidth="1"/>
    <col min="10727" max="10727" width="2.28515625" style="3" customWidth="1"/>
    <col min="10728" max="10728" width="9" style="3" bestFit="1" customWidth="1"/>
    <col min="10729" max="10729" width="2.28515625" style="3" customWidth="1"/>
    <col min="10730" max="10730" width="9" style="3" bestFit="1" customWidth="1"/>
    <col min="10731" max="10731" width="2.28515625" style="3" customWidth="1"/>
    <col min="10732" max="10732" width="9" style="3" bestFit="1" customWidth="1"/>
    <col min="10733" max="10733" width="2.28515625" style="3" customWidth="1"/>
    <col min="10734" max="10734" width="9" style="3" bestFit="1" customWidth="1"/>
    <col min="10735" max="10735" width="2.28515625" style="3" customWidth="1"/>
    <col min="10736" max="10736" width="9" style="3" bestFit="1" customWidth="1"/>
    <col min="10737" max="10952" width="12.42578125" style="3"/>
    <col min="10953" max="10953" width="7.28515625" style="3" customWidth="1"/>
    <col min="10954" max="10954" width="2.28515625" style="3" customWidth="1"/>
    <col min="10955" max="10955" width="6" style="3" customWidth="1"/>
    <col min="10956" max="10957" width="2.28515625" style="3" customWidth="1"/>
    <col min="10958" max="10958" width="9" style="3" bestFit="1" customWidth="1"/>
    <col min="10959" max="10959" width="2.28515625" style="3" customWidth="1"/>
    <col min="10960" max="10960" width="9" style="3" bestFit="1" customWidth="1"/>
    <col min="10961" max="10961" width="2.28515625" style="3" customWidth="1"/>
    <col min="10962" max="10962" width="9" style="3" bestFit="1" customWidth="1"/>
    <col min="10963" max="10963" width="2.28515625" style="3" customWidth="1"/>
    <col min="10964" max="10964" width="9" style="3" bestFit="1" customWidth="1"/>
    <col min="10965" max="10965" width="2.28515625" style="3" customWidth="1"/>
    <col min="10966" max="10966" width="9" style="3" bestFit="1" customWidth="1"/>
    <col min="10967" max="10967" width="2.28515625" style="3" customWidth="1"/>
    <col min="10968" max="10968" width="9" style="3" bestFit="1" customWidth="1"/>
    <col min="10969" max="10969" width="2.28515625" style="3" customWidth="1"/>
    <col min="10970" max="10970" width="9" style="3" bestFit="1" customWidth="1"/>
    <col min="10971" max="10972" width="2.28515625" style="3" customWidth="1"/>
    <col min="10973" max="10973" width="9" style="3" bestFit="1" customWidth="1"/>
    <col min="10974" max="10974" width="2.28515625" style="3" customWidth="1"/>
    <col min="10975" max="10975" width="9" style="3" bestFit="1" customWidth="1"/>
    <col min="10976" max="10976" width="2.28515625" style="3" customWidth="1"/>
    <col min="10977" max="10977" width="9" style="3" bestFit="1" customWidth="1"/>
    <col min="10978" max="10978" width="2.28515625" style="3" customWidth="1"/>
    <col min="10979" max="10979" width="9" style="3" bestFit="1" customWidth="1"/>
    <col min="10980" max="10980" width="2.28515625" style="3" customWidth="1"/>
    <col min="10981" max="10982" width="9" style="3" bestFit="1" customWidth="1"/>
    <col min="10983" max="10983" width="2.28515625" style="3" customWidth="1"/>
    <col min="10984" max="10984" width="9" style="3" bestFit="1" customWidth="1"/>
    <col min="10985" max="10985" width="2.28515625" style="3" customWidth="1"/>
    <col min="10986" max="10986" width="9" style="3" bestFit="1" customWidth="1"/>
    <col min="10987" max="10987" width="2.28515625" style="3" customWidth="1"/>
    <col min="10988" max="10988" width="9" style="3" bestFit="1" customWidth="1"/>
    <col min="10989" max="10989" width="2.28515625" style="3" customWidth="1"/>
    <col min="10990" max="10990" width="9" style="3" bestFit="1" customWidth="1"/>
    <col min="10991" max="10991" width="2.28515625" style="3" customWidth="1"/>
    <col min="10992" max="10992" width="9" style="3" bestFit="1" customWidth="1"/>
    <col min="10993" max="11208" width="12.42578125" style="3"/>
    <col min="11209" max="11209" width="7.28515625" style="3" customWidth="1"/>
    <col min="11210" max="11210" width="2.28515625" style="3" customWidth="1"/>
    <col min="11211" max="11211" width="6" style="3" customWidth="1"/>
    <col min="11212" max="11213" width="2.28515625" style="3" customWidth="1"/>
    <col min="11214" max="11214" width="9" style="3" bestFit="1" customWidth="1"/>
    <col min="11215" max="11215" width="2.28515625" style="3" customWidth="1"/>
    <col min="11216" max="11216" width="9" style="3" bestFit="1" customWidth="1"/>
    <col min="11217" max="11217" width="2.28515625" style="3" customWidth="1"/>
    <col min="11218" max="11218" width="9" style="3" bestFit="1" customWidth="1"/>
    <col min="11219" max="11219" width="2.28515625" style="3" customWidth="1"/>
    <col min="11220" max="11220" width="9" style="3" bestFit="1" customWidth="1"/>
    <col min="11221" max="11221" width="2.28515625" style="3" customWidth="1"/>
    <col min="11222" max="11222" width="9" style="3" bestFit="1" customWidth="1"/>
    <col min="11223" max="11223" width="2.28515625" style="3" customWidth="1"/>
    <col min="11224" max="11224" width="9" style="3" bestFit="1" customWidth="1"/>
    <col min="11225" max="11225" width="2.28515625" style="3" customWidth="1"/>
    <col min="11226" max="11226" width="9" style="3" bestFit="1" customWidth="1"/>
    <col min="11227" max="11228" width="2.28515625" style="3" customWidth="1"/>
    <col min="11229" max="11229" width="9" style="3" bestFit="1" customWidth="1"/>
    <col min="11230" max="11230" width="2.28515625" style="3" customWidth="1"/>
    <col min="11231" max="11231" width="9" style="3" bestFit="1" customWidth="1"/>
    <col min="11232" max="11232" width="2.28515625" style="3" customWidth="1"/>
    <col min="11233" max="11233" width="9" style="3" bestFit="1" customWidth="1"/>
    <col min="11234" max="11234" width="2.28515625" style="3" customWidth="1"/>
    <col min="11235" max="11235" width="9" style="3" bestFit="1" customWidth="1"/>
    <col min="11236" max="11236" width="2.28515625" style="3" customWidth="1"/>
    <col min="11237" max="11238" width="9" style="3" bestFit="1" customWidth="1"/>
    <col min="11239" max="11239" width="2.28515625" style="3" customWidth="1"/>
    <col min="11240" max="11240" width="9" style="3" bestFit="1" customWidth="1"/>
    <col min="11241" max="11241" width="2.28515625" style="3" customWidth="1"/>
    <col min="11242" max="11242" width="9" style="3" bestFit="1" customWidth="1"/>
    <col min="11243" max="11243" width="2.28515625" style="3" customWidth="1"/>
    <col min="11244" max="11244" width="9" style="3" bestFit="1" customWidth="1"/>
    <col min="11245" max="11245" width="2.28515625" style="3" customWidth="1"/>
    <col min="11246" max="11246" width="9" style="3" bestFit="1" customWidth="1"/>
    <col min="11247" max="11247" width="2.28515625" style="3" customWidth="1"/>
    <col min="11248" max="11248" width="9" style="3" bestFit="1" customWidth="1"/>
    <col min="11249" max="11464" width="12.42578125" style="3"/>
    <col min="11465" max="11465" width="7.28515625" style="3" customWidth="1"/>
    <col min="11466" max="11466" width="2.28515625" style="3" customWidth="1"/>
    <col min="11467" max="11467" width="6" style="3" customWidth="1"/>
    <col min="11468" max="11469" width="2.28515625" style="3" customWidth="1"/>
    <col min="11470" max="11470" width="9" style="3" bestFit="1" customWidth="1"/>
    <col min="11471" max="11471" width="2.28515625" style="3" customWidth="1"/>
    <col min="11472" max="11472" width="9" style="3" bestFit="1" customWidth="1"/>
    <col min="11473" max="11473" width="2.28515625" style="3" customWidth="1"/>
    <col min="11474" max="11474" width="9" style="3" bestFit="1" customWidth="1"/>
    <col min="11475" max="11475" width="2.28515625" style="3" customWidth="1"/>
    <col min="11476" max="11476" width="9" style="3" bestFit="1" customWidth="1"/>
    <col min="11477" max="11477" width="2.28515625" style="3" customWidth="1"/>
    <col min="11478" max="11478" width="9" style="3" bestFit="1" customWidth="1"/>
    <col min="11479" max="11479" width="2.28515625" style="3" customWidth="1"/>
    <col min="11480" max="11480" width="9" style="3" bestFit="1" customWidth="1"/>
    <col min="11481" max="11481" width="2.28515625" style="3" customWidth="1"/>
    <col min="11482" max="11482" width="9" style="3" bestFit="1" customWidth="1"/>
    <col min="11483" max="11484" width="2.28515625" style="3" customWidth="1"/>
    <col min="11485" max="11485" width="9" style="3" bestFit="1" customWidth="1"/>
    <col min="11486" max="11486" width="2.28515625" style="3" customWidth="1"/>
    <col min="11487" max="11487" width="9" style="3" bestFit="1" customWidth="1"/>
    <col min="11488" max="11488" width="2.28515625" style="3" customWidth="1"/>
    <col min="11489" max="11489" width="9" style="3" bestFit="1" customWidth="1"/>
    <col min="11490" max="11490" width="2.28515625" style="3" customWidth="1"/>
    <col min="11491" max="11491" width="9" style="3" bestFit="1" customWidth="1"/>
    <col min="11492" max="11492" width="2.28515625" style="3" customWidth="1"/>
    <col min="11493" max="11494" width="9" style="3" bestFit="1" customWidth="1"/>
    <col min="11495" max="11495" width="2.28515625" style="3" customWidth="1"/>
    <col min="11496" max="11496" width="9" style="3" bestFit="1" customWidth="1"/>
    <col min="11497" max="11497" width="2.28515625" style="3" customWidth="1"/>
    <col min="11498" max="11498" width="9" style="3" bestFit="1" customWidth="1"/>
    <col min="11499" max="11499" width="2.28515625" style="3" customWidth="1"/>
    <col min="11500" max="11500" width="9" style="3" bestFit="1" customWidth="1"/>
    <col min="11501" max="11501" width="2.28515625" style="3" customWidth="1"/>
    <col min="11502" max="11502" width="9" style="3" bestFit="1" customWidth="1"/>
    <col min="11503" max="11503" width="2.28515625" style="3" customWidth="1"/>
    <col min="11504" max="11504" width="9" style="3" bestFit="1" customWidth="1"/>
    <col min="11505" max="11720" width="12.42578125" style="3"/>
    <col min="11721" max="11721" width="7.28515625" style="3" customWidth="1"/>
    <col min="11722" max="11722" width="2.28515625" style="3" customWidth="1"/>
    <col min="11723" max="11723" width="6" style="3" customWidth="1"/>
    <col min="11724" max="11725" width="2.28515625" style="3" customWidth="1"/>
    <col min="11726" max="11726" width="9" style="3" bestFit="1" customWidth="1"/>
    <col min="11727" max="11727" width="2.28515625" style="3" customWidth="1"/>
    <col min="11728" max="11728" width="9" style="3" bestFit="1" customWidth="1"/>
    <col min="11729" max="11729" width="2.28515625" style="3" customWidth="1"/>
    <col min="11730" max="11730" width="9" style="3" bestFit="1" customWidth="1"/>
    <col min="11731" max="11731" width="2.28515625" style="3" customWidth="1"/>
    <col min="11732" max="11732" width="9" style="3" bestFit="1" customWidth="1"/>
    <col min="11733" max="11733" width="2.28515625" style="3" customWidth="1"/>
    <col min="11734" max="11734" width="9" style="3" bestFit="1" customWidth="1"/>
    <col min="11735" max="11735" width="2.28515625" style="3" customWidth="1"/>
    <col min="11736" max="11736" width="9" style="3" bestFit="1" customWidth="1"/>
    <col min="11737" max="11737" width="2.28515625" style="3" customWidth="1"/>
    <col min="11738" max="11738" width="9" style="3" bestFit="1" customWidth="1"/>
    <col min="11739" max="11740" width="2.28515625" style="3" customWidth="1"/>
    <col min="11741" max="11741" width="9" style="3" bestFit="1" customWidth="1"/>
    <col min="11742" max="11742" width="2.28515625" style="3" customWidth="1"/>
    <col min="11743" max="11743" width="9" style="3" bestFit="1" customWidth="1"/>
    <col min="11744" max="11744" width="2.28515625" style="3" customWidth="1"/>
    <col min="11745" max="11745" width="9" style="3" bestFit="1" customWidth="1"/>
    <col min="11746" max="11746" width="2.28515625" style="3" customWidth="1"/>
    <col min="11747" max="11747" width="9" style="3" bestFit="1" customWidth="1"/>
    <col min="11748" max="11748" width="2.28515625" style="3" customWidth="1"/>
    <col min="11749" max="11750" width="9" style="3" bestFit="1" customWidth="1"/>
    <col min="11751" max="11751" width="2.28515625" style="3" customWidth="1"/>
    <col min="11752" max="11752" width="9" style="3" bestFit="1" customWidth="1"/>
    <col min="11753" max="11753" width="2.28515625" style="3" customWidth="1"/>
    <col min="11754" max="11754" width="9" style="3" bestFit="1" customWidth="1"/>
    <col min="11755" max="11755" width="2.28515625" style="3" customWidth="1"/>
    <col min="11756" max="11756" width="9" style="3" bestFit="1" customWidth="1"/>
    <col min="11757" max="11757" width="2.28515625" style="3" customWidth="1"/>
    <col min="11758" max="11758" width="9" style="3" bestFit="1" customWidth="1"/>
    <col min="11759" max="11759" width="2.28515625" style="3" customWidth="1"/>
    <col min="11760" max="11760" width="9" style="3" bestFit="1" customWidth="1"/>
    <col min="11761" max="11976" width="12.42578125" style="3"/>
    <col min="11977" max="11977" width="7.28515625" style="3" customWidth="1"/>
    <col min="11978" max="11978" width="2.28515625" style="3" customWidth="1"/>
    <col min="11979" max="11979" width="6" style="3" customWidth="1"/>
    <col min="11980" max="11981" width="2.28515625" style="3" customWidth="1"/>
    <col min="11982" max="11982" width="9" style="3" bestFit="1" customWidth="1"/>
    <col min="11983" max="11983" width="2.28515625" style="3" customWidth="1"/>
    <col min="11984" max="11984" width="9" style="3" bestFit="1" customWidth="1"/>
    <col min="11985" max="11985" width="2.28515625" style="3" customWidth="1"/>
    <col min="11986" max="11986" width="9" style="3" bestFit="1" customWidth="1"/>
    <col min="11987" max="11987" width="2.28515625" style="3" customWidth="1"/>
    <col min="11988" max="11988" width="9" style="3" bestFit="1" customWidth="1"/>
    <col min="11989" max="11989" width="2.28515625" style="3" customWidth="1"/>
    <col min="11990" max="11990" width="9" style="3" bestFit="1" customWidth="1"/>
    <col min="11991" max="11991" width="2.28515625" style="3" customWidth="1"/>
    <col min="11992" max="11992" width="9" style="3" bestFit="1" customWidth="1"/>
    <col min="11993" max="11993" width="2.28515625" style="3" customWidth="1"/>
    <col min="11994" max="11994" width="9" style="3" bestFit="1" customWidth="1"/>
    <col min="11995" max="11996" width="2.28515625" style="3" customWidth="1"/>
    <col min="11997" max="11997" width="9" style="3" bestFit="1" customWidth="1"/>
    <col min="11998" max="11998" width="2.28515625" style="3" customWidth="1"/>
    <col min="11999" max="11999" width="9" style="3" bestFit="1" customWidth="1"/>
    <col min="12000" max="12000" width="2.28515625" style="3" customWidth="1"/>
    <col min="12001" max="12001" width="9" style="3" bestFit="1" customWidth="1"/>
    <col min="12002" max="12002" width="2.28515625" style="3" customWidth="1"/>
    <col min="12003" max="12003" width="9" style="3" bestFit="1" customWidth="1"/>
    <col min="12004" max="12004" width="2.28515625" style="3" customWidth="1"/>
    <col min="12005" max="12006" width="9" style="3" bestFit="1" customWidth="1"/>
    <col min="12007" max="12007" width="2.28515625" style="3" customWidth="1"/>
    <col min="12008" max="12008" width="9" style="3" bestFit="1" customWidth="1"/>
    <col min="12009" max="12009" width="2.28515625" style="3" customWidth="1"/>
    <col min="12010" max="12010" width="9" style="3" bestFit="1" customWidth="1"/>
    <col min="12011" max="12011" width="2.28515625" style="3" customWidth="1"/>
    <col min="12012" max="12012" width="9" style="3" bestFit="1" customWidth="1"/>
    <col min="12013" max="12013" width="2.28515625" style="3" customWidth="1"/>
    <col min="12014" max="12014" width="9" style="3" bestFit="1" customWidth="1"/>
    <col min="12015" max="12015" width="2.28515625" style="3" customWidth="1"/>
    <col min="12016" max="12016" width="9" style="3" bestFit="1" customWidth="1"/>
    <col min="12017" max="12232" width="12.42578125" style="3"/>
    <col min="12233" max="12233" width="7.28515625" style="3" customWidth="1"/>
    <col min="12234" max="12234" width="2.28515625" style="3" customWidth="1"/>
    <col min="12235" max="12235" width="6" style="3" customWidth="1"/>
    <col min="12236" max="12237" width="2.28515625" style="3" customWidth="1"/>
    <col min="12238" max="12238" width="9" style="3" bestFit="1" customWidth="1"/>
    <col min="12239" max="12239" width="2.28515625" style="3" customWidth="1"/>
    <col min="12240" max="12240" width="9" style="3" bestFit="1" customWidth="1"/>
    <col min="12241" max="12241" width="2.28515625" style="3" customWidth="1"/>
    <col min="12242" max="12242" width="9" style="3" bestFit="1" customWidth="1"/>
    <col min="12243" max="12243" width="2.28515625" style="3" customWidth="1"/>
    <col min="12244" max="12244" width="9" style="3" bestFit="1" customWidth="1"/>
    <col min="12245" max="12245" width="2.28515625" style="3" customWidth="1"/>
    <col min="12246" max="12246" width="9" style="3" bestFit="1" customWidth="1"/>
    <col min="12247" max="12247" width="2.28515625" style="3" customWidth="1"/>
    <col min="12248" max="12248" width="9" style="3" bestFit="1" customWidth="1"/>
    <col min="12249" max="12249" width="2.28515625" style="3" customWidth="1"/>
    <col min="12250" max="12250" width="9" style="3" bestFit="1" customWidth="1"/>
    <col min="12251" max="12252" width="2.28515625" style="3" customWidth="1"/>
    <col min="12253" max="12253" width="9" style="3" bestFit="1" customWidth="1"/>
    <col min="12254" max="12254" width="2.28515625" style="3" customWidth="1"/>
    <col min="12255" max="12255" width="9" style="3" bestFit="1" customWidth="1"/>
    <col min="12256" max="12256" width="2.28515625" style="3" customWidth="1"/>
    <col min="12257" max="12257" width="9" style="3" bestFit="1" customWidth="1"/>
    <col min="12258" max="12258" width="2.28515625" style="3" customWidth="1"/>
    <col min="12259" max="12259" width="9" style="3" bestFit="1" customWidth="1"/>
    <col min="12260" max="12260" width="2.28515625" style="3" customWidth="1"/>
    <col min="12261" max="12262" width="9" style="3" bestFit="1" customWidth="1"/>
    <col min="12263" max="12263" width="2.28515625" style="3" customWidth="1"/>
    <col min="12264" max="12264" width="9" style="3" bestFit="1" customWidth="1"/>
    <col min="12265" max="12265" width="2.28515625" style="3" customWidth="1"/>
    <col min="12266" max="12266" width="9" style="3" bestFit="1" customWidth="1"/>
    <col min="12267" max="12267" width="2.28515625" style="3" customWidth="1"/>
    <col min="12268" max="12268" width="9" style="3" bestFit="1" customWidth="1"/>
    <col min="12269" max="12269" width="2.28515625" style="3" customWidth="1"/>
    <col min="12270" max="12270" width="9" style="3" bestFit="1" customWidth="1"/>
    <col min="12271" max="12271" width="2.28515625" style="3" customWidth="1"/>
    <col min="12272" max="12272" width="9" style="3" bestFit="1" customWidth="1"/>
    <col min="12273" max="12488" width="12.42578125" style="3"/>
    <col min="12489" max="12489" width="7.28515625" style="3" customWidth="1"/>
    <col min="12490" max="12490" width="2.28515625" style="3" customWidth="1"/>
    <col min="12491" max="12491" width="6" style="3" customWidth="1"/>
    <col min="12492" max="12493" width="2.28515625" style="3" customWidth="1"/>
    <col min="12494" max="12494" width="9" style="3" bestFit="1" customWidth="1"/>
    <col min="12495" max="12495" width="2.28515625" style="3" customWidth="1"/>
    <col min="12496" max="12496" width="9" style="3" bestFit="1" customWidth="1"/>
    <col min="12497" max="12497" width="2.28515625" style="3" customWidth="1"/>
    <col min="12498" max="12498" width="9" style="3" bestFit="1" customWidth="1"/>
    <col min="12499" max="12499" width="2.28515625" style="3" customWidth="1"/>
    <col min="12500" max="12500" width="9" style="3" bestFit="1" customWidth="1"/>
    <col min="12501" max="12501" width="2.28515625" style="3" customWidth="1"/>
    <col min="12502" max="12502" width="9" style="3" bestFit="1" customWidth="1"/>
    <col min="12503" max="12503" width="2.28515625" style="3" customWidth="1"/>
    <col min="12504" max="12504" width="9" style="3" bestFit="1" customWidth="1"/>
    <col min="12505" max="12505" width="2.28515625" style="3" customWidth="1"/>
    <col min="12506" max="12506" width="9" style="3" bestFit="1" customWidth="1"/>
    <col min="12507" max="12508" width="2.28515625" style="3" customWidth="1"/>
    <col min="12509" max="12509" width="9" style="3" bestFit="1" customWidth="1"/>
    <col min="12510" max="12510" width="2.28515625" style="3" customWidth="1"/>
    <col min="12511" max="12511" width="9" style="3" bestFit="1" customWidth="1"/>
    <col min="12512" max="12512" width="2.28515625" style="3" customWidth="1"/>
    <col min="12513" max="12513" width="9" style="3" bestFit="1" customWidth="1"/>
    <col min="12514" max="12514" width="2.28515625" style="3" customWidth="1"/>
    <col min="12515" max="12515" width="9" style="3" bestFit="1" customWidth="1"/>
    <col min="12516" max="12516" width="2.28515625" style="3" customWidth="1"/>
    <col min="12517" max="12518" width="9" style="3" bestFit="1" customWidth="1"/>
    <col min="12519" max="12519" width="2.28515625" style="3" customWidth="1"/>
    <col min="12520" max="12520" width="9" style="3" bestFit="1" customWidth="1"/>
    <col min="12521" max="12521" width="2.28515625" style="3" customWidth="1"/>
    <col min="12522" max="12522" width="9" style="3" bestFit="1" customWidth="1"/>
    <col min="12523" max="12523" width="2.28515625" style="3" customWidth="1"/>
    <col min="12524" max="12524" width="9" style="3" bestFit="1" customWidth="1"/>
    <col min="12525" max="12525" width="2.28515625" style="3" customWidth="1"/>
    <col min="12526" max="12526" width="9" style="3" bestFit="1" customWidth="1"/>
    <col min="12527" max="12527" width="2.28515625" style="3" customWidth="1"/>
    <col min="12528" max="12528" width="9" style="3" bestFit="1" customWidth="1"/>
    <col min="12529" max="12744" width="12.42578125" style="3"/>
    <col min="12745" max="12745" width="7.28515625" style="3" customWidth="1"/>
    <col min="12746" max="12746" width="2.28515625" style="3" customWidth="1"/>
    <col min="12747" max="12747" width="6" style="3" customWidth="1"/>
    <col min="12748" max="12749" width="2.28515625" style="3" customWidth="1"/>
    <col min="12750" max="12750" width="9" style="3" bestFit="1" customWidth="1"/>
    <col min="12751" max="12751" width="2.28515625" style="3" customWidth="1"/>
    <col min="12752" max="12752" width="9" style="3" bestFit="1" customWidth="1"/>
    <col min="12753" max="12753" width="2.28515625" style="3" customWidth="1"/>
    <col min="12754" max="12754" width="9" style="3" bestFit="1" customWidth="1"/>
    <col min="12755" max="12755" width="2.28515625" style="3" customWidth="1"/>
    <col min="12756" max="12756" width="9" style="3" bestFit="1" customWidth="1"/>
    <col min="12757" max="12757" width="2.28515625" style="3" customWidth="1"/>
    <col min="12758" max="12758" width="9" style="3" bestFit="1" customWidth="1"/>
    <col min="12759" max="12759" width="2.28515625" style="3" customWidth="1"/>
    <col min="12760" max="12760" width="9" style="3" bestFit="1" customWidth="1"/>
    <col min="12761" max="12761" width="2.28515625" style="3" customWidth="1"/>
    <col min="12762" max="12762" width="9" style="3" bestFit="1" customWidth="1"/>
    <col min="12763" max="12764" width="2.28515625" style="3" customWidth="1"/>
    <col min="12765" max="12765" width="9" style="3" bestFit="1" customWidth="1"/>
    <col min="12766" max="12766" width="2.28515625" style="3" customWidth="1"/>
    <col min="12767" max="12767" width="9" style="3" bestFit="1" customWidth="1"/>
    <col min="12768" max="12768" width="2.28515625" style="3" customWidth="1"/>
    <col min="12769" max="12769" width="9" style="3" bestFit="1" customWidth="1"/>
    <col min="12770" max="12770" width="2.28515625" style="3" customWidth="1"/>
    <col min="12771" max="12771" width="9" style="3" bestFit="1" customWidth="1"/>
    <col min="12772" max="12772" width="2.28515625" style="3" customWidth="1"/>
    <col min="12773" max="12774" width="9" style="3" bestFit="1" customWidth="1"/>
    <col min="12775" max="12775" width="2.28515625" style="3" customWidth="1"/>
    <col min="12776" max="12776" width="9" style="3" bestFit="1" customWidth="1"/>
    <col min="12777" max="12777" width="2.28515625" style="3" customWidth="1"/>
    <col min="12778" max="12778" width="9" style="3" bestFit="1" customWidth="1"/>
    <col min="12779" max="12779" width="2.28515625" style="3" customWidth="1"/>
    <col min="12780" max="12780" width="9" style="3" bestFit="1" customWidth="1"/>
    <col min="12781" max="12781" width="2.28515625" style="3" customWidth="1"/>
    <col min="12782" max="12782" width="9" style="3" bestFit="1" customWidth="1"/>
    <col min="12783" max="12783" width="2.28515625" style="3" customWidth="1"/>
    <col min="12784" max="12784" width="9" style="3" bestFit="1" customWidth="1"/>
    <col min="12785" max="13000" width="12.42578125" style="3"/>
    <col min="13001" max="13001" width="7.28515625" style="3" customWidth="1"/>
    <col min="13002" max="13002" width="2.28515625" style="3" customWidth="1"/>
    <col min="13003" max="13003" width="6" style="3" customWidth="1"/>
    <col min="13004" max="13005" width="2.28515625" style="3" customWidth="1"/>
    <col min="13006" max="13006" width="9" style="3" bestFit="1" customWidth="1"/>
    <col min="13007" max="13007" width="2.28515625" style="3" customWidth="1"/>
    <col min="13008" max="13008" width="9" style="3" bestFit="1" customWidth="1"/>
    <col min="13009" max="13009" width="2.28515625" style="3" customWidth="1"/>
    <col min="13010" max="13010" width="9" style="3" bestFit="1" customWidth="1"/>
    <col min="13011" max="13011" width="2.28515625" style="3" customWidth="1"/>
    <col min="13012" max="13012" width="9" style="3" bestFit="1" customWidth="1"/>
    <col min="13013" max="13013" width="2.28515625" style="3" customWidth="1"/>
    <col min="13014" max="13014" width="9" style="3" bestFit="1" customWidth="1"/>
    <col min="13015" max="13015" width="2.28515625" style="3" customWidth="1"/>
    <col min="13016" max="13016" width="9" style="3" bestFit="1" customWidth="1"/>
    <col min="13017" max="13017" width="2.28515625" style="3" customWidth="1"/>
    <col min="13018" max="13018" width="9" style="3" bestFit="1" customWidth="1"/>
    <col min="13019" max="13020" width="2.28515625" style="3" customWidth="1"/>
    <col min="13021" max="13021" width="9" style="3" bestFit="1" customWidth="1"/>
    <col min="13022" max="13022" width="2.28515625" style="3" customWidth="1"/>
    <col min="13023" max="13023" width="9" style="3" bestFit="1" customWidth="1"/>
    <col min="13024" max="13024" width="2.28515625" style="3" customWidth="1"/>
    <col min="13025" max="13025" width="9" style="3" bestFit="1" customWidth="1"/>
    <col min="13026" max="13026" width="2.28515625" style="3" customWidth="1"/>
    <col min="13027" max="13027" width="9" style="3" bestFit="1" customWidth="1"/>
    <col min="13028" max="13028" width="2.28515625" style="3" customWidth="1"/>
    <col min="13029" max="13030" width="9" style="3" bestFit="1" customWidth="1"/>
    <col min="13031" max="13031" width="2.28515625" style="3" customWidth="1"/>
    <col min="13032" max="13032" width="9" style="3" bestFit="1" customWidth="1"/>
    <col min="13033" max="13033" width="2.28515625" style="3" customWidth="1"/>
    <col min="13034" max="13034" width="9" style="3" bestFit="1" customWidth="1"/>
    <col min="13035" max="13035" width="2.28515625" style="3" customWidth="1"/>
    <col min="13036" max="13036" width="9" style="3" bestFit="1" customWidth="1"/>
    <col min="13037" max="13037" width="2.28515625" style="3" customWidth="1"/>
    <col min="13038" max="13038" width="9" style="3" bestFit="1" customWidth="1"/>
    <col min="13039" max="13039" width="2.28515625" style="3" customWidth="1"/>
    <col min="13040" max="13040" width="9" style="3" bestFit="1" customWidth="1"/>
    <col min="13041" max="13256" width="12.42578125" style="3"/>
    <col min="13257" max="13257" width="7.28515625" style="3" customWidth="1"/>
    <col min="13258" max="13258" width="2.28515625" style="3" customWidth="1"/>
    <col min="13259" max="13259" width="6" style="3" customWidth="1"/>
    <col min="13260" max="13261" width="2.28515625" style="3" customWidth="1"/>
    <col min="13262" max="13262" width="9" style="3" bestFit="1" customWidth="1"/>
    <col min="13263" max="13263" width="2.28515625" style="3" customWidth="1"/>
    <col min="13264" max="13264" width="9" style="3" bestFit="1" customWidth="1"/>
    <col min="13265" max="13265" width="2.28515625" style="3" customWidth="1"/>
    <col min="13266" max="13266" width="9" style="3" bestFit="1" customWidth="1"/>
    <col min="13267" max="13267" width="2.28515625" style="3" customWidth="1"/>
    <col min="13268" max="13268" width="9" style="3" bestFit="1" customWidth="1"/>
    <col min="13269" max="13269" width="2.28515625" style="3" customWidth="1"/>
    <col min="13270" max="13270" width="9" style="3" bestFit="1" customWidth="1"/>
    <col min="13271" max="13271" width="2.28515625" style="3" customWidth="1"/>
    <col min="13272" max="13272" width="9" style="3" bestFit="1" customWidth="1"/>
    <col min="13273" max="13273" width="2.28515625" style="3" customWidth="1"/>
    <col min="13274" max="13274" width="9" style="3" bestFit="1" customWidth="1"/>
    <col min="13275" max="13276" width="2.28515625" style="3" customWidth="1"/>
    <col min="13277" max="13277" width="9" style="3" bestFit="1" customWidth="1"/>
    <col min="13278" max="13278" width="2.28515625" style="3" customWidth="1"/>
    <col min="13279" max="13279" width="9" style="3" bestFit="1" customWidth="1"/>
    <col min="13280" max="13280" width="2.28515625" style="3" customWidth="1"/>
    <col min="13281" max="13281" width="9" style="3" bestFit="1" customWidth="1"/>
    <col min="13282" max="13282" width="2.28515625" style="3" customWidth="1"/>
    <col min="13283" max="13283" width="9" style="3" bestFit="1" customWidth="1"/>
    <col min="13284" max="13284" width="2.28515625" style="3" customWidth="1"/>
    <col min="13285" max="13286" width="9" style="3" bestFit="1" customWidth="1"/>
    <col min="13287" max="13287" width="2.28515625" style="3" customWidth="1"/>
    <col min="13288" max="13288" width="9" style="3" bestFit="1" customWidth="1"/>
    <col min="13289" max="13289" width="2.28515625" style="3" customWidth="1"/>
    <col min="13290" max="13290" width="9" style="3" bestFit="1" customWidth="1"/>
    <col min="13291" max="13291" width="2.28515625" style="3" customWidth="1"/>
    <col min="13292" max="13292" width="9" style="3" bestFit="1" customWidth="1"/>
    <col min="13293" max="13293" width="2.28515625" style="3" customWidth="1"/>
    <col min="13294" max="13294" width="9" style="3" bestFit="1" customWidth="1"/>
    <col min="13295" max="13295" width="2.28515625" style="3" customWidth="1"/>
    <col min="13296" max="13296" width="9" style="3" bestFit="1" customWidth="1"/>
    <col min="13297" max="13512" width="12.42578125" style="3"/>
    <col min="13513" max="13513" width="7.28515625" style="3" customWidth="1"/>
    <col min="13514" max="13514" width="2.28515625" style="3" customWidth="1"/>
    <col min="13515" max="13515" width="6" style="3" customWidth="1"/>
    <col min="13516" max="13517" width="2.28515625" style="3" customWidth="1"/>
    <col min="13518" max="13518" width="9" style="3" bestFit="1" customWidth="1"/>
    <col min="13519" max="13519" width="2.28515625" style="3" customWidth="1"/>
    <col min="13520" max="13520" width="9" style="3" bestFit="1" customWidth="1"/>
    <col min="13521" max="13521" width="2.28515625" style="3" customWidth="1"/>
    <col min="13522" max="13522" width="9" style="3" bestFit="1" customWidth="1"/>
    <col min="13523" max="13523" width="2.28515625" style="3" customWidth="1"/>
    <col min="13524" max="13524" width="9" style="3" bestFit="1" customWidth="1"/>
    <col min="13525" max="13525" width="2.28515625" style="3" customWidth="1"/>
    <col min="13526" max="13526" width="9" style="3" bestFit="1" customWidth="1"/>
    <col min="13527" max="13527" width="2.28515625" style="3" customWidth="1"/>
    <col min="13528" max="13528" width="9" style="3" bestFit="1" customWidth="1"/>
    <col min="13529" max="13529" width="2.28515625" style="3" customWidth="1"/>
    <col min="13530" max="13530" width="9" style="3" bestFit="1" customWidth="1"/>
    <col min="13531" max="13532" width="2.28515625" style="3" customWidth="1"/>
    <col min="13533" max="13533" width="9" style="3" bestFit="1" customWidth="1"/>
    <col min="13534" max="13534" width="2.28515625" style="3" customWidth="1"/>
    <col min="13535" max="13535" width="9" style="3" bestFit="1" customWidth="1"/>
    <col min="13536" max="13536" width="2.28515625" style="3" customWidth="1"/>
    <col min="13537" max="13537" width="9" style="3" bestFit="1" customWidth="1"/>
    <col min="13538" max="13538" width="2.28515625" style="3" customWidth="1"/>
    <col min="13539" max="13539" width="9" style="3" bestFit="1" customWidth="1"/>
    <col min="13540" max="13540" width="2.28515625" style="3" customWidth="1"/>
    <col min="13541" max="13542" width="9" style="3" bestFit="1" customWidth="1"/>
    <col min="13543" max="13543" width="2.28515625" style="3" customWidth="1"/>
    <col min="13544" max="13544" width="9" style="3" bestFit="1" customWidth="1"/>
    <col min="13545" max="13545" width="2.28515625" style="3" customWidth="1"/>
    <col min="13546" max="13546" width="9" style="3" bestFit="1" customWidth="1"/>
    <col min="13547" max="13547" width="2.28515625" style="3" customWidth="1"/>
    <col min="13548" max="13548" width="9" style="3" bestFit="1" customWidth="1"/>
    <col min="13549" max="13549" width="2.28515625" style="3" customWidth="1"/>
    <col min="13550" max="13550" width="9" style="3" bestFit="1" customWidth="1"/>
    <col min="13551" max="13551" width="2.28515625" style="3" customWidth="1"/>
    <col min="13552" max="13552" width="9" style="3" bestFit="1" customWidth="1"/>
    <col min="13553" max="13768" width="12.42578125" style="3"/>
    <col min="13769" max="13769" width="7.28515625" style="3" customWidth="1"/>
    <col min="13770" max="13770" width="2.28515625" style="3" customWidth="1"/>
    <col min="13771" max="13771" width="6" style="3" customWidth="1"/>
    <col min="13772" max="13773" width="2.28515625" style="3" customWidth="1"/>
    <col min="13774" max="13774" width="9" style="3" bestFit="1" customWidth="1"/>
    <col min="13775" max="13775" width="2.28515625" style="3" customWidth="1"/>
    <col min="13776" max="13776" width="9" style="3" bestFit="1" customWidth="1"/>
    <col min="13777" max="13777" width="2.28515625" style="3" customWidth="1"/>
    <col min="13778" max="13778" width="9" style="3" bestFit="1" customWidth="1"/>
    <col min="13779" max="13779" width="2.28515625" style="3" customWidth="1"/>
    <col min="13780" max="13780" width="9" style="3" bestFit="1" customWidth="1"/>
    <col min="13781" max="13781" width="2.28515625" style="3" customWidth="1"/>
    <col min="13782" max="13782" width="9" style="3" bestFit="1" customWidth="1"/>
    <col min="13783" max="13783" width="2.28515625" style="3" customWidth="1"/>
    <col min="13784" max="13784" width="9" style="3" bestFit="1" customWidth="1"/>
    <col min="13785" max="13785" width="2.28515625" style="3" customWidth="1"/>
    <col min="13786" max="13786" width="9" style="3" bestFit="1" customWidth="1"/>
    <col min="13787" max="13788" width="2.28515625" style="3" customWidth="1"/>
    <col min="13789" max="13789" width="9" style="3" bestFit="1" customWidth="1"/>
    <col min="13790" max="13790" width="2.28515625" style="3" customWidth="1"/>
    <col min="13791" max="13791" width="9" style="3" bestFit="1" customWidth="1"/>
    <col min="13792" max="13792" width="2.28515625" style="3" customWidth="1"/>
    <col min="13793" max="13793" width="9" style="3" bestFit="1" customWidth="1"/>
    <col min="13794" max="13794" width="2.28515625" style="3" customWidth="1"/>
    <col min="13795" max="13795" width="9" style="3" bestFit="1" customWidth="1"/>
    <col min="13796" max="13796" width="2.28515625" style="3" customWidth="1"/>
    <col min="13797" max="13798" width="9" style="3" bestFit="1" customWidth="1"/>
    <col min="13799" max="13799" width="2.28515625" style="3" customWidth="1"/>
    <col min="13800" max="13800" width="9" style="3" bestFit="1" customWidth="1"/>
    <col min="13801" max="13801" width="2.28515625" style="3" customWidth="1"/>
    <col min="13802" max="13802" width="9" style="3" bestFit="1" customWidth="1"/>
    <col min="13803" max="13803" width="2.28515625" style="3" customWidth="1"/>
    <col min="13804" max="13804" width="9" style="3" bestFit="1" customWidth="1"/>
    <col min="13805" max="13805" width="2.28515625" style="3" customWidth="1"/>
    <col min="13806" max="13806" width="9" style="3" bestFit="1" customWidth="1"/>
    <col min="13807" max="13807" width="2.28515625" style="3" customWidth="1"/>
    <col min="13808" max="13808" width="9" style="3" bestFit="1" customWidth="1"/>
    <col min="13809" max="14024" width="12.42578125" style="3"/>
    <col min="14025" max="14025" width="7.28515625" style="3" customWidth="1"/>
    <col min="14026" max="14026" width="2.28515625" style="3" customWidth="1"/>
    <col min="14027" max="14027" width="6" style="3" customWidth="1"/>
    <col min="14028" max="14029" width="2.28515625" style="3" customWidth="1"/>
    <col min="14030" max="14030" width="9" style="3" bestFit="1" customWidth="1"/>
    <col min="14031" max="14031" width="2.28515625" style="3" customWidth="1"/>
    <col min="14032" max="14032" width="9" style="3" bestFit="1" customWidth="1"/>
    <col min="14033" max="14033" width="2.28515625" style="3" customWidth="1"/>
    <col min="14034" max="14034" width="9" style="3" bestFit="1" customWidth="1"/>
    <col min="14035" max="14035" width="2.28515625" style="3" customWidth="1"/>
    <col min="14036" max="14036" width="9" style="3" bestFit="1" customWidth="1"/>
    <col min="14037" max="14037" width="2.28515625" style="3" customWidth="1"/>
    <col min="14038" max="14038" width="9" style="3" bestFit="1" customWidth="1"/>
    <col min="14039" max="14039" width="2.28515625" style="3" customWidth="1"/>
    <col min="14040" max="14040" width="9" style="3" bestFit="1" customWidth="1"/>
    <col min="14041" max="14041" width="2.28515625" style="3" customWidth="1"/>
    <col min="14042" max="14042" width="9" style="3" bestFit="1" customWidth="1"/>
    <col min="14043" max="14044" width="2.28515625" style="3" customWidth="1"/>
    <col min="14045" max="14045" width="9" style="3" bestFit="1" customWidth="1"/>
    <col min="14046" max="14046" width="2.28515625" style="3" customWidth="1"/>
    <col min="14047" max="14047" width="9" style="3" bestFit="1" customWidth="1"/>
    <col min="14048" max="14048" width="2.28515625" style="3" customWidth="1"/>
    <col min="14049" max="14049" width="9" style="3" bestFit="1" customWidth="1"/>
    <col min="14050" max="14050" width="2.28515625" style="3" customWidth="1"/>
    <col min="14051" max="14051" width="9" style="3" bestFit="1" customWidth="1"/>
    <col min="14052" max="14052" width="2.28515625" style="3" customWidth="1"/>
    <col min="14053" max="14054" width="9" style="3" bestFit="1" customWidth="1"/>
    <col min="14055" max="14055" width="2.28515625" style="3" customWidth="1"/>
    <col min="14056" max="14056" width="9" style="3" bestFit="1" customWidth="1"/>
    <col min="14057" max="14057" width="2.28515625" style="3" customWidth="1"/>
    <col min="14058" max="14058" width="9" style="3" bestFit="1" customWidth="1"/>
    <col min="14059" max="14059" width="2.28515625" style="3" customWidth="1"/>
    <col min="14060" max="14060" width="9" style="3" bestFit="1" customWidth="1"/>
    <col min="14061" max="14061" width="2.28515625" style="3" customWidth="1"/>
    <col min="14062" max="14062" width="9" style="3" bestFit="1" customWidth="1"/>
    <col min="14063" max="14063" width="2.28515625" style="3" customWidth="1"/>
    <col min="14064" max="14064" width="9" style="3" bestFit="1" customWidth="1"/>
    <col min="14065" max="14280" width="12.42578125" style="3"/>
    <col min="14281" max="14281" width="7.28515625" style="3" customWidth="1"/>
    <col min="14282" max="14282" width="2.28515625" style="3" customWidth="1"/>
    <col min="14283" max="14283" width="6" style="3" customWidth="1"/>
    <col min="14284" max="14285" width="2.28515625" style="3" customWidth="1"/>
    <col min="14286" max="14286" width="9" style="3" bestFit="1" customWidth="1"/>
    <col min="14287" max="14287" width="2.28515625" style="3" customWidth="1"/>
    <col min="14288" max="14288" width="9" style="3" bestFit="1" customWidth="1"/>
    <col min="14289" max="14289" width="2.28515625" style="3" customWidth="1"/>
    <col min="14290" max="14290" width="9" style="3" bestFit="1" customWidth="1"/>
    <col min="14291" max="14291" width="2.28515625" style="3" customWidth="1"/>
    <col min="14292" max="14292" width="9" style="3" bestFit="1" customWidth="1"/>
    <col min="14293" max="14293" width="2.28515625" style="3" customWidth="1"/>
    <col min="14294" max="14294" width="9" style="3" bestFit="1" customWidth="1"/>
    <col min="14295" max="14295" width="2.28515625" style="3" customWidth="1"/>
    <col min="14296" max="14296" width="9" style="3" bestFit="1" customWidth="1"/>
    <col min="14297" max="14297" width="2.28515625" style="3" customWidth="1"/>
    <col min="14298" max="14298" width="9" style="3" bestFit="1" customWidth="1"/>
    <col min="14299" max="14300" width="2.28515625" style="3" customWidth="1"/>
    <col min="14301" max="14301" width="9" style="3" bestFit="1" customWidth="1"/>
    <col min="14302" max="14302" width="2.28515625" style="3" customWidth="1"/>
    <col min="14303" max="14303" width="9" style="3" bestFit="1" customWidth="1"/>
    <col min="14304" max="14304" width="2.28515625" style="3" customWidth="1"/>
    <col min="14305" max="14305" width="9" style="3" bestFit="1" customWidth="1"/>
    <col min="14306" max="14306" width="2.28515625" style="3" customWidth="1"/>
    <col min="14307" max="14307" width="9" style="3" bestFit="1" customWidth="1"/>
    <col min="14308" max="14308" width="2.28515625" style="3" customWidth="1"/>
    <col min="14309" max="14310" width="9" style="3" bestFit="1" customWidth="1"/>
    <col min="14311" max="14311" width="2.28515625" style="3" customWidth="1"/>
    <col min="14312" max="14312" width="9" style="3" bestFit="1" customWidth="1"/>
    <col min="14313" max="14313" width="2.28515625" style="3" customWidth="1"/>
    <col min="14314" max="14314" width="9" style="3" bestFit="1" customWidth="1"/>
    <col min="14315" max="14315" width="2.28515625" style="3" customWidth="1"/>
    <col min="14316" max="14316" width="9" style="3" bestFit="1" customWidth="1"/>
    <col min="14317" max="14317" width="2.28515625" style="3" customWidth="1"/>
    <col min="14318" max="14318" width="9" style="3" bestFit="1" customWidth="1"/>
    <col min="14319" max="14319" width="2.28515625" style="3" customWidth="1"/>
    <col min="14320" max="14320" width="9" style="3" bestFit="1" customWidth="1"/>
    <col min="14321" max="14536" width="12.42578125" style="3"/>
    <col min="14537" max="14537" width="7.28515625" style="3" customWidth="1"/>
    <col min="14538" max="14538" width="2.28515625" style="3" customWidth="1"/>
    <col min="14539" max="14539" width="6" style="3" customWidth="1"/>
    <col min="14540" max="14541" width="2.28515625" style="3" customWidth="1"/>
    <col min="14542" max="14542" width="9" style="3" bestFit="1" customWidth="1"/>
    <col min="14543" max="14543" width="2.28515625" style="3" customWidth="1"/>
    <col min="14544" max="14544" width="9" style="3" bestFit="1" customWidth="1"/>
    <col min="14545" max="14545" width="2.28515625" style="3" customWidth="1"/>
    <col min="14546" max="14546" width="9" style="3" bestFit="1" customWidth="1"/>
    <col min="14547" max="14547" width="2.28515625" style="3" customWidth="1"/>
    <col min="14548" max="14548" width="9" style="3" bestFit="1" customWidth="1"/>
    <col min="14549" max="14549" width="2.28515625" style="3" customWidth="1"/>
    <col min="14550" max="14550" width="9" style="3" bestFit="1" customWidth="1"/>
    <col min="14551" max="14551" width="2.28515625" style="3" customWidth="1"/>
    <col min="14552" max="14552" width="9" style="3" bestFit="1" customWidth="1"/>
    <col min="14553" max="14553" width="2.28515625" style="3" customWidth="1"/>
    <col min="14554" max="14554" width="9" style="3" bestFit="1" customWidth="1"/>
    <col min="14555" max="14556" width="2.28515625" style="3" customWidth="1"/>
    <col min="14557" max="14557" width="9" style="3" bestFit="1" customWidth="1"/>
    <col min="14558" max="14558" width="2.28515625" style="3" customWidth="1"/>
    <col min="14559" max="14559" width="9" style="3" bestFit="1" customWidth="1"/>
    <col min="14560" max="14560" width="2.28515625" style="3" customWidth="1"/>
    <col min="14561" max="14561" width="9" style="3" bestFit="1" customWidth="1"/>
    <col min="14562" max="14562" width="2.28515625" style="3" customWidth="1"/>
    <col min="14563" max="14563" width="9" style="3" bestFit="1" customWidth="1"/>
    <col min="14564" max="14564" width="2.28515625" style="3" customWidth="1"/>
    <col min="14565" max="14566" width="9" style="3" bestFit="1" customWidth="1"/>
    <col min="14567" max="14567" width="2.28515625" style="3" customWidth="1"/>
    <col min="14568" max="14568" width="9" style="3" bestFit="1" customWidth="1"/>
    <col min="14569" max="14569" width="2.28515625" style="3" customWidth="1"/>
    <col min="14570" max="14570" width="9" style="3" bestFit="1" customWidth="1"/>
    <col min="14571" max="14571" width="2.28515625" style="3" customWidth="1"/>
    <col min="14572" max="14572" width="9" style="3" bestFit="1" customWidth="1"/>
    <col min="14573" max="14573" width="2.28515625" style="3" customWidth="1"/>
    <col min="14574" max="14574" width="9" style="3" bestFit="1" customWidth="1"/>
    <col min="14575" max="14575" width="2.28515625" style="3" customWidth="1"/>
    <col min="14576" max="14576" width="9" style="3" bestFit="1" customWidth="1"/>
    <col min="14577" max="14792" width="12.42578125" style="3"/>
    <col min="14793" max="14793" width="7.28515625" style="3" customWidth="1"/>
    <col min="14794" max="14794" width="2.28515625" style="3" customWidth="1"/>
    <col min="14795" max="14795" width="6" style="3" customWidth="1"/>
    <col min="14796" max="14797" width="2.28515625" style="3" customWidth="1"/>
    <col min="14798" max="14798" width="9" style="3" bestFit="1" customWidth="1"/>
    <col min="14799" max="14799" width="2.28515625" style="3" customWidth="1"/>
    <col min="14800" max="14800" width="9" style="3" bestFit="1" customWidth="1"/>
    <col min="14801" max="14801" width="2.28515625" style="3" customWidth="1"/>
    <col min="14802" max="14802" width="9" style="3" bestFit="1" customWidth="1"/>
    <col min="14803" max="14803" width="2.28515625" style="3" customWidth="1"/>
    <col min="14804" max="14804" width="9" style="3" bestFit="1" customWidth="1"/>
    <col min="14805" max="14805" width="2.28515625" style="3" customWidth="1"/>
    <col min="14806" max="14806" width="9" style="3" bestFit="1" customWidth="1"/>
    <col min="14807" max="14807" width="2.28515625" style="3" customWidth="1"/>
    <col min="14808" max="14808" width="9" style="3" bestFit="1" customWidth="1"/>
    <col min="14809" max="14809" width="2.28515625" style="3" customWidth="1"/>
    <col min="14810" max="14810" width="9" style="3" bestFit="1" customWidth="1"/>
    <col min="14811" max="14812" width="2.28515625" style="3" customWidth="1"/>
    <col min="14813" max="14813" width="9" style="3" bestFit="1" customWidth="1"/>
    <col min="14814" max="14814" width="2.28515625" style="3" customWidth="1"/>
    <col min="14815" max="14815" width="9" style="3" bestFit="1" customWidth="1"/>
    <col min="14816" max="14816" width="2.28515625" style="3" customWidth="1"/>
    <col min="14817" max="14817" width="9" style="3" bestFit="1" customWidth="1"/>
    <col min="14818" max="14818" width="2.28515625" style="3" customWidth="1"/>
    <col min="14819" max="14819" width="9" style="3" bestFit="1" customWidth="1"/>
    <col min="14820" max="14820" width="2.28515625" style="3" customWidth="1"/>
    <col min="14821" max="14822" width="9" style="3" bestFit="1" customWidth="1"/>
    <col min="14823" max="14823" width="2.28515625" style="3" customWidth="1"/>
    <col min="14824" max="14824" width="9" style="3" bestFit="1" customWidth="1"/>
    <col min="14825" max="14825" width="2.28515625" style="3" customWidth="1"/>
    <col min="14826" max="14826" width="9" style="3" bestFit="1" customWidth="1"/>
    <col min="14827" max="14827" width="2.28515625" style="3" customWidth="1"/>
    <col min="14828" max="14828" width="9" style="3" bestFit="1" customWidth="1"/>
    <col min="14829" max="14829" width="2.28515625" style="3" customWidth="1"/>
    <col min="14830" max="14830" width="9" style="3" bestFit="1" customWidth="1"/>
    <col min="14831" max="14831" width="2.28515625" style="3" customWidth="1"/>
    <col min="14832" max="14832" width="9" style="3" bestFit="1" customWidth="1"/>
    <col min="14833" max="15048" width="12.42578125" style="3"/>
    <col min="15049" max="15049" width="7.28515625" style="3" customWidth="1"/>
    <col min="15050" max="15050" width="2.28515625" style="3" customWidth="1"/>
    <col min="15051" max="15051" width="6" style="3" customWidth="1"/>
    <col min="15052" max="15053" width="2.28515625" style="3" customWidth="1"/>
    <col min="15054" max="15054" width="9" style="3" bestFit="1" customWidth="1"/>
    <col min="15055" max="15055" width="2.28515625" style="3" customWidth="1"/>
    <col min="15056" max="15056" width="9" style="3" bestFit="1" customWidth="1"/>
    <col min="15057" max="15057" width="2.28515625" style="3" customWidth="1"/>
    <col min="15058" max="15058" width="9" style="3" bestFit="1" customWidth="1"/>
    <col min="15059" max="15059" width="2.28515625" style="3" customWidth="1"/>
    <col min="15060" max="15060" width="9" style="3" bestFit="1" customWidth="1"/>
    <col min="15061" max="15061" width="2.28515625" style="3" customWidth="1"/>
    <col min="15062" max="15062" width="9" style="3" bestFit="1" customWidth="1"/>
    <col min="15063" max="15063" width="2.28515625" style="3" customWidth="1"/>
    <col min="15064" max="15064" width="9" style="3" bestFit="1" customWidth="1"/>
    <col min="15065" max="15065" width="2.28515625" style="3" customWidth="1"/>
    <col min="15066" max="15066" width="9" style="3" bestFit="1" customWidth="1"/>
    <col min="15067" max="15068" width="2.28515625" style="3" customWidth="1"/>
    <col min="15069" max="15069" width="9" style="3" bestFit="1" customWidth="1"/>
    <col min="15070" max="15070" width="2.28515625" style="3" customWidth="1"/>
    <col min="15071" max="15071" width="9" style="3" bestFit="1" customWidth="1"/>
    <col min="15072" max="15072" width="2.28515625" style="3" customWidth="1"/>
    <col min="15073" max="15073" width="9" style="3" bestFit="1" customWidth="1"/>
    <col min="15074" max="15074" width="2.28515625" style="3" customWidth="1"/>
    <col min="15075" max="15075" width="9" style="3" bestFit="1" customWidth="1"/>
    <col min="15076" max="15076" width="2.28515625" style="3" customWidth="1"/>
    <col min="15077" max="15078" width="9" style="3" bestFit="1" customWidth="1"/>
    <col min="15079" max="15079" width="2.28515625" style="3" customWidth="1"/>
    <col min="15080" max="15080" width="9" style="3" bestFit="1" customWidth="1"/>
    <col min="15081" max="15081" width="2.28515625" style="3" customWidth="1"/>
    <col min="15082" max="15082" width="9" style="3" bestFit="1" customWidth="1"/>
    <col min="15083" max="15083" width="2.28515625" style="3" customWidth="1"/>
    <col min="15084" max="15084" width="9" style="3" bestFit="1" customWidth="1"/>
    <col min="15085" max="15085" width="2.28515625" style="3" customWidth="1"/>
    <col min="15086" max="15086" width="9" style="3" bestFit="1" customWidth="1"/>
    <col min="15087" max="15087" width="2.28515625" style="3" customWidth="1"/>
    <col min="15088" max="15088" width="9" style="3" bestFit="1" customWidth="1"/>
    <col min="15089" max="15304" width="12.42578125" style="3"/>
    <col min="15305" max="15305" width="7.28515625" style="3" customWidth="1"/>
    <col min="15306" max="15306" width="2.28515625" style="3" customWidth="1"/>
    <col min="15307" max="15307" width="6" style="3" customWidth="1"/>
    <col min="15308" max="15309" width="2.28515625" style="3" customWidth="1"/>
    <col min="15310" max="15310" width="9" style="3" bestFit="1" customWidth="1"/>
    <col min="15311" max="15311" width="2.28515625" style="3" customWidth="1"/>
    <col min="15312" max="15312" width="9" style="3" bestFit="1" customWidth="1"/>
    <col min="15313" max="15313" width="2.28515625" style="3" customWidth="1"/>
    <col min="15314" max="15314" width="9" style="3" bestFit="1" customWidth="1"/>
    <col min="15315" max="15315" width="2.28515625" style="3" customWidth="1"/>
    <col min="15316" max="15316" width="9" style="3" bestFit="1" customWidth="1"/>
    <col min="15317" max="15317" width="2.28515625" style="3" customWidth="1"/>
    <col min="15318" max="15318" width="9" style="3" bestFit="1" customWidth="1"/>
    <col min="15319" max="15319" width="2.28515625" style="3" customWidth="1"/>
    <col min="15320" max="15320" width="9" style="3" bestFit="1" customWidth="1"/>
    <col min="15321" max="15321" width="2.28515625" style="3" customWidth="1"/>
    <col min="15322" max="15322" width="9" style="3" bestFit="1" customWidth="1"/>
    <col min="15323" max="15324" width="2.28515625" style="3" customWidth="1"/>
    <col min="15325" max="15325" width="9" style="3" bestFit="1" customWidth="1"/>
    <col min="15326" max="15326" width="2.28515625" style="3" customWidth="1"/>
    <col min="15327" max="15327" width="9" style="3" bestFit="1" customWidth="1"/>
    <col min="15328" max="15328" width="2.28515625" style="3" customWidth="1"/>
    <col min="15329" max="15329" width="9" style="3" bestFit="1" customWidth="1"/>
    <col min="15330" max="15330" width="2.28515625" style="3" customWidth="1"/>
    <col min="15331" max="15331" width="9" style="3" bestFit="1" customWidth="1"/>
    <col min="15332" max="15332" width="2.28515625" style="3" customWidth="1"/>
    <col min="15333" max="15334" width="9" style="3" bestFit="1" customWidth="1"/>
    <col min="15335" max="15335" width="2.28515625" style="3" customWidth="1"/>
    <col min="15336" max="15336" width="9" style="3" bestFit="1" customWidth="1"/>
    <col min="15337" max="15337" width="2.28515625" style="3" customWidth="1"/>
    <col min="15338" max="15338" width="9" style="3" bestFit="1" customWidth="1"/>
    <col min="15339" max="15339" width="2.28515625" style="3" customWidth="1"/>
    <col min="15340" max="15340" width="9" style="3" bestFit="1" customWidth="1"/>
    <col min="15341" max="15341" width="2.28515625" style="3" customWidth="1"/>
    <col min="15342" max="15342" width="9" style="3" bestFit="1" customWidth="1"/>
    <col min="15343" max="15343" width="2.28515625" style="3" customWidth="1"/>
    <col min="15344" max="15344" width="9" style="3" bestFit="1" customWidth="1"/>
    <col min="15345" max="15560" width="12.42578125" style="3"/>
    <col min="15561" max="15561" width="7.28515625" style="3" customWidth="1"/>
    <col min="15562" max="15562" width="2.28515625" style="3" customWidth="1"/>
    <col min="15563" max="15563" width="6" style="3" customWidth="1"/>
    <col min="15564" max="15565" width="2.28515625" style="3" customWidth="1"/>
    <col min="15566" max="15566" width="9" style="3" bestFit="1" customWidth="1"/>
    <col min="15567" max="15567" width="2.28515625" style="3" customWidth="1"/>
    <col min="15568" max="15568" width="9" style="3" bestFit="1" customWidth="1"/>
    <col min="15569" max="15569" width="2.28515625" style="3" customWidth="1"/>
    <col min="15570" max="15570" width="9" style="3" bestFit="1" customWidth="1"/>
    <col min="15571" max="15571" width="2.28515625" style="3" customWidth="1"/>
    <col min="15572" max="15572" width="9" style="3" bestFit="1" customWidth="1"/>
    <col min="15573" max="15573" width="2.28515625" style="3" customWidth="1"/>
    <col min="15574" max="15574" width="9" style="3" bestFit="1" customWidth="1"/>
    <col min="15575" max="15575" width="2.28515625" style="3" customWidth="1"/>
    <col min="15576" max="15576" width="9" style="3" bestFit="1" customWidth="1"/>
    <col min="15577" max="15577" width="2.28515625" style="3" customWidth="1"/>
    <col min="15578" max="15578" width="9" style="3" bestFit="1" customWidth="1"/>
    <col min="15579" max="15580" width="2.28515625" style="3" customWidth="1"/>
    <col min="15581" max="15581" width="9" style="3" bestFit="1" customWidth="1"/>
    <col min="15582" max="15582" width="2.28515625" style="3" customWidth="1"/>
    <col min="15583" max="15583" width="9" style="3" bestFit="1" customWidth="1"/>
    <col min="15584" max="15584" width="2.28515625" style="3" customWidth="1"/>
    <col min="15585" max="15585" width="9" style="3" bestFit="1" customWidth="1"/>
    <col min="15586" max="15586" width="2.28515625" style="3" customWidth="1"/>
    <col min="15587" max="15587" width="9" style="3" bestFit="1" customWidth="1"/>
    <col min="15588" max="15588" width="2.28515625" style="3" customWidth="1"/>
    <col min="15589" max="15590" width="9" style="3" bestFit="1" customWidth="1"/>
    <col min="15591" max="15591" width="2.28515625" style="3" customWidth="1"/>
    <col min="15592" max="15592" width="9" style="3" bestFit="1" customWidth="1"/>
    <col min="15593" max="15593" width="2.28515625" style="3" customWidth="1"/>
    <col min="15594" max="15594" width="9" style="3" bestFit="1" customWidth="1"/>
    <col min="15595" max="15595" width="2.28515625" style="3" customWidth="1"/>
    <col min="15596" max="15596" width="9" style="3" bestFit="1" customWidth="1"/>
    <col min="15597" max="15597" width="2.28515625" style="3" customWidth="1"/>
    <col min="15598" max="15598" width="9" style="3" bestFit="1" customWidth="1"/>
    <col min="15599" max="15599" width="2.28515625" style="3" customWidth="1"/>
    <col min="15600" max="15600" width="9" style="3" bestFit="1" customWidth="1"/>
    <col min="15601" max="15816" width="12.42578125" style="3"/>
    <col min="15817" max="15817" width="7.28515625" style="3" customWidth="1"/>
    <col min="15818" max="15818" width="2.28515625" style="3" customWidth="1"/>
    <col min="15819" max="15819" width="6" style="3" customWidth="1"/>
    <col min="15820" max="15821" width="2.28515625" style="3" customWidth="1"/>
    <col min="15822" max="15822" width="9" style="3" bestFit="1" customWidth="1"/>
    <col min="15823" max="15823" width="2.28515625" style="3" customWidth="1"/>
    <col min="15824" max="15824" width="9" style="3" bestFit="1" customWidth="1"/>
    <col min="15825" max="15825" width="2.28515625" style="3" customWidth="1"/>
    <col min="15826" max="15826" width="9" style="3" bestFit="1" customWidth="1"/>
    <col min="15827" max="15827" width="2.28515625" style="3" customWidth="1"/>
    <col min="15828" max="15828" width="9" style="3" bestFit="1" customWidth="1"/>
    <col min="15829" max="15829" width="2.28515625" style="3" customWidth="1"/>
    <col min="15830" max="15830" width="9" style="3" bestFit="1" customWidth="1"/>
    <col min="15831" max="15831" width="2.28515625" style="3" customWidth="1"/>
    <col min="15832" max="15832" width="9" style="3" bestFit="1" customWidth="1"/>
    <col min="15833" max="15833" width="2.28515625" style="3" customWidth="1"/>
    <col min="15834" max="15834" width="9" style="3" bestFit="1" customWidth="1"/>
    <col min="15835" max="15836" width="2.28515625" style="3" customWidth="1"/>
    <col min="15837" max="15837" width="9" style="3" bestFit="1" customWidth="1"/>
    <col min="15838" max="15838" width="2.28515625" style="3" customWidth="1"/>
    <col min="15839" max="15839" width="9" style="3" bestFit="1" customWidth="1"/>
    <col min="15840" max="15840" width="2.28515625" style="3" customWidth="1"/>
    <col min="15841" max="15841" width="9" style="3" bestFit="1" customWidth="1"/>
    <col min="15842" max="15842" width="2.28515625" style="3" customWidth="1"/>
    <col min="15843" max="15843" width="9" style="3" bestFit="1" customWidth="1"/>
    <col min="15844" max="15844" width="2.28515625" style="3" customWidth="1"/>
    <col min="15845" max="15846" width="9" style="3" bestFit="1" customWidth="1"/>
    <col min="15847" max="15847" width="2.28515625" style="3" customWidth="1"/>
    <col min="15848" max="15848" width="9" style="3" bestFit="1" customWidth="1"/>
    <col min="15849" max="15849" width="2.28515625" style="3" customWidth="1"/>
    <col min="15850" max="15850" width="9" style="3" bestFit="1" customWidth="1"/>
    <col min="15851" max="15851" width="2.28515625" style="3" customWidth="1"/>
    <col min="15852" max="15852" width="9" style="3" bestFit="1" customWidth="1"/>
    <col min="15853" max="15853" width="2.28515625" style="3" customWidth="1"/>
    <col min="15854" max="15854" width="9" style="3" bestFit="1" customWidth="1"/>
    <col min="15855" max="15855" width="2.28515625" style="3" customWidth="1"/>
    <col min="15856" max="15856" width="9" style="3" bestFit="1" customWidth="1"/>
    <col min="15857" max="16072" width="12.42578125" style="3"/>
    <col min="16073" max="16073" width="7.28515625" style="3" customWidth="1"/>
    <col min="16074" max="16074" width="2.28515625" style="3" customWidth="1"/>
    <col min="16075" max="16075" width="6" style="3" customWidth="1"/>
    <col min="16076" max="16077" width="2.28515625" style="3" customWidth="1"/>
    <col min="16078" max="16078" width="9" style="3" bestFit="1" customWidth="1"/>
    <col min="16079" max="16079" width="2.28515625" style="3" customWidth="1"/>
    <col min="16080" max="16080" width="9" style="3" bestFit="1" customWidth="1"/>
    <col min="16081" max="16081" width="2.28515625" style="3" customWidth="1"/>
    <col min="16082" max="16082" width="9" style="3" bestFit="1" customWidth="1"/>
    <col min="16083" max="16083" width="2.28515625" style="3" customWidth="1"/>
    <col min="16084" max="16084" width="9" style="3" bestFit="1" customWidth="1"/>
    <col min="16085" max="16085" width="2.28515625" style="3" customWidth="1"/>
    <col min="16086" max="16086" width="9" style="3" bestFit="1" customWidth="1"/>
    <col min="16087" max="16087" width="2.28515625" style="3" customWidth="1"/>
    <col min="16088" max="16088" width="9" style="3" bestFit="1" customWidth="1"/>
    <col min="16089" max="16089" width="2.28515625" style="3" customWidth="1"/>
    <col min="16090" max="16090" width="9" style="3" bestFit="1" customWidth="1"/>
    <col min="16091" max="16092" width="2.28515625" style="3" customWidth="1"/>
    <col min="16093" max="16093" width="9" style="3" bestFit="1" customWidth="1"/>
    <col min="16094" max="16094" width="2.28515625" style="3" customWidth="1"/>
    <col min="16095" max="16095" width="9" style="3" bestFit="1" customWidth="1"/>
    <col min="16096" max="16096" width="2.28515625" style="3" customWidth="1"/>
    <col min="16097" max="16097" width="9" style="3" bestFit="1" customWidth="1"/>
    <col min="16098" max="16098" width="2.28515625" style="3" customWidth="1"/>
    <col min="16099" max="16099" width="9" style="3" bestFit="1" customWidth="1"/>
    <col min="16100" max="16100" width="2.28515625" style="3" customWidth="1"/>
    <col min="16101" max="16102" width="9" style="3" bestFit="1" customWidth="1"/>
    <col min="16103" max="16103" width="2.28515625" style="3" customWidth="1"/>
    <col min="16104" max="16104" width="9" style="3" bestFit="1" customWidth="1"/>
    <col min="16105" max="16105" width="2.28515625" style="3" customWidth="1"/>
    <col min="16106" max="16106" width="9" style="3" bestFit="1" customWidth="1"/>
    <col min="16107" max="16107" width="2.28515625" style="3" customWidth="1"/>
    <col min="16108" max="16108" width="9" style="3" bestFit="1" customWidth="1"/>
    <col min="16109" max="16109" width="2.28515625" style="3" customWidth="1"/>
    <col min="16110" max="16110" width="9" style="3" bestFit="1" customWidth="1"/>
    <col min="16111" max="16111" width="2.28515625" style="3" customWidth="1"/>
    <col min="16112" max="16112" width="9" style="3" bestFit="1" customWidth="1"/>
    <col min="16113" max="16384" width="12.42578125" style="3"/>
  </cols>
  <sheetData>
    <row r="2" spans="1:26" ht="15.75" x14ac:dyDescent="0.25">
      <c r="A2" s="307" t="s">
        <v>73</v>
      </c>
      <c r="B2" s="307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26" ht="15.75" x14ac:dyDescent="0.25">
      <c r="A3" s="309" t="s">
        <v>111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26" ht="15.75" x14ac:dyDescent="0.25">
      <c r="A4" s="153"/>
      <c r="B4" s="153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84"/>
    </row>
    <row r="5" spans="1:26" x14ac:dyDescent="0.25">
      <c r="A5" s="3" t="s">
        <v>118</v>
      </c>
      <c r="B5" s="3"/>
    </row>
    <row r="6" spans="1:26" x14ac:dyDescent="0.25">
      <c r="A6" s="3" t="s">
        <v>213</v>
      </c>
      <c r="B6" s="3"/>
    </row>
    <row r="7" spans="1:26" x14ac:dyDescent="0.25">
      <c r="B7" s="4" t="s">
        <v>123</v>
      </c>
      <c r="C7" s="24" t="s">
        <v>126</v>
      </c>
    </row>
    <row r="8" spans="1:26" x14ac:dyDescent="0.25">
      <c r="B8" s="4" t="s">
        <v>124</v>
      </c>
      <c r="C8" s="24" t="s">
        <v>127</v>
      </c>
    </row>
    <row r="9" spans="1:26" ht="15.75" x14ac:dyDescent="0.25">
      <c r="B9" s="4" t="s">
        <v>125</v>
      </c>
      <c r="C9" s="24" t="s">
        <v>222</v>
      </c>
      <c r="D9" s="61"/>
      <c r="E9" s="61"/>
      <c r="F9" s="61"/>
      <c r="G9" s="61"/>
      <c r="H9" s="61"/>
      <c r="I9" s="61"/>
      <c r="J9" s="61"/>
      <c r="K9" s="61"/>
      <c r="L9" s="61"/>
      <c r="M9" s="283"/>
    </row>
    <row r="10" spans="1:26" x14ac:dyDescent="0.25">
      <c r="B10" s="4" t="s">
        <v>129</v>
      </c>
      <c r="C10" s="24" t="s">
        <v>223</v>
      </c>
      <c r="O10" s="50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x14ac:dyDescent="0.25">
      <c r="B11" s="4" t="s">
        <v>220</v>
      </c>
      <c r="C11" s="24" t="s">
        <v>221</v>
      </c>
      <c r="N11" s="33"/>
      <c r="O11" s="34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6" ht="15.75" thickBot="1" x14ac:dyDescent="0.3">
      <c r="N12" s="33"/>
      <c r="O12" s="34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6" ht="15.75" thickBot="1" x14ac:dyDescent="0.3">
      <c r="A13" s="159" t="s">
        <v>125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N13" s="33"/>
      <c r="O13" s="34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6" ht="15.75" thickBot="1" x14ac:dyDescent="0.3">
      <c r="B14" s="71" t="s">
        <v>46</v>
      </c>
      <c r="C14" s="8" t="s">
        <v>15</v>
      </c>
      <c r="D14" s="8" t="s">
        <v>17</v>
      </c>
      <c r="E14" s="8" t="s">
        <v>20</v>
      </c>
      <c r="F14" s="8" t="s">
        <v>24</v>
      </c>
      <c r="G14" s="8" t="s">
        <v>25</v>
      </c>
      <c r="H14" s="8" t="s">
        <v>26</v>
      </c>
      <c r="I14" s="8" t="s">
        <v>27</v>
      </c>
      <c r="J14" s="8" t="s">
        <v>28</v>
      </c>
      <c r="K14" s="8" t="s">
        <v>29</v>
      </c>
      <c r="L14" s="8" t="s">
        <v>312</v>
      </c>
      <c r="M14" s="8" t="s">
        <v>313</v>
      </c>
      <c r="N14" s="8" t="s">
        <v>314</v>
      </c>
      <c r="O14" s="8" t="s">
        <v>329</v>
      </c>
      <c r="P14" s="33"/>
      <c r="Q14" s="33"/>
      <c r="R14" s="33"/>
      <c r="S14" s="33"/>
      <c r="T14" s="33"/>
      <c r="U14" s="33"/>
      <c r="V14" s="33"/>
      <c r="W14" s="33"/>
      <c r="X14" s="33"/>
    </row>
    <row r="15" spans="1:26" x14ac:dyDescent="0.25">
      <c r="A15" s="69" t="s">
        <v>0</v>
      </c>
      <c r="B15" s="203">
        <f>'Hyperion Data'!C19</f>
        <v>224144856.13</v>
      </c>
      <c r="C15" s="34"/>
      <c r="D15" s="34"/>
      <c r="E15" s="34"/>
      <c r="F15" s="37">
        <f>ROUND((B15/$F$35),4)</f>
        <v>9.2999999999999992E-3</v>
      </c>
      <c r="G15" s="34"/>
      <c r="H15" s="34"/>
      <c r="I15" s="34"/>
      <c r="J15" s="34"/>
      <c r="K15" s="34"/>
      <c r="L15" s="34"/>
      <c r="M15" s="34"/>
      <c r="N15" s="34"/>
      <c r="O15" s="34"/>
    </row>
    <row r="16" spans="1:26" x14ac:dyDescent="0.25">
      <c r="A16" s="69" t="s">
        <v>86</v>
      </c>
      <c r="B16" s="203">
        <f>'Hyperion Data'!D19</f>
        <v>0</v>
      </c>
      <c r="C16" s="34"/>
      <c r="D16" s="34"/>
      <c r="E16" s="37">
        <f t="shared" ref="E16:E31" si="0">ROUND((B16/$E$35),4)</f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5">
      <c r="A17" s="69" t="s">
        <v>1</v>
      </c>
      <c r="B17" s="203">
        <f>'Hyperion Data'!E19+'Hyperion Data'!V19</f>
        <v>605760194.99999988</v>
      </c>
      <c r="C17" s="37">
        <f>ROUND((B17/$C$35),4)</f>
        <v>5.6099999999999997E-2</v>
      </c>
      <c r="D17" s="37">
        <f>ROUND((B17/$D$35),4)</f>
        <v>5.6099999999999997E-2</v>
      </c>
      <c r="E17" s="37">
        <f t="shared" si="0"/>
        <v>2.5399999999999999E-2</v>
      </c>
      <c r="F17" s="37">
        <f>ROUND((B17/$F$35),4)</f>
        <v>2.5100000000000001E-2</v>
      </c>
      <c r="G17" s="37">
        <f>ROUND((B17/$G$35),4)</f>
        <v>0.1027</v>
      </c>
      <c r="H17" s="37">
        <f>ROUND((B17/$H$35),4)</f>
        <v>4.2299999999999997E-2</v>
      </c>
      <c r="I17" s="34"/>
      <c r="J17" s="37">
        <f>ROUND((B17/$J$35),4)</f>
        <v>2.5600000000000001E-2</v>
      </c>
      <c r="K17" s="34"/>
      <c r="L17" s="37"/>
      <c r="M17" s="37">
        <f>ROUND((B17/$M$35),4)</f>
        <v>0.14630000000000001</v>
      </c>
      <c r="N17" s="37"/>
      <c r="O17" s="37">
        <f>ROUND((B17/$O$35),4)</f>
        <v>2.5600000000000001E-2</v>
      </c>
    </row>
    <row r="18" spans="1:15" x14ac:dyDescent="0.25">
      <c r="A18" s="69" t="s">
        <v>2</v>
      </c>
      <c r="B18" s="203">
        <f>'Hyperion Data'!F19</f>
        <v>5294396333.8000002</v>
      </c>
      <c r="C18" s="37">
        <f>ROUND((B18/$C$35),4)</f>
        <v>0.49030000000000001</v>
      </c>
      <c r="D18" s="37">
        <f>ROUND((B18/$D$35),4)</f>
        <v>0.49030000000000001</v>
      </c>
      <c r="E18" s="37">
        <f>ROUND((B18/$E$35),4)-0.0001</f>
        <v>0.2215</v>
      </c>
      <c r="F18" s="37">
        <f>ROUND((B18/$F$35),4)</f>
        <v>0.2195</v>
      </c>
      <c r="G18" s="37">
        <f>ROUND((B18/$G$35),4)</f>
        <v>0.89729999999999999</v>
      </c>
      <c r="H18" s="37">
        <f>ROUND((B18/$H$35),4)</f>
        <v>0.36930000000000002</v>
      </c>
      <c r="I18" s="34"/>
      <c r="J18" s="37">
        <f>ROUND((B18/$J$35),4)</f>
        <v>0.22359999999999999</v>
      </c>
      <c r="K18" s="34"/>
      <c r="L18" s="37">
        <f>ROUND((B18/$L$35),4)</f>
        <v>0.53369999999999995</v>
      </c>
      <c r="M18" s="37"/>
      <c r="N18" s="37"/>
      <c r="O18" s="37">
        <f>ROUND((B18/$O$35),4)</f>
        <v>0.22359999999999999</v>
      </c>
    </row>
    <row r="19" spans="1:15" x14ac:dyDescent="0.25">
      <c r="A19" s="69" t="s">
        <v>3</v>
      </c>
      <c r="B19" s="203">
        <f>'Hyperion Data'!G19</f>
        <v>272753803.34999996</v>
      </c>
      <c r="C19" s="37">
        <f>ROUND((B19/$C$35),4)</f>
        <v>2.53E-2</v>
      </c>
      <c r="D19" s="37">
        <f>ROUND((B19/$D$35),4)</f>
        <v>2.53E-2</v>
      </c>
      <c r="E19" s="37">
        <f t="shared" si="0"/>
        <v>1.14E-2</v>
      </c>
      <c r="F19" s="37">
        <f>ROUND((B19/$F$35),4)</f>
        <v>1.1299999999999999E-2</v>
      </c>
      <c r="G19" s="34"/>
      <c r="H19" s="37">
        <f>ROUND((B19/$H$35),4)</f>
        <v>1.9E-2</v>
      </c>
      <c r="I19" s="37">
        <f>ROUND((B19/$I$35),4)</f>
        <v>5.57E-2</v>
      </c>
      <c r="J19" s="37">
        <f>ROUND((B19/$J$35),4)</f>
        <v>1.15E-2</v>
      </c>
      <c r="K19" s="37">
        <f>ROUND((B19/$K$35),4)</f>
        <v>8.14E-2</v>
      </c>
      <c r="L19" s="37"/>
      <c r="M19" s="37"/>
      <c r="N19" s="37">
        <f>ROUND((B19/$N$35),4)</f>
        <v>2.8400000000000002E-2</v>
      </c>
      <c r="O19" s="37">
        <f>ROUND((B19/$O$35),4)</f>
        <v>1.15E-2</v>
      </c>
    </row>
    <row r="20" spans="1:15" x14ac:dyDescent="0.25">
      <c r="A20" s="69" t="s">
        <v>4</v>
      </c>
      <c r="B20" s="203">
        <f>'Hyperion Data'!H19</f>
        <v>3076469345.9000001</v>
      </c>
      <c r="C20" s="37">
        <f>ROUND((B20/$C$35),4)-0.0001</f>
        <v>0.2848</v>
      </c>
      <c r="D20" s="37">
        <f>ROUND((B20/$D$35),4)</f>
        <v>0.28489999999999999</v>
      </c>
      <c r="E20" s="37">
        <f t="shared" si="0"/>
        <v>0.1288</v>
      </c>
      <c r="F20" s="37">
        <f>ROUND((B20/$F$35),4)</f>
        <v>0.12759999999999999</v>
      </c>
      <c r="G20" s="34"/>
      <c r="H20" s="37">
        <f>ROUND((B20/$H$35),4)</f>
        <v>0.21460000000000001</v>
      </c>
      <c r="I20" s="37">
        <f>ROUND((B20/$I$35),4)-0.0001</f>
        <v>0.62790000000000001</v>
      </c>
      <c r="J20" s="37">
        <f>ROUND((B20/$J$35),4)</f>
        <v>0.12989999999999999</v>
      </c>
      <c r="K20" s="37">
        <f>ROUND((B20/$K$35),4)</f>
        <v>0.91859999999999997</v>
      </c>
      <c r="L20" s="37">
        <f>ROUND((B20/$L$35),4)</f>
        <v>0.31009999999999999</v>
      </c>
      <c r="M20" s="37"/>
      <c r="N20" s="37"/>
      <c r="O20" s="37">
        <f>ROUND((B20/$O$35),4)</f>
        <v>0.12989999999999999</v>
      </c>
    </row>
    <row r="21" spans="1:15" x14ac:dyDescent="0.25">
      <c r="A21" s="69" t="s">
        <v>5</v>
      </c>
      <c r="B21" s="203">
        <f>'Hyperion Data'!I19</f>
        <v>1549986437.6900001</v>
      </c>
      <c r="C21" s="37">
        <f>ROUND((B21/$C$35),4)</f>
        <v>0.14349999999999999</v>
      </c>
      <c r="D21" s="37">
        <f>ROUND((B21/$D$35),4)-0.0001</f>
        <v>0.1434</v>
      </c>
      <c r="E21" s="37">
        <f t="shared" si="0"/>
        <v>6.4899999999999999E-2</v>
      </c>
      <c r="F21" s="37">
        <f>ROUND((B21/$F$35),4)</f>
        <v>6.4299999999999996E-2</v>
      </c>
      <c r="G21" s="34"/>
      <c r="H21" s="37">
        <f>ROUND((B21/$H$35),4)</f>
        <v>0.1081</v>
      </c>
      <c r="I21" s="37">
        <f>ROUND((B21/$I$35),4)</f>
        <v>0.31640000000000001</v>
      </c>
      <c r="J21" s="37">
        <f>ROUND((B21/$J$35),4)</f>
        <v>6.5500000000000003E-2</v>
      </c>
      <c r="K21" s="34"/>
      <c r="L21" s="37">
        <f>ROUND((B21/$L$35),4)</f>
        <v>0.15620000000000001</v>
      </c>
      <c r="M21" s="37"/>
      <c r="N21" s="37"/>
      <c r="O21" s="37">
        <f>ROUND((B21/$O$35),4)</f>
        <v>6.5500000000000003E-2</v>
      </c>
    </row>
    <row r="22" spans="1:15" x14ac:dyDescent="0.25">
      <c r="A22" s="69" t="s">
        <v>6</v>
      </c>
      <c r="B22" s="203">
        <f>'Hyperion Data'!J19</f>
        <v>0</v>
      </c>
      <c r="C22" s="34"/>
      <c r="D22" s="34"/>
      <c r="E22" s="37">
        <f t="shared" si="0"/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69" t="s">
        <v>104</v>
      </c>
      <c r="B23" s="203">
        <f>'Hyperion Data'!L19</f>
        <v>3535262196.1986175</v>
      </c>
      <c r="C23" s="34"/>
      <c r="D23" s="34"/>
      <c r="E23" s="37">
        <f>ROUND((B23/$E$35),4)-0.0001</f>
        <v>0.1479</v>
      </c>
      <c r="F23" s="37">
        <f>ROUND((B23/$F$35),4)</f>
        <v>0.14660000000000001</v>
      </c>
      <c r="G23" s="34"/>
      <c r="H23" s="37">
        <f>ROUND((B23/$H$35),4)+0.0001</f>
        <v>0.2467</v>
      </c>
      <c r="I23" s="34"/>
      <c r="J23" s="37">
        <f>ROUND((B23/$J$35),4)</f>
        <v>0.14929999999999999</v>
      </c>
      <c r="K23" s="34"/>
      <c r="L23" s="34"/>
      <c r="M23" s="37">
        <f>ROUND((B23/$M$35),4)</f>
        <v>0.85370000000000001</v>
      </c>
      <c r="N23" s="34"/>
      <c r="O23" s="37">
        <f>ROUND((B23/$O$35),4)</f>
        <v>0.14929999999999999</v>
      </c>
    </row>
    <row r="24" spans="1:15" x14ac:dyDescent="0.25">
      <c r="A24" s="69" t="s">
        <v>106</v>
      </c>
      <c r="B24" s="203">
        <f>'Hyperion Data'!M19</f>
        <v>9345002138.1613846</v>
      </c>
      <c r="C24" s="37"/>
      <c r="D24" s="34"/>
      <c r="E24" s="37">
        <f t="shared" si="0"/>
        <v>0.3911</v>
      </c>
      <c r="F24" s="37">
        <f>ROUND((B24/$F$35),4)-0.0001</f>
        <v>0.38740000000000002</v>
      </c>
      <c r="G24" s="34"/>
      <c r="H24" s="34"/>
      <c r="I24" s="34"/>
      <c r="J24" s="37">
        <f>ROUND((B24/$J$35),4)</f>
        <v>0.39460000000000001</v>
      </c>
      <c r="K24" s="34"/>
      <c r="L24" s="34"/>
      <c r="M24" s="34"/>
      <c r="N24" s="37">
        <f>ROUND((B24/$N$35),4)</f>
        <v>0.97160000000000002</v>
      </c>
      <c r="O24" s="37">
        <f>ROUND((B24/$O$35),4)</f>
        <v>0.39460000000000001</v>
      </c>
    </row>
    <row r="25" spans="1:15" x14ac:dyDescent="0.25">
      <c r="A25" s="69" t="s">
        <v>7</v>
      </c>
      <c r="B25" s="203">
        <f>'Hyperion Data'!P19</f>
        <v>39143520.32</v>
      </c>
      <c r="C25" s="34"/>
      <c r="D25" s="34"/>
      <c r="E25" s="37">
        <f t="shared" si="0"/>
        <v>1.6000000000000001E-3</v>
      </c>
      <c r="F25" s="37">
        <f>ROUND((B25/$F$35),4)</f>
        <v>1.6000000000000001E-3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x14ac:dyDescent="0.25">
      <c r="A26" s="69" t="s">
        <v>286</v>
      </c>
      <c r="B26" s="203">
        <f>'Hyperion Data'!Q19</f>
        <v>0</v>
      </c>
      <c r="C26" s="34"/>
      <c r="D26" s="34"/>
      <c r="E26" s="37">
        <f t="shared" si="0"/>
        <v>0</v>
      </c>
      <c r="F26" s="37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5">
      <c r="A27" s="69" t="s">
        <v>8</v>
      </c>
      <c r="B27" s="203">
        <f>'Hyperion Data'!R19</f>
        <v>0</v>
      </c>
      <c r="C27" s="34"/>
      <c r="D27" s="34"/>
      <c r="E27" s="37">
        <f t="shared" si="0"/>
        <v>0</v>
      </c>
      <c r="F27" s="37">
        <f>ROUND((B27/$F$35),4)</f>
        <v>0</v>
      </c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5">
      <c r="A28" s="69" t="s">
        <v>9</v>
      </c>
      <c r="B28" s="203">
        <f>'Hyperion Data'!T19</f>
        <v>0</v>
      </c>
      <c r="C28" s="34"/>
      <c r="D28" s="34"/>
      <c r="E28" s="37">
        <f t="shared" si="0"/>
        <v>0</v>
      </c>
      <c r="F28" s="37">
        <f>ROUND((B28/$F$35),4)</f>
        <v>0</v>
      </c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25">
      <c r="A29" s="69" t="s">
        <v>287</v>
      </c>
      <c r="B29" s="203">
        <f>'Hyperion Data'!T19</f>
        <v>0</v>
      </c>
      <c r="C29" s="34"/>
      <c r="D29" s="34"/>
      <c r="E29" s="37">
        <f t="shared" si="0"/>
        <v>0</v>
      </c>
      <c r="F29" s="37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25">
      <c r="A30" s="69" t="s">
        <v>10</v>
      </c>
      <c r="B30" s="203"/>
      <c r="C30" s="34"/>
      <c r="D30" s="37">
        <f>ROUND((B30/$D$35),4)</f>
        <v>0</v>
      </c>
      <c r="E30" s="37">
        <f t="shared" si="0"/>
        <v>0</v>
      </c>
      <c r="F30" s="37">
        <f>ROUND((B30/$F$35),4)</f>
        <v>0</v>
      </c>
      <c r="G30" s="34"/>
      <c r="H30" s="37">
        <f>ROUND((B30/$H$35),4)</f>
        <v>0</v>
      </c>
      <c r="I30" s="34"/>
      <c r="J30" s="37">
        <f>ROUND((B30/$J$35),4)</f>
        <v>0</v>
      </c>
      <c r="K30" s="34"/>
      <c r="L30" s="34"/>
      <c r="M30" s="37">
        <f>ROUND((B30/$M$35),4)</f>
        <v>0</v>
      </c>
      <c r="N30" s="34"/>
      <c r="O30" s="34"/>
    </row>
    <row r="31" spans="1:15" x14ac:dyDescent="0.25">
      <c r="A31" s="69" t="s">
        <v>333</v>
      </c>
      <c r="B31" s="203">
        <f>'Hyperion Data'!Y19</f>
        <v>175680513.33000001</v>
      </c>
      <c r="C31" s="34"/>
      <c r="D31" s="37"/>
      <c r="E31" s="37">
        <f t="shared" si="0"/>
        <v>7.4000000000000003E-3</v>
      </c>
      <c r="F31" s="37">
        <f>ROUND((B31/$F$35),4)</f>
        <v>7.3000000000000001E-3</v>
      </c>
      <c r="G31" s="34"/>
      <c r="H31" s="37"/>
      <c r="I31" s="34"/>
      <c r="J31" s="37"/>
      <c r="K31" s="34"/>
      <c r="L31" s="34"/>
      <c r="M31" s="37"/>
      <c r="N31" s="34"/>
      <c r="O31" s="34"/>
    </row>
    <row r="32" spans="1:15" x14ac:dyDescent="0.25">
      <c r="H32" s="34"/>
    </row>
    <row r="33" spans="1:24" x14ac:dyDescent="0.25">
      <c r="A33" s="69" t="s">
        <v>11</v>
      </c>
      <c r="B33" s="73">
        <f>SUM(B15:B30)</f>
        <v>23942918826.550003</v>
      </c>
      <c r="C33" s="70">
        <f>SUM(C15:C30)</f>
        <v>1</v>
      </c>
      <c r="D33" s="70">
        <f>SUM(D15:D30)</f>
        <v>1</v>
      </c>
      <c r="E33" s="70">
        <f>SUM(E15:E31)</f>
        <v>1</v>
      </c>
      <c r="F33" s="70">
        <f>SUM(F15:F31)</f>
        <v>0.99999999999999989</v>
      </c>
      <c r="G33" s="70">
        <f t="shared" ref="G33:O33" si="1">SUM(G15:G30)</f>
        <v>1</v>
      </c>
      <c r="H33" s="70">
        <f t="shared" si="1"/>
        <v>1</v>
      </c>
      <c r="I33" s="70">
        <f t="shared" si="1"/>
        <v>1</v>
      </c>
      <c r="J33" s="70">
        <f t="shared" si="1"/>
        <v>1</v>
      </c>
      <c r="K33" s="70">
        <f t="shared" si="1"/>
        <v>1</v>
      </c>
      <c r="L33" s="70">
        <f t="shared" si="1"/>
        <v>0.99999999999999989</v>
      </c>
      <c r="M33" s="70">
        <f t="shared" si="1"/>
        <v>1</v>
      </c>
      <c r="N33" s="70">
        <f t="shared" si="1"/>
        <v>1</v>
      </c>
      <c r="O33" s="70">
        <f t="shared" si="1"/>
        <v>1</v>
      </c>
    </row>
    <row r="35" spans="1:24" x14ac:dyDescent="0.25">
      <c r="A35" s="74" t="s">
        <v>142</v>
      </c>
      <c r="B35" s="66"/>
      <c r="C35" s="67">
        <f>B17+B18+B19+B20+B21</f>
        <v>10799366115.740002</v>
      </c>
      <c r="D35" s="67">
        <f>B17+B18+B19+B20+B21+B30</f>
        <v>10799366115.740002</v>
      </c>
      <c r="E35" s="67">
        <f>B17+B18+B19+B20+B21+B23+B24+B25+B30+B16+B22+B26+B27+B28+B29+B31</f>
        <v>23894454483.750008</v>
      </c>
      <c r="F35" s="67">
        <f>B15+B17+B18+B19+B20+B21+B23+B24+B25+B27+B28+B30+B31</f>
        <v>24118599339.880005</v>
      </c>
      <c r="G35" s="68">
        <f>B17+B18</f>
        <v>5900156528.8000002</v>
      </c>
      <c r="H35" s="68">
        <f>B17+B18+B19+B20+B21+B23+B30</f>
        <v>14334628311.93862</v>
      </c>
      <c r="I35" s="68">
        <f>B19+B20+B21</f>
        <v>4899209586.9400005</v>
      </c>
      <c r="J35" s="68">
        <f>B17+B18+B19+B20+B21+B23++B24+B30</f>
        <v>23679630450.100006</v>
      </c>
      <c r="K35" s="68">
        <f>B19+B20</f>
        <v>3349223149.25</v>
      </c>
      <c r="L35" s="68">
        <f>B18+B20+B21</f>
        <v>9920852117.3900013</v>
      </c>
      <c r="M35" s="68">
        <f>B17+B30+B23</f>
        <v>4141022391.1986175</v>
      </c>
      <c r="N35" s="68">
        <f>B19+B24</f>
        <v>9617755941.511385</v>
      </c>
      <c r="O35" s="72">
        <f>B17+B18+B19+B20+B21+B23+B24</f>
        <v>23679630450.100006</v>
      </c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5.75" thickBot="1" x14ac:dyDescent="0.3"/>
    <row r="37" spans="1:24" ht="15.75" thickBot="1" x14ac:dyDescent="0.3">
      <c r="A37" s="158" t="s">
        <v>129</v>
      </c>
    </row>
    <row r="38" spans="1:24" ht="15.75" thickBot="1" x14ac:dyDescent="0.3">
      <c r="B38" s="71" t="s">
        <v>122</v>
      </c>
      <c r="C38" s="8" t="s">
        <v>15</v>
      </c>
      <c r="D38" s="8" t="s">
        <v>17</v>
      </c>
      <c r="E38" s="8" t="s">
        <v>20</v>
      </c>
      <c r="F38" s="8" t="s">
        <v>24</v>
      </c>
      <c r="G38" s="8" t="s">
        <v>25</v>
      </c>
      <c r="H38" s="8" t="s">
        <v>26</v>
      </c>
      <c r="I38" s="8" t="s">
        <v>27</v>
      </c>
      <c r="J38" s="8" t="s">
        <v>28</v>
      </c>
      <c r="K38" s="8" t="s">
        <v>29</v>
      </c>
      <c r="L38" s="8" t="str">
        <f>L14</f>
        <v>ZE</v>
      </c>
      <c r="M38" s="8" t="str">
        <f>M14</f>
        <v>ZG</v>
      </c>
      <c r="N38" s="8" t="str">
        <f>N14</f>
        <v>ZI</v>
      </c>
      <c r="O38" s="8" t="str">
        <f>O14</f>
        <v>ZK</v>
      </c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25">
      <c r="A39" s="69" t="s">
        <v>0</v>
      </c>
      <c r="B39" s="203">
        <f>'Hyperion Data'!C40</f>
        <v>411485190.70999998</v>
      </c>
      <c r="C39" s="34"/>
      <c r="D39" s="34"/>
      <c r="E39" s="34"/>
      <c r="F39" s="37">
        <f>ROUND((B39/$F$59),4)</f>
        <v>0.29389999999999999</v>
      </c>
      <c r="G39" s="34"/>
      <c r="H39" s="34"/>
      <c r="I39" s="34"/>
      <c r="J39" s="34"/>
      <c r="K39" s="34"/>
      <c r="L39" s="34"/>
      <c r="M39" s="34"/>
      <c r="N39" s="34"/>
      <c r="O39" s="34"/>
    </row>
    <row r="40" spans="1:24" x14ac:dyDescent="0.25">
      <c r="A40" s="69" t="s">
        <v>86</v>
      </c>
      <c r="B40" s="203">
        <f>'Hyperion Data'!D40</f>
        <v>13948881.65</v>
      </c>
      <c r="C40" s="34"/>
      <c r="D40" s="34"/>
      <c r="E40" s="37">
        <f t="shared" ref="E40:E46" si="2">ROUND((B40/$E$59),4)</f>
        <v>1.3899999999999999E-2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24" x14ac:dyDescent="0.25">
      <c r="A41" s="69" t="s">
        <v>1</v>
      </c>
      <c r="B41" s="203">
        <f>'Hyperion Data'!E40+'Hyperion Data'!V40</f>
        <v>33002937.069999997</v>
      </c>
      <c r="C41" s="37">
        <f>ROUND((B41/$C$59),4)</f>
        <v>7.8E-2</v>
      </c>
      <c r="D41" s="37">
        <f>ROUND((B41/$D$59),4)</f>
        <v>7.8E-2</v>
      </c>
      <c r="E41" s="37">
        <f t="shared" si="2"/>
        <v>3.2800000000000003E-2</v>
      </c>
      <c r="F41" s="37">
        <f>ROUND((B41/$F$59),4)</f>
        <v>2.3599999999999999E-2</v>
      </c>
      <c r="G41" s="37">
        <f>ROUND((B41/$G$59),4)</f>
        <v>0.1459</v>
      </c>
      <c r="H41" s="37">
        <f>ROUND((B41/$H$59),4)</f>
        <v>5.5599999999999997E-2</v>
      </c>
      <c r="I41" s="34"/>
      <c r="J41" s="37">
        <f>ROUND((B41/$J$59),4)</f>
        <v>3.3500000000000002E-2</v>
      </c>
      <c r="K41" s="34"/>
      <c r="L41" s="37"/>
      <c r="M41" s="37">
        <f>ROUND((B41/$M$59),4)</f>
        <v>0.16200000000000001</v>
      </c>
      <c r="N41" s="37"/>
      <c r="O41" s="37">
        <f>ROUND((B41/$O$59),4)</f>
        <v>3.3500000000000002E-2</v>
      </c>
    </row>
    <row r="42" spans="1:24" x14ac:dyDescent="0.25">
      <c r="A42" s="69" t="s">
        <v>2</v>
      </c>
      <c r="B42" s="203">
        <f>'Hyperion Data'!F40</f>
        <v>193127549.64999998</v>
      </c>
      <c r="C42" s="37">
        <f>ROUND((B42/$C$59),4)</f>
        <v>0.45619999999999999</v>
      </c>
      <c r="D42" s="37">
        <f>ROUND((B42/$D$59),4)</f>
        <v>0.45619999999999999</v>
      </c>
      <c r="E42" s="37">
        <f t="shared" si="2"/>
        <v>0.19220000000000001</v>
      </c>
      <c r="F42" s="37">
        <f>ROUND((B42/$F$59),4)-0.0001</f>
        <v>0.13790000000000002</v>
      </c>
      <c r="G42" s="37">
        <f>ROUND((B42/$G$59),4)</f>
        <v>0.85409999999999997</v>
      </c>
      <c r="H42" s="37">
        <f>ROUND((B42/$H$59),4)-0</f>
        <v>0.3251</v>
      </c>
      <c r="I42" s="34"/>
      <c r="J42" s="37">
        <f>ROUND((B42/$J$59),4)</f>
        <v>0.19620000000000001</v>
      </c>
      <c r="K42" s="34"/>
      <c r="L42" s="37">
        <f>ROUND((B42/$L$59),4)</f>
        <v>0.503</v>
      </c>
      <c r="M42" s="37"/>
      <c r="N42" s="37"/>
      <c r="O42" s="37">
        <f>ROUND((B42/$O$59),4)</f>
        <v>0.19620000000000001</v>
      </c>
    </row>
    <row r="43" spans="1:24" x14ac:dyDescent="0.25">
      <c r="A43" s="69" t="s">
        <v>3</v>
      </c>
      <c r="B43" s="203">
        <f>'Hyperion Data'!G40</f>
        <v>6416690.8599999994</v>
      </c>
      <c r="C43" s="37">
        <f>ROUND((B43/$C$59),4)</f>
        <v>1.52E-2</v>
      </c>
      <c r="D43" s="37">
        <f>ROUND((B43/$D$59),4)</f>
        <v>1.52E-2</v>
      </c>
      <c r="E43" s="37">
        <f t="shared" si="2"/>
        <v>6.4000000000000003E-3</v>
      </c>
      <c r="F43" s="37">
        <f>ROUND((B43/$F$59),4)</f>
        <v>4.5999999999999999E-3</v>
      </c>
      <c r="G43" s="34"/>
      <c r="H43" s="37">
        <f>ROUND((B43/$H$59),4)</f>
        <v>1.0800000000000001E-2</v>
      </c>
      <c r="I43" s="37">
        <f>ROUND((B43/$I$59),4)</f>
        <v>3.2500000000000001E-2</v>
      </c>
      <c r="J43" s="37">
        <f>ROUND((B43/$J$59),4)</f>
        <v>6.4999999999999997E-3</v>
      </c>
      <c r="K43" s="37">
        <f>ROUND((B43/$K$59),4)</f>
        <v>4.87E-2</v>
      </c>
      <c r="L43" s="37"/>
      <c r="M43" s="37"/>
      <c r="N43" s="37">
        <f>ROUND((B43/$N$59),4)</f>
        <v>1.6199999999999999E-2</v>
      </c>
      <c r="O43" s="37">
        <f>ROUND((B43/$O$59),4)</f>
        <v>6.4999999999999997E-3</v>
      </c>
    </row>
    <row r="44" spans="1:24" x14ac:dyDescent="0.25">
      <c r="A44" s="69" t="s">
        <v>4</v>
      </c>
      <c r="B44" s="203">
        <f>'Hyperion Data'!H40</f>
        <v>125240090.53999999</v>
      </c>
      <c r="C44" s="37">
        <f>ROUND((B44/$C$59),4)-0.0001</f>
        <v>0.29570000000000002</v>
      </c>
      <c r="D44" s="37">
        <f>ROUND((B44/$D$59),4)-0.0001</f>
        <v>0.29570000000000002</v>
      </c>
      <c r="E44" s="37">
        <f t="shared" si="2"/>
        <v>0.1246</v>
      </c>
      <c r="F44" s="37">
        <f>ROUND((B44/$F$59),4)</f>
        <v>8.9499999999999996E-2</v>
      </c>
      <c r="G44" s="34"/>
      <c r="H44" s="37">
        <f>ROUND((B44/$H$59),4)</f>
        <v>0.21079999999999999</v>
      </c>
      <c r="I44" s="37">
        <f>ROUND((B44/$I$59),4)</f>
        <v>0.63490000000000002</v>
      </c>
      <c r="J44" s="37">
        <f>ROUND((B44/$J$59),4)</f>
        <v>0.12720000000000001</v>
      </c>
      <c r="K44" s="37">
        <f>ROUND((B44/$K$59),4)</f>
        <v>0.95130000000000003</v>
      </c>
      <c r="L44" s="37">
        <f>ROUND((B44/$L$59),4)</f>
        <v>0.32619999999999999</v>
      </c>
      <c r="M44" s="37"/>
      <c r="N44" s="37"/>
      <c r="O44" s="37">
        <f>ROUND((B44/$O$59),4)</f>
        <v>0.12720000000000001</v>
      </c>
    </row>
    <row r="45" spans="1:24" x14ac:dyDescent="0.25">
      <c r="A45" s="69" t="s">
        <v>5</v>
      </c>
      <c r="B45" s="203">
        <f>'Hyperion Data'!I40</f>
        <v>65591027.549999997</v>
      </c>
      <c r="C45" s="37">
        <f>ROUND((B45/$C$59),4)</f>
        <v>0.15490000000000001</v>
      </c>
      <c r="D45" s="37">
        <f>ROUND((B45/$D$59),4)</f>
        <v>0.15490000000000001</v>
      </c>
      <c r="E45" s="37">
        <f t="shared" si="2"/>
        <v>6.5299999999999997E-2</v>
      </c>
      <c r="F45" s="37">
        <f>ROUND((B45/$F$59),4)</f>
        <v>4.6899999999999997E-2</v>
      </c>
      <c r="G45" s="34"/>
      <c r="H45" s="37">
        <f>ROUND((B45/$H$59),4)</f>
        <v>0.1104</v>
      </c>
      <c r="I45" s="37">
        <f>ROUND((B45/$I$59),4)+0.0001</f>
        <v>0.33260000000000001</v>
      </c>
      <c r="J45" s="37">
        <f>ROUND((B45/$J$59),4)</f>
        <v>6.6600000000000006E-2</v>
      </c>
      <c r="K45" s="34"/>
      <c r="L45" s="37">
        <f>ROUND((B45/$L$59),4)</f>
        <v>0.17080000000000001</v>
      </c>
      <c r="M45" s="37"/>
      <c r="N45" s="37"/>
      <c r="O45" s="37">
        <f>ROUND((B45/$O$59),4)</f>
        <v>6.6600000000000006E-2</v>
      </c>
    </row>
    <row r="46" spans="1:24" x14ac:dyDescent="0.25">
      <c r="A46" s="69" t="s">
        <v>6</v>
      </c>
      <c r="B46" s="203">
        <f>'Hyperion Data'!J40</f>
        <v>2460055.2699999996</v>
      </c>
      <c r="C46" s="34"/>
      <c r="D46" s="34"/>
      <c r="E46" s="37">
        <f t="shared" si="2"/>
        <v>2.3999999999999998E-3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24" x14ac:dyDescent="0.25">
      <c r="A47" s="69" t="s">
        <v>104</v>
      </c>
      <c r="B47" s="203">
        <f>'Hyperion Data'!L40</f>
        <v>170658476.0493463</v>
      </c>
      <c r="C47" s="34"/>
      <c r="D47" s="34"/>
      <c r="E47" s="37">
        <f>ROUND((B47/$E$59),4)+0.0001</f>
        <v>0.1699</v>
      </c>
      <c r="F47" s="37">
        <f>ROUND((B47/$F$59),4)</f>
        <v>0.12189999999999999</v>
      </c>
      <c r="G47" s="34"/>
      <c r="H47" s="37">
        <f>ROUND((B47/$H$59),4)</f>
        <v>0.2873</v>
      </c>
      <c r="I47" s="34"/>
      <c r="J47" s="37">
        <f>ROUND((B47/$J$59),4)</f>
        <v>0.17330000000000001</v>
      </c>
      <c r="K47" s="34"/>
      <c r="L47" s="34"/>
      <c r="M47" s="37">
        <f>ROUND((B47/$M$59),4)</f>
        <v>0.83799999999999997</v>
      </c>
      <c r="N47" s="34"/>
      <c r="O47" s="37">
        <f>ROUND((B47/$O$59),4)</f>
        <v>0.17330000000000001</v>
      </c>
    </row>
    <row r="48" spans="1:24" x14ac:dyDescent="0.25">
      <c r="A48" s="69" t="s">
        <v>106</v>
      </c>
      <c r="B48" s="203">
        <f>'Hyperion Data'!M40</f>
        <v>390510389.15065372</v>
      </c>
      <c r="C48" s="34"/>
      <c r="D48" s="34"/>
      <c r="E48" s="37">
        <f>ROUND((B48/$E$59),4)</f>
        <v>0.38869999999999999</v>
      </c>
      <c r="F48" s="37">
        <f>ROUND((B48/$F$59),4)-0.0001</f>
        <v>0.27890000000000004</v>
      </c>
      <c r="G48" s="34"/>
      <c r="H48" s="34"/>
      <c r="I48" s="34"/>
      <c r="J48" s="37">
        <f>ROUND((B48/$J$59),4)+0.0001</f>
        <v>0.3967</v>
      </c>
      <c r="K48" s="34"/>
      <c r="L48" s="34"/>
      <c r="M48" s="34"/>
      <c r="N48" s="37">
        <f>ROUND((B48/$N$59),4)</f>
        <v>0.98380000000000001</v>
      </c>
      <c r="O48" s="37">
        <f>ROUND((B48/$O$59),4)+0.0001</f>
        <v>0.3967</v>
      </c>
    </row>
    <row r="49" spans="1:24" x14ac:dyDescent="0.25">
      <c r="A49" s="69" t="s">
        <v>7</v>
      </c>
      <c r="B49" s="203">
        <f>'Hyperion Data'!P40</f>
        <v>3737734.6099999994</v>
      </c>
      <c r="C49" s="34"/>
      <c r="D49" s="34"/>
      <c r="E49" s="37">
        <f t="shared" ref="E49:E55" si="3">ROUND((B49/$E$59),4)</f>
        <v>3.7000000000000002E-3</v>
      </c>
      <c r="F49" s="37">
        <f>ROUND((B49/$F$59),4)</f>
        <v>2.7000000000000001E-3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24" x14ac:dyDescent="0.25">
      <c r="A50" s="69" t="s">
        <v>286</v>
      </c>
      <c r="B50" s="203">
        <f>'Hyperion Data'!Q40</f>
        <v>0</v>
      </c>
      <c r="C50" s="34"/>
      <c r="D50" s="34"/>
      <c r="E50" s="37">
        <f t="shared" si="3"/>
        <v>0</v>
      </c>
      <c r="F50" s="37"/>
      <c r="G50" s="34"/>
      <c r="H50" s="34"/>
      <c r="I50" s="34"/>
      <c r="J50" s="34"/>
      <c r="K50" s="34"/>
      <c r="L50" s="34"/>
      <c r="M50" s="34"/>
      <c r="N50" s="34"/>
      <c r="O50" s="34"/>
    </row>
    <row r="51" spans="1:24" x14ac:dyDescent="0.25">
      <c r="A51" s="69" t="s">
        <v>8</v>
      </c>
      <c r="B51" s="203">
        <f>'Hyperion Data'!R40</f>
        <v>0</v>
      </c>
      <c r="C51" s="34"/>
      <c r="D51" s="34"/>
      <c r="E51" s="37">
        <f t="shared" si="3"/>
        <v>0</v>
      </c>
      <c r="F51" s="37">
        <f>ROUND((B51/$F$59),4)</f>
        <v>0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24" x14ac:dyDescent="0.25">
      <c r="A52" s="69" t="s">
        <v>9</v>
      </c>
      <c r="B52" s="203">
        <f>'Hyperion Data'!S40</f>
        <v>0</v>
      </c>
      <c r="C52" s="34"/>
      <c r="D52" s="34"/>
      <c r="E52" s="37">
        <f t="shared" si="3"/>
        <v>0</v>
      </c>
      <c r="F52" s="37">
        <f>ROUND((B52/$F$59),4)</f>
        <v>0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24" x14ac:dyDescent="0.25">
      <c r="A53" s="69" t="s">
        <v>287</v>
      </c>
      <c r="B53" s="203">
        <f>'Hyperion Data'!T40</f>
        <v>294.3</v>
      </c>
      <c r="C53" s="34"/>
      <c r="D53" s="34"/>
      <c r="E53" s="37">
        <f t="shared" si="3"/>
        <v>0</v>
      </c>
      <c r="F53" s="37">
        <f>ROUND((B53/$F$59),4)</f>
        <v>0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24" x14ac:dyDescent="0.25">
      <c r="A54" s="69" t="s">
        <v>10</v>
      </c>
      <c r="B54" s="203"/>
      <c r="C54" s="34"/>
      <c r="D54" s="37">
        <f>ROUND((B54/$D$59),4)</f>
        <v>0</v>
      </c>
      <c r="E54" s="37">
        <f t="shared" si="3"/>
        <v>0</v>
      </c>
      <c r="F54" s="37">
        <f>ROUND((B54/$F$59),4)</f>
        <v>0</v>
      </c>
      <c r="G54" s="34"/>
      <c r="H54" s="37">
        <f>ROUND((B54/$H$59),4)</f>
        <v>0</v>
      </c>
      <c r="I54" s="34"/>
      <c r="J54" s="37">
        <f>ROUND((B54/$J$59),4)</f>
        <v>0</v>
      </c>
      <c r="K54" s="34"/>
      <c r="L54" s="34"/>
      <c r="M54" s="37">
        <f>ROUND((B54/$M$59),4)</f>
        <v>0</v>
      </c>
      <c r="N54" s="34"/>
      <c r="O54" s="34"/>
    </row>
    <row r="55" spans="1:24" x14ac:dyDescent="0.25">
      <c r="A55" s="69" t="s">
        <v>333</v>
      </c>
      <c r="B55" s="203">
        <f>'Hyperion Data'!Y40</f>
        <v>80069</v>
      </c>
      <c r="C55" s="34"/>
      <c r="D55" s="37"/>
      <c r="E55" s="37">
        <f t="shared" si="3"/>
        <v>1E-4</v>
      </c>
      <c r="F55" s="37">
        <f>ROUND((B55/$F$59),4)</f>
        <v>1E-4</v>
      </c>
      <c r="G55" s="34"/>
      <c r="H55" s="37"/>
      <c r="I55" s="34"/>
      <c r="J55" s="37"/>
      <c r="K55" s="34"/>
      <c r="L55" s="34"/>
      <c r="M55" s="37"/>
      <c r="N55" s="34"/>
      <c r="O55" s="34"/>
    </row>
    <row r="56" spans="1:24" x14ac:dyDescent="0.25">
      <c r="E56" s="37"/>
      <c r="H56" s="34"/>
    </row>
    <row r="57" spans="1:24" x14ac:dyDescent="0.25">
      <c r="A57" s="69" t="s">
        <v>11</v>
      </c>
      <c r="B57" s="73">
        <f t="shared" ref="B57:D57" si="4">SUM(B39:B54)</f>
        <v>1416179317.4099998</v>
      </c>
      <c r="C57" s="70">
        <f t="shared" si="4"/>
        <v>1</v>
      </c>
      <c r="D57" s="70">
        <f t="shared" si="4"/>
        <v>1</v>
      </c>
      <c r="E57" s="70">
        <f>SUM(E39:E55)</f>
        <v>1</v>
      </c>
      <c r="F57" s="70">
        <f>SUM(F39:F55)</f>
        <v>1.0000000000000002</v>
      </c>
      <c r="G57" s="70">
        <f t="shared" ref="G57:O57" si="5">SUM(G39:G54)</f>
        <v>1</v>
      </c>
      <c r="H57" s="70">
        <f t="shared" si="5"/>
        <v>0.99999999999999989</v>
      </c>
      <c r="I57" s="70">
        <f t="shared" si="5"/>
        <v>1</v>
      </c>
      <c r="J57" s="70">
        <f t="shared" si="5"/>
        <v>1</v>
      </c>
      <c r="K57" s="70">
        <f t="shared" si="5"/>
        <v>1</v>
      </c>
      <c r="L57" s="70">
        <f t="shared" si="5"/>
        <v>1</v>
      </c>
      <c r="M57" s="70">
        <f t="shared" si="5"/>
        <v>1</v>
      </c>
      <c r="N57" s="70">
        <f t="shared" si="5"/>
        <v>1</v>
      </c>
      <c r="O57" s="70">
        <f t="shared" si="5"/>
        <v>1</v>
      </c>
    </row>
    <row r="59" spans="1:24" x14ac:dyDescent="0.25">
      <c r="A59" s="74" t="s">
        <v>131</v>
      </c>
      <c r="B59" s="66"/>
      <c r="C59" s="67">
        <f>B41+B42+B43+B44+B45</f>
        <v>423378295.67000002</v>
      </c>
      <c r="D59" s="67">
        <f>B41+B42+B43+B44+B45+B54</f>
        <v>423378295.67000002</v>
      </c>
      <c r="E59" s="67">
        <f>B41+B42+B43+B44+B45+B47+B48+B49+B54+B51+B52+B50+B40+B46+B53+B55</f>
        <v>1004774195.6999999</v>
      </c>
      <c r="F59" s="67">
        <f>B39+B41+B42+B43+B44+B45+B47+B48+B49+B51+B52+B54+B53+B55</f>
        <v>1399850449.4899998</v>
      </c>
      <c r="G59" s="68">
        <f>B41+B42</f>
        <v>226130486.71999997</v>
      </c>
      <c r="H59" s="68">
        <f>B41+B42+B43+B44+B45+B47+B54</f>
        <v>594036771.71934628</v>
      </c>
      <c r="I59" s="72">
        <f>B43+B44+B45</f>
        <v>197247808.94999999</v>
      </c>
      <c r="J59" s="68">
        <f>B41+B42+B43+B44+B45+B47++B48+B54</f>
        <v>984547160.87</v>
      </c>
      <c r="K59" s="68">
        <f>B43+B44</f>
        <v>131656781.39999999</v>
      </c>
      <c r="L59" s="68">
        <f>B42+B45+B44</f>
        <v>383958667.74000001</v>
      </c>
      <c r="M59" s="68">
        <f>B41+B54+B47</f>
        <v>203661413.11934629</v>
      </c>
      <c r="N59" s="68">
        <f>B43+B48</f>
        <v>396927080.01065373</v>
      </c>
      <c r="O59" s="72">
        <f>B41+B42+B43+B44+B45+B47+B48</f>
        <v>984547160.87</v>
      </c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15.75" thickBot="1" x14ac:dyDescent="0.3"/>
    <row r="61" spans="1:24" ht="15.75" thickBot="1" x14ac:dyDescent="0.3">
      <c r="A61" s="158" t="s">
        <v>220</v>
      </c>
      <c r="B61" s="3"/>
    </row>
    <row r="62" spans="1:24" ht="15.75" thickBot="1" x14ac:dyDescent="0.3">
      <c r="A62" s="3"/>
      <c r="C62" s="8" t="s">
        <v>15</v>
      </c>
      <c r="D62" s="8" t="s">
        <v>17</v>
      </c>
      <c r="E62" s="8" t="s">
        <v>20</v>
      </c>
      <c r="F62" s="8" t="s">
        <v>24</v>
      </c>
      <c r="G62" s="8" t="s">
        <v>25</v>
      </c>
      <c r="H62" s="8" t="s">
        <v>26</v>
      </c>
      <c r="I62" s="8" t="s">
        <v>27</v>
      </c>
      <c r="J62" s="8" t="s">
        <v>28</v>
      </c>
      <c r="K62" s="8" t="s">
        <v>29</v>
      </c>
      <c r="L62" s="8" t="str">
        <f>L38</f>
        <v>ZE</v>
      </c>
      <c r="M62" s="8" t="str">
        <f t="shared" ref="M62:O62" si="6">M38</f>
        <v>ZG</v>
      </c>
      <c r="N62" s="8" t="str">
        <f t="shared" si="6"/>
        <v>ZI</v>
      </c>
      <c r="O62" s="8" t="str">
        <f t="shared" si="6"/>
        <v>ZK</v>
      </c>
      <c r="P62" s="33"/>
      <c r="Q62" s="33"/>
      <c r="R62" s="33"/>
      <c r="S62" s="33"/>
      <c r="T62" s="33"/>
      <c r="U62" s="33"/>
      <c r="V62" s="33"/>
      <c r="W62" s="33"/>
      <c r="X62" s="33"/>
    </row>
    <row r="63" spans="1:24" x14ac:dyDescent="0.25">
      <c r="A63" s="3"/>
      <c r="B63" s="69" t="s">
        <v>0</v>
      </c>
      <c r="C63" s="34"/>
      <c r="D63" s="34"/>
      <c r="E63" s="34"/>
      <c r="F63" s="37">
        <f>ROUND((AVERAGE(F15,F39)),4)-0.0001</f>
        <v>0.15150000000000002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24" x14ac:dyDescent="0.25">
      <c r="A64" s="3"/>
      <c r="B64" s="69" t="s">
        <v>86</v>
      </c>
      <c r="C64" s="34"/>
      <c r="D64" s="34"/>
      <c r="E64" s="37">
        <f>ROUND((AVERAGE(E16,E40)),4)</f>
        <v>7.0000000000000001E-3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x14ac:dyDescent="0.25">
      <c r="A65" s="3"/>
      <c r="B65" s="69" t="s">
        <v>1</v>
      </c>
      <c r="C65" s="37">
        <f>ROUND((AVERAGE(C17,C41)),4)-0.0001</f>
        <v>6.7000000000000004E-2</v>
      </c>
      <c r="D65" s="37">
        <f>ROUND((AVERAGE(D17,D41)),4)</f>
        <v>6.7100000000000007E-2</v>
      </c>
      <c r="E65" s="37">
        <f>ROUND((AVERAGE(E17,E41)),4)-0.0001</f>
        <v>2.9000000000000001E-2</v>
      </c>
      <c r="F65" s="37">
        <f>ROUND((AVERAGE(F17,F41)),4)</f>
        <v>2.4400000000000002E-2</v>
      </c>
      <c r="G65" s="37">
        <f>ROUND((AVERAGE(G17,G41)),4)</f>
        <v>0.12429999999999999</v>
      </c>
      <c r="H65" s="37">
        <f>ROUND((AVERAGE(H17,H41)),4)</f>
        <v>4.9000000000000002E-2</v>
      </c>
      <c r="I65" s="37"/>
      <c r="J65" s="37">
        <f>ROUND((AVERAGE(J17,J41)),4)</f>
        <v>2.9600000000000001E-2</v>
      </c>
      <c r="K65" s="37"/>
      <c r="L65" s="37"/>
      <c r="M65" s="37">
        <f>ROUND((AVERAGE(M17,M41)),4)</f>
        <v>0.1542</v>
      </c>
      <c r="N65" s="37"/>
      <c r="O65" s="37">
        <f>ROUND((AVERAGE(O17,O41)),4)</f>
        <v>2.9600000000000001E-2</v>
      </c>
    </row>
    <row r="66" spans="1:15" x14ac:dyDescent="0.25">
      <c r="A66" s="3"/>
      <c r="B66" s="69" t="s">
        <v>2</v>
      </c>
      <c r="C66" s="37">
        <f>ROUND((AVERAGE(C18,C42)),4)-0.0001</f>
        <v>0.47320000000000001</v>
      </c>
      <c r="D66" s="37">
        <f>ROUND((AVERAGE(D18,D42)),4)-0.0001</f>
        <v>0.47320000000000001</v>
      </c>
      <c r="E66" s="37">
        <f>ROUND((AVERAGE(E18,E42)),4)</f>
        <v>0.2069</v>
      </c>
      <c r="F66" s="37">
        <f>ROUND((AVERAGE(F18,F42)),4)-0</f>
        <v>0.1787</v>
      </c>
      <c r="G66" s="37">
        <f>ROUND((AVERAGE(G18,G42)),4)-0</f>
        <v>0.87570000000000003</v>
      </c>
      <c r="H66" s="37">
        <f>ROUND((AVERAGE(H18,H42)),4)</f>
        <v>0.34720000000000001</v>
      </c>
      <c r="I66" s="37"/>
      <c r="J66" s="37">
        <f>ROUND((AVERAGE(J18,J42)),4)-0.0001</f>
        <v>0.20980000000000001</v>
      </c>
      <c r="K66" s="37"/>
      <c r="L66" s="37">
        <f>ROUND((AVERAGE(L18,L42)),4)-0.0001</f>
        <v>0.51829999999999998</v>
      </c>
      <c r="M66" s="37"/>
      <c r="N66" s="37"/>
      <c r="O66" s="37">
        <f>ROUND((AVERAGE(O18,O42)),4)-0.0001</f>
        <v>0.20980000000000001</v>
      </c>
    </row>
    <row r="67" spans="1:15" x14ac:dyDescent="0.25">
      <c r="A67" s="3"/>
      <c r="B67" s="69" t="s">
        <v>3</v>
      </c>
      <c r="C67" s="37">
        <f>ROUND((AVERAGE(C19,C43)),4)</f>
        <v>2.0299999999999999E-2</v>
      </c>
      <c r="D67" s="37">
        <f>ROUND((AVERAGE(D19,D43)),4)</f>
        <v>2.0299999999999999E-2</v>
      </c>
      <c r="E67" s="37">
        <f>ROUND((AVERAGE(E19,E43)),4)</f>
        <v>8.8999999999999999E-3</v>
      </c>
      <c r="F67" s="37">
        <f>ROUND((AVERAGE(F19,F43)),4)</f>
        <v>8.0000000000000002E-3</v>
      </c>
      <c r="G67" s="37"/>
      <c r="H67" s="37">
        <f>ROUND((AVERAGE(H19,H43)),4)</f>
        <v>1.49E-2</v>
      </c>
      <c r="I67" s="37">
        <f>ROUND((AVERAGE(I19,I43)),4)</f>
        <v>4.41E-2</v>
      </c>
      <c r="J67" s="37">
        <f>ROUND((AVERAGE(J19,J43)),4)</f>
        <v>8.9999999999999993E-3</v>
      </c>
      <c r="K67" s="37">
        <f>ROUND((AVERAGE(K19,K43)),4)</f>
        <v>6.5100000000000005E-2</v>
      </c>
      <c r="L67" s="37"/>
      <c r="M67" s="37"/>
      <c r="N67" s="37">
        <f>ROUND((AVERAGE(N19,N43)),4)</f>
        <v>2.23E-2</v>
      </c>
      <c r="O67" s="37">
        <f>ROUND((AVERAGE(O19,O43)),4)</f>
        <v>8.9999999999999993E-3</v>
      </c>
    </row>
    <row r="68" spans="1:15" x14ac:dyDescent="0.25">
      <c r="A68" s="3"/>
      <c r="B68" s="69" t="s">
        <v>4</v>
      </c>
      <c r="C68" s="37">
        <f>ROUND((AVERAGE(C20,C44)),4)-0</f>
        <v>0.2903</v>
      </c>
      <c r="D68" s="37">
        <f>ROUND((AVERAGE(D20,D44)),4)-0</f>
        <v>0.2903</v>
      </c>
      <c r="E68" s="37">
        <f>ROUND((AVERAGE(E20,E44)),4)-0.0002</f>
        <v>0.1265</v>
      </c>
      <c r="F68" s="37">
        <f>ROUND((AVERAGE(F20,F44)),4)-0</f>
        <v>0.1086</v>
      </c>
      <c r="G68" s="37"/>
      <c r="H68" s="37">
        <f>ROUND((AVERAGE(H20,H44)),4)</f>
        <v>0.2127</v>
      </c>
      <c r="I68" s="37">
        <f>ROUND((AVERAGE(I20,I44)),4)</f>
        <v>0.63139999999999996</v>
      </c>
      <c r="J68" s="37">
        <f>ROUND((AVERAGE(J20,J44)),4)</f>
        <v>0.12859999999999999</v>
      </c>
      <c r="K68" s="37">
        <f>ROUND((AVERAGE(K20,K44)),4)-0.0001</f>
        <v>0.93490000000000006</v>
      </c>
      <c r="L68" s="37">
        <f>ROUND((AVERAGE(L20,L44)),4)</f>
        <v>0.31819999999999998</v>
      </c>
      <c r="M68" s="37"/>
      <c r="N68" s="37"/>
      <c r="O68" s="37">
        <f>ROUND((AVERAGE(O20,O44)),4)</f>
        <v>0.12859999999999999</v>
      </c>
    </row>
    <row r="69" spans="1:15" x14ac:dyDescent="0.25">
      <c r="A69" s="3"/>
      <c r="B69" s="69" t="s">
        <v>5</v>
      </c>
      <c r="C69" s="37">
        <f>ROUND((AVERAGE(C21,C45)),4)</f>
        <v>0.1492</v>
      </c>
      <c r="D69" s="37">
        <f>ROUND((AVERAGE(D21,D45)),4)-0.0001</f>
        <v>0.14910000000000001</v>
      </c>
      <c r="E69" s="37">
        <f>ROUND((AVERAGE(E21,E45)),4)</f>
        <v>6.5100000000000005E-2</v>
      </c>
      <c r="F69" s="37">
        <f>ROUND((AVERAGE(F21,F45)),4)</f>
        <v>5.5599999999999997E-2</v>
      </c>
      <c r="G69" s="37"/>
      <c r="H69" s="37">
        <f>ROUND((AVERAGE(H21,H45)),4)</f>
        <v>0.10929999999999999</v>
      </c>
      <c r="I69" s="37">
        <f>ROUND((AVERAGE(I21,I45)),4)-0</f>
        <v>0.32450000000000001</v>
      </c>
      <c r="J69" s="37">
        <f>ROUND((AVERAGE(J21,J45)),4)</f>
        <v>6.6100000000000006E-2</v>
      </c>
      <c r="K69" s="37"/>
      <c r="L69" s="37">
        <f>ROUND((AVERAGE(L21,L45)),4)</f>
        <v>0.16350000000000001</v>
      </c>
      <c r="M69" s="37"/>
      <c r="N69" s="37"/>
      <c r="O69" s="37">
        <f>ROUND((AVERAGE(O21,O45)),4)</f>
        <v>6.6100000000000006E-2</v>
      </c>
    </row>
    <row r="70" spans="1:15" x14ac:dyDescent="0.25">
      <c r="A70" s="3"/>
      <c r="B70" s="69" t="s">
        <v>6</v>
      </c>
      <c r="C70" s="37"/>
      <c r="D70" s="37"/>
      <c r="E70" s="37">
        <f>ROUND((AVERAGE(E22,E46)),4)</f>
        <v>1.1999999999999999E-3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"/>
      <c r="B71" s="69" t="s">
        <v>104</v>
      </c>
      <c r="C71" s="37"/>
      <c r="D71" s="37"/>
      <c r="E71" s="37">
        <f>ROUND((AVERAGE(E23,E47)),4)</f>
        <v>0.15890000000000001</v>
      </c>
      <c r="F71" s="37">
        <f>ROUND((AVERAGE(F23,F47)),4)</f>
        <v>0.1343</v>
      </c>
      <c r="G71" s="37"/>
      <c r="H71" s="37">
        <f>ROUND((AVERAGE(H23,H47)),4)-0.0001</f>
        <v>0.26690000000000003</v>
      </c>
      <c r="I71" s="37"/>
      <c r="J71" s="37">
        <f>ROUND((AVERAGE(J23,J47)),4)</f>
        <v>0.1613</v>
      </c>
      <c r="K71" s="37"/>
      <c r="L71" s="37"/>
      <c r="M71" s="37">
        <f>ROUND((AVERAGE(M23,M47)),4)-0.0001</f>
        <v>0.8458</v>
      </c>
      <c r="N71" s="37"/>
      <c r="O71" s="37">
        <f>ROUND((AVERAGE(O23,O47)),4)</f>
        <v>0.1613</v>
      </c>
    </row>
    <row r="72" spans="1:15" x14ac:dyDescent="0.25">
      <c r="A72" s="3"/>
      <c r="B72" s="69" t="s">
        <v>106</v>
      </c>
      <c r="C72" s="37"/>
      <c r="D72" s="37"/>
      <c r="E72" s="37">
        <f>ROUND((AVERAGE(E24,E48)),4)+0.0001</f>
        <v>0.39</v>
      </c>
      <c r="F72" s="37">
        <f>ROUND((AVERAGE(F24,F48)),4)-0.0002</f>
        <v>0.33300000000000002</v>
      </c>
      <c r="G72" s="37"/>
      <c r="H72" s="37"/>
      <c r="I72" s="37"/>
      <c r="J72" s="37">
        <f>ROUND((AVERAGE(J24,J48)),4)-0.0001</f>
        <v>0.39560000000000001</v>
      </c>
      <c r="K72" s="37"/>
      <c r="L72" s="37"/>
      <c r="M72" s="37"/>
      <c r="N72" s="37">
        <f>ROUND((AVERAGE(N24,N48)),4)-0</f>
        <v>0.97770000000000001</v>
      </c>
      <c r="O72" s="37">
        <f>ROUND((AVERAGE(O24,O48)),4)-0.0001</f>
        <v>0.39560000000000001</v>
      </c>
    </row>
    <row r="73" spans="1:15" x14ac:dyDescent="0.25">
      <c r="A73" s="3"/>
      <c r="B73" s="69" t="s">
        <v>7</v>
      </c>
      <c r="C73" s="37"/>
      <c r="D73" s="37"/>
      <c r="E73" s="37">
        <f>ROUND((AVERAGE(E25,E49)),4)</f>
        <v>2.7000000000000001E-3</v>
      </c>
      <c r="F73" s="37">
        <f>ROUND((AVERAGE(F25,F49)),4)</f>
        <v>2.2000000000000001E-3</v>
      </c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"/>
      <c r="B74" s="69" t="s">
        <v>286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"/>
      <c r="B75" s="69" t="s">
        <v>8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"/>
      <c r="B76" s="69" t="s">
        <v>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"/>
      <c r="B77" s="69" t="s">
        <v>287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"/>
      <c r="B78" s="69" t="s">
        <v>10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"/>
      <c r="B79" s="69" t="s">
        <v>333</v>
      </c>
      <c r="C79" s="37"/>
      <c r="D79" s="37"/>
      <c r="E79" s="37">
        <f>ROUND((AVERAGE(E31,E55)),4)</f>
        <v>3.8E-3</v>
      </c>
      <c r="F79" s="37">
        <f>ROUND((AVERAGE(F31,F55)),4)</f>
        <v>3.7000000000000002E-3</v>
      </c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"/>
      <c r="H80" s="34"/>
    </row>
    <row r="81" spans="1:15" x14ac:dyDescent="0.25">
      <c r="A81" s="3"/>
      <c r="B81" s="69" t="s">
        <v>11</v>
      </c>
      <c r="C81" s="70">
        <f>SUM(C63:C78)</f>
        <v>1</v>
      </c>
      <c r="D81" s="70">
        <f>SUM(D63:D78)</f>
        <v>1</v>
      </c>
      <c r="E81" s="70">
        <f>SUM(E63:E79)</f>
        <v>1</v>
      </c>
      <c r="F81" s="70">
        <f>SUM(F63:F79)</f>
        <v>1</v>
      </c>
      <c r="G81" s="70">
        <f t="shared" ref="G81:O81" si="7">SUM(G63:G78)</f>
        <v>1</v>
      </c>
      <c r="H81" s="70">
        <f t="shared" si="7"/>
        <v>1</v>
      </c>
      <c r="I81" s="70">
        <f t="shared" si="7"/>
        <v>1</v>
      </c>
      <c r="J81" s="70">
        <f t="shared" si="7"/>
        <v>1</v>
      </c>
      <c r="K81" s="70">
        <f t="shared" si="7"/>
        <v>1</v>
      </c>
      <c r="L81" s="70">
        <f t="shared" si="7"/>
        <v>1</v>
      </c>
      <c r="M81" s="70">
        <f t="shared" si="7"/>
        <v>1</v>
      </c>
      <c r="N81" s="70">
        <f t="shared" si="7"/>
        <v>1</v>
      </c>
      <c r="O81" s="70">
        <f t="shared" si="7"/>
        <v>1</v>
      </c>
    </row>
    <row r="82" spans="1:15" x14ac:dyDescent="0.25">
      <c r="A82" s="3"/>
      <c r="O82" s="291"/>
    </row>
    <row r="83" spans="1:15" x14ac:dyDescent="0.25">
      <c r="A83" s="3"/>
      <c r="C83" s="285">
        <f t="shared" ref="C83:O83" si="8">C71+C72</f>
        <v>0</v>
      </c>
      <c r="D83" s="285">
        <f t="shared" si="8"/>
        <v>0</v>
      </c>
      <c r="E83" s="285">
        <f>E71+E72</f>
        <v>0.54890000000000005</v>
      </c>
      <c r="F83" s="285">
        <f t="shared" si="8"/>
        <v>0.46730000000000005</v>
      </c>
      <c r="G83" s="285">
        <f t="shared" si="8"/>
        <v>0</v>
      </c>
      <c r="H83" s="285">
        <f t="shared" si="8"/>
        <v>0.26690000000000003</v>
      </c>
      <c r="I83" s="285">
        <f t="shared" si="8"/>
        <v>0</v>
      </c>
      <c r="J83" s="285">
        <f t="shared" si="8"/>
        <v>0.55689999999999995</v>
      </c>
      <c r="K83" s="285">
        <f t="shared" si="8"/>
        <v>0</v>
      </c>
      <c r="L83" s="285">
        <f t="shared" si="8"/>
        <v>0</v>
      </c>
      <c r="M83" s="285">
        <f t="shared" si="8"/>
        <v>0.8458</v>
      </c>
      <c r="N83" s="285">
        <f t="shared" si="8"/>
        <v>0.97770000000000001</v>
      </c>
      <c r="O83" s="285">
        <f t="shared" si="8"/>
        <v>0.55689999999999995</v>
      </c>
    </row>
  </sheetData>
  <mergeCells count="2">
    <mergeCell ref="A2:M2"/>
    <mergeCell ref="A3:M3"/>
  </mergeCells>
  <printOptions horizontalCentered="1"/>
  <pageMargins left="0.7" right="0.7" top="0.75" bottom="0.75" header="0.3" footer="0.3"/>
  <pageSetup scale="3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L33"/>
  <sheetViews>
    <sheetView workbookViewId="0">
      <selection sqref="A1:E1"/>
    </sheetView>
  </sheetViews>
  <sheetFormatPr defaultColWidth="7.28515625" defaultRowHeight="15" x14ac:dyDescent="0.25"/>
  <cols>
    <col min="1" max="1" width="10.7109375" style="3" customWidth="1"/>
    <col min="2" max="2" width="17.7109375" style="3" bestFit="1" customWidth="1"/>
    <col min="3" max="3" width="17.28515625" style="3" customWidth="1"/>
    <col min="4" max="4" width="15.28515625" style="3" customWidth="1"/>
    <col min="5" max="5" width="19.28515625" style="3" hidden="1" customWidth="1"/>
    <col min="6" max="6" width="7.28515625" style="3"/>
    <col min="7" max="8" width="7" style="3" bestFit="1" customWidth="1"/>
    <col min="9" max="9" width="16.7109375" style="3" bestFit="1" customWidth="1"/>
    <col min="10" max="213" width="7.28515625" style="3"/>
    <col min="214" max="214" width="2.28515625" style="3" customWidth="1"/>
    <col min="215" max="215" width="6" style="3" customWidth="1"/>
    <col min="216" max="217" width="2.28515625" style="3" customWidth="1"/>
    <col min="218" max="218" width="9" style="3" bestFit="1" customWidth="1"/>
    <col min="219" max="219" width="2.28515625" style="3" customWidth="1"/>
    <col min="220" max="220" width="9" style="3" bestFit="1" customWidth="1"/>
    <col min="221" max="221" width="2.28515625" style="3" customWidth="1"/>
    <col min="222" max="222" width="9" style="3" bestFit="1" customWidth="1"/>
    <col min="223" max="223" width="2.28515625" style="3" customWidth="1"/>
    <col min="224" max="224" width="9" style="3" bestFit="1" customWidth="1"/>
    <col min="225" max="225" width="2.28515625" style="3" customWidth="1"/>
    <col min="226" max="226" width="9" style="3" bestFit="1" customWidth="1"/>
    <col min="227" max="227" width="2.28515625" style="3" customWidth="1"/>
    <col min="228" max="228" width="9" style="3" bestFit="1" customWidth="1"/>
    <col min="229" max="229" width="5" style="3" customWidth="1"/>
    <col min="230" max="230" width="9" style="3" bestFit="1" customWidth="1"/>
    <col min="231" max="231" width="2.28515625" style="3" customWidth="1"/>
    <col min="232" max="232" width="9" style="3" bestFit="1" customWidth="1"/>
    <col min="233" max="233" width="2.28515625" style="3" customWidth="1"/>
    <col min="234" max="234" width="9" style="3" bestFit="1" customWidth="1"/>
    <col min="235" max="235" width="2.28515625" style="3" customWidth="1"/>
    <col min="236" max="236" width="9" style="3" bestFit="1" customWidth="1"/>
    <col min="237" max="237" width="6.28515625" style="3" customWidth="1"/>
    <col min="238" max="238" width="9.28515625" style="3" customWidth="1"/>
    <col min="239" max="239" width="9.42578125" style="3" customWidth="1"/>
    <col min="240" max="240" width="9.7109375" style="3" customWidth="1"/>
    <col min="241" max="241" width="4.42578125" style="3" customWidth="1"/>
    <col min="242" max="242" width="10.28515625" style="3" customWidth="1"/>
    <col min="243" max="469" width="7.28515625" style="3"/>
    <col min="470" max="470" width="2.28515625" style="3" customWidth="1"/>
    <col min="471" max="471" width="6" style="3" customWidth="1"/>
    <col min="472" max="473" width="2.28515625" style="3" customWidth="1"/>
    <col min="474" max="474" width="9" style="3" bestFit="1" customWidth="1"/>
    <col min="475" max="475" width="2.28515625" style="3" customWidth="1"/>
    <col min="476" max="476" width="9" style="3" bestFit="1" customWidth="1"/>
    <col min="477" max="477" width="2.28515625" style="3" customWidth="1"/>
    <col min="478" max="478" width="9" style="3" bestFit="1" customWidth="1"/>
    <col min="479" max="479" width="2.28515625" style="3" customWidth="1"/>
    <col min="480" max="480" width="9" style="3" bestFit="1" customWidth="1"/>
    <col min="481" max="481" width="2.28515625" style="3" customWidth="1"/>
    <col min="482" max="482" width="9" style="3" bestFit="1" customWidth="1"/>
    <col min="483" max="483" width="2.28515625" style="3" customWidth="1"/>
    <col min="484" max="484" width="9" style="3" bestFit="1" customWidth="1"/>
    <col min="485" max="485" width="5" style="3" customWidth="1"/>
    <col min="486" max="486" width="9" style="3" bestFit="1" customWidth="1"/>
    <col min="487" max="487" width="2.28515625" style="3" customWidth="1"/>
    <col min="488" max="488" width="9" style="3" bestFit="1" customWidth="1"/>
    <col min="489" max="489" width="2.28515625" style="3" customWidth="1"/>
    <col min="490" max="490" width="9" style="3" bestFit="1" customWidth="1"/>
    <col min="491" max="491" width="2.28515625" style="3" customWidth="1"/>
    <col min="492" max="492" width="9" style="3" bestFit="1" customWidth="1"/>
    <col min="493" max="493" width="6.28515625" style="3" customWidth="1"/>
    <col min="494" max="494" width="9.28515625" style="3" customWidth="1"/>
    <col min="495" max="495" width="9.42578125" style="3" customWidth="1"/>
    <col min="496" max="496" width="9.7109375" style="3" customWidth="1"/>
    <col min="497" max="497" width="4.42578125" style="3" customWidth="1"/>
    <col min="498" max="498" width="10.28515625" style="3" customWidth="1"/>
    <col min="499" max="725" width="7.28515625" style="3"/>
    <col min="726" max="726" width="2.28515625" style="3" customWidth="1"/>
    <col min="727" max="727" width="6" style="3" customWidth="1"/>
    <col min="728" max="729" width="2.28515625" style="3" customWidth="1"/>
    <col min="730" max="730" width="9" style="3" bestFit="1" customWidth="1"/>
    <col min="731" max="731" width="2.28515625" style="3" customWidth="1"/>
    <col min="732" max="732" width="9" style="3" bestFit="1" customWidth="1"/>
    <col min="733" max="733" width="2.28515625" style="3" customWidth="1"/>
    <col min="734" max="734" width="9" style="3" bestFit="1" customWidth="1"/>
    <col min="735" max="735" width="2.28515625" style="3" customWidth="1"/>
    <col min="736" max="736" width="9" style="3" bestFit="1" customWidth="1"/>
    <col min="737" max="737" width="2.28515625" style="3" customWidth="1"/>
    <col min="738" max="738" width="9" style="3" bestFit="1" customWidth="1"/>
    <col min="739" max="739" width="2.28515625" style="3" customWidth="1"/>
    <col min="740" max="740" width="9" style="3" bestFit="1" customWidth="1"/>
    <col min="741" max="741" width="5" style="3" customWidth="1"/>
    <col min="742" max="742" width="9" style="3" bestFit="1" customWidth="1"/>
    <col min="743" max="743" width="2.28515625" style="3" customWidth="1"/>
    <col min="744" max="744" width="9" style="3" bestFit="1" customWidth="1"/>
    <col min="745" max="745" width="2.28515625" style="3" customWidth="1"/>
    <col min="746" max="746" width="9" style="3" bestFit="1" customWidth="1"/>
    <col min="747" max="747" width="2.28515625" style="3" customWidth="1"/>
    <col min="748" max="748" width="9" style="3" bestFit="1" customWidth="1"/>
    <col min="749" max="749" width="6.28515625" style="3" customWidth="1"/>
    <col min="750" max="750" width="9.28515625" style="3" customWidth="1"/>
    <col min="751" max="751" width="9.42578125" style="3" customWidth="1"/>
    <col min="752" max="752" width="9.7109375" style="3" customWidth="1"/>
    <col min="753" max="753" width="4.42578125" style="3" customWidth="1"/>
    <col min="754" max="754" width="10.28515625" style="3" customWidth="1"/>
    <col min="755" max="981" width="7.28515625" style="3"/>
    <col min="982" max="982" width="2.28515625" style="3" customWidth="1"/>
    <col min="983" max="983" width="6" style="3" customWidth="1"/>
    <col min="984" max="985" width="2.28515625" style="3" customWidth="1"/>
    <col min="986" max="986" width="9" style="3" bestFit="1" customWidth="1"/>
    <col min="987" max="987" width="2.28515625" style="3" customWidth="1"/>
    <col min="988" max="988" width="9" style="3" bestFit="1" customWidth="1"/>
    <col min="989" max="989" width="2.28515625" style="3" customWidth="1"/>
    <col min="990" max="990" width="9" style="3" bestFit="1" customWidth="1"/>
    <col min="991" max="991" width="2.28515625" style="3" customWidth="1"/>
    <col min="992" max="992" width="9" style="3" bestFit="1" customWidth="1"/>
    <col min="993" max="993" width="2.28515625" style="3" customWidth="1"/>
    <col min="994" max="994" width="9" style="3" bestFit="1" customWidth="1"/>
    <col min="995" max="995" width="2.28515625" style="3" customWidth="1"/>
    <col min="996" max="996" width="9" style="3" bestFit="1" customWidth="1"/>
    <col min="997" max="997" width="5" style="3" customWidth="1"/>
    <col min="998" max="998" width="9" style="3" bestFit="1" customWidth="1"/>
    <col min="999" max="999" width="2.28515625" style="3" customWidth="1"/>
    <col min="1000" max="1000" width="9" style="3" bestFit="1" customWidth="1"/>
    <col min="1001" max="1001" width="2.28515625" style="3" customWidth="1"/>
    <col min="1002" max="1002" width="9" style="3" bestFit="1" customWidth="1"/>
    <col min="1003" max="1003" width="2.28515625" style="3" customWidth="1"/>
    <col min="1004" max="1004" width="9" style="3" bestFit="1" customWidth="1"/>
    <col min="1005" max="1005" width="6.28515625" style="3" customWidth="1"/>
    <col min="1006" max="1006" width="9.28515625" style="3" customWidth="1"/>
    <col min="1007" max="1007" width="9.42578125" style="3" customWidth="1"/>
    <col min="1008" max="1008" width="9.7109375" style="3" customWidth="1"/>
    <col min="1009" max="1009" width="4.42578125" style="3" customWidth="1"/>
    <col min="1010" max="1010" width="10.28515625" style="3" customWidth="1"/>
    <col min="1011" max="1237" width="7.28515625" style="3"/>
    <col min="1238" max="1238" width="2.28515625" style="3" customWidth="1"/>
    <col min="1239" max="1239" width="6" style="3" customWidth="1"/>
    <col min="1240" max="1241" width="2.28515625" style="3" customWidth="1"/>
    <col min="1242" max="1242" width="9" style="3" bestFit="1" customWidth="1"/>
    <col min="1243" max="1243" width="2.28515625" style="3" customWidth="1"/>
    <col min="1244" max="1244" width="9" style="3" bestFit="1" customWidth="1"/>
    <col min="1245" max="1245" width="2.28515625" style="3" customWidth="1"/>
    <col min="1246" max="1246" width="9" style="3" bestFit="1" customWidth="1"/>
    <col min="1247" max="1247" width="2.28515625" style="3" customWidth="1"/>
    <col min="1248" max="1248" width="9" style="3" bestFit="1" customWidth="1"/>
    <col min="1249" max="1249" width="2.28515625" style="3" customWidth="1"/>
    <col min="1250" max="1250" width="9" style="3" bestFit="1" customWidth="1"/>
    <col min="1251" max="1251" width="2.28515625" style="3" customWidth="1"/>
    <col min="1252" max="1252" width="9" style="3" bestFit="1" customWidth="1"/>
    <col min="1253" max="1253" width="5" style="3" customWidth="1"/>
    <col min="1254" max="1254" width="9" style="3" bestFit="1" customWidth="1"/>
    <col min="1255" max="1255" width="2.28515625" style="3" customWidth="1"/>
    <col min="1256" max="1256" width="9" style="3" bestFit="1" customWidth="1"/>
    <col min="1257" max="1257" width="2.28515625" style="3" customWidth="1"/>
    <col min="1258" max="1258" width="9" style="3" bestFit="1" customWidth="1"/>
    <col min="1259" max="1259" width="2.28515625" style="3" customWidth="1"/>
    <col min="1260" max="1260" width="9" style="3" bestFit="1" customWidth="1"/>
    <col min="1261" max="1261" width="6.28515625" style="3" customWidth="1"/>
    <col min="1262" max="1262" width="9.28515625" style="3" customWidth="1"/>
    <col min="1263" max="1263" width="9.42578125" style="3" customWidth="1"/>
    <col min="1264" max="1264" width="9.7109375" style="3" customWidth="1"/>
    <col min="1265" max="1265" width="4.42578125" style="3" customWidth="1"/>
    <col min="1266" max="1266" width="10.28515625" style="3" customWidth="1"/>
    <col min="1267" max="1493" width="7.28515625" style="3"/>
    <col min="1494" max="1494" width="2.28515625" style="3" customWidth="1"/>
    <col min="1495" max="1495" width="6" style="3" customWidth="1"/>
    <col min="1496" max="1497" width="2.28515625" style="3" customWidth="1"/>
    <col min="1498" max="1498" width="9" style="3" bestFit="1" customWidth="1"/>
    <col min="1499" max="1499" width="2.28515625" style="3" customWidth="1"/>
    <col min="1500" max="1500" width="9" style="3" bestFit="1" customWidth="1"/>
    <col min="1501" max="1501" width="2.28515625" style="3" customWidth="1"/>
    <col min="1502" max="1502" width="9" style="3" bestFit="1" customWidth="1"/>
    <col min="1503" max="1503" width="2.28515625" style="3" customWidth="1"/>
    <col min="1504" max="1504" width="9" style="3" bestFit="1" customWidth="1"/>
    <col min="1505" max="1505" width="2.28515625" style="3" customWidth="1"/>
    <col min="1506" max="1506" width="9" style="3" bestFit="1" customWidth="1"/>
    <col min="1507" max="1507" width="2.28515625" style="3" customWidth="1"/>
    <col min="1508" max="1508" width="9" style="3" bestFit="1" customWidth="1"/>
    <col min="1509" max="1509" width="5" style="3" customWidth="1"/>
    <col min="1510" max="1510" width="9" style="3" bestFit="1" customWidth="1"/>
    <col min="1511" max="1511" width="2.28515625" style="3" customWidth="1"/>
    <col min="1512" max="1512" width="9" style="3" bestFit="1" customWidth="1"/>
    <col min="1513" max="1513" width="2.28515625" style="3" customWidth="1"/>
    <col min="1514" max="1514" width="9" style="3" bestFit="1" customWidth="1"/>
    <col min="1515" max="1515" width="2.28515625" style="3" customWidth="1"/>
    <col min="1516" max="1516" width="9" style="3" bestFit="1" customWidth="1"/>
    <col min="1517" max="1517" width="6.28515625" style="3" customWidth="1"/>
    <col min="1518" max="1518" width="9.28515625" style="3" customWidth="1"/>
    <col min="1519" max="1519" width="9.42578125" style="3" customWidth="1"/>
    <col min="1520" max="1520" width="9.7109375" style="3" customWidth="1"/>
    <col min="1521" max="1521" width="4.42578125" style="3" customWidth="1"/>
    <col min="1522" max="1522" width="10.28515625" style="3" customWidth="1"/>
    <col min="1523" max="1749" width="7.28515625" style="3"/>
    <col min="1750" max="1750" width="2.28515625" style="3" customWidth="1"/>
    <col min="1751" max="1751" width="6" style="3" customWidth="1"/>
    <col min="1752" max="1753" width="2.28515625" style="3" customWidth="1"/>
    <col min="1754" max="1754" width="9" style="3" bestFit="1" customWidth="1"/>
    <col min="1755" max="1755" width="2.28515625" style="3" customWidth="1"/>
    <col min="1756" max="1756" width="9" style="3" bestFit="1" customWidth="1"/>
    <col min="1757" max="1757" width="2.28515625" style="3" customWidth="1"/>
    <col min="1758" max="1758" width="9" style="3" bestFit="1" customWidth="1"/>
    <col min="1759" max="1759" width="2.28515625" style="3" customWidth="1"/>
    <col min="1760" max="1760" width="9" style="3" bestFit="1" customWidth="1"/>
    <col min="1761" max="1761" width="2.28515625" style="3" customWidth="1"/>
    <col min="1762" max="1762" width="9" style="3" bestFit="1" customWidth="1"/>
    <col min="1763" max="1763" width="2.28515625" style="3" customWidth="1"/>
    <col min="1764" max="1764" width="9" style="3" bestFit="1" customWidth="1"/>
    <col min="1765" max="1765" width="5" style="3" customWidth="1"/>
    <col min="1766" max="1766" width="9" style="3" bestFit="1" customWidth="1"/>
    <col min="1767" max="1767" width="2.28515625" style="3" customWidth="1"/>
    <col min="1768" max="1768" width="9" style="3" bestFit="1" customWidth="1"/>
    <col min="1769" max="1769" width="2.28515625" style="3" customWidth="1"/>
    <col min="1770" max="1770" width="9" style="3" bestFit="1" customWidth="1"/>
    <col min="1771" max="1771" width="2.28515625" style="3" customWidth="1"/>
    <col min="1772" max="1772" width="9" style="3" bestFit="1" customWidth="1"/>
    <col min="1773" max="1773" width="6.28515625" style="3" customWidth="1"/>
    <col min="1774" max="1774" width="9.28515625" style="3" customWidth="1"/>
    <col min="1775" max="1775" width="9.42578125" style="3" customWidth="1"/>
    <col min="1776" max="1776" width="9.7109375" style="3" customWidth="1"/>
    <col min="1777" max="1777" width="4.42578125" style="3" customWidth="1"/>
    <col min="1778" max="1778" width="10.28515625" style="3" customWidth="1"/>
    <col min="1779" max="2005" width="7.28515625" style="3"/>
    <col min="2006" max="2006" width="2.28515625" style="3" customWidth="1"/>
    <col min="2007" max="2007" width="6" style="3" customWidth="1"/>
    <col min="2008" max="2009" width="2.28515625" style="3" customWidth="1"/>
    <col min="2010" max="2010" width="9" style="3" bestFit="1" customWidth="1"/>
    <col min="2011" max="2011" width="2.28515625" style="3" customWidth="1"/>
    <col min="2012" max="2012" width="9" style="3" bestFit="1" customWidth="1"/>
    <col min="2013" max="2013" width="2.28515625" style="3" customWidth="1"/>
    <col min="2014" max="2014" width="9" style="3" bestFit="1" customWidth="1"/>
    <col min="2015" max="2015" width="2.28515625" style="3" customWidth="1"/>
    <col min="2016" max="2016" width="9" style="3" bestFit="1" customWidth="1"/>
    <col min="2017" max="2017" width="2.28515625" style="3" customWidth="1"/>
    <col min="2018" max="2018" width="9" style="3" bestFit="1" customWidth="1"/>
    <col min="2019" max="2019" width="2.28515625" style="3" customWidth="1"/>
    <col min="2020" max="2020" width="9" style="3" bestFit="1" customWidth="1"/>
    <col min="2021" max="2021" width="5" style="3" customWidth="1"/>
    <col min="2022" max="2022" width="9" style="3" bestFit="1" customWidth="1"/>
    <col min="2023" max="2023" width="2.28515625" style="3" customWidth="1"/>
    <col min="2024" max="2024" width="9" style="3" bestFit="1" customWidth="1"/>
    <col min="2025" max="2025" width="2.28515625" style="3" customWidth="1"/>
    <col min="2026" max="2026" width="9" style="3" bestFit="1" customWidth="1"/>
    <col min="2027" max="2027" width="2.28515625" style="3" customWidth="1"/>
    <col min="2028" max="2028" width="9" style="3" bestFit="1" customWidth="1"/>
    <col min="2029" max="2029" width="6.28515625" style="3" customWidth="1"/>
    <col min="2030" max="2030" width="9.28515625" style="3" customWidth="1"/>
    <col min="2031" max="2031" width="9.42578125" style="3" customWidth="1"/>
    <col min="2032" max="2032" width="9.7109375" style="3" customWidth="1"/>
    <col min="2033" max="2033" width="4.42578125" style="3" customWidth="1"/>
    <col min="2034" max="2034" width="10.28515625" style="3" customWidth="1"/>
    <col min="2035" max="2261" width="7.28515625" style="3"/>
    <col min="2262" max="2262" width="2.28515625" style="3" customWidth="1"/>
    <col min="2263" max="2263" width="6" style="3" customWidth="1"/>
    <col min="2264" max="2265" width="2.28515625" style="3" customWidth="1"/>
    <col min="2266" max="2266" width="9" style="3" bestFit="1" customWidth="1"/>
    <col min="2267" max="2267" width="2.28515625" style="3" customWidth="1"/>
    <col min="2268" max="2268" width="9" style="3" bestFit="1" customWidth="1"/>
    <col min="2269" max="2269" width="2.28515625" style="3" customWidth="1"/>
    <col min="2270" max="2270" width="9" style="3" bestFit="1" customWidth="1"/>
    <col min="2271" max="2271" width="2.28515625" style="3" customWidth="1"/>
    <col min="2272" max="2272" width="9" style="3" bestFit="1" customWidth="1"/>
    <col min="2273" max="2273" width="2.28515625" style="3" customWidth="1"/>
    <col min="2274" max="2274" width="9" style="3" bestFit="1" customWidth="1"/>
    <col min="2275" max="2275" width="2.28515625" style="3" customWidth="1"/>
    <col min="2276" max="2276" width="9" style="3" bestFit="1" customWidth="1"/>
    <col min="2277" max="2277" width="5" style="3" customWidth="1"/>
    <col min="2278" max="2278" width="9" style="3" bestFit="1" customWidth="1"/>
    <col min="2279" max="2279" width="2.28515625" style="3" customWidth="1"/>
    <col min="2280" max="2280" width="9" style="3" bestFit="1" customWidth="1"/>
    <col min="2281" max="2281" width="2.28515625" style="3" customWidth="1"/>
    <col min="2282" max="2282" width="9" style="3" bestFit="1" customWidth="1"/>
    <col min="2283" max="2283" width="2.28515625" style="3" customWidth="1"/>
    <col min="2284" max="2284" width="9" style="3" bestFit="1" customWidth="1"/>
    <col min="2285" max="2285" width="6.28515625" style="3" customWidth="1"/>
    <col min="2286" max="2286" width="9.28515625" style="3" customWidth="1"/>
    <col min="2287" max="2287" width="9.42578125" style="3" customWidth="1"/>
    <col min="2288" max="2288" width="9.7109375" style="3" customWidth="1"/>
    <col min="2289" max="2289" width="4.42578125" style="3" customWidth="1"/>
    <col min="2290" max="2290" width="10.28515625" style="3" customWidth="1"/>
    <col min="2291" max="2517" width="7.28515625" style="3"/>
    <col min="2518" max="2518" width="2.28515625" style="3" customWidth="1"/>
    <col min="2519" max="2519" width="6" style="3" customWidth="1"/>
    <col min="2520" max="2521" width="2.28515625" style="3" customWidth="1"/>
    <col min="2522" max="2522" width="9" style="3" bestFit="1" customWidth="1"/>
    <col min="2523" max="2523" width="2.28515625" style="3" customWidth="1"/>
    <col min="2524" max="2524" width="9" style="3" bestFit="1" customWidth="1"/>
    <col min="2525" max="2525" width="2.28515625" style="3" customWidth="1"/>
    <col min="2526" max="2526" width="9" style="3" bestFit="1" customWidth="1"/>
    <col min="2527" max="2527" width="2.28515625" style="3" customWidth="1"/>
    <col min="2528" max="2528" width="9" style="3" bestFit="1" customWidth="1"/>
    <col min="2529" max="2529" width="2.28515625" style="3" customWidth="1"/>
    <col min="2530" max="2530" width="9" style="3" bestFit="1" customWidth="1"/>
    <col min="2531" max="2531" width="2.28515625" style="3" customWidth="1"/>
    <col min="2532" max="2532" width="9" style="3" bestFit="1" customWidth="1"/>
    <col min="2533" max="2533" width="5" style="3" customWidth="1"/>
    <col min="2534" max="2534" width="9" style="3" bestFit="1" customWidth="1"/>
    <col min="2535" max="2535" width="2.28515625" style="3" customWidth="1"/>
    <col min="2536" max="2536" width="9" style="3" bestFit="1" customWidth="1"/>
    <col min="2537" max="2537" width="2.28515625" style="3" customWidth="1"/>
    <col min="2538" max="2538" width="9" style="3" bestFit="1" customWidth="1"/>
    <col min="2539" max="2539" width="2.28515625" style="3" customWidth="1"/>
    <col min="2540" max="2540" width="9" style="3" bestFit="1" customWidth="1"/>
    <col min="2541" max="2541" width="6.28515625" style="3" customWidth="1"/>
    <col min="2542" max="2542" width="9.28515625" style="3" customWidth="1"/>
    <col min="2543" max="2543" width="9.42578125" style="3" customWidth="1"/>
    <col min="2544" max="2544" width="9.7109375" style="3" customWidth="1"/>
    <col min="2545" max="2545" width="4.42578125" style="3" customWidth="1"/>
    <col min="2546" max="2546" width="10.28515625" style="3" customWidth="1"/>
    <col min="2547" max="2773" width="7.28515625" style="3"/>
    <col min="2774" max="2774" width="2.28515625" style="3" customWidth="1"/>
    <col min="2775" max="2775" width="6" style="3" customWidth="1"/>
    <col min="2776" max="2777" width="2.28515625" style="3" customWidth="1"/>
    <col min="2778" max="2778" width="9" style="3" bestFit="1" customWidth="1"/>
    <col min="2779" max="2779" width="2.28515625" style="3" customWidth="1"/>
    <col min="2780" max="2780" width="9" style="3" bestFit="1" customWidth="1"/>
    <col min="2781" max="2781" width="2.28515625" style="3" customWidth="1"/>
    <col min="2782" max="2782" width="9" style="3" bestFit="1" customWidth="1"/>
    <col min="2783" max="2783" width="2.28515625" style="3" customWidth="1"/>
    <col min="2784" max="2784" width="9" style="3" bestFit="1" customWidth="1"/>
    <col min="2785" max="2785" width="2.28515625" style="3" customWidth="1"/>
    <col min="2786" max="2786" width="9" style="3" bestFit="1" customWidth="1"/>
    <col min="2787" max="2787" width="2.28515625" style="3" customWidth="1"/>
    <col min="2788" max="2788" width="9" style="3" bestFit="1" customWidth="1"/>
    <col min="2789" max="2789" width="5" style="3" customWidth="1"/>
    <col min="2790" max="2790" width="9" style="3" bestFit="1" customWidth="1"/>
    <col min="2791" max="2791" width="2.28515625" style="3" customWidth="1"/>
    <col min="2792" max="2792" width="9" style="3" bestFit="1" customWidth="1"/>
    <col min="2793" max="2793" width="2.28515625" style="3" customWidth="1"/>
    <col min="2794" max="2794" width="9" style="3" bestFit="1" customWidth="1"/>
    <col min="2795" max="2795" width="2.28515625" style="3" customWidth="1"/>
    <col min="2796" max="2796" width="9" style="3" bestFit="1" customWidth="1"/>
    <col min="2797" max="2797" width="6.28515625" style="3" customWidth="1"/>
    <col min="2798" max="2798" width="9.28515625" style="3" customWidth="1"/>
    <col min="2799" max="2799" width="9.42578125" style="3" customWidth="1"/>
    <col min="2800" max="2800" width="9.7109375" style="3" customWidth="1"/>
    <col min="2801" max="2801" width="4.42578125" style="3" customWidth="1"/>
    <col min="2802" max="2802" width="10.28515625" style="3" customWidth="1"/>
    <col min="2803" max="3029" width="7.28515625" style="3"/>
    <col min="3030" max="3030" width="2.28515625" style="3" customWidth="1"/>
    <col min="3031" max="3031" width="6" style="3" customWidth="1"/>
    <col min="3032" max="3033" width="2.28515625" style="3" customWidth="1"/>
    <col min="3034" max="3034" width="9" style="3" bestFit="1" customWidth="1"/>
    <col min="3035" max="3035" width="2.28515625" style="3" customWidth="1"/>
    <col min="3036" max="3036" width="9" style="3" bestFit="1" customWidth="1"/>
    <col min="3037" max="3037" width="2.28515625" style="3" customWidth="1"/>
    <col min="3038" max="3038" width="9" style="3" bestFit="1" customWidth="1"/>
    <col min="3039" max="3039" width="2.28515625" style="3" customWidth="1"/>
    <col min="3040" max="3040" width="9" style="3" bestFit="1" customWidth="1"/>
    <col min="3041" max="3041" width="2.28515625" style="3" customWidth="1"/>
    <col min="3042" max="3042" width="9" style="3" bestFit="1" customWidth="1"/>
    <col min="3043" max="3043" width="2.28515625" style="3" customWidth="1"/>
    <col min="3044" max="3044" width="9" style="3" bestFit="1" customWidth="1"/>
    <col min="3045" max="3045" width="5" style="3" customWidth="1"/>
    <col min="3046" max="3046" width="9" style="3" bestFit="1" customWidth="1"/>
    <col min="3047" max="3047" width="2.28515625" style="3" customWidth="1"/>
    <col min="3048" max="3048" width="9" style="3" bestFit="1" customWidth="1"/>
    <col min="3049" max="3049" width="2.28515625" style="3" customWidth="1"/>
    <col min="3050" max="3050" width="9" style="3" bestFit="1" customWidth="1"/>
    <col min="3051" max="3051" width="2.28515625" style="3" customWidth="1"/>
    <col min="3052" max="3052" width="9" style="3" bestFit="1" customWidth="1"/>
    <col min="3053" max="3053" width="6.28515625" style="3" customWidth="1"/>
    <col min="3054" max="3054" width="9.28515625" style="3" customWidth="1"/>
    <col min="3055" max="3055" width="9.42578125" style="3" customWidth="1"/>
    <col min="3056" max="3056" width="9.7109375" style="3" customWidth="1"/>
    <col min="3057" max="3057" width="4.42578125" style="3" customWidth="1"/>
    <col min="3058" max="3058" width="10.28515625" style="3" customWidth="1"/>
    <col min="3059" max="3285" width="7.28515625" style="3"/>
    <col min="3286" max="3286" width="2.28515625" style="3" customWidth="1"/>
    <col min="3287" max="3287" width="6" style="3" customWidth="1"/>
    <col min="3288" max="3289" width="2.28515625" style="3" customWidth="1"/>
    <col min="3290" max="3290" width="9" style="3" bestFit="1" customWidth="1"/>
    <col min="3291" max="3291" width="2.28515625" style="3" customWidth="1"/>
    <col min="3292" max="3292" width="9" style="3" bestFit="1" customWidth="1"/>
    <col min="3293" max="3293" width="2.28515625" style="3" customWidth="1"/>
    <col min="3294" max="3294" width="9" style="3" bestFit="1" customWidth="1"/>
    <col min="3295" max="3295" width="2.28515625" style="3" customWidth="1"/>
    <col min="3296" max="3296" width="9" style="3" bestFit="1" customWidth="1"/>
    <col min="3297" max="3297" width="2.28515625" style="3" customWidth="1"/>
    <col min="3298" max="3298" width="9" style="3" bestFit="1" customWidth="1"/>
    <col min="3299" max="3299" width="2.28515625" style="3" customWidth="1"/>
    <col min="3300" max="3300" width="9" style="3" bestFit="1" customWidth="1"/>
    <col min="3301" max="3301" width="5" style="3" customWidth="1"/>
    <col min="3302" max="3302" width="9" style="3" bestFit="1" customWidth="1"/>
    <col min="3303" max="3303" width="2.28515625" style="3" customWidth="1"/>
    <col min="3304" max="3304" width="9" style="3" bestFit="1" customWidth="1"/>
    <col min="3305" max="3305" width="2.28515625" style="3" customWidth="1"/>
    <col min="3306" max="3306" width="9" style="3" bestFit="1" customWidth="1"/>
    <col min="3307" max="3307" width="2.28515625" style="3" customWidth="1"/>
    <col min="3308" max="3308" width="9" style="3" bestFit="1" customWidth="1"/>
    <col min="3309" max="3309" width="6.28515625" style="3" customWidth="1"/>
    <col min="3310" max="3310" width="9.28515625" style="3" customWidth="1"/>
    <col min="3311" max="3311" width="9.42578125" style="3" customWidth="1"/>
    <col min="3312" max="3312" width="9.7109375" style="3" customWidth="1"/>
    <col min="3313" max="3313" width="4.42578125" style="3" customWidth="1"/>
    <col min="3314" max="3314" width="10.28515625" style="3" customWidth="1"/>
    <col min="3315" max="3541" width="7.28515625" style="3"/>
    <col min="3542" max="3542" width="2.28515625" style="3" customWidth="1"/>
    <col min="3543" max="3543" width="6" style="3" customWidth="1"/>
    <col min="3544" max="3545" width="2.28515625" style="3" customWidth="1"/>
    <col min="3546" max="3546" width="9" style="3" bestFit="1" customWidth="1"/>
    <col min="3547" max="3547" width="2.28515625" style="3" customWidth="1"/>
    <col min="3548" max="3548" width="9" style="3" bestFit="1" customWidth="1"/>
    <col min="3549" max="3549" width="2.28515625" style="3" customWidth="1"/>
    <col min="3550" max="3550" width="9" style="3" bestFit="1" customWidth="1"/>
    <col min="3551" max="3551" width="2.28515625" style="3" customWidth="1"/>
    <col min="3552" max="3552" width="9" style="3" bestFit="1" customWidth="1"/>
    <col min="3553" max="3553" width="2.28515625" style="3" customWidth="1"/>
    <col min="3554" max="3554" width="9" style="3" bestFit="1" customWidth="1"/>
    <col min="3555" max="3555" width="2.28515625" style="3" customWidth="1"/>
    <col min="3556" max="3556" width="9" style="3" bestFit="1" customWidth="1"/>
    <col min="3557" max="3557" width="5" style="3" customWidth="1"/>
    <col min="3558" max="3558" width="9" style="3" bestFit="1" customWidth="1"/>
    <col min="3559" max="3559" width="2.28515625" style="3" customWidth="1"/>
    <col min="3560" max="3560" width="9" style="3" bestFit="1" customWidth="1"/>
    <col min="3561" max="3561" width="2.28515625" style="3" customWidth="1"/>
    <col min="3562" max="3562" width="9" style="3" bestFit="1" customWidth="1"/>
    <col min="3563" max="3563" width="2.28515625" style="3" customWidth="1"/>
    <col min="3564" max="3564" width="9" style="3" bestFit="1" customWidth="1"/>
    <col min="3565" max="3565" width="6.28515625" style="3" customWidth="1"/>
    <col min="3566" max="3566" width="9.28515625" style="3" customWidth="1"/>
    <col min="3567" max="3567" width="9.42578125" style="3" customWidth="1"/>
    <col min="3568" max="3568" width="9.7109375" style="3" customWidth="1"/>
    <col min="3569" max="3569" width="4.42578125" style="3" customWidth="1"/>
    <col min="3570" max="3570" width="10.28515625" style="3" customWidth="1"/>
    <col min="3571" max="3797" width="7.28515625" style="3"/>
    <col min="3798" max="3798" width="2.28515625" style="3" customWidth="1"/>
    <col min="3799" max="3799" width="6" style="3" customWidth="1"/>
    <col min="3800" max="3801" width="2.28515625" style="3" customWidth="1"/>
    <col min="3802" max="3802" width="9" style="3" bestFit="1" customWidth="1"/>
    <col min="3803" max="3803" width="2.28515625" style="3" customWidth="1"/>
    <col min="3804" max="3804" width="9" style="3" bestFit="1" customWidth="1"/>
    <col min="3805" max="3805" width="2.28515625" style="3" customWidth="1"/>
    <col min="3806" max="3806" width="9" style="3" bestFit="1" customWidth="1"/>
    <col min="3807" max="3807" width="2.28515625" style="3" customWidth="1"/>
    <col min="3808" max="3808" width="9" style="3" bestFit="1" customWidth="1"/>
    <col min="3809" max="3809" width="2.28515625" style="3" customWidth="1"/>
    <col min="3810" max="3810" width="9" style="3" bestFit="1" customWidth="1"/>
    <col min="3811" max="3811" width="2.28515625" style="3" customWidth="1"/>
    <col min="3812" max="3812" width="9" style="3" bestFit="1" customWidth="1"/>
    <col min="3813" max="3813" width="5" style="3" customWidth="1"/>
    <col min="3814" max="3814" width="9" style="3" bestFit="1" customWidth="1"/>
    <col min="3815" max="3815" width="2.28515625" style="3" customWidth="1"/>
    <col min="3816" max="3816" width="9" style="3" bestFit="1" customWidth="1"/>
    <col min="3817" max="3817" width="2.28515625" style="3" customWidth="1"/>
    <col min="3818" max="3818" width="9" style="3" bestFit="1" customWidth="1"/>
    <col min="3819" max="3819" width="2.28515625" style="3" customWidth="1"/>
    <col min="3820" max="3820" width="9" style="3" bestFit="1" customWidth="1"/>
    <col min="3821" max="3821" width="6.28515625" style="3" customWidth="1"/>
    <col min="3822" max="3822" width="9.28515625" style="3" customWidth="1"/>
    <col min="3823" max="3823" width="9.42578125" style="3" customWidth="1"/>
    <col min="3824" max="3824" width="9.7109375" style="3" customWidth="1"/>
    <col min="3825" max="3825" width="4.42578125" style="3" customWidth="1"/>
    <col min="3826" max="3826" width="10.28515625" style="3" customWidth="1"/>
    <col min="3827" max="4053" width="7.28515625" style="3"/>
    <col min="4054" max="4054" width="2.28515625" style="3" customWidth="1"/>
    <col min="4055" max="4055" width="6" style="3" customWidth="1"/>
    <col min="4056" max="4057" width="2.28515625" style="3" customWidth="1"/>
    <col min="4058" max="4058" width="9" style="3" bestFit="1" customWidth="1"/>
    <col min="4059" max="4059" width="2.28515625" style="3" customWidth="1"/>
    <col min="4060" max="4060" width="9" style="3" bestFit="1" customWidth="1"/>
    <col min="4061" max="4061" width="2.28515625" style="3" customWidth="1"/>
    <col min="4062" max="4062" width="9" style="3" bestFit="1" customWidth="1"/>
    <col min="4063" max="4063" width="2.28515625" style="3" customWidth="1"/>
    <col min="4064" max="4064" width="9" style="3" bestFit="1" customWidth="1"/>
    <col min="4065" max="4065" width="2.28515625" style="3" customWidth="1"/>
    <col min="4066" max="4066" width="9" style="3" bestFit="1" customWidth="1"/>
    <col min="4067" max="4067" width="2.28515625" style="3" customWidth="1"/>
    <col min="4068" max="4068" width="9" style="3" bestFit="1" customWidth="1"/>
    <col min="4069" max="4069" width="5" style="3" customWidth="1"/>
    <col min="4070" max="4070" width="9" style="3" bestFit="1" customWidth="1"/>
    <col min="4071" max="4071" width="2.28515625" style="3" customWidth="1"/>
    <col min="4072" max="4072" width="9" style="3" bestFit="1" customWidth="1"/>
    <col min="4073" max="4073" width="2.28515625" style="3" customWidth="1"/>
    <col min="4074" max="4074" width="9" style="3" bestFit="1" customWidth="1"/>
    <col min="4075" max="4075" width="2.28515625" style="3" customWidth="1"/>
    <col min="4076" max="4076" width="9" style="3" bestFit="1" customWidth="1"/>
    <col min="4077" max="4077" width="6.28515625" style="3" customWidth="1"/>
    <col min="4078" max="4078" width="9.28515625" style="3" customWidth="1"/>
    <col min="4079" max="4079" width="9.42578125" style="3" customWidth="1"/>
    <col min="4080" max="4080" width="9.7109375" style="3" customWidth="1"/>
    <col min="4081" max="4081" width="4.42578125" style="3" customWidth="1"/>
    <col min="4082" max="4082" width="10.28515625" style="3" customWidth="1"/>
    <col min="4083" max="4309" width="7.28515625" style="3"/>
    <col min="4310" max="4310" width="2.28515625" style="3" customWidth="1"/>
    <col min="4311" max="4311" width="6" style="3" customWidth="1"/>
    <col min="4312" max="4313" width="2.28515625" style="3" customWidth="1"/>
    <col min="4314" max="4314" width="9" style="3" bestFit="1" customWidth="1"/>
    <col min="4315" max="4315" width="2.28515625" style="3" customWidth="1"/>
    <col min="4316" max="4316" width="9" style="3" bestFit="1" customWidth="1"/>
    <col min="4317" max="4317" width="2.28515625" style="3" customWidth="1"/>
    <col min="4318" max="4318" width="9" style="3" bestFit="1" customWidth="1"/>
    <col min="4319" max="4319" width="2.28515625" style="3" customWidth="1"/>
    <col min="4320" max="4320" width="9" style="3" bestFit="1" customWidth="1"/>
    <col min="4321" max="4321" width="2.28515625" style="3" customWidth="1"/>
    <col min="4322" max="4322" width="9" style="3" bestFit="1" customWidth="1"/>
    <col min="4323" max="4323" width="2.28515625" style="3" customWidth="1"/>
    <col min="4324" max="4324" width="9" style="3" bestFit="1" customWidth="1"/>
    <col min="4325" max="4325" width="5" style="3" customWidth="1"/>
    <col min="4326" max="4326" width="9" style="3" bestFit="1" customWidth="1"/>
    <col min="4327" max="4327" width="2.28515625" style="3" customWidth="1"/>
    <col min="4328" max="4328" width="9" style="3" bestFit="1" customWidth="1"/>
    <col min="4329" max="4329" width="2.28515625" style="3" customWidth="1"/>
    <col min="4330" max="4330" width="9" style="3" bestFit="1" customWidth="1"/>
    <col min="4331" max="4331" width="2.28515625" style="3" customWidth="1"/>
    <col min="4332" max="4332" width="9" style="3" bestFit="1" customWidth="1"/>
    <col min="4333" max="4333" width="6.28515625" style="3" customWidth="1"/>
    <col min="4334" max="4334" width="9.28515625" style="3" customWidth="1"/>
    <col min="4335" max="4335" width="9.42578125" style="3" customWidth="1"/>
    <col min="4336" max="4336" width="9.7109375" style="3" customWidth="1"/>
    <col min="4337" max="4337" width="4.42578125" style="3" customWidth="1"/>
    <col min="4338" max="4338" width="10.28515625" style="3" customWidth="1"/>
    <col min="4339" max="4565" width="7.28515625" style="3"/>
    <col min="4566" max="4566" width="2.28515625" style="3" customWidth="1"/>
    <col min="4567" max="4567" width="6" style="3" customWidth="1"/>
    <col min="4568" max="4569" width="2.28515625" style="3" customWidth="1"/>
    <col min="4570" max="4570" width="9" style="3" bestFit="1" customWidth="1"/>
    <col min="4571" max="4571" width="2.28515625" style="3" customWidth="1"/>
    <col min="4572" max="4572" width="9" style="3" bestFit="1" customWidth="1"/>
    <col min="4573" max="4573" width="2.28515625" style="3" customWidth="1"/>
    <col min="4574" max="4574" width="9" style="3" bestFit="1" customWidth="1"/>
    <col min="4575" max="4575" width="2.28515625" style="3" customWidth="1"/>
    <col min="4576" max="4576" width="9" style="3" bestFit="1" customWidth="1"/>
    <col min="4577" max="4577" width="2.28515625" style="3" customWidth="1"/>
    <col min="4578" max="4578" width="9" style="3" bestFit="1" customWidth="1"/>
    <col min="4579" max="4579" width="2.28515625" style="3" customWidth="1"/>
    <col min="4580" max="4580" width="9" style="3" bestFit="1" customWidth="1"/>
    <col min="4581" max="4581" width="5" style="3" customWidth="1"/>
    <col min="4582" max="4582" width="9" style="3" bestFit="1" customWidth="1"/>
    <col min="4583" max="4583" width="2.28515625" style="3" customWidth="1"/>
    <col min="4584" max="4584" width="9" style="3" bestFit="1" customWidth="1"/>
    <col min="4585" max="4585" width="2.28515625" style="3" customWidth="1"/>
    <col min="4586" max="4586" width="9" style="3" bestFit="1" customWidth="1"/>
    <col min="4587" max="4587" width="2.28515625" style="3" customWidth="1"/>
    <col min="4588" max="4588" width="9" style="3" bestFit="1" customWidth="1"/>
    <col min="4589" max="4589" width="6.28515625" style="3" customWidth="1"/>
    <col min="4590" max="4590" width="9.28515625" style="3" customWidth="1"/>
    <col min="4591" max="4591" width="9.42578125" style="3" customWidth="1"/>
    <col min="4592" max="4592" width="9.7109375" style="3" customWidth="1"/>
    <col min="4593" max="4593" width="4.42578125" style="3" customWidth="1"/>
    <col min="4594" max="4594" width="10.28515625" style="3" customWidth="1"/>
    <col min="4595" max="4821" width="7.28515625" style="3"/>
    <col min="4822" max="4822" width="2.28515625" style="3" customWidth="1"/>
    <col min="4823" max="4823" width="6" style="3" customWidth="1"/>
    <col min="4824" max="4825" width="2.28515625" style="3" customWidth="1"/>
    <col min="4826" max="4826" width="9" style="3" bestFit="1" customWidth="1"/>
    <col min="4827" max="4827" width="2.28515625" style="3" customWidth="1"/>
    <col min="4828" max="4828" width="9" style="3" bestFit="1" customWidth="1"/>
    <col min="4829" max="4829" width="2.28515625" style="3" customWidth="1"/>
    <col min="4830" max="4830" width="9" style="3" bestFit="1" customWidth="1"/>
    <col min="4831" max="4831" width="2.28515625" style="3" customWidth="1"/>
    <col min="4832" max="4832" width="9" style="3" bestFit="1" customWidth="1"/>
    <col min="4833" max="4833" width="2.28515625" style="3" customWidth="1"/>
    <col min="4834" max="4834" width="9" style="3" bestFit="1" customWidth="1"/>
    <col min="4835" max="4835" width="2.28515625" style="3" customWidth="1"/>
    <col min="4836" max="4836" width="9" style="3" bestFit="1" customWidth="1"/>
    <col min="4837" max="4837" width="5" style="3" customWidth="1"/>
    <col min="4838" max="4838" width="9" style="3" bestFit="1" customWidth="1"/>
    <col min="4839" max="4839" width="2.28515625" style="3" customWidth="1"/>
    <col min="4840" max="4840" width="9" style="3" bestFit="1" customWidth="1"/>
    <col min="4841" max="4841" width="2.28515625" style="3" customWidth="1"/>
    <col min="4842" max="4842" width="9" style="3" bestFit="1" customWidth="1"/>
    <col min="4843" max="4843" width="2.28515625" style="3" customWidth="1"/>
    <col min="4844" max="4844" width="9" style="3" bestFit="1" customWidth="1"/>
    <col min="4845" max="4845" width="6.28515625" style="3" customWidth="1"/>
    <col min="4846" max="4846" width="9.28515625" style="3" customWidth="1"/>
    <col min="4847" max="4847" width="9.42578125" style="3" customWidth="1"/>
    <col min="4848" max="4848" width="9.7109375" style="3" customWidth="1"/>
    <col min="4849" max="4849" width="4.42578125" style="3" customWidth="1"/>
    <col min="4850" max="4850" width="10.28515625" style="3" customWidth="1"/>
    <col min="4851" max="5077" width="7.28515625" style="3"/>
    <col min="5078" max="5078" width="2.28515625" style="3" customWidth="1"/>
    <col min="5079" max="5079" width="6" style="3" customWidth="1"/>
    <col min="5080" max="5081" width="2.28515625" style="3" customWidth="1"/>
    <col min="5082" max="5082" width="9" style="3" bestFit="1" customWidth="1"/>
    <col min="5083" max="5083" width="2.28515625" style="3" customWidth="1"/>
    <col min="5084" max="5084" width="9" style="3" bestFit="1" customWidth="1"/>
    <col min="5085" max="5085" width="2.28515625" style="3" customWidth="1"/>
    <col min="5086" max="5086" width="9" style="3" bestFit="1" customWidth="1"/>
    <col min="5087" max="5087" width="2.28515625" style="3" customWidth="1"/>
    <col min="5088" max="5088" width="9" style="3" bestFit="1" customWidth="1"/>
    <col min="5089" max="5089" width="2.28515625" style="3" customWidth="1"/>
    <col min="5090" max="5090" width="9" style="3" bestFit="1" customWidth="1"/>
    <col min="5091" max="5091" width="2.28515625" style="3" customWidth="1"/>
    <col min="5092" max="5092" width="9" style="3" bestFit="1" customWidth="1"/>
    <col min="5093" max="5093" width="5" style="3" customWidth="1"/>
    <col min="5094" max="5094" width="9" style="3" bestFit="1" customWidth="1"/>
    <col min="5095" max="5095" width="2.28515625" style="3" customWidth="1"/>
    <col min="5096" max="5096" width="9" style="3" bestFit="1" customWidth="1"/>
    <col min="5097" max="5097" width="2.28515625" style="3" customWidth="1"/>
    <col min="5098" max="5098" width="9" style="3" bestFit="1" customWidth="1"/>
    <col min="5099" max="5099" width="2.28515625" style="3" customWidth="1"/>
    <col min="5100" max="5100" width="9" style="3" bestFit="1" customWidth="1"/>
    <col min="5101" max="5101" width="6.28515625" style="3" customWidth="1"/>
    <col min="5102" max="5102" width="9.28515625" style="3" customWidth="1"/>
    <col min="5103" max="5103" width="9.42578125" style="3" customWidth="1"/>
    <col min="5104" max="5104" width="9.7109375" style="3" customWidth="1"/>
    <col min="5105" max="5105" width="4.42578125" style="3" customWidth="1"/>
    <col min="5106" max="5106" width="10.28515625" style="3" customWidth="1"/>
    <col min="5107" max="5333" width="7.28515625" style="3"/>
    <col min="5334" max="5334" width="2.28515625" style="3" customWidth="1"/>
    <col min="5335" max="5335" width="6" style="3" customWidth="1"/>
    <col min="5336" max="5337" width="2.28515625" style="3" customWidth="1"/>
    <col min="5338" max="5338" width="9" style="3" bestFit="1" customWidth="1"/>
    <col min="5339" max="5339" width="2.28515625" style="3" customWidth="1"/>
    <col min="5340" max="5340" width="9" style="3" bestFit="1" customWidth="1"/>
    <col min="5341" max="5341" width="2.28515625" style="3" customWidth="1"/>
    <col min="5342" max="5342" width="9" style="3" bestFit="1" customWidth="1"/>
    <col min="5343" max="5343" width="2.28515625" style="3" customWidth="1"/>
    <col min="5344" max="5344" width="9" style="3" bestFit="1" customWidth="1"/>
    <col min="5345" max="5345" width="2.28515625" style="3" customWidth="1"/>
    <col min="5346" max="5346" width="9" style="3" bestFit="1" customWidth="1"/>
    <col min="5347" max="5347" width="2.28515625" style="3" customWidth="1"/>
    <col min="5348" max="5348" width="9" style="3" bestFit="1" customWidth="1"/>
    <col min="5349" max="5349" width="5" style="3" customWidth="1"/>
    <col min="5350" max="5350" width="9" style="3" bestFit="1" customWidth="1"/>
    <col min="5351" max="5351" width="2.28515625" style="3" customWidth="1"/>
    <col min="5352" max="5352" width="9" style="3" bestFit="1" customWidth="1"/>
    <col min="5353" max="5353" width="2.28515625" style="3" customWidth="1"/>
    <col min="5354" max="5354" width="9" style="3" bestFit="1" customWidth="1"/>
    <col min="5355" max="5355" width="2.28515625" style="3" customWidth="1"/>
    <col min="5356" max="5356" width="9" style="3" bestFit="1" customWidth="1"/>
    <col min="5357" max="5357" width="6.28515625" style="3" customWidth="1"/>
    <col min="5358" max="5358" width="9.28515625" style="3" customWidth="1"/>
    <col min="5359" max="5359" width="9.42578125" style="3" customWidth="1"/>
    <col min="5360" max="5360" width="9.7109375" style="3" customWidth="1"/>
    <col min="5361" max="5361" width="4.42578125" style="3" customWidth="1"/>
    <col min="5362" max="5362" width="10.28515625" style="3" customWidth="1"/>
    <col min="5363" max="5589" width="7.28515625" style="3"/>
    <col min="5590" max="5590" width="2.28515625" style="3" customWidth="1"/>
    <col min="5591" max="5591" width="6" style="3" customWidth="1"/>
    <col min="5592" max="5593" width="2.28515625" style="3" customWidth="1"/>
    <col min="5594" max="5594" width="9" style="3" bestFit="1" customWidth="1"/>
    <col min="5595" max="5595" width="2.28515625" style="3" customWidth="1"/>
    <col min="5596" max="5596" width="9" style="3" bestFit="1" customWidth="1"/>
    <col min="5597" max="5597" width="2.28515625" style="3" customWidth="1"/>
    <col min="5598" max="5598" width="9" style="3" bestFit="1" customWidth="1"/>
    <col min="5599" max="5599" width="2.28515625" style="3" customWidth="1"/>
    <col min="5600" max="5600" width="9" style="3" bestFit="1" customWidth="1"/>
    <col min="5601" max="5601" width="2.28515625" style="3" customWidth="1"/>
    <col min="5602" max="5602" width="9" style="3" bestFit="1" customWidth="1"/>
    <col min="5603" max="5603" width="2.28515625" style="3" customWidth="1"/>
    <col min="5604" max="5604" width="9" style="3" bestFit="1" customWidth="1"/>
    <col min="5605" max="5605" width="5" style="3" customWidth="1"/>
    <col min="5606" max="5606" width="9" style="3" bestFit="1" customWidth="1"/>
    <col min="5607" max="5607" width="2.28515625" style="3" customWidth="1"/>
    <col min="5608" max="5608" width="9" style="3" bestFit="1" customWidth="1"/>
    <col min="5609" max="5609" width="2.28515625" style="3" customWidth="1"/>
    <col min="5610" max="5610" width="9" style="3" bestFit="1" customWidth="1"/>
    <col min="5611" max="5611" width="2.28515625" style="3" customWidth="1"/>
    <col min="5612" max="5612" width="9" style="3" bestFit="1" customWidth="1"/>
    <col min="5613" max="5613" width="6.28515625" style="3" customWidth="1"/>
    <col min="5614" max="5614" width="9.28515625" style="3" customWidth="1"/>
    <col min="5615" max="5615" width="9.42578125" style="3" customWidth="1"/>
    <col min="5616" max="5616" width="9.7109375" style="3" customWidth="1"/>
    <col min="5617" max="5617" width="4.42578125" style="3" customWidth="1"/>
    <col min="5618" max="5618" width="10.28515625" style="3" customWidth="1"/>
    <col min="5619" max="5845" width="7.28515625" style="3"/>
    <col min="5846" max="5846" width="2.28515625" style="3" customWidth="1"/>
    <col min="5847" max="5847" width="6" style="3" customWidth="1"/>
    <col min="5848" max="5849" width="2.28515625" style="3" customWidth="1"/>
    <col min="5850" max="5850" width="9" style="3" bestFit="1" customWidth="1"/>
    <col min="5851" max="5851" width="2.28515625" style="3" customWidth="1"/>
    <col min="5852" max="5852" width="9" style="3" bestFit="1" customWidth="1"/>
    <col min="5853" max="5853" width="2.28515625" style="3" customWidth="1"/>
    <col min="5854" max="5854" width="9" style="3" bestFit="1" customWidth="1"/>
    <col min="5855" max="5855" width="2.28515625" style="3" customWidth="1"/>
    <col min="5856" max="5856" width="9" style="3" bestFit="1" customWidth="1"/>
    <col min="5857" max="5857" width="2.28515625" style="3" customWidth="1"/>
    <col min="5858" max="5858" width="9" style="3" bestFit="1" customWidth="1"/>
    <col min="5859" max="5859" width="2.28515625" style="3" customWidth="1"/>
    <col min="5860" max="5860" width="9" style="3" bestFit="1" customWidth="1"/>
    <col min="5861" max="5861" width="5" style="3" customWidth="1"/>
    <col min="5862" max="5862" width="9" style="3" bestFit="1" customWidth="1"/>
    <col min="5863" max="5863" width="2.28515625" style="3" customWidth="1"/>
    <col min="5864" max="5864" width="9" style="3" bestFit="1" customWidth="1"/>
    <col min="5865" max="5865" width="2.28515625" style="3" customWidth="1"/>
    <col min="5866" max="5866" width="9" style="3" bestFit="1" customWidth="1"/>
    <col min="5867" max="5867" width="2.28515625" style="3" customWidth="1"/>
    <col min="5868" max="5868" width="9" style="3" bestFit="1" customWidth="1"/>
    <col min="5869" max="5869" width="6.28515625" style="3" customWidth="1"/>
    <col min="5870" max="5870" width="9.28515625" style="3" customWidth="1"/>
    <col min="5871" max="5871" width="9.42578125" style="3" customWidth="1"/>
    <col min="5872" max="5872" width="9.7109375" style="3" customWidth="1"/>
    <col min="5873" max="5873" width="4.42578125" style="3" customWidth="1"/>
    <col min="5874" max="5874" width="10.28515625" style="3" customWidth="1"/>
    <col min="5875" max="6101" width="7.28515625" style="3"/>
    <col min="6102" max="6102" width="2.28515625" style="3" customWidth="1"/>
    <col min="6103" max="6103" width="6" style="3" customWidth="1"/>
    <col min="6104" max="6105" width="2.28515625" style="3" customWidth="1"/>
    <col min="6106" max="6106" width="9" style="3" bestFit="1" customWidth="1"/>
    <col min="6107" max="6107" width="2.28515625" style="3" customWidth="1"/>
    <col min="6108" max="6108" width="9" style="3" bestFit="1" customWidth="1"/>
    <col min="6109" max="6109" width="2.28515625" style="3" customWidth="1"/>
    <col min="6110" max="6110" width="9" style="3" bestFit="1" customWidth="1"/>
    <col min="6111" max="6111" width="2.28515625" style="3" customWidth="1"/>
    <col min="6112" max="6112" width="9" style="3" bestFit="1" customWidth="1"/>
    <col min="6113" max="6113" width="2.28515625" style="3" customWidth="1"/>
    <col min="6114" max="6114" width="9" style="3" bestFit="1" customWidth="1"/>
    <col min="6115" max="6115" width="2.28515625" style="3" customWidth="1"/>
    <col min="6116" max="6116" width="9" style="3" bestFit="1" customWidth="1"/>
    <col min="6117" max="6117" width="5" style="3" customWidth="1"/>
    <col min="6118" max="6118" width="9" style="3" bestFit="1" customWidth="1"/>
    <col min="6119" max="6119" width="2.28515625" style="3" customWidth="1"/>
    <col min="6120" max="6120" width="9" style="3" bestFit="1" customWidth="1"/>
    <col min="6121" max="6121" width="2.28515625" style="3" customWidth="1"/>
    <col min="6122" max="6122" width="9" style="3" bestFit="1" customWidth="1"/>
    <col min="6123" max="6123" width="2.28515625" style="3" customWidth="1"/>
    <col min="6124" max="6124" width="9" style="3" bestFit="1" customWidth="1"/>
    <col min="6125" max="6125" width="6.28515625" style="3" customWidth="1"/>
    <col min="6126" max="6126" width="9.28515625" style="3" customWidth="1"/>
    <col min="6127" max="6127" width="9.42578125" style="3" customWidth="1"/>
    <col min="6128" max="6128" width="9.7109375" style="3" customWidth="1"/>
    <col min="6129" max="6129" width="4.42578125" style="3" customWidth="1"/>
    <col min="6130" max="6130" width="10.28515625" style="3" customWidth="1"/>
    <col min="6131" max="6357" width="7.28515625" style="3"/>
    <col min="6358" max="6358" width="2.28515625" style="3" customWidth="1"/>
    <col min="6359" max="6359" width="6" style="3" customWidth="1"/>
    <col min="6360" max="6361" width="2.28515625" style="3" customWidth="1"/>
    <col min="6362" max="6362" width="9" style="3" bestFit="1" customWidth="1"/>
    <col min="6363" max="6363" width="2.28515625" style="3" customWidth="1"/>
    <col min="6364" max="6364" width="9" style="3" bestFit="1" customWidth="1"/>
    <col min="6365" max="6365" width="2.28515625" style="3" customWidth="1"/>
    <col min="6366" max="6366" width="9" style="3" bestFit="1" customWidth="1"/>
    <col min="6367" max="6367" width="2.28515625" style="3" customWidth="1"/>
    <col min="6368" max="6368" width="9" style="3" bestFit="1" customWidth="1"/>
    <col min="6369" max="6369" width="2.28515625" style="3" customWidth="1"/>
    <col min="6370" max="6370" width="9" style="3" bestFit="1" customWidth="1"/>
    <col min="6371" max="6371" width="2.28515625" style="3" customWidth="1"/>
    <col min="6372" max="6372" width="9" style="3" bestFit="1" customWidth="1"/>
    <col min="6373" max="6373" width="5" style="3" customWidth="1"/>
    <col min="6374" max="6374" width="9" style="3" bestFit="1" customWidth="1"/>
    <col min="6375" max="6375" width="2.28515625" style="3" customWidth="1"/>
    <col min="6376" max="6376" width="9" style="3" bestFit="1" customWidth="1"/>
    <col min="6377" max="6377" width="2.28515625" style="3" customWidth="1"/>
    <col min="6378" max="6378" width="9" style="3" bestFit="1" customWidth="1"/>
    <col min="6379" max="6379" width="2.28515625" style="3" customWidth="1"/>
    <col min="6380" max="6380" width="9" style="3" bestFit="1" customWidth="1"/>
    <col min="6381" max="6381" width="6.28515625" style="3" customWidth="1"/>
    <col min="6382" max="6382" width="9.28515625" style="3" customWidth="1"/>
    <col min="6383" max="6383" width="9.42578125" style="3" customWidth="1"/>
    <col min="6384" max="6384" width="9.7109375" style="3" customWidth="1"/>
    <col min="6385" max="6385" width="4.42578125" style="3" customWidth="1"/>
    <col min="6386" max="6386" width="10.28515625" style="3" customWidth="1"/>
    <col min="6387" max="6613" width="7.28515625" style="3"/>
    <col min="6614" max="6614" width="2.28515625" style="3" customWidth="1"/>
    <col min="6615" max="6615" width="6" style="3" customWidth="1"/>
    <col min="6616" max="6617" width="2.28515625" style="3" customWidth="1"/>
    <col min="6618" max="6618" width="9" style="3" bestFit="1" customWidth="1"/>
    <col min="6619" max="6619" width="2.28515625" style="3" customWidth="1"/>
    <col min="6620" max="6620" width="9" style="3" bestFit="1" customWidth="1"/>
    <col min="6621" max="6621" width="2.28515625" style="3" customWidth="1"/>
    <col min="6622" max="6622" width="9" style="3" bestFit="1" customWidth="1"/>
    <col min="6623" max="6623" width="2.28515625" style="3" customWidth="1"/>
    <col min="6624" max="6624" width="9" style="3" bestFit="1" customWidth="1"/>
    <col min="6625" max="6625" width="2.28515625" style="3" customWidth="1"/>
    <col min="6626" max="6626" width="9" style="3" bestFit="1" customWidth="1"/>
    <col min="6627" max="6627" width="2.28515625" style="3" customWidth="1"/>
    <col min="6628" max="6628" width="9" style="3" bestFit="1" customWidth="1"/>
    <col min="6629" max="6629" width="5" style="3" customWidth="1"/>
    <col min="6630" max="6630" width="9" style="3" bestFit="1" customWidth="1"/>
    <col min="6631" max="6631" width="2.28515625" style="3" customWidth="1"/>
    <col min="6632" max="6632" width="9" style="3" bestFit="1" customWidth="1"/>
    <col min="6633" max="6633" width="2.28515625" style="3" customWidth="1"/>
    <col min="6634" max="6634" width="9" style="3" bestFit="1" customWidth="1"/>
    <col min="6635" max="6635" width="2.28515625" style="3" customWidth="1"/>
    <col min="6636" max="6636" width="9" style="3" bestFit="1" customWidth="1"/>
    <col min="6637" max="6637" width="6.28515625" style="3" customWidth="1"/>
    <col min="6638" max="6638" width="9.28515625" style="3" customWidth="1"/>
    <col min="6639" max="6639" width="9.42578125" style="3" customWidth="1"/>
    <col min="6640" max="6640" width="9.7109375" style="3" customWidth="1"/>
    <col min="6641" max="6641" width="4.42578125" style="3" customWidth="1"/>
    <col min="6642" max="6642" width="10.28515625" style="3" customWidth="1"/>
    <col min="6643" max="6869" width="7.28515625" style="3"/>
    <col min="6870" max="6870" width="2.28515625" style="3" customWidth="1"/>
    <col min="6871" max="6871" width="6" style="3" customWidth="1"/>
    <col min="6872" max="6873" width="2.28515625" style="3" customWidth="1"/>
    <col min="6874" max="6874" width="9" style="3" bestFit="1" customWidth="1"/>
    <col min="6875" max="6875" width="2.28515625" style="3" customWidth="1"/>
    <col min="6876" max="6876" width="9" style="3" bestFit="1" customWidth="1"/>
    <col min="6877" max="6877" width="2.28515625" style="3" customWidth="1"/>
    <col min="6878" max="6878" width="9" style="3" bestFit="1" customWidth="1"/>
    <col min="6879" max="6879" width="2.28515625" style="3" customWidth="1"/>
    <col min="6880" max="6880" width="9" style="3" bestFit="1" customWidth="1"/>
    <col min="6881" max="6881" width="2.28515625" style="3" customWidth="1"/>
    <col min="6882" max="6882" width="9" style="3" bestFit="1" customWidth="1"/>
    <col min="6883" max="6883" width="2.28515625" style="3" customWidth="1"/>
    <col min="6884" max="6884" width="9" style="3" bestFit="1" customWidth="1"/>
    <col min="6885" max="6885" width="5" style="3" customWidth="1"/>
    <col min="6886" max="6886" width="9" style="3" bestFit="1" customWidth="1"/>
    <col min="6887" max="6887" width="2.28515625" style="3" customWidth="1"/>
    <col min="6888" max="6888" width="9" style="3" bestFit="1" customWidth="1"/>
    <col min="6889" max="6889" width="2.28515625" style="3" customWidth="1"/>
    <col min="6890" max="6890" width="9" style="3" bestFit="1" customWidth="1"/>
    <col min="6891" max="6891" width="2.28515625" style="3" customWidth="1"/>
    <col min="6892" max="6892" width="9" style="3" bestFit="1" customWidth="1"/>
    <col min="6893" max="6893" width="6.28515625" style="3" customWidth="1"/>
    <col min="6894" max="6894" width="9.28515625" style="3" customWidth="1"/>
    <col min="6895" max="6895" width="9.42578125" style="3" customWidth="1"/>
    <col min="6896" max="6896" width="9.7109375" style="3" customWidth="1"/>
    <col min="6897" max="6897" width="4.42578125" style="3" customWidth="1"/>
    <col min="6898" max="6898" width="10.28515625" style="3" customWidth="1"/>
    <col min="6899" max="7125" width="7.28515625" style="3"/>
    <col min="7126" max="7126" width="2.28515625" style="3" customWidth="1"/>
    <col min="7127" max="7127" width="6" style="3" customWidth="1"/>
    <col min="7128" max="7129" width="2.28515625" style="3" customWidth="1"/>
    <col min="7130" max="7130" width="9" style="3" bestFit="1" customWidth="1"/>
    <col min="7131" max="7131" width="2.28515625" style="3" customWidth="1"/>
    <col min="7132" max="7132" width="9" style="3" bestFit="1" customWidth="1"/>
    <col min="7133" max="7133" width="2.28515625" style="3" customWidth="1"/>
    <col min="7134" max="7134" width="9" style="3" bestFit="1" customWidth="1"/>
    <col min="7135" max="7135" width="2.28515625" style="3" customWidth="1"/>
    <col min="7136" max="7136" width="9" style="3" bestFit="1" customWidth="1"/>
    <col min="7137" max="7137" width="2.28515625" style="3" customWidth="1"/>
    <col min="7138" max="7138" width="9" style="3" bestFit="1" customWidth="1"/>
    <col min="7139" max="7139" width="2.28515625" style="3" customWidth="1"/>
    <col min="7140" max="7140" width="9" style="3" bestFit="1" customWidth="1"/>
    <col min="7141" max="7141" width="5" style="3" customWidth="1"/>
    <col min="7142" max="7142" width="9" style="3" bestFit="1" customWidth="1"/>
    <col min="7143" max="7143" width="2.28515625" style="3" customWidth="1"/>
    <col min="7144" max="7144" width="9" style="3" bestFit="1" customWidth="1"/>
    <col min="7145" max="7145" width="2.28515625" style="3" customWidth="1"/>
    <col min="7146" max="7146" width="9" style="3" bestFit="1" customWidth="1"/>
    <col min="7147" max="7147" width="2.28515625" style="3" customWidth="1"/>
    <col min="7148" max="7148" width="9" style="3" bestFit="1" customWidth="1"/>
    <col min="7149" max="7149" width="6.28515625" style="3" customWidth="1"/>
    <col min="7150" max="7150" width="9.28515625" style="3" customWidth="1"/>
    <col min="7151" max="7151" width="9.42578125" style="3" customWidth="1"/>
    <col min="7152" max="7152" width="9.7109375" style="3" customWidth="1"/>
    <col min="7153" max="7153" width="4.42578125" style="3" customWidth="1"/>
    <col min="7154" max="7154" width="10.28515625" style="3" customWidth="1"/>
    <col min="7155" max="7381" width="7.28515625" style="3"/>
    <col min="7382" max="7382" width="2.28515625" style="3" customWidth="1"/>
    <col min="7383" max="7383" width="6" style="3" customWidth="1"/>
    <col min="7384" max="7385" width="2.28515625" style="3" customWidth="1"/>
    <col min="7386" max="7386" width="9" style="3" bestFit="1" customWidth="1"/>
    <col min="7387" max="7387" width="2.28515625" style="3" customWidth="1"/>
    <col min="7388" max="7388" width="9" style="3" bestFit="1" customWidth="1"/>
    <col min="7389" max="7389" width="2.28515625" style="3" customWidth="1"/>
    <col min="7390" max="7390" width="9" style="3" bestFit="1" customWidth="1"/>
    <col min="7391" max="7391" width="2.28515625" style="3" customWidth="1"/>
    <col min="7392" max="7392" width="9" style="3" bestFit="1" customWidth="1"/>
    <col min="7393" max="7393" width="2.28515625" style="3" customWidth="1"/>
    <col min="7394" max="7394" width="9" style="3" bestFit="1" customWidth="1"/>
    <col min="7395" max="7395" width="2.28515625" style="3" customWidth="1"/>
    <col min="7396" max="7396" width="9" style="3" bestFit="1" customWidth="1"/>
    <col min="7397" max="7397" width="5" style="3" customWidth="1"/>
    <col min="7398" max="7398" width="9" style="3" bestFit="1" customWidth="1"/>
    <col min="7399" max="7399" width="2.28515625" style="3" customWidth="1"/>
    <col min="7400" max="7400" width="9" style="3" bestFit="1" customWidth="1"/>
    <col min="7401" max="7401" width="2.28515625" style="3" customWidth="1"/>
    <col min="7402" max="7402" width="9" style="3" bestFit="1" customWidth="1"/>
    <col min="7403" max="7403" width="2.28515625" style="3" customWidth="1"/>
    <col min="7404" max="7404" width="9" style="3" bestFit="1" customWidth="1"/>
    <col min="7405" max="7405" width="6.28515625" style="3" customWidth="1"/>
    <col min="7406" max="7406" width="9.28515625" style="3" customWidth="1"/>
    <col min="7407" max="7407" width="9.42578125" style="3" customWidth="1"/>
    <col min="7408" max="7408" width="9.7109375" style="3" customWidth="1"/>
    <col min="7409" max="7409" width="4.42578125" style="3" customWidth="1"/>
    <col min="7410" max="7410" width="10.28515625" style="3" customWidth="1"/>
    <col min="7411" max="7637" width="7.28515625" style="3"/>
    <col min="7638" max="7638" width="2.28515625" style="3" customWidth="1"/>
    <col min="7639" max="7639" width="6" style="3" customWidth="1"/>
    <col min="7640" max="7641" width="2.28515625" style="3" customWidth="1"/>
    <col min="7642" max="7642" width="9" style="3" bestFit="1" customWidth="1"/>
    <col min="7643" max="7643" width="2.28515625" style="3" customWidth="1"/>
    <col min="7644" max="7644" width="9" style="3" bestFit="1" customWidth="1"/>
    <col min="7645" max="7645" width="2.28515625" style="3" customWidth="1"/>
    <col min="7646" max="7646" width="9" style="3" bestFit="1" customWidth="1"/>
    <col min="7647" max="7647" width="2.28515625" style="3" customWidth="1"/>
    <col min="7648" max="7648" width="9" style="3" bestFit="1" customWidth="1"/>
    <col min="7649" max="7649" width="2.28515625" style="3" customWidth="1"/>
    <col min="7650" max="7650" width="9" style="3" bestFit="1" customWidth="1"/>
    <col min="7651" max="7651" width="2.28515625" style="3" customWidth="1"/>
    <col min="7652" max="7652" width="9" style="3" bestFit="1" customWidth="1"/>
    <col min="7653" max="7653" width="5" style="3" customWidth="1"/>
    <col min="7654" max="7654" width="9" style="3" bestFit="1" customWidth="1"/>
    <col min="7655" max="7655" width="2.28515625" style="3" customWidth="1"/>
    <col min="7656" max="7656" width="9" style="3" bestFit="1" customWidth="1"/>
    <col min="7657" max="7657" width="2.28515625" style="3" customWidth="1"/>
    <col min="7658" max="7658" width="9" style="3" bestFit="1" customWidth="1"/>
    <col min="7659" max="7659" width="2.28515625" style="3" customWidth="1"/>
    <col min="7660" max="7660" width="9" style="3" bestFit="1" customWidth="1"/>
    <col min="7661" max="7661" width="6.28515625" style="3" customWidth="1"/>
    <col min="7662" max="7662" width="9.28515625" style="3" customWidth="1"/>
    <col min="7663" max="7663" width="9.42578125" style="3" customWidth="1"/>
    <col min="7664" max="7664" width="9.7109375" style="3" customWidth="1"/>
    <col min="7665" max="7665" width="4.42578125" style="3" customWidth="1"/>
    <col min="7666" max="7666" width="10.28515625" style="3" customWidth="1"/>
    <col min="7667" max="7893" width="7.28515625" style="3"/>
    <col min="7894" max="7894" width="2.28515625" style="3" customWidth="1"/>
    <col min="7895" max="7895" width="6" style="3" customWidth="1"/>
    <col min="7896" max="7897" width="2.28515625" style="3" customWidth="1"/>
    <col min="7898" max="7898" width="9" style="3" bestFit="1" customWidth="1"/>
    <col min="7899" max="7899" width="2.28515625" style="3" customWidth="1"/>
    <col min="7900" max="7900" width="9" style="3" bestFit="1" customWidth="1"/>
    <col min="7901" max="7901" width="2.28515625" style="3" customWidth="1"/>
    <col min="7902" max="7902" width="9" style="3" bestFit="1" customWidth="1"/>
    <col min="7903" max="7903" width="2.28515625" style="3" customWidth="1"/>
    <col min="7904" max="7904" width="9" style="3" bestFit="1" customWidth="1"/>
    <col min="7905" max="7905" width="2.28515625" style="3" customWidth="1"/>
    <col min="7906" max="7906" width="9" style="3" bestFit="1" customWidth="1"/>
    <col min="7907" max="7907" width="2.28515625" style="3" customWidth="1"/>
    <col min="7908" max="7908" width="9" style="3" bestFit="1" customWidth="1"/>
    <col min="7909" max="7909" width="5" style="3" customWidth="1"/>
    <col min="7910" max="7910" width="9" style="3" bestFit="1" customWidth="1"/>
    <col min="7911" max="7911" width="2.28515625" style="3" customWidth="1"/>
    <col min="7912" max="7912" width="9" style="3" bestFit="1" customWidth="1"/>
    <col min="7913" max="7913" width="2.28515625" style="3" customWidth="1"/>
    <col min="7914" max="7914" width="9" style="3" bestFit="1" customWidth="1"/>
    <col min="7915" max="7915" width="2.28515625" style="3" customWidth="1"/>
    <col min="7916" max="7916" width="9" style="3" bestFit="1" customWidth="1"/>
    <col min="7917" max="7917" width="6.28515625" style="3" customWidth="1"/>
    <col min="7918" max="7918" width="9.28515625" style="3" customWidth="1"/>
    <col min="7919" max="7919" width="9.42578125" style="3" customWidth="1"/>
    <col min="7920" max="7920" width="9.7109375" style="3" customWidth="1"/>
    <col min="7921" max="7921" width="4.42578125" style="3" customWidth="1"/>
    <col min="7922" max="7922" width="10.28515625" style="3" customWidth="1"/>
    <col min="7923" max="8149" width="7.28515625" style="3"/>
    <col min="8150" max="8150" width="2.28515625" style="3" customWidth="1"/>
    <col min="8151" max="8151" width="6" style="3" customWidth="1"/>
    <col min="8152" max="8153" width="2.28515625" style="3" customWidth="1"/>
    <col min="8154" max="8154" width="9" style="3" bestFit="1" customWidth="1"/>
    <col min="8155" max="8155" width="2.28515625" style="3" customWidth="1"/>
    <col min="8156" max="8156" width="9" style="3" bestFit="1" customWidth="1"/>
    <col min="8157" max="8157" width="2.28515625" style="3" customWidth="1"/>
    <col min="8158" max="8158" width="9" style="3" bestFit="1" customWidth="1"/>
    <col min="8159" max="8159" width="2.28515625" style="3" customWidth="1"/>
    <col min="8160" max="8160" width="9" style="3" bestFit="1" customWidth="1"/>
    <col min="8161" max="8161" width="2.28515625" style="3" customWidth="1"/>
    <col min="8162" max="8162" width="9" style="3" bestFit="1" customWidth="1"/>
    <col min="8163" max="8163" width="2.28515625" style="3" customWidth="1"/>
    <col min="8164" max="8164" width="9" style="3" bestFit="1" customWidth="1"/>
    <col min="8165" max="8165" width="5" style="3" customWidth="1"/>
    <col min="8166" max="8166" width="9" style="3" bestFit="1" customWidth="1"/>
    <col min="8167" max="8167" width="2.28515625" style="3" customWidth="1"/>
    <col min="8168" max="8168" width="9" style="3" bestFit="1" customWidth="1"/>
    <col min="8169" max="8169" width="2.28515625" style="3" customWidth="1"/>
    <col min="8170" max="8170" width="9" style="3" bestFit="1" customWidth="1"/>
    <col min="8171" max="8171" width="2.28515625" style="3" customWidth="1"/>
    <col min="8172" max="8172" width="9" style="3" bestFit="1" customWidth="1"/>
    <col min="8173" max="8173" width="6.28515625" style="3" customWidth="1"/>
    <col min="8174" max="8174" width="9.28515625" style="3" customWidth="1"/>
    <col min="8175" max="8175" width="9.42578125" style="3" customWidth="1"/>
    <col min="8176" max="8176" width="9.7109375" style="3" customWidth="1"/>
    <col min="8177" max="8177" width="4.42578125" style="3" customWidth="1"/>
    <col min="8178" max="8178" width="10.28515625" style="3" customWidth="1"/>
    <col min="8179" max="8405" width="7.28515625" style="3"/>
    <col min="8406" max="8406" width="2.28515625" style="3" customWidth="1"/>
    <col min="8407" max="8407" width="6" style="3" customWidth="1"/>
    <col min="8408" max="8409" width="2.28515625" style="3" customWidth="1"/>
    <col min="8410" max="8410" width="9" style="3" bestFit="1" customWidth="1"/>
    <col min="8411" max="8411" width="2.28515625" style="3" customWidth="1"/>
    <col min="8412" max="8412" width="9" style="3" bestFit="1" customWidth="1"/>
    <col min="8413" max="8413" width="2.28515625" style="3" customWidth="1"/>
    <col min="8414" max="8414" width="9" style="3" bestFit="1" customWidth="1"/>
    <col min="8415" max="8415" width="2.28515625" style="3" customWidth="1"/>
    <col min="8416" max="8416" width="9" style="3" bestFit="1" customWidth="1"/>
    <col min="8417" max="8417" width="2.28515625" style="3" customWidth="1"/>
    <col min="8418" max="8418" width="9" style="3" bestFit="1" customWidth="1"/>
    <col min="8419" max="8419" width="2.28515625" style="3" customWidth="1"/>
    <col min="8420" max="8420" width="9" style="3" bestFit="1" customWidth="1"/>
    <col min="8421" max="8421" width="5" style="3" customWidth="1"/>
    <col min="8422" max="8422" width="9" style="3" bestFit="1" customWidth="1"/>
    <col min="8423" max="8423" width="2.28515625" style="3" customWidth="1"/>
    <col min="8424" max="8424" width="9" style="3" bestFit="1" customWidth="1"/>
    <col min="8425" max="8425" width="2.28515625" style="3" customWidth="1"/>
    <col min="8426" max="8426" width="9" style="3" bestFit="1" customWidth="1"/>
    <col min="8427" max="8427" width="2.28515625" style="3" customWidth="1"/>
    <col min="8428" max="8428" width="9" style="3" bestFit="1" customWidth="1"/>
    <col min="8429" max="8429" width="6.28515625" style="3" customWidth="1"/>
    <col min="8430" max="8430" width="9.28515625" style="3" customWidth="1"/>
    <col min="8431" max="8431" width="9.42578125" style="3" customWidth="1"/>
    <col min="8432" max="8432" width="9.7109375" style="3" customWidth="1"/>
    <col min="8433" max="8433" width="4.42578125" style="3" customWidth="1"/>
    <col min="8434" max="8434" width="10.28515625" style="3" customWidth="1"/>
    <col min="8435" max="8661" width="7.28515625" style="3"/>
    <col min="8662" max="8662" width="2.28515625" style="3" customWidth="1"/>
    <col min="8663" max="8663" width="6" style="3" customWidth="1"/>
    <col min="8664" max="8665" width="2.28515625" style="3" customWidth="1"/>
    <col min="8666" max="8666" width="9" style="3" bestFit="1" customWidth="1"/>
    <col min="8667" max="8667" width="2.28515625" style="3" customWidth="1"/>
    <col min="8668" max="8668" width="9" style="3" bestFit="1" customWidth="1"/>
    <col min="8669" max="8669" width="2.28515625" style="3" customWidth="1"/>
    <col min="8670" max="8670" width="9" style="3" bestFit="1" customWidth="1"/>
    <col min="8671" max="8671" width="2.28515625" style="3" customWidth="1"/>
    <col min="8672" max="8672" width="9" style="3" bestFit="1" customWidth="1"/>
    <col min="8673" max="8673" width="2.28515625" style="3" customWidth="1"/>
    <col min="8674" max="8674" width="9" style="3" bestFit="1" customWidth="1"/>
    <col min="8675" max="8675" width="2.28515625" style="3" customWidth="1"/>
    <col min="8676" max="8676" width="9" style="3" bestFit="1" customWidth="1"/>
    <col min="8677" max="8677" width="5" style="3" customWidth="1"/>
    <col min="8678" max="8678" width="9" style="3" bestFit="1" customWidth="1"/>
    <col min="8679" max="8679" width="2.28515625" style="3" customWidth="1"/>
    <col min="8680" max="8680" width="9" style="3" bestFit="1" customWidth="1"/>
    <col min="8681" max="8681" width="2.28515625" style="3" customWidth="1"/>
    <col min="8682" max="8682" width="9" style="3" bestFit="1" customWidth="1"/>
    <col min="8683" max="8683" width="2.28515625" style="3" customWidth="1"/>
    <col min="8684" max="8684" width="9" style="3" bestFit="1" customWidth="1"/>
    <col min="8685" max="8685" width="6.28515625" style="3" customWidth="1"/>
    <col min="8686" max="8686" width="9.28515625" style="3" customWidth="1"/>
    <col min="8687" max="8687" width="9.42578125" style="3" customWidth="1"/>
    <col min="8688" max="8688" width="9.7109375" style="3" customWidth="1"/>
    <col min="8689" max="8689" width="4.42578125" style="3" customWidth="1"/>
    <col min="8690" max="8690" width="10.28515625" style="3" customWidth="1"/>
    <col min="8691" max="8917" width="7.28515625" style="3"/>
    <col min="8918" max="8918" width="2.28515625" style="3" customWidth="1"/>
    <col min="8919" max="8919" width="6" style="3" customWidth="1"/>
    <col min="8920" max="8921" width="2.28515625" style="3" customWidth="1"/>
    <col min="8922" max="8922" width="9" style="3" bestFit="1" customWidth="1"/>
    <col min="8923" max="8923" width="2.28515625" style="3" customWidth="1"/>
    <col min="8924" max="8924" width="9" style="3" bestFit="1" customWidth="1"/>
    <col min="8925" max="8925" width="2.28515625" style="3" customWidth="1"/>
    <col min="8926" max="8926" width="9" style="3" bestFit="1" customWidth="1"/>
    <col min="8927" max="8927" width="2.28515625" style="3" customWidth="1"/>
    <col min="8928" max="8928" width="9" style="3" bestFit="1" customWidth="1"/>
    <col min="8929" max="8929" width="2.28515625" style="3" customWidth="1"/>
    <col min="8930" max="8930" width="9" style="3" bestFit="1" customWidth="1"/>
    <col min="8931" max="8931" width="2.28515625" style="3" customWidth="1"/>
    <col min="8932" max="8932" width="9" style="3" bestFit="1" customWidth="1"/>
    <col min="8933" max="8933" width="5" style="3" customWidth="1"/>
    <col min="8934" max="8934" width="9" style="3" bestFit="1" customWidth="1"/>
    <col min="8935" max="8935" width="2.28515625" style="3" customWidth="1"/>
    <col min="8936" max="8936" width="9" style="3" bestFit="1" customWidth="1"/>
    <col min="8937" max="8937" width="2.28515625" style="3" customWidth="1"/>
    <col min="8938" max="8938" width="9" style="3" bestFit="1" customWidth="1"/>
    <col min="8939" max="8939" width="2.28515625" style="3" customWidth="1"/>
    <col min="8940" max="8940" width="9" style="3" bestFit="1" customWidth="1"/>
    <col min="8941" max="8941" width="6.28515625" style="3" customWidth="1"/>
    <col min="8942" max="8942" width="9.28515625" style="3" customWidth="1"/>
    <col min="8943" max="8943" width="9.42578125" style="3" customWidth="1"/>
    <col min="8944" max="8944" width="9.7109375" style="3" customWidth="1"/>
    <col min="8945" max="8945" width="4.42578125" style="3" customWidth="1"/>
    <col min="8946" max="8946" width="10.28515625" style="3" customWidth="1"/>
    <col min="8947" max="9173" width="7.28515625" style="3"/>
    <col min="9174" max="9174" width="2.28515625" style="3" customWidth="1"/>
    <col min="9175" max="9175" width="6" style="3" customWidth="1"/>
    <col min="9176" max="9177" width="2.28515625" style="3" customWidth="1"/>
    <col min="9178" max="9178" width="9" style="3" bestFit="1" customWidth="1"/>
    <col min="9179" max="9179" width="2.28515625" style="3" customWidth="1"/>
    <col min="9180" max="9180" width="9" style="3" bestFit="1" customWidth="1"/>
    <col min="9181" max="9181" width="2.28515625" style="3" customWidth="1"/>
    <col min="9182" max="9182" width="9" style="3" bestFit="1" customWidth="1"/>
    <col min="9183" max="9183" width="2.28515625" style="3" customWidth="1"/>
    <col min="9184" max="9184" width="9" style="3" bestFit="1" customWidth="1"/>
    <col min="9185" max="9185" width="2.28515625" style="3" customWidth="1"/>
    <col min="9186" max="9186" width="9" style="3" bestFit="1" customWidth="1"/>
    <col min="9187" max="9187" width="2.28515625" style="3" customWidth="1"/>
    <col min="9188" max="9188" width="9" style="3" bestFit="1" customWidth="1"/>
    <col min="9189" max="9189" width="5" style="3" customWidth="1"/>
    <col min="9190" max="9190" width="9" style="3" bestFit="1" customWidth="1"/>
    <col min="9191" max="9191" width="2.28515625" style="3" customWidth="1"/>
    <col min="9192" max="9192" width="9" style="3" bestFit="1" customWidth="1"/>
    <col min="9193" max="9193" width="2.28515625" style="3" customWidth="1"/>
    <col min="9194" max="9194" width="9" style="3" bestFit="1" customWidth="1"/>
    <col min="9195" max="9195" width="2.28515625" style="3" customWidth="1"/>
    <col min="9196" max="9196" width="9" style="3" bestFit="1" customWidth="1"/>
    <col min="9197" max="9197" width="6.28515625" style="3" customWidth="1"/>
    <col min="9198" max="9198" width="9.28515625" style="3" customWidth="1"/>
    <col min="9199" max="9199" width="9.42578125" style="3" customWidth="1"/>
    <col min="9200" max="9200" width="9.7109375" style="3" customWidth="1"/>
    <col min="9201" max="9201" width="4.42578125" style="3" customWidth="1"/>
    <col min="9202" max="9202" width="10.28515625" style="3" customWidth="1"/>
    <col min="9203" max="9429" width="7.28515625" style="3"/>
    <col min="9430" max="9430" width="2.28515625" style="3" customWidth="1"/>
    <col min="9431" max="9431" width="6" style="3" customWidth="1"/>
    <col min="9432" max="9433" width="2.28515625" style="3" customWidth="1"/>
    <col min="9434" max="9434" width="9" style="3" bestFit="1" customWidth="1"/>
    <col min="9435" max="9435" width="2.28515625" style="3" customWidth="1"/>
    <col min="9436" max="9436" width="9" style="3" bestFit="1" customWidth="1"/>
    <col min="9437" max="9437" width="2.28515625" style="3" customWidth="1"/>
    <col min="9438" max="9438" width="9" style="3" bestFit="1" customWidth="1"/>
    <col min="9439" max="9439" width="2.28515625" style="3" customWidth="1"/>
    <col min="9440" max="9440" width="9" style="3" bestFit="1" customWidth="1"/>
    <col min="9441" max="9441" width="2.28515625" style="3" customWidth="1"/>
    <col min="9442" max="9442" width="9" style="3" bestFit="1" customWidth="1"/>
    <col min="9443" max="9443" width="2.28515625" style="3" customWidth="1"/>
    <col min="9444" max="9444" width="9" style="3" bestFit="1" customWidth="1"/>
    <col min="9445" max="9445" width="5" style="3" customWidth="1"/>
    <col min="9446" max="9446" width="9" style="3" bestFit="1" customWidth="1"/>
    <col min="9447" max="9447" width="2.28515625" style="3" customWidth="1"/>
    <col min="9448" max="9448" width="9" style="3" bestFit="1" customWidth="1"/>
    <col min="9449" max="9449" width="2.28515625" style="3" customWidth="1"/>
    <col min="9450" max="9450" width="9" style="3" bestFit="1" customWidth="1"/>
    <col min="9451" max="9451" width="2.28515625" style="3" customWidth="1"/>
    <col min="9452" max="9452" width="9" style="3" bestFit="1" customWidth="1"/>
    <col min="9453" max="9453" width="6.28515625" style="3" customWidth="1"/>
    <col min="9454" max="9454" width="9.28515625" style="3" customWidth="1"/>
    <col min="9455" max="9455" width="9.42578125" style="3" customWidth="1"/>
    <col min="9456" max="9456" width="9.7109375" style="3" customWidth="1"/>
    <col min="9457" max="9457" width="4.42578125" style="3" customWidth="1"/>
    <col min="9458" max="9458" width="10.28515625" style="3" customWidth="1"/>
    <col min="9459" max="9685" width="7.28515625" style="3"/>
    <col min="9686" max="9686" width="2.28515625" style="3" customWidth="1"/>
    <col min="9687" max="9687" width="6" style="3" customWidth="1"/>
    <col min="9688" max="9689" width="2.28515625" style="3" customWidth="1"/>
    <col min="9690" max="9690" width="9" style="3" bestFit="1" customWidth="1"/>
    <col min="9691" max="9691" width="2.28515625" style="3" customWidth="1"/>
    <col min="9692" max="9692" width="9" style="3" bestFit="1" customWidth="1"/>
    <col min="9693" max="9693" width="2.28515625" style="3" customWidth="1"/>
    <col min="9694" max="9694" width="9" style="3" bestFit="1" customWidth="1"/>
    <col min="9695" max="9695" width="2.28515625" style="3" customWidth="1"/>
    <col min="9696" max="9696" width="9" style="3" bestFit="1" customWidth="1"/>
    <col min="9697" max="9697" width="2.28515625" style="3" customWidth="1"/>
    <col min="9698" max="9698" width="9" style="3" bestFit="1" customWidth="1"/>
    <col min="9699" max="9699" width="2.28515625" style="3" customWidth="1"/>
    <col min="9700" max="9700" width="9" style="3" bestFit="1" customWidth="1"/>
    <col min="9701" max="9701" width="5" style="3" customWidth="1"/>
    <col min="9702" max="9702" width="9" style="3" bestFit="1" customWidth="1"/>
    <col min="9703" max="9703" width="2.28515625" style="3" customWidth="1"/>
    <col min="9704" max="9704" width="9" style="3" bestFit="1" customWidth="1"/>
    <col min="9705" max="9705" width="2.28515625" style="3" customWidth="1"/>
    <col min="9706" max="9706" width="9" style="3" bestFit="1" customWidth="1"/>
    <col min="9707" max="9707" width="2.28515625" style="3" customWidth="1"/>
    <col min="9708" max="9708" width="9" style="3" bestFit="1" customWidth="1"/>
    <col min="9709" max="9709" width="6.28515625" style="3" customWidth="1"/>
    <col min="9710" max="9710" width="9.28515625" style="3" customWidth="1"/>
    <col min="9711" max="9711" width="9.42578125" style="3" customWidth="1"/>
    <col min="9712" max="9712" width="9.7109375" style="3" customWidth="1"/>
    <col min="9713" max="9713" width="4.42578125" style="3" customWidth="1"/>
    <col min="9714" max="9714" width="10.28515625" style="3" customWidth="1"/>
    <col min="9715" max="9941" width="7.28515625" style="3"/>
    <col min="9942" max="9942" width="2.28515625" style="3" customWidth="1"/>
    <col min="9943" max="9943" width="6" style="3" customWidth="1"/>
    <col min="9944" max="9945" width="2.28515625" style="3" customWidth="1"/>
    <col min="9946" max="9946" width="9" style="3" bestFit="1" customWidth="1"/>
    <col min="9947" max="9947" width="2.28515625" style="3" customWidth="1"/>
    <col min="9948" max="9948" width="9" style="3" bestFit="1" customWidth="1"/>
    <col min="9949" max="9949" width="2.28515625" style="3" customWidth="1"/>
    <col min="9950" max="9950" width="9" style="3" bestFit="1" customWidth="1"/>
    <col min="9951" max="9951" width="2.28515625" style="3" customWidth="1"/>
    <col min="9952" max="9952" width="9" style="3" bestFit="1" customWidth="1"/>
    <col min="9953" max="9953" width="2.28515625" style="3" customWidth="1"/>
    <col min="9954" max="9954" width="9" style="3" bestFit="1" customWidth="1"/>
    <col min="9955" max="9955" width="2.28515625" style="3" customWidth="1"/>
    <col min="9956" max="9956" width="9" style="3" bestFit="1" customWidth="1"/>
    <col min="9957" max="9957" width="5" style="3" customWidth="1"/>
    <col min="9958" max="9958" width="9" style="3" bestFit="1" customWidth="1"/>
    <col min="9959" max="9959" width="2.28515625" style="3" customWidth="1"/>
    <col min="9960" max="9960" width="9" style="3" bestFit="1" customWidth="1"/>
    <col min="9961" max="9961" width="2.28515625" style="3" customWidth="1"/>
    <col min="9962" max="9962" width="9" style="3" bestFit="1" customWidth="1"/>
    <col min="9963" max="9963" width="2.28515625" style="3" customWidth="1"/>
    <col min="9964" max="9964" width="9" style="3" bestFit="1" customWidth="1"/>
    <col min="9965" max="9965" width="6.28515625" style="3" customWidth="1"/>
    <col min="9966" max="9966" width="9.28515625" style="3" customWidth="1"/>
    <col min="9967" max="9967" width="9.42578125" style="3" customWidth="1"/>
    <col min="9968" max="9968" width="9.7109375" style="3" customWidth="1"/>
    <col min="9969" max="9969" width="4.42578125" style="3" customWidth="1"/>
    <col min="9970" max="9970" width="10.28515625" style="3" customWidth="1"/>
    <col min="9971" max="10197" width="7.28515625" style="3"/>
    <col min="10198" max="10198" width="2.28515625" style="3" customWidth="1"/>
    <col min="10199" max="10199" width="6" style="3" customWidth="1"/>
    <col min="10200" max="10201" width="2.28515625" style="3" customWidth="1"/>
    <col min="10202" max="10202" width="9" style="3" bestFit="1" customWidth="1"/>
    <col min="10203" max="10203" width="2.28515625" style="3" customWidth="1"/>
    <col min="10204" max="10204" width="9" style="3" bestFit="1" customWidth="1"/>
    <col min="10205" max="10205" width="2.28515625" style="3" customWidth="1"/>
    <col min="10206" max="10206" width="9" style="3" bestFit="1" customWidth="1"/>
    <col min="10207" max="10207" width="2.28515625" style="3" customWidth="1"/>
    <col min="10208" max="10208" width="9" style="3" bestFit="1" customWidth="1"/>
    <col min="10209" max="10209" width="2.28515625" style="3" customWidth="1"/>
    <col min="10210" max="10210" width="9" style="3" bestFit="1" customWidth="1"/>
    <col min="10211" max="10211" width="2.28515625" style="3" customWidth="1"/>
    <col min="10212" max="10212" width="9" style="3" bestFit="1" customWidth="1"/>
    <col min="10213" max="10213" width="5" style="3" customWidth="1"/>
    <col min="10214" max="10214" width="9" style="3" bestFit="1" customWidth="1"/>
    <col min="10215" max="10215" width="2.28515625" style="3" customWidth="1"/>
    <col min="10216" max="10216" width="9" style="3" bestFit="1" customWidth="1"/>
    <col min="10217" max="10217" width="2.28515625" style="3" customWidth="1"/>
    <col min="10218" max="10218" width="9" style="3" bestFit="1" customWidth="1"/>
    <col min="10219" max="10219" width="2.28515625" style="3" customWidth="1"/>
    <col min="10220" max="10220" width="9" style="3" bestFit="1" customWidth="1"/>
    <col min="10221" max="10221" width="6.28515625" style="3" customWidth="1"/>
    <col min="10222" max="10222" width="9.28515625" style="3" customWidth="1"/>
    <col min="10223" max="10223" width="9.42578125" style="3" customWidth="1"/>
    <col min="10224" max="10224" width="9.7109375" style="3" customWidth="1"/>
    <col min="10225" max="10225" width="4.42578125" style="3" customWidth="1"/>
    <col min="10226" max="10226" width="10.28515625" style="3" customWidth="1"/>
    <col min="10227" max="10453" width="7.28515625" style="3"/>
    <col min="10454" max="10454" width="2.28515625" style="3" customWidth="1"/>
    <col min="10455" max="10455" width="6" style="3" customWidth="1"/>
    <col min="10456" max="10457" width="2.28515625" style="3" customWidth="1"/>
    <col min="10458" max="10458" width="9" style="3" bestFit="1" customWidth="1"/>
    <col min="10459" max="10459" width="2.28515625" style="3" customWidth="1"/>
    <col min="10460" max="10460" width="9" style="3" bestFit="1" customWidth="1"/>
    <col min="10461" max="10461" width="2.28515625" style="3" customWidth="1"/>
    <col min="10462" max="10462" width="9" style="3" bestFit="1" customWidth="1"/>
    <col min="10463" max="10463" width="2.28515625" style="3" customWidth="1"/>
    <col min="10464" max="10464" width="9" style="3" bestFit="1" customWidth="1"/>
    <col min="10465" max="10465" width="2.28515625" style="3" customWidth="1"/>
    <col min="10466" max="10466" width="9" style="3" bestFit="1" customWidth="1"/>
    <col min="10467" max="10467" width="2.28515625" style="3" customWidth="1"/>
    <col min="10468" max="10468" width="9" style="3" bestFit="1" customWidth="1"/>
    <col min="10469" max="10469" width="5" style="3" customWidth="1"/>
    <col min="10470" max="10470" width="9" style="3" bestFit="1" customWidth="1"/>
    <col min="10471" max="10471" width="2.28515625" style="3" customWidth="1"/>
    <col min="10472" max="10472" width="9" style="3" bestFit="1" customWidth="1"/>
    <col min="10473" max="10473" width="2.28515625" style="3" customWidth="1"/>
    <col min="10474" max="10474" width="9" style="3" bestFit="1" customWidth="1"/>
    <col min="10475" max="10475" width="2.28515625" style="3" customWidth="1"/>
    <col min="10476" max="10476" width="9" style="3" bestFit="1" customWidth="1"/>
    <col min="10477" max="10477" width="6.28515625" style="3" customWidth="1"/>
    <col min="10478" max="10478" width="9.28515625" style="3" customWidth="1"/>
    <col min="10479" max="10479" width="9.42578125" style="3" customWidth="1"/>
    <col min="10480" max="10480" width="9.7109375" style="3" customWidth="1"/>
    <col min="10481" max="10481" width="4.42578125" style="3" customWidth="1"/>
    <col min="10482" max="10482" width="10.28515625" style="3" customWidth="1"/>
    <col min="10483" max="10709" width="7.28515625" style="3"/>
    <col min="10710" max="10710" width="2.28515625" style="3" customWidth="1"/>
    <col min="10711" max="10711" width="6" style="3" customWidth="1"/>
    <col min="10712" max="10713" width="2.28515625" style="3" customWidth="1"/>
    <col min="10714" max="10714" width="9" style="3" bestFit="1" customWidth="1"/>
    <col min="10715" max="10715" width="2.28515625" style="3" customWidth="1"/>
    <col min="10716" max="10716" width="9" style="3" bestFit="1" customWidth="1"/>
    <col min="10717" max="10717" width="2.28515625" style="3" customWidth="1"/>
    <col min="10718" max="10718" width="9" style="3" bestFit="1" customWidth="1"/>
    <col min="10719" max="10719" width="2.28515625" style="3" customWidth="1"/>
    <col min="10720" max="10720" width="9" style="3" bestFit="1" customWidth="1"/>
    <col min="10721" max="10721" width="2.28515625" style="3" customWidth="1"/>
    <col min="10722" max="10722" width="9" style="3" bestFit="1" customWidth="1"/>
    <col min="10723" max="10723" width="2.28515625" style="3" customWidth="1"/>
    <col min="10724" max="10724" width="9" style="3" bestFit="1" customWidth="1"/>
    <col min="10725" max="10725" width="5" style="3" customWidth="1"/>
    <col min="10726" max="10726" width="9" style="3" bestFit="1" customWidth="1"/>
    <col min="10727" max="10727" width="2.28515625" style="3" customWidth="1"/>
    <col min="10728" max="10728" width="9" style="3" bestFit="1" customWidth="1"/>
    <col min="10729" max="10729" width="2.28515625" style="3" customWidth="1"/>
    <col min="10730" max="10730" width="9" style="3" bestFit="1" customWidth="1"/>
    <col min="10731" max="10731" width="2.28515625" style="3" customWidth="1"/>
    <col min="10732" max="10732" width="9" style="3" bestFit="1" customWidth="1"/>
    <col min="10733" max="10733" width="6.28515625" style="3" customWidth="1"/>
    <col min="10734" max="10734" width="9.28515625" style="3" customWidth="1"/>
    <col min="10735" max="10735" width="9.42578125" style="3" customWidth="1"/>
    <col min="10736" max="10736" width="9.7109375" style="3" customWidth="1"/>
    <col min="10737" max="10737" width="4.42578125" style="3" customWidth="1"/>
    <col min="10738" max="10738" width="10.28515625" style="3" customWidth="1"/>
    <col min="10739" max="10965" width="7.28515625" style="3"/>
    <col min="10966" max="10966" width="2.28515625" style="3" customWidth="1"/>
    <col min="10967" max="10967" width="6" style="3" customWidth="1"/>
    <col min="10968" max="10969" width="2.28515625" style="3" customWidth="1"/>
    <col min="10970" max="10970" width="9" style="3" bestFit="1" customWidth="1"/>
    <col min="10971" max="10971" width="2.28515625" style="3" customWidth="1"/>
    <col min="10972" max="10972" width="9" style="3" bestFit="1" customWidth="1"/>
    <col min="10973" max="10973" width="2.28515625" style="3" customWidth="1"/>
    <col min="10974" max="10974" width="9" style="3" bestFit="1" customWidth="1"/>
    <col min="10975" max="10975" width="2.28515625" style="3" customWidth="1"/>
    <col min="10976" max="10976" width="9" style="3" bestFit="1" customWidth="1"/>
    <col min="10977" max="10977" width="2.28515625" style="3" customWidth="1"/>
    <col min="10978" max="10978" width="9" style="3" bestFit="1" customWidth="1"/>
    <col min="10979" max="10979" width="2.28515625" style="3" customWidth="1"/>
    <col min="10980" max="10980" width="9" style="3" bestFit="1" customWidth="1"/>
    <col min="10981" max="10981" width="5" style="3" customWidth="1"/>
    <col min="10982" max="10982" width="9" style="3" bestFit="1" customWidth="1"/>
    <col min="10983" max="10983" width="2.28515625" style="3" customWidth="1"/>
    <col min="10984" max="10984" width="9" style="3" bestFit="1" customWidth="1"/>
    <col min="10985" max="10985" width="2.28515625" style="3" customWidth="1"/>
    <col min="10986" max="10986" width="9" style="3" bestFit="1" customWidth="1"/>
    <col min="10987" max="10987" width="2.28515625" style="3" customWidth="1"/>
    <col min="10988" max="10988" width="9" style="3" bestFit="1" customWidth="1"/>
    <col min="10989" max="10989" width="6.28515625" style="3" customWidth="1"/>
    <col min="10990" max="10990" width="9.28515625" style="3" customWidth="1"/>
    <col min="10991" max="10991" width="9.42578125" style="3" customWidth="1"/>
    <col min="10992" max="10992" width="9.7109375" style="3" customWidth="1"/>
    <col min="10993" max="10993" width="4.42578125" style="3" customWidth="1"/>
    <col min="10994" max="10994" width="10.28515625" style="3" customWidth="1"/>
    <col min="10995" max="11221" width="7.28515625" style="3"/>
    <col min="11222" max="11222" width="2.28515625" style="3" customWidth="1"/>
    <col min="11223" max="11223" width="6" style="3" customWidth="1"/>
    <col min="11224" max="11225" width="2.28515625" style="3" customWidth="1"/>
    <col min="11226" max="11226" width="9" style="3" bestFit="1" customWidth="1"/>
    <col min="11227" max="11227" width="2.28515625" style="3" customWidth="1"/>
    <col min="11228" max="11228" width="9" style="3" bestFit="1" customWidth="1"/>
    <col min="11229" max="11229" width="2.28515625" style="3" customWidth="1"/>
    <col min="11230" max="11230" width="9" style="3" bestFit="1" customWidth="1"/>
    <col min="11231" max="11231" width="2.28515625" style="3" customWidth="1"/>
    <col min="11232" max="11232" width="9" style="3" bestFit="1" customWidth="1"/>
    <col min="11233" max="11233" width="2.28515625" style="3" customWidth="1"/>
    <col min="11234" max="11234" width="9" style="3" bestFit="1" customWidth="1"/>
    <col min="11235" max="11235" width="2.28515625" style="3" customWidth="1"/>
    <col min="11236" max="11236" width="9" style="3" bestFit="1" customWidth="1"/>
    <col min="11237" max="11237" width="5" style="3" customWidth="1"/>
    <col min="11238" max="11238" width="9" style="3" bestFit="1" customWidth="1"/>
    <col min="11239" max="11239" width="2.28515625" style="3" customWidth="1"/>
    <col min="11240" max="11240" width="9" style="3" bestFit="1" customWidth="1"/>
    <col min="11241" max="11241" width="2.28515625" style="3" customWidth="1"/>
    <col min="11242" max="11242" width="9" style="3" bestFit="1" customWidth="1"/>
    <col min="11243" max="11243" width="2.28515625" style="3" customWidth="1"/>
    <col min="11244" max="11244" width="9" style="3" bestFit="1" customWidth="1"/>
    <col min="11245" max="11245" width="6.28515625" style="3" customWidth="1"/>
    <col min="11246" max="11246" width="9.28515625" style="3" customWidth="1"/>
    <col min="11247" max="11247" width="9.42578125" style="3" customWidth="1"/>
    <col min="11248" max="11248" width="9.7109375" style="3" customWidth="1"/>
    <col min="11249" max="11249" width="4.42578125" style="3" customWidth="1"/>
    <col min="11250" max="11250" width="10.28515625" style="3" customWidth="1"/>
    <col min="11251" max="11477" width="7.28515625" style="3"/>
    <col min="11478" max="11478" width="2.28515625" style="3" customWidth="1"/>
    <col min="11479" max="11479" width="6" style="3" customWidth="1"/>
    <col min="11480" max="11481" width="2.28515625" style="3" customWidth="1"/>
    <col min="11482" max="11482" width="9" style="3" bestFit="1" customWidth="1"/>
    <col min="11483" max="11483" width="2.28515625" style="3" customWidth="1"/>
    <col min="11484" max="11484" width="9" style="3" bestFit="1" customWidth="1"/>
    <col min="11485" max="11485" width="2.28515625" style="3" customWidth="1"/>
    <col min="11486" max="11486" width="9" style="3" bestFit="1" customWidth="1"/>
    <col min="11487" max="11487" width="2.28515625" style="3" customWidth="1"/>
    <col min="11488" max="11488" width="9" style="3" bestFit="1" customWidth="1"/>
    <col min="11489" max="11489" width="2.28515625" style="3" customWidth="1"/>
    <col min="11490" max="11490" width="9" style="3" bestFit="1" customWidth="1"/>
    <col min="11491" max="11491" width="2.28515625" style="3" customWidth="1"/>
    <col min="11492" max="11492" width="9" style="3" bestFit="1" customWidth="1"/>
    <col min="11493" max="11493" width="5" style="3" customWidth="1"/>
    <col min="11494" max="11494" width="9" style="3" bestFit="1" customWidth="1"/>
    <col min="11495" max="11495" width="2.28515625" style="3" customWidth="1"/>
    <col min="11496" max="11496" width="9" style="3" bestFit="1" customWidth="1"/>
    <col min="11497" max="11497" width="2.28515625" style="3" customWidth="1"/>
    <col min="11498" max="11498" width="9" style="3" bestFit="1" customWidth="1"/>
    <col min="11499" max="11499" width="2.28515625" style="3" customWidth="1"/>
    <col min="11500" max="11500" width="9" style="3" bestFit="1" customWidth="1"/>
    <col min="11501" max="11501" width="6.28515625" style="3" customWidth="1"/>
    <col min="11502" max="11502" width="9.28515625" style="3" customWidth="1"/>
    <col min="11503" max="11503" width="9.42578125" style="3" customWidth="1"/>
    <col min="11504" max="11504" width="9.7109375" style="3" customWidth="1"/>
    <col min="11505" max="11505" width="4.42578125" style="3" customWidth="1"/>
    <col min="11506" max="11506" width="10.28515625" style="3" customWidth="1"/>
    <col min="11507" max="11733" width="7.28515625" style="3"/>
    <col min="11734" max="11734" width="2.28515625" style="3" customWidth="1"/>
    <col min="11735" max="11735" width="6" style="3" customWidth="1"/>
    <col min="11736" max="11737" width="2.28515625" style="3" customWidth="1"/>
    <col min="11738" max="11738" width="9" style="3" bestFit="1" customWidth="1"/>
    <col min="11739" max="11739" width="2.28515625" style="3" customWidth="1"/>
    <col min="11740" max="11740" width="9" style="3" bestFit="1" customWidth="1"/>
    <col min="11741" max="11741" width="2.28515625" style="3" customWidth="1"/>
    <col min="11742" max="11742" width="9" style="3" bestFit="1" customWidth="1"/>
    <col min="11743" max="11743" width="2.28515625" style="3" customWidth="1"/>
    <col min="11744" max="11744" width="9" style="3" bestFit="1" customWidth="1"/>
    <col min="11745" max="11745" width="2.28515625" style="3" customWidth="1"/>
    <col min="11746" max="11746" width="9" style="3" bestFit="1" customWidth="1"/>
    <col min="11747" max="11747" width="2.28515625" style="3" customWidth="1"/>
    <col min="11748" max="11748" width="9" style="3" bestFit="1" customWidth="1"/>
    <col min="11749" max="11749" width="5" style="3" customWidth="1"/>
    <col min="11750" max="11750" width="9" style="3" bestFit="1" customWidth="1"/>
    <col min="11751" max="11751" width="2.28515625" style="3" customWidth="1"/>
    <col min="11752" max="11752" width="9" style="3" bestFit="1" customWidth="1"/>
    <col min="11753" max="11753" width="2.28515625" style="3" customWidth="1"/>
    <col min="11754" max="11754" width="9" style="3" bestFit="1" customWidth="1"/>
    <col min="11755" max="11755" width="2.28515625" style="3" customWidth="1"/>
    <col min="11756" max="11756" width="9" style="3" bestFit="1" customWidth="1"/>
    <col min="11757" max="11757" width="6.28515625" style="3" customWidth="1"/>
    <col min="11758" max="11758" width="9.28515625" style="3" customWidth="1"/>
    <col min="11759" max="11759" width="9.42578125" style="3" customWidth="1"/>
    <col min="11760" max="11760" width="9.7109375" style="3" customWidth="1"/>
    <col min="11761" max="11761" width="4.42578125" style="3" customWidth="1"/>
    <col min="11762" max="11762" width="10.28515625" style="3" customWidth="1"/>
    <col min="11763" max="11989" width="7.28515625" style="3"/>
    <col min="11990" max="11990" width="2.28515625" style="3" customWidth="1"/>
    <col min="11991" max="11991" width="6" style="3" customWidth="1"/>
    <col min="11992" max="11993" width="2.28515625" style="3" customWidth="1"/>
    <col min="11994" max="11994" width="9" style="3" bestFit="1" customWidth="1"/>
    <col min="11995" max="11995" width="2.28515625" style="3" customWidth="1"/>
    <col min="11996" max="11996" width="9" style="3" bestFit="1" customWidth="1"/>
    <col min="11997" max="11997" width="2.28515625" style="3" customWidth="1"/>
    <col min="11998" max="11998" width="9" style="3" bestFit="1" customWidth="1"/>
    <col min="11999" max="11999" width="2.28515625" style="3" customWidth="1"/>
    <col min="12000" max="12000" width="9" style="3" bestFit="1" customWidth="1"/>
    <col min="12001" max="12001" width="2.28515625" style="3" customWidth="1"/>
    <col min="12002" max="12002" width="9" style="3" bestFit="1" customWidth="1"/>
    <col min="12003" max="12003" width="2.28515625" style="3" customWidth="1"/>
    <col min="12004" max="12004" width="9" style="3" bestFit="1" customWidth="1"/>
    <col min="12005" max="12005" width="5" style="3" customWidth="1"/>
    <col min="12006" max="12006" width="9" style="3" bestFit="1" customWidth="1"/>
    <col min="12007" max="12007" width="2.28515625" style="3" customWidth="1"/>
    <col min="12008" max="12008" width="9" style="3" bestFit="1" customWidth="1"/>
    <col min="12009" max="12009" width="2.28515625" style="3" customWidth="1"/>
    <col min="12010" max="12010" width="9" style="3" bestFit="1" customWidth="1"/>
    <col min="12011" max="12011" width="2.28515625" style="3" customWidth="1"/>
    <col min="12012" max="12012" width="9" style="3" bestFit="1" customWidth="1"/>
    <col min="12013" max="12013" width="6.28515625" style="3" customWidth="1"/>
    <col min="12014" max="12014" width="9.28515625" style="3" customWidth="1"/>
    <col min="12015" max="12015" width="9.42578125" style="3" customWidth="1"/>
    <col min="12016" max="12016" width="9.7109375" style="3" customWidth="1"/>
    <col min="12017" max="12017" width="4.42578125" style="3" customWidth="1"/>
    <col min="12018" max="12018" width="10.28515625" style="3" customWidth="1"/>
    <col min="12019" max="12245" width="7.28515625" style="3"/>
    <col min="12246" max="12246" width="2.28515625" style="3" customWidth="1"/>
    <col min="12247" max="12247" width="6" style="3" customWidth="1"/>
    <col min="12248" max="12249" width="2.28515625" style="3" customWidth="1"/>
    <col min="12250" max="12250" width="9" style="3" bestFit="1" customWidth="1"/>
    <col min="12251" max="12251" width="2.28515625" style="3" customWidth="1"/>
    <col min="12252" max="12252" width="9" style="3" bestFit="1" customWidth="1"/>
    <col min="12253" max="12253" width="2.28515625" style="3" customWidth="1"/>
    <col min="12254" max="12254" width="9" style="3" bestFit="1" customWidth="1"/>
    <col min="12255" max="12255" width="2.28515625" style="3" customWidth="1"/>
    <col min="12256" max="12256" width="9" style="3" bestFit="1" customWidth="1"/>
    <col min="12257" max="12257" width="2.28515625" style="3" customWidth="1"/>
    <col min="12258" max="12258" width="9" style="3" bestFit="1" customWidth="1"/>
    <col min="12259" max="12259" width="2.28515625" style="3" customWidth="1"/>
    <col min="12260" max="12260" width="9" style="3" bestFit="1" customWidth="1"/>
    <col min="12261" max="12261" width="5" style="3" customWidth="1"/>
    <col min="12262" max="12262" width="9" style="3" bestFit="1" customWidth="1"/>
    <col min="12263" max="12263" width="2.28515625" style="3" customWidth="1"/>
    <col min="12264" max="12264" width="9" style="3" bestFit="1" customWidth="1"/>
    <col min="12265" max="12265" width="2.28515625" style="3" customWidth="1"/>
    <col min="12266" max="12266" width="9" style="3" bestFit="1" customWidth="1"/>
    <col min="12267" max="12267" width="2.28515625" style="3" customWidth="1"/>
    <col min="12268" max="12268" width="9" style="3" bestFit="1" customWidth="1"/>
    <col min="12269" max="12269" width="6.28515625" style="3" customWidth="1"/>
    <col min="12270" max="12270" width="9.28515625" style="3" customWidth="1"/>
    <col min="12271" max="12271" width="9.42578125" style="3" customWidth="1"/>
    <col min="12272" max="12272" width="9.7109375" style="3" customWidth="1"/>
    <col min="12273" max="12273" width="4.42578125" style="3" customWidth="1"/>
    <col min="12274" max="12274" width="10.28515625" style="3" customWidth="1"/>
    <col min="12275" max="12501" width="7.28515625" style="3"/>
    <col min="12502" max="12502" width="2.28515625" style="3" customWidth="1"/>
    <col min="12503" max="12503" width="6" style="3" customWidth="1"/>
    <col min="12504" max="12505" width="2.28515625" style="3" customWidth="1"/>
    <col min="12506" max="12506" width="9" style="3" bestFit="1" customWidth="1"/>
    <col min="12507" max="12507" width="2.28515625" style="3" customWidth="1"/>
    <col min="12508" max="12508" width="9" style="3" bestFit="1" customWidth="1"/>
    <col min="12509" max="12509" width="2.28515625" style="3" customWidth="1"/>
    <col min="12510" max="12510" width="9" style="3" bestFit="1" customWidth="1"/>
    <col min="12511" max="12511" width="2.28515625" style="3" customWidth="1"/>
    <col min="12512" max="12512" width="9" style="3" bestFit="1" customWidth="1"/>
    <col min="12513" max="12513" width="2.28515625" style="3" customWidth="1"/>
    <col min="12514" max="12514" width="9" style="3" bestFit="1" customWidth="1"/>
    <col min="12515" max="12515" width="2.28515625" style="3" customWidth="1"/>
    <col min="12516" max="12516" width="9" style="3" bestFit="1" customWidth="1"/>
    <col min="12517" max="12517" width="5" style="3" customWidth="1"/>
    <col min="12518" max="12518" width="9" style="3" bestFit="1" customWidth="1"/>
    <col min="12519" max="12519" width="2.28515625" style="3" customWidth="1"/>
    <col min="12520" max="12520" width="9" style="3" bestFit="1" customWidth="1"/>
    <col min="12521" max="12521" width="2.28515625" style="3" customWidth="1"/>
    <col min="12522" max="12522" width="9" style="3" bestFit="1" customWidth="1"/>
    <col min="12523" max="12523" width="2.28515625" style="3" customWidth="1"/>
    <col min="12524" max="12524" width="9" style="3" bestFit="1" customWidth="1"/>
    <col min="12525" max="12525" width="6.28515625" style="3" customWidth="1"/>
    <col min="12526" max="12526" width="9.28515625" style="3" customWidth="1"/>
    <col min="12527" max="12527" width="9.42578125" style="3" customWidth="1"/>
    <col min="12528" max="12528" width="9.7109375" style="3" customWidth="1"/>
    <col min="12529" max="12529" width="4.42578125" style="3" customWidth="1"/>
    <col min="12530" max="12530" width="10.28515625" style="3" customWidth="1"/>
    <col min="12531" max="12757" width="7.28515625" style="3"/>
    <col min="12758" max="12758" width="2.28515625" style="3" customWidth="1"/>
    <col min="12759" max="12759" width="6" style="3" customWidth="1"/>
    <col min="12760" max="12761" width="2.28515625" style="3" customWidth="1"/>
    <col min="12762" max="12762" width="9" style="3" bestFit="1" customWidth="1"/>
    <col min="12763" max="12763" width="2.28515625" style="3" customWidth="1"/>
    <col min="12764" max="12764" width="9" style="3" bestFit="1" customWidth="1"/>
    <col min="12765" max="12765" width="2.28515625" style="3" customWidth="1"/>
    <col min="12766" max="12766" width="9" style="3" bestFit="1" customWidth="1"/>
    <col min="12767" max="12767" width="2.28515625" style="3" customWidth="1"/>
    <col min="12768" max="12768" width="9" style="3" bestFit="1" customWidth="1"/>
    <col min="12769" max="12769" width="2.28515625" style="3" customWidth="1"/>
    <col min="12770" max="12770" width="9" style="3" bestFit="1" customWidth="1"/>
    <col min="12771" max="12771" width="2.28515625" style="3" customWidth="1"/>
    <col min="12772" max="12772" width="9" style="3" bestFit="1" customWidth="1"/>
    <col min="12773" max="12773" width="5" style="3" customWidth="1"/>
    <col min="12774" max="12774" width="9" style="3" bestFit="1" customWidth="1"/>
    <col min="12775" max="12775" width="2.28515625" style="3" customWidth="1"/>
    <col min="12776" max="12776" width="9" style="3" bestFit="1" customWidth="1"/>
    <col min="12777" max="12777" width="2.28515625" style="3" customWidth="1"/>
    <col min="12778" max="12778" width="9" style="3" bestFit="1" customWidth="1"/>
    <col min="12779" max="12779" width="2.28515625" style="3" customWidth="1"/>
    <col min="12780" max="12780" width="9" style="3" bestFit="1" customWidth="1"/>
    <col min="12781" max="12781" width="6.28515625" style="3" customWidth="1"/>
    <col min="12782" max="12782" width="9.28515625" style="3" customWidth="1"/>
    <col min="12783" max="12783" width="9.42578125" style="3" customWidth="1"/>
    <col min="12784" max="12784" width="9.7109375" style="3" customWidth="1"/>
    <col min="12785" max="12785" width="4.42578125" style="3" customWidth="1"/>
    <col min="12786" max="12786" width="10.28515625" style="3" customWidth="1"/>
    <col min="12787" max="13013" width="7.28515625" style="3"/>
    <col min="13014" max="13014" width="2.28515625" style="3" customWidth="1"/>
    <col min="13015" max="13015" width="6" style="3" customWidth="1"/>
    <col min="13016" max="13017" width="2.28515625" style="3" customWidth="1"/>
    <col min="13018" max="13018" width="9" style="3" bestFit="1" customWidth="1"/>
    <col min="13019" max="13019" width="2.28515625" style="3" customWidth="1"/>
    <col min="13020" max="13020" width="9" style="3" bestFit="1" customWidth="1"/>
    <col min="13021" max="13021" width="2.28515625" style="3" customWidth="1"/>
    <col min="13022" max="13022" width="9" style="3" bestFit="1" customWidth="1"/>
    <col min="13023" max="13023" width="2.28515625" style="3" customWidth="1"/>
    <col min="13024" max="13024" width="9" style="3" bestFit="1" customWidth="1"/>
    <col min="13025" max="13025" width="2.28515625" style="3" customWidth="1"/>
    <col min="13026" max="13026" width="9" style="3" bestFit="1" customWidth="1"/>
    <col min="13027" max="13027" width="2.28515625" style="3" customWidth="1"/>
    <col min="13028" max="13028" width="9" style="3" bestFit="1" customWidth="1"/>
    <col min="13029" max="13029" width="5" style="3" customWidth="1"/>
    <col min="13030" max="13030" width="9" style="3" bestFit="1" customWidth="1"/>
    <col min="13031" max="13031" width="2.28515625" style="3" customWidth="1"/>
    <col min="13032" max="13032" width="9" style="3" bestFit="1" customWidth="1"/>
    <col min="13033" max="13033" width="2.28515625" style="3" customWidth="1"/>
    <col min="13034" max="13034" width="9" style="3" bestFit="1" customWidth="1"/>
    <col min="13035" max="13035" width="2.28515625" style="3" customWidth="1"/>
    <col min="13036" max="13036" width="9" style="3" bestFit="1" customWidth="1"/>
    <col min="13037" max="13037" width="6.28515625" style="3" customWidth="1"/>
    <col min="13038" max="13038" width="9.28515625" style="3" customWidth="1"/>
    <col min="13039" max="13039" width="9.42578125" style="3" customWidth="1"/>
    <col min="13040" max="13040" width="9.7109375" style="3" customWidth="1"/>
    <col min="13041" max="13041" width="4.42578125" style="3" customWidth="1"/>
    <col min="13042" max="13042" width="10.28515625" style="3" customWidth="1"/>
    <col min="13043" max="13269" width="7.28515625" style="3"/>
    <col min="13270" max="13270" width="2.28515625" style="3" customWidth="1"/>
    <col min="13271" max="13271" width="6" style="3" customWidth="1"/>
    <col min="13272" max="13273" width="2.28515625" style="3" customWidth="1"/>
    <col min="13274" max="13274" width="9" style="3" bestFit="1" customWidth="1"/>
    <col min="13275" max="13275" width="2.28515625" style="3" customWidth="1"/>
    <col min="13276" max="13276" width="9" style="3" bestFit="1" customWidth="1"/>
    <col min="13277" max="13277" width="2.28515625" style="3" customWidth="1"/>
    <col min="13278" max="13278" width="9" style="3" bestFit="1" customWidth="1"/>
    <col min="13279" max="13279" width="2.28515625" style="3" customWidth="1"/>
    <col min="13280" max="13280" width="9" style="3" bestFit="1" customWidth="1"/>
    <col min="13281" max="13281" width="2.28515625" style="3" customWidth="1"/>
    <col min="13282" max="13282" width="9" style="3" bestFit="1" customWidth="1"/>
    <col min="13283" max="13283" width="2.28515625" style="3" customWidth="1"/>
    <col min="13284" max="13284" width="9" style="3" bestFit="1" customWidth="1"/>
    <col min="13285" max="13285" width="5" style="3" customWidth="1"/>
    <col min="13286" max="13286" width="9" style="3" bestFit="1" customWidth="1"/>
    <col min="13287" max="13287" width="2.28515625" style="3" customWidth="1"/>
    <col min="13288" max="13288" width="9" style="3" bestFit="1" customWidth="1"/>
    <col min="13289" max="13289" width="2.28515625" style="3" customWidth="1"/>
    <col min="13290" max="13290" width="9" style="3" bestFit="1" customWidth="1"/>
    <col min="13291" max="13291" width="2.28515625" style="3" customWidth="1"/>
    <col min="13292" max="13292" width="9" style="3" bestFit="1" customWidth="1"/>
    <col min="13293" max="13293" width="6.28515625" style="3" customWidth="1"/>
    <col min="13294" max="13294" width="9.28515625" style="3" customWidth="1"/>
    <col min="13295" max="13295" width="9.42578125" style="3" customWidth="1"/>
    <col min="13296" max="13296" width="9.7109375" style="3" customWidth="1"/>
    <col min="13297" max="13297" width="4.42578125" style="3" customWidth="1"/>
    <col min="13298" max="13298" width="10.28515625" style="3" customWidth="1"/>
    <col min="13299" max="13525" width="7.28515625" style="3"/>
    <col min="13526" max="13526" width="2.28515625" style="3" customWidth="1"/>
    <col min="13527" max="13527" width="6" style="3" customWidth="1"/>
    <col min="13528" max="13529" width="2.28515625" style="3" customWidth="1"/>
    <col min="13530" max="13530" width="9" style="3" bestFit="1" customWidth="1"/>
    <col min="13531" max="13531" width="2.28515625" style="3" customWidth="1"/>
    <col min="13532" max="13532" width="9" style="3" bestFit="1" customWidth="1"/>
    <col min="13533" max="13533" width="2.28515625" style="3" customWidth="1"/>
    <col min="13534" max="13534" width="9" style="3" bestFit="1" customWidth="1"/>
    <col min="13535" max="13535" width="2.28515625" style="3" customWidth="1"/>
    <col min="13536" max="13536" width="9" style="3" bestFit="1" customWidth="1"/>
    <col min="13537" max="13537" width="2.28515625" style="3" customWidth="1"/>
    <col min="13538" max="13538" width="9" style="3" bestFit="1" customWidth="1"/>
    <col min="13539" max="13539" width="2.28515625" style="3" customWidth="1"/>
    <col min="13540" max="13540" width="9" style="3" bestFit="1" customWidth="1"/>
    <col min="13541" max="13541" width="5" style="3" customWidth="1"/>
    <col min="13542" max="13542" width="9" style="3" bestFit="1" customWidth="1"/>
    <col min="13543" max="13543" width="2.28515625" style="3" customWidth="1"/>
    <col min="13544" max="13544" width="9" style="3" bestFit="1" customWidth="1"/>
    <col min="13545" max="13545" width="2.28515625" style="3" customWidth="1"/>
    <col min="13546" max="13546" width="9" style="3" bestFit="1" customWidth="1"/>
    <col min="13547" max="13547" width="2.28515625" style="3" customWidth="1"/>
    <col min="13548" max="13548" width="9" style="3" bestFit="1" customWidth="1"/>
    <col min="13549" max="13549" width="6.28515625" style="3" customWidth="1"/>
    <col min="13550" max="13550" width="9.28515625" style="3" customWidth="1"/>
    <col min="13551" max="13551" width="9.42578125" style="3" customWidth="1"/>
    <col min="13552" max="13552" width="9.7109375" style="3" customWidth="1"/>
    <col min="13553" max="13553" width="4.42578125" style="3" customWidth="1"/>
    <col min="13554" max="13554" width="10.28515625" style="3" customWidth="1"/>
    <col min="13555" max="13781" width="7.28515625" style="3"/>
    <col min="13782" max="13782" width="2.28515625" style="3" customWidth="1"/>
    <col min="13783" max="13783" width="6" style="3" customWidth="1"/>
    <col min="13784" max="13785" width="2.28515625" style="3" customWidth="1"/>
    <col min="13786" max="13786" width="9" style="3" bestFit="1" customWidth="1"/>
    <col min="13787" max="13787" width="2.28515625" style="3" customWidth="1"/>
    <col min="13788" max="13788" width="9" style="3" bestFit="1" customWidth="1"/>
    <col min="13789" max="13789" width="2.28515625" style="3" customWidth="1"/>
    <col min="13790" max="13790" width="9" style="3" bestFit="1" customWidth="1"/>
    <col min="13791" max="13791" width="2.28515625" style="3" customWidth="1"/>
    <col min="13792" max="13792" width="9" style="3" bestFit="1" customWidth="1"/>
    <col min="13793" max="13793" width="2.28515625" style="3" customWidth="1"/>
    <col min="13794" max="13794" width="9" style="3" bestFit="1" customWidth="1"/>
    <col min="13795" max="13795" width="2.28515625" style="3" customWidth="1"/>
    <col min="13796" max="13796" width="9" style="3" bestFit="1" customWidth="1"/>
    <col min="13797" max="13797" width="5" style="3" customWidth="1"/>
    <col min="13798" max="13798" width="9" style="3" bestFit="1" customWidth="1"/>
    <col min="13799" max="13799" width="2.28515625" style="3" customWidth="1"/>
    <col min="13800" max="13800" width="9" style="3" bestFit="1" customWidth="1"/>
    <col min="13801" max="13801" width="2.28515625" style="3" customWidth="1"/>
    <col min="13802" max="13802" width="9" style="3" bestFit="1" customWidth="1"/>
    <col min="13803" max="13803" width="2.28515625" style="3" customWidth="1"/>
    <col min="13804" max="13804" width="9" style="3" bestFit="1" customWidth="1"/>
    <col min="13805" max="13805" width="6.28515625" style="3" customWidth="1"/>
    <col min="13806" max="13806" width="9.28515625" style="3" customWidth="1"/>
    <col min="13807" max="13807" width="9.42578125" style="3" customWidth="1"/>
    <col min="13808" max="13808" width="9.7109375" style="3" customWidth="1"/>
    <col min="13809" max="13809" width="4.42578125" style="3" customWidth="1"/>
    <col min="13810" max="13810" width="10.28515625" style="3" customWidth="1"/>
    <col min="13811" max="14037" width="7.28515625" style="3"/>
    <col min="14038" max="14038" width="2.28515625" style="3" customWidth="1"/>
    <col min="14039" max="14039" width="6" style="3" customWidth="1"/>
    <col min="14040" max="14041" width="2.28515625" style="3" customWidth="1"/>
    <col min="14042" max="14042" width="9" style="3" bestFit="1" customWidth="1"/>
    <col min="14043" max="14043" width="2.28515625" style="3" customWidth="1"/>
    <col min="14044" max="14044" width="9" style="3" bestFit="1" customWidth="1"/>
    <col min="14045" max="14045" width="2.28515625" style="3" customWidth="1"/>
    <col min="14046" max="14046" width="9" style="3" bestFit="1" customWidth="1"/>
    <col min="14047" max="14047" width="2.28515625" style="3" customWidth="1"/>
    <col min="14048" max="14048" width="9" style="3" bestFit="1" customWidth="1"/>
    <col min="14049" max="14049" width="2.28515625" style="3" customWidth="1"/>
    <col min="14050" max="14050" width="9" style="3" bestFit="1" customWidth="1"/>
    <col min="14051" max="14051" width="2.28515625" style="3" customWidth="1"/>
    <col min="14052" max="14052" width="9" style="3" bestFit="1" customWidth="1"/>
    <col min="14053" max="14053" width="5" style="3" customWidth="1"/>
    <col min="14054" max="14054" width="9" style="3" bestFit="1" customWidth="1"/>
    <col min="14055" max="14055" width="2.28515625" style="3" customWidth="1"/>
    <col min="14056" max="14056" width="9" style="3" bestFit="1" customWidth="1"/>
    <col min="14057" max="14057" width="2.28515625" style="3" customWidth="1"/>
    <col min="14058" max="14058" width="9" style="3" bestFit="1" customWidth="1"/>
    <col min="14059" max="14059" width="2.28515625" style="3" customWidth="1"/>
    <col min="14060" max="14060" width="9" style="3" bestFit="1" customWidth="1"/>
    <col min="14061" max="14061" width="6.28515625" style="3" customWidth="1"/>
    <col min="14062" max="14062" width="9.28515625" style="3" customWidth="1"/>
    <col min="14063" max="14063" width="9.42578125" style="3" customWidth="1"/>
    <col min="14064" max="14064" width="9.7109375" style="3" customWidth="1"/>
    <col min="14065" max="14065" width="4.42578125" style="3" customWidth="1"/>
    <col min="14066" max="14066" width="10.28515625" style="3" customWidth="1"/>
    <col min="14067" max="14293" width="7.28515625" style="3"/>
    <col min="14294" max="14294" width="2.28515625" style="3" customWidth="1"/>
    <col min="14295" max="14295" width="6" style="3" customWidth="1"/>
    <col min="14296" max="14297" width="2.28515625" style="3" customWidth="1"/>
    <col min="14298" max="14298" width="9" style="3" bestFit="1" customWidth="1"/>
    <col min="14299" max="14299" width="2.28515625" style="3" customWidth="1"/>
    <col min="14300" max="14300" width="9" style="3" bestFit="1" customWidth="1"/>
    <col min="14301" max="14301" width="2.28515625" style="3" customWidth="1"/>
    <col min="14302" max="14302" width="9" style="3" bestFit="1" customWidth="1"/>
    <col min="14303" max="14303" width="2.28515625" style="3" customWidth="1"/>
    <col min="14304" max="14304" width="9" style="3" bestFit="1" customWidth="1"/>
    <col min="14305" max="14305" width="2.28515625" style="3" customWidth="1"/>
    <col min="14306" max="14306" width="9" style="3" bestFit="1" customWidth="1"/>
    <col min="14307" max="14307" width="2.28515625" style="3" customWidth="1"/>
    <col min="14308" max="14308" width="9" style="3" bestFit="1" customWidth="1"/>
    <col min="14309" max="14309" width="5" style="3" customWidth="1"/>
    <col min="14310" max="14310" width="9" style="3" bestFit="1" customWidth="1"/>
    <col min="14311" max="14311" width="2.28515625" style="3" customWidth="1"/>
    <col min="14312" max="14312" width="9" style="3" bestFit="1" customWidth="1"/>
    <col min="14313" max="14313" width="2.28515625" style="3" customWidth="1"/>
    <col min="14314" max="14314" width="9" style="3" bestFit="1" customWidth="1"/>
    <col min="14315" max="14315" width="2.28515625" style="3" customWidth="1"/>
    <col min="14316" max="14316" width="9" style="3" bestFit="1" customWidth="1"/>
    <col min="14317" max="14317" width="6.28515625" style="3" customWidth="1"/>
    <col min="14318" max="14318" width="9.28515625" style="3" customWidth="1"/>
    <col min="14319" max="14319" width="9.42578125" style="3" customWidth="1"/>
    <col min="14320" max="14320" width="9.7109375" style="3" customWidth="1"/>
    <col min="14321" max="14321" width="4.42578125" style="3" customWidth="1"/>
    <col min="14322" max="14322" width="10.28515625" style="3" customWidth="1"/>
    <col min="14323" max="14549" width="7.28515625" style="3"/>
    <col min="14550" max="14550" width="2.28515625" style="3" customWidth="1"/>
    <col min="14551" max="14551" width="6" style="3" customWidth="1"/>
    <col min="14552" max="14553" width="2.28515625" style="3" customWidth="1"/>
    <col min="14554" max="14554" width="9" style="3" bestFit="1" customWidth="1"/>
    <col min="14555" max="14555" width="2.28515625" style="3" customWidth="1"/>
    <col min="14556" max="14556" width="9" style="3" bestFit="1" customWidth="1"/>
    <col min="14557" max="14557" width="2.28515625" style="3" customWidth="1"/>
    <col min="14558" max="14558" width="9" style="3" bestFit="1" customWidth="1"/>
    <col min="14559" max="14559" width="2.28515625" style="3" customWidth="1"/>
    <col min="14560" max="14560" width="9" style="3" bestFit="1" customWidth="1"/>
    <col min="14561" max="14561" width="2.28515625" style="3" customWidth="1"/>
    <col min="14562" max="14562" width="9" style="3" bestFit="1" customWidth="1"/>
    <col min="14563" max="14563" width="2.28515625" style="3" customWidth="1"/>
    <col min="14564" max="14564" width="9" style="3" bestFit="1" customWidth="1"/>
    <col min="14565" max="14565" width="5" style="3" customWidth="1"/>
    <col min="14566" max="14566" width="9" style="3" bestFit="1" customWidth="1"/>
    <col min="14567" max="14567" width="2.28515625" style="3" customWidth="1"/>
    <col min="14568" max="14568" width="9" style="3" bestFit="1" customWidth="1"/>
    <col min="14569" max="14569" width="2.28515625" style="3" customWidth="1"/>
    <col min="14570" max="14570" width="9" style="3" bestFit="1" customWidth="1"/>
    <col min="14571" max="14571" width="2.28515625" style="3" customWidth="1"/>
    <col min="14572" max="14572" width="9" style="3" bestFit="1" customWidth="1"/>
    <col min="14573" max="14573" width="6.28515625" style="3" customWidth="1"/>
    <col min="14574" max="14574" width="9.28515625" style="3" customWidth="1"/>
    <col min="14575" max="14575" width="9.42578125" style="3" customWidth="1"/>
    <col min="14576" max="14576" width="9.7109375" style="3" customWidth="1"/>
    <col min="14577" max="14577" width="4.42578125" style="3" customWidth="1"/>
    <col min="14578" max="14578" width="10.28515625" style="3" customWidth="1"/>
    <col min="14579" max="14805" width="7.28515625" style="3"/>
    <col min="14806" max="14806" width="2.28515625" style="3" customWidth="1"/>
    <col min="14807" max="14807" width="6" style="3" customWidth="1"/>
    <col min="14808" max="14809" width="2.28515625" style="3" customWidth="1"/>
    <col min="14810" max="14810" width="9" style="3" bestFit="1" customWidth="1"/>
    <col min="14811" max="14811" width="2.28515625" style="3" customWidth="1"/>
    <col min="14812" max="14812" width="9" style="3" bestFit="1" customWidth="1"/>
    <col min="14813" max="14813" width="2.28515625" style="3" customWidth="1"/>
    <col min="14814" max="14814" width="9" style="3" bestFit="1" customWidth="1"/>
    <col min="14815" max="14815" width="2.28515625" style="3" customWidth="1"/>
    <col min="14816" max="14816" width="9" style="3" bestFit="1" customWidth="1"/>
    <col min="14817" max="14817" width="2.28515625" style="3" customWidth="1"/>
    <col min="14818" max="14818" width="9" style="3" bestFit="1" customWidth="1"/>
    <col min="14819" max="14819" width="2.28515625" style="3" customWidth="1"/>
    <col min="14820" max="14820" width="9" style="3" bestFit="1" customWidth="1"/>
    <col min="14821" max="14821" width="5" style="3" customWidth="1"/>
    <col min="14822" max="14822" width="9" style="3" bestFit="1" customWidth="1"/>
    <col min="14823" max="14823" width="2.28515625" style="3" customWidth="1"/>
    <col min="14824" max="14824" width="9" style="3" bestFit="1" customWidth="1"/>
    <col min="14825" max="14825" width="2.28515625" style="3" customWidth="1"/>
    <col min="14826" max="14826" width="9" style="3" bestFit="1" customWidth="1"/>
    <col min="14827" max="14827" width="2.28515625" style="3" customWidth="1"/>
    <col min="14828" max="14828" width="9" style="3" bestFit="1" customWidth="1"/>
    <col min="14829" max="14829" width="6.28515625" style="3" customWidth="1"/>
    <col min="14830" max="14830" width="9.28515625" style="3" customWidth="1"/>
    <col min="14831" max="14831" width="9.42578125" style="3" customWidth="1"/>
    <col min="14832" max="14832" width="9.7109375" style="3" customWidth="1"/>
    <col min="14833" max="14833" width="4.42578125" style="3" customWidth="1"/>
    <col min="14834" max="14834" width="10.28515625" style="3" customWidth="1"/>
    <col min="14835" max="15061" width="7.28515625" style="3"/>
    <col min="15062" max="15062" width="2.28515625" style="3" customWidth="1"/>
    <col min="15063" max="15063" width="6" style="3" customWidth="1"/>
    <col min="15064" max="15065" width="2.28515625" style="3" customWidth="1"/>
    <col min="15066" max="15066" width="9" style="3" bestFit="1" customWidth="1"/>
    <col min="15067" max="15067" width="2.28515625" style="3" customWidth="1"/>
    <col min="15068" max="15068" width="9" style="3" bestFit="1" customWidth="1"/>
    <col min="15069" max="15069" width="2.28515625" style="3" customWidth="1"/>
    <col min="15070" max="15070" width="9" style="3" bestFit="1" customWidth="1"/>
    <col min="15071" max="15071" width="2.28515625" style="3" customWidth="1"/>
    <col min="15072" max="15072" width="9" style="3" bestFit="1" customWidth="1"/>
    <col min="15073" max="15073" width="2.28515625" style="3" customWidth="1"/>
    <col min="15074" max="15074" width="9" style="3" bestFit="1" customWidth="1"/>
    <col min="15075" max="15075" width="2.28515625" style="3" customWidth="1"/>
    <col min="15076" max="15076" width="9" style="3" bestFit="1" customWidth="1"/>
    <col min="15077" max="15077" width="5" style="3" customWidth="1"/>
    <col min="15078" max="15078" width="9" style="3" bestFit="1" customWidth="1"/>
    <col min="15079" max="15079" width="2.28515625" style="3" customWidth="1"/>
    <col min="15080" max="15080" width="9" style="3" bestFit="1" customWidth="1"/>
    <col min="15081" max="15081" width="2.28515625" style="3" customWidth="1"/>
    <col min="15082" max="15082" width="9" style="3" bestFit="1" customWidth="1"/>
    <col min="15083" max="15083" width="2.28515625" style="3" customWidth="1"/>
    <col min="15084" max="15084" width="9" style="3" bestFit="1" customWidth="1"/>
    <col min="15085" max="15085" width="6.28515625" style="3" customWidth="1"/>
    <col min="15086" max="15086" width="9.28515625" style="3" customWidth="1"/>
    <col min="15087" max="15087" width="9.42578125" style="3" customWidth="1"/>
    <col min="15088" max="15088" width="9.7109375" style="3" customWidth="1"/>
    <col min="15089" max="15089" width="4.42578125" style="3" customWidth="1"/>
    <col min="15090" max="15090" width="10.28515625" style="3" customWidth="1"/>
    <col min="15091" max="15317" width="7.28515625" style="3"/>
    <col min="15318" max="15318" width="2.28515625" style="3" customWidth="1"/>
    <col min="15319" max="15319" width="6" style="3" customWidth="1"/>
    <col min="15320" max="15321" width="2.28515625" style="3" customWidth="1"/>
    <col min="15322" max="15322" width="9" style="3" bestFit="1" customWidth="1"/>
    <col min="15323" max="15323" width="2.28515625" style="3" customWidth="1"/>
    <col min="15324" max="15324" width="9" style="3" bestFit="1" customWidth="1"/>
    <col min="15325" max="15325" width="2.28515625" style="3" customWidth="1"/>
    <col min="15326" max="15326" width="9" style="3" bestFit="1" customWidth="1"/>
    <col min="15327" max="15327" width="2.28515625" style="3" customWidth="1"/>
    <col min="15328" max="15328" width="9" style="3" bestFit="1" customWidth="1"/>
    <col min="15329" max="15329" width="2.28515625" style="3" customWidth="1"/>
    <col min="15330" max="15330" width="9" style="3" bestFit="1" customWidth="1"/>
    <col min="15331" max="15331" width="2.28515625" style="3" customWidth="1"/>
    <col min="15332" max="15332" width="9" style="3" bestFit="1" customWidth="1"/>
    <col min="15333" max="15333" width="5" style="3" customWidth="1"/>
    <col min="15334" max="15334" width="9" style="3" bestFit="1" customWidth="1"/>
    <col min="15335" max="15335" width="2.28515625" style="3" customWidth="1"/>
    <col min="15336" max="15336" width="9" style="3" bestFit="1" customWidth="1"/>
    <col min="15337" max="15337" width="2.28515625" style="3" customWidth="1"/>
    <col min="15338" max="15338" width="9" style="3" bestFit="1" customWidth="1"/>
    <col min="15339" max="15339" width="2.28515625" style="3" customWidth="1"/>
    <col min="15340" max="15340" width="9" style="3" bestFit="1" customWidth="1"/>
    <col min="15341" max="15341" width="6.28515625" style="3" customWidth="1"/>
    <col min="15342" max="15342" width="9.28515625" style="3" customWidth="1"/>
    <col min="15343" max="15343" width="9.42578125" style="3" customWidth="1"/>
    <col min="15344" max="15344" width="9.7109375" style="3" customWidth="1"/>
    <col min="15345" max="15345" width="4.42578125" style="3" customWidth="1"/>
    <col min="15346" max="15346" width="10.28515625" style="3" customWidth="1"/>
    <col min="15347" max="15573" width="7.28515625" style="3"/>
    <col min="15574" max="15574" width="2.28515625" style="3" customWidth="1"/>
    <col min="15575" max="15575" width="6" style="3" customWidth="1"/>
    <col min="15576" max="15577" width="2.28515625" style="3" customWidth="1"/>
    <col min="15578" max="15578" width="9" style="3" bestFit="1" customWidth="1"/>
    <col min="15579" max="15579" width="2.28515625" style="3" customWidth="1"/>
    <col min="15580" max="15580" width="9" style="3" bestFit="1" customWidth="1"/>
    <col min="15581" max="15581" width="2.28515625" style="3" customWidth="1"/>
    <col min="15582" max="15582" width="9" style="3" bestFit="1" customWidth="1"/>
    <col min="15583" max="15583" width="2.28515625" style="3" customWidth="1"/>
    <col min="15584" max="15584" width="9" style="3" bestFit="1" customWidth="1"/>
    <col min="15585" max="15585" width="2.28515625" style="3" customWidth="1"/>
    <col min="15586" max="15586" width="9" style="3" bestFit="1" customWidth="1"/>
    <col min="15587" max="15587" width="2.28515625" style="3" customWidth="1"/>
    <col min="15588" max="15588" width="9" style="3" bestFit="1" customWidth="1"/>
    <col min="15589" max="15589" width="5" style="3" customWidth="1"/>
    <col min="15590" max="15590" width="9" style="3" bestFit="1" customWidth="1"/>
    <col min="15591" max="15591" width="2.28515625" style="3" customWidth="1"/>
    <col min="15592" max="15592" width="9" style="3" bestFit="1" customWidth="1"/>
    <col min="15593" max="15593" width="2.28515625" style="3" customWidth="1"/>
    <col min="15594" max="15594" width="9" style="3" bestFit="1" customWidth="1"/>
    <col min="15595" max="15595" width="2.28515625" style="3" customWidth="1"/>
    <col min="15596" max="15596" width="9" style="3" bestFit="1" customWidth="1"/>
    <col min="15597" max="15597" width="6.28515625" style="3" customWidth="1"/>
    <col min="15598" max="15598" width="9.28515625" style="3" customWidth="1"/>
    <col min="15599" max="15599" width="9.42578125" style="3" customWidth="1"/>
    <col min="15600" max="15600" width="9.7109375" style="3" customWidth="1"/>
    <col min="15601" max="15601" width="4.42578125" style="3" customWidth="1"/>
    <col min="15602" max="15602" width="10.28515625" style="3" customWidth="1"/>
    <col min="15603" max="15829" width="7.28515625" style="3"/>
    <col min="15830" max="15830" width="2.28515625" style="3" customWidth="1"/>
    <col min="15831" max="15831" width="6" style="3" customWidth="1"/>
    <col min="15832" max="15833" width="2.28515625" style="3" customWidth="1"/>
    <col min="15834" max="15834" width="9" style="3" bestFit="1" customWidth="1"/>
    <col min="15835" max="15835" width="2.28515625" style="3" customWidth="1"/>
    <col min="15836" max="15836" width="9" style="3" bestFit="1" customWidth="1"/>
    <col min="15837" max="15837" width="2.28515625" style="3" customWidth="1"/>
    <col min="15838" max="15838" width="9" style="3" bestFit="1" customWidth="1"/>
    <col min="15839" max="15839" width="2.28515625" style="3" customWidth="1"/>
    <col min="15840" max="15840" width="9" style="3" bestFit="1" customWidth="1"/>
    <col min="15841" max="15841" width="2.28515625" style="3" customWidth="1"/>
    <col min="15842" max="15842" width="9" style="3" bestFit="1" customWidth="1"/>
    <col min="15843" max="15843" width="2.28515625" style="3" customWidth="1"/>
    <col min="15844" max="15844" width="9" style="3" bestFit="1" customWidth="1"/>
    <col min="15845" max="15845" width="5" style="3" customWidth="1"/>
    <col min="15846" max="15846" width="9" style="3" bestFit="1" customWidth="1"/>
    <col min="15847" max="15847" width="2.28515625" style="3" customWidth="1"/>
    <col min="15848" max="15848" width="9" style="3" bestFit="1" customWidth="1"/>
    <col min="15849" max="15849" width="2.28515625" style="3" customWidth="1"/>
    <col min="15850" max="15850" width="9" style="3" bestFit="1" customWidth="1"/>
    <col min="15851" max="15851" width="2.28515625" style="3" customWidth="1"/>
    <col min="15852" max="15852" width="9" style="3" bestFit="1" customWidth="1"/>
    <col min="15853" max="15853" width="6.28515625" style="3" customWidth="1"/>
    <col min="15854" max="15854" width="9.28515625" style="3" customWidth="1"/>
    <col min="15855" max="15855" width="9.42578125" style="3" customWidth="1"/>
    <col min="15856" max="15856" width="9.7109375" style="3" customWidth="1"/>
    <col min="15857" max="15857" width="4.42578125" style="3" customWidth="1"/>
    <col min="15858" max="15858" width="10.28515625" style="3" customWidth="1"/>
    <col min="15859" max="16085" width="7.28515625" style="3"/>
    <col min="16086" max="16086" width="2.28515625" style="3" customWidth="1"/>
    <col min="16087" max="16087" width="6" style="3" customWidth="1"/>
    <col min="16088" max="16089" width="2.28515625" style="3" customWidth="1"/>
    <col min="16090" max="16090" width="9" style="3" bestFit="1" customWidth="1"/>
    <col min="16091" max="16091" width="2.28515625" style="3" customWidth="1"/>
    <col min="16092" max="16092" width="9" style="3" bestFit="1" customWidth="1"/>
    <col min="16093" max="16093" width="2.28515625" style="3" customWidth="1"/>
    <col min="16094" max="16094" width="9" style="3" bestFit="1" customWidth="1"/>
    <col min="16095" max="16095" width="2.28515625" style="3" customWidth="1"/>
    <col min="16096" max="16096" width="9" style="3" bestFit="1" customWidth="1"/>
    <col min="16097" max="16097" width="2.28515625" style="3" customWidth="1"/>
    <col min="16098" max="16098" width="9" style="3" bestFit="1" customWidth="1"/>
    <col min="16099" max="16099" width="2.28515625" style="3" customWidth="1"/>
    <col min="16100" max="16100" width="9" style="3" bestFit="1" customWidth="1"/>
    <col min="16101" max="16101" width="5" style="3" customWidth="1"/>
    <col min="16102" max="16102" width="9" style="3" bestFit="1" customWidth="1"/>
    <col min="16103" max="16103" width="2.28515625" style="3" customWidth="1"/>
    <col min="16104" max="16104" width="9" style="3" bestFit="1" customWidth="1"/>
    <col min="16105" max="16105" width="2.28515625" style="3" customWidth="1"/>
    <col min="16106" max="16106" width="9" style="3" bestFit="1" customWidth="1"/>
    <col min="16107" max="16107" width="2.28515625" style="3" customWidth="1"/>
    <col min="16108" max="16108" width="9" style="3" bestFit="1" customWidth="1"/>
    <col min="16109" max="16109" width="6.28515625" style="3" customWidth="1"/>
    <col min="16110" max="16110" width="9.28515625" style="3" customWidth="1"/>
    <col min="16111" max="16111" width="9.42578125" style="3" customWidth="1"/>
    <col min="16112" max="16112" width="9.7109375" style="3" customWidth="1"/>
    <col min="16113" max="16113" width="4.42578125" style="3" customWidth="1"/>
    <col min="16114" max="16114" width="10.28515625" style="3" customWidth="1"/>
    <col min="16115" max="16384" width="7.28515625" style="3"/>
  </cols>
  <sheetData>
    <row r="1" spans="1:12" x14ac:dyDescent="0.25">
      <c r="A1" s="310" t="s">
        <v>83</v>
      </c>
      <c r="B1" s="310"/>
      <c r="C1" s="310"/>
      <c r="D1" s="310"/>
      <c r="E1" s="310"/>
    </row>
    <row r="2" spans="1:12" x14ac:dyDescent="0.25">
      <c r="A2" s="311" t="s">
        <v>46</v>
      </c>
      <c r="B2" s="311"/>
      <c r="C2" s="311"/>
      <c r="D2" s="311"/>
      <c r="E2" s="311"/>
    </row>
    <row r="3" spans="1:12" x14ac:dyDescent="0.25">
      <c r="A3" s="46"/>
      <c r="B3" s="76"/>
      <c r="C3" s="46"/>
      <c r="D3" s="268"/>
      <c r="E3" s="45"/>
    </row>
    <row r="4" spans="1:12" x14ac:dyDescent="0.25">
      <c r="A4" s="60" t="s">
        <v>135</v>
      </c>
      <c r="B4" s="60"/>
    </row>
    <row r="5" spans="1:12" x14ac:dyDescent="0.25">
      <c r="A5" s="60"/>
      <c r="B5" s="60" t="s">
        <v>136</v>
      </c>
    </row>
    <row r="6" spans="1:12" x14ac:dyDescent="0.25">
      <c r="A6" s="3" t="s">
        <v>141</v>
      </c>
    </row>
    <row r="7" spans="1:12" x14ac:dyDescent="0.25">
      <c r="B7" s="3" t="s">
        <v>123</v>
      </c>
      <c r="C7" s="3" t="s">
        <v>126</v>
      </c>
    </row>
    <row r="8" spans="1:12" x14ac:dyDescent="0.25">
      <c r="B8" s="3" t="s">
        <v>124</v>
      </c>
      <c r="C8" s="3" t="s">
        <v>127</v>
      </c>
    </row>
    <row r="9" spans="1:12" x14ac:dyDescent="0.25">
      <c r="B9" s="3" t="s">
        <v>125</v>
      </c>
      <c r="C9" s="3" t="s">
        <v>128</v>
      </c>
    </row>
    <row r="10" spans="1:12" x14ac:dyDescent="0.25">
      <c r="A10" s="55"/>
      <c r="B10" s="85" t="s">
        <v>129</v>
      </c>
      <c r="C10" s="85" t="s">
        <v>130</v>
      </c>
      <c r="D10" s="55"/>
      <c r="E10" s="55"/>
    </row>
    <row r="11" spans="1:12" x14ac:dyDescent="0.25">
      <c r="A11" s="31"/>
      <c r="B11" s="75"/>
      <c r="C11" s="30"/>
      <c r="D11" s="268"/>
      <c r="E11" s="31"/>
      <c r="G11" s="5"/>
      <c r="H11" s="5"/>
      <c r="I11" s="5"/>
      <c r="J11" s="5"/>
    </row>
    <row r="12" spans="1:12" ht="15.75" thickBot="1" x14ac:dyDescent="0.3">
      <c r="A12" s="12" t="s">
        <v>56</v>
      </c>
      <c r="B12" s="71" t="s">
        <v>46</v>
      </c>
      <c r="C12" s="8" t="s">
        <v>30</v>
      </c>
      <c r="D12" s="8" t="s">
        <v>315</v>
      </c>
      <c r="E12" s="32" t="s">
        <v>310</v>
      </c>
      <c r="G12" s="5"/>
      <c r="H12" s="5"/>
      <c r="I12" s="5"/>
      <c r="J12" s="5"/>
    </row>
    <row r="13" spans="1:12" x14ac:dyDescent="0.25">
      <c r="A13" s="54" t="s">
        <v>57</v>
      </c>
      <c r="B13" s="203">
        <f>'Hyperion Data'!C19</f>
        <v>224144856.13</v>
      </c>
      <c r="C13" s="10">
        <v>0</v>
      </c>
      <c r="D13" s="20">
        <f>ROUND(B13/$D$31,4)</f>
        <v>9.2999999999999992E-3</v>
      </c>
      <c r="E13" s="217"/>
      <c r="G13" s="5"/>
      <c r="H13" s="5"/>
      <c r="I13" s="5"/>
      <c r="J13" s="5"/>
    </row>
    <row r="14" spans="1:12" x14ac:dyDescent="0.25">
      <c r="A14" s="54" t="s">
        <v>87</v>
      </c>
      <c r="B14" s="203">
        <f>'Hyperion Data'!D19</f>
        <v>0</v>
      </c>
      <c r="C14" s="10">
        <v>0</v>
      </c>
      <c r="D14" s="10"/>
      <c r="E14" s="217"/>
      <c r="G14" s="5"/>
      <c r="H14" s="5"/>
      <c r="I14" s="5"/>
      <c r="J14" s="5"/>
      <c r="K14" s="5"/>
      <c r="L14" s="5"/>
    </row>
    <row r="15" spans="1:12" x14ac:dyDescent="0.25">
      <c r="A15" s="54" t="s">
        <v>58</v>
      </c>
      <c r="B15" s="203">
        <f>'Hyperion Data'!E19+'Hyperion Data'!V19</f>
        <v>605760194.99999988</v>
      </c>
      <c r="C15" s="20">
        <f>ROUND(B15/$C$31,4)</f>
        <v>5.6099999999999997E-2</v>
      </c>
      <c r="D15" s="20">
        <f t="shared" ref="D15:D21" si="0">ROUND(B15/$D$31,4)</f>
        <v>2.5100000000000001E-2</v>
      </c>
      <c r="E15" s="217"/>
      <c r="G15" s="5"/>
      <c r="H15" s="5"/>
      <c r="I15" s="5"/>
      <c r="J15" s="5"/>
      <c r="K15" s="5"/>
      <c r="L15" s="5"/>
    </row>
    <row r="16" spans="1:12" x14ac:dyDescent="0.25">
      <c r="A16" s="54" t="s">
        <v>59</v>
      </c>
      <c r="B16" s="203">
        <f>'Hyperion Data'!F19</f>
        <v>5294396333.8000002</v>
      </c>
      <c r="C16" s="20">
        <f>ROUND(B16/$C$31,4)-0.0001</f>
        <v>0.49020000000000002</v>
      </c>
      <c r="D16" s="20">
        <f t="shared" si="0"/>
        <v>0.2195</v>
      </c>
      <c r="E16" s="217">
        <f>ROUND(B16/$E$31,4)</f>
        <v>0.53369999999999995</v>
      </c>
      <c r="H16" s="5"/>
    </row>
    <row r="17" spans="1:6" x14ac:dyDescent="0.25">
      <c r="A17" s="54" t="s">
        <v>60</v>
      </c>
      <c r="B17" s="203">
        <f>'Hyperion Data'!G19</f>
        <v>272753803.34999996</v>
      </c>
      <c r="C17" s="20">
        <f>ROUND(B17/$C$31,4)</f>
        <v>2.53E-2</v>
      </c>
      <c r="D17" s="20">
        <f t="shared" si="0"/>
        <v>1.1299999999999999E-2</v>
      </c>
      <c r="E17" s="217"/>
    </row>
    <row r="18" spans="1:6" x14ac:dyDescent="0.25">
      <c r="A18" s="54" t="s">
        <v>61</v>
      </c>
      <c r="B18" s="203">
        <f>'Hyperion Data'!H19</f>
        <v>3076469345.9000001</v>
      </c>
      <c r="C18" s="20">
        <f>ROUND(B18/$C$31,4)</f>
        <v>0.28489999999999999</v>
      </c>
      <c r="D18" s="20">
        <f t="shared" si="0"/>
        <v>0.12759999999999999</v>
      </c>
      <c r="E18" s="217">
        <f>ROUND(B18/$E$31,4)</f>
        <v>0.31009999999999999</v>
      </c>
    </row>
    <row r="19" spans="1:6" x14ac:dyDescent="0.25">
      <c r="A19" s="54" t="s">
        <v>62</v>
      </c>
      <c r="B19" s="203">
        <f>'Hyperion Data'!I19</f>
        <v>1549986437.6900001</v>
      </c>
      <c r="C19" s="20">
        <f>ROUND(B19/$C$31,4)</f>
        <v>0.14349999999999999</v>
      </c>
      <c r="D19" s="20">
        <f t="shared" si="0"/>
        <v>6.4299999999999996E-2</v>
      </c>
      <c r="E19" s="217">
        <f>ROUND(B19/$E$31,4)</f>
        <v>0.15620000000000001</v>
      </c>
    </row>
    <row r="20" spans="1:6" x14ac:dyDescent="0.25">
      <c r="A20" s="54" t="s">
        <v>63</v>
      </c>
      <c r="B20" s="203">
        <v>0</v>
      </c>
      <c r="C20" s="10">
        <v>0</v>
      </c>
      <c r="D20" s="11">
        <f t="shared" si="0"/>
        <v>0</v>
      </c>
      <c r="E20" s="217"/>
      <c r="F20" s="15"/>
    </row>
    <row r="21" spans="1:6" x14ac:dyDescent="0.25">
      <c r="A21" s="54" t="s">
        <v>132</v>
      </c>
      <c r="B21" s="203">
        <f>'Hyperion Data'!L19</f>
        <v>3535262196.1986175</v>
      </c>
      <c r="D21" s="20">
        <f t="shared" si="0"/>
        <v>0.14660000000000001</v>
      </c>
      <c r="E21" s="217"/>
      <c r="F21" s="15"/>
    </row>
    <row r="22" spans="1:6" x14ac:dyDescent="0.25">
      <c r="A22" s="54" t="s">
        <v>133</v>
      </c>
      <c r="B22" s="203">
        <f>'Hyperion Data'!M19</f>
        <v>9345002138.1613846</v>
      </c>
      <c r="C22" s="10">
        <v>0</v>
      </c>
      <c r="D22" s="20">
        <f>ROUND(B22/$D$31,4)-0.0001</f>
        <v>0.38740000000000002</v>
      </c>
      <c r="E22" s="217"/>
      <c r="F22" s="15"/>
    </row>
    <row r="23" spans="1:6" x14ac:dyDescent="0.25">
      <c r="A23" s="54" t="s">
        <v>65</v>
      </c>
      <c r="B23" s="203">
        <f>'Hyperion Data'!P19</f>
        <v>39143520.32</v>
      </c>
      <c r="C23" s="10">
        <v>0</v>
      </c>
      <c r="D23" s="20">
        <f>ROUND(B23/$D$31,4)</f>
        <v>1.6000000000000001E-3</v>
      </c>
      <c r="E23" s="217"/>
      <c r="F23" s="15"/>
    </row>
    <row r="24" spans="1:6" x14ac:dyDescent="0.25">
      <c r="A24" s="54" t="s">
        <v>66</v>
      </c>
      <c r="B24" s="203">
        <f>'Hyperion Data'!Q19</f>
        <v>0</v>
      </c>
      <c r="C24" s="10"/>
      <c r="D24" s="11"/>
      <c r="E24" s="217"/>
      <c r="F24" s="15"/>
    </row>
    <row r="25" spans="1:6" x14ac:dyDescent="0.25">
      <c r="A25" s="54" t="s">
        <v>67</v>
      </c>
      <c r="B25" s="203">
        <v>0</v>
      </c>
      <c r="C25" s="10">
        <v>0</v>
      </c>
      <c r="D25" s="11"/>
      <c r="E25" s="217"/>
      <c r="F25" s="15"/>
    </row>
    <row r="26" spans="1:6" x14ac:dyDescent="0.25">
      <c r="A26" s="54" t="s">
        <v>68</v>
      </c>
      <c r="B26" s="203">
        <v>0</v>
      </c>
      <c r="C26" s="10">
        <v>0</v>
      </c>
      <c r="D26" s="11"/>
      <c r="E26" s="218"/>
      <c r="F26" s="15"/>
    </row>
    <row r="27" spans="1:6" x14ac:dyDescent="0.25">
      <c r="A27" s="25" t="s">
        <v>70</v>
      </c>
      <c r="B27" s="203"/>
      <c r="C27" s="20"/>
      <c r="D27" s="20"/>
      <c r="E27" s="218"/>
      <c r="F27" s="15"/>
    </row>
    <row r="28" spans="1:6" x14ac:dyDescent="0.25">
      <c r="A28" s="25" t="s">
        <v>333</v>
      </c>
      <c r="B28" s="203">
        <f>'Hyperion Data'!Y19</f>
        <v>175680513.33000001</v>
      </c>
      <c r="C28" s="20"/>
      <c r="D28" s="20">
        <f>ROUND(B28/$D$31,4)</f>
        <v>7.3000000000000001E-3</v>
      </c>
      <c r="E28" s="218"/>
      <c r="F28" s="15"/>
    </row>
    <row r="29" spans="1:6" x14ac:dyDescent="0.25">
      <c r="A29" s="54" t="s">
        <v>11</v>
      </c>
      <c r="B29" s="82">
        <f>SUM(B13:B28)</f>
        <v>24118599339.880005</v>
      </c>
      <c r="C29" s="83">
        <f t="shared" ref="C29" si="1">SUM(C13:C28)</f>
        <v>1</v>
      </c>
      <c r="D29" s="83">
        <f>SUM(D13:D28)</f>
        <v>0.99999999999999989</v>
      </c>
      <c r="E29" s="126"/>
      <c r="F29" s="15"/>
    </row>
    <row r="30" spans="1:6" x14ac:dyDescent="0.25">
      <c r="A30" s="5"/>
      <c r="B30" s="5"/>
      <c r="C30" s="5"/>
      <c r="D30" s="5"/>
      <c r="E30" s="34"/>
      <c r="F30" s="15"/>
    </row>
    <row r="31" spans="1:6" x14ac:dyDescent="0.25">
      <c r="A31" s="80" t="s">
        <v>142</v>
      </c>
      <c r="B31" s="81"/>
      <c r="C31" s="84">
        <f>B15+B16+B17+B18+B19+B27</f>
        <v>10799366115.740002</v>
      </c>
      <c r="D31" s="84">
        <f>B13+B15+B16+B17+B18+B19+B21+B22+B23+B27+B28</f>
        <v>24118599339.880005</v>
      </c>
      <c r="E31" s="52">
        <f>B16+B18+B19</f>
        <v>9920852117.3900013</v>
      </c>
      <c r="F31" s="15"/>
    </row>
    <row r="32" spans="1:6" x14ac:dyDescent="0.25">
      <c r="E32" s="34"/>
    </row>
    <row r="33" spans="4:4" x14ac:dyDescent="0.25">
      <c r="D33" s="34">
        <f t="shared" ref="D33" si="2">D21+D22</f>
        <v>0.53400000000000003</v>
      </c>
    </row>
  </sheetData>
  <mergeCells count="2">
    <mergeCell ref="A1:E1"/>
    <mergeCell ref="A2:E2"/>
  </mergeCells>
  <printOptions horizontalCentered="1"/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33"/>
  <sheetViews>
    <sheetView workbookViewId="0"/>
  </sheetViews>
  <sheetFormatPr defaultColWidth="7.28515625" defaultRowHeight="15" x14ac:dyDescent="0.25"/>
  <cols>
    <col min="1" max="1" width="9.28515625" style="3" bestFit="1" customWidth="1"/>
    <col min="2" max="2" width="9.28515625" style="3" customWidth="1"/>
    <col min="3" max="3" width="10.5703125" style="3" bestFit="1" customWidth="1"/>
    <col min="4" max="4" width="11.42578125" style="3" bestFit="1" customWidth="1"/>
    <col min="5" max="190" width="7.28515625" style="3"/>
    <col min="191" max="191" width="2.28515625" style="3" customWidth="1"/>
    <col min="192" max="192" width="6" style="3" customWidth="1"/>
    <col min="193" max="194" width="2.28515625" style="3" customWidth="1"/>
    <col min="195" max="195" width="9" style="3" bestFit="1" customWidth="1"/>
    <col min="196" max="196" width="2.28515625" style="3" customWidth="1"/>
    <col min="197" max="197" width="9" style="3" bestFit="1" customWidth="1"/>
    <col min="198" max="198" width="2.28515625" style="3" customWidth="1"/>
    <col min="199" max="199" width="9" style="3" bestFit="1" customWidth="1"/>
    <col min="200" max="200" width="2.28515625" style="3" customWidth="1"/>
    <col min="201" max="201" width="9" style="3" bestFit="1" customWidth="1"/>
    <col min="202" max="202" width="2.28515625" style="3" customWidth="1"/>
    <col min="203" max="203" width="9" style="3" bestFit="1" customWidth="1"/>
    <col min="204" max="204" width="2.28515625" style="3" customWidth="1"/>
    <col min="205" max="205" width="9" style="3" bestFit="1" customWidth="1"/>
    <col min="206" max="206" width="5" style="3" customWidth="1"/>
    <col min="207" max="207" width="9" style="3" bestFit="1" customWidth="1"/>
    <col min="208" max="208" width="2.28515625" style="3" customWidth="1"/>
    <col min="209" max="209" width="9" style="3" bestFit="1" customWidth="1"/>
    <col min="210" max="210" width="2.28515625" style="3" customWidth="1"/>
    <col min="211" max="211" width="9" style="3" bestFit="1" customWidth="1"/>
    <col min="212" max="212" width="2.28515625" style="3" customWidth="1"/>
    <col min="213" max="213" width="9" style="3" bestFit="1" customWidth="1"/>
    <col min="214" max="214" width="6.28515625" style="3" customWidth="1"/>
    <col min="215" max="215" width="9.28515625" style="3" customWidth="1"/>
    <col min="216" max="216" width="9.42578125" style="3" customWidth="1"/>
    <col min="217" max="217" width="9.7109375" style="3" customWidth="1"/>
    <col min="218" max="218" width="4.42578125" style="3" customWidth="1"/>
    <col min="219" max="219" width="10.28515625" style="3" customWidth="1"/>
    <col min="220" max="446" width="7.28515625" style="3"/>
    <col min="447" max="447" width="2.28515625" style="3" customWidth="1"/>
    <col min="448" max="448" width="6" style="3" customWidth="1"/>
    <col min="449" max="450" width="2.28515625" style="3" customWidth="1"/>
    <col min="451" max="451" width="9" style="3" bestFit="1" customWidth="1"/>
    <col min="452" max="452" width="2.28515625" style="3" customWidth="1"/>
    <col min="453" max="453" width="9" style="3" bestFit="1" customWidth="1"/>
    <col min="454" max="454" width="2.28515625" style="3" customWidth="1"/>
    <col min="455" max="455" width="9" style="3" bestFit="1" customWidth="1"/>
    <col min="456" max="456" width="2.28515625" style="3" customWidth="1"/>
    <col min="457" max="457" width="9" style="3" bestFit="1" customWidth="1"/>
    <col min="458" max="458" width="2.28515625" style="3" customWidth="1"/>
    <col min="459" max="459" width="9" style="3" bestFit="1" customWidth="1"/>
    <col min="460" max="460" width="2.28515625" style="3" customWidth="1"/>
    <col min="461" max="461" width="9" style="3" bestFit="1" customWidth="1"/>
    <col min="462" max="462" width="5" style="3" customWidth="1"/>
    <col min="463" max="463" width="9" style="3" bestFit="1" customWidth="1"/>
    <col min="464" max="464" width="2.28515625" style="3" customWidth="1"/>
    <col min="465" max="465" width="9" style="3" bestFit="1" customWidth="1"/>
    <col min="466" max="466" width="2.28515625" style="3" customWidth="1"/>
    <col min="467" max="467" width="9" style="3" bestFit="1" customWidth="1"/>
    <col min="468" max="468" width="2.28515625" style="3" customWidth="1"/>
    <col min="469" max="469" width="9" style="3" bestFit="1" customWidth="1"/>
    <col min="470" max="470" width="6.28515625" style="3" customWidth="1"/>
    <col min="471" max="471" width="9.28515625" style="3" customWidth="1"/>
    <col min="472" max="472" width="9.42578125" style="3" customWidth="1"/>
    <col min="473" max="473" width="9.7109375" style="3" customWidth="1"/>
    <col min="474" max="474" width="4.42578125" style="3" customWidth="1"/>
    <col min="475" max="475" width="10.28515625" style="3" customWidth="1"/>
    <col min="476" max="702" width="7.28515625" style="3"/>
    <col min="703" max="703" width="2.28515625" style="3" customWidth="1"/>
    <col min="704" max="704" width="6" style="3" customWidth="1"/>
    <col min="705" max="706" width="2.28515625" style="3" customWidth="1"/>
    <col min="707" max="707" width="9" style="3" bestFit="1" customWidth="1"/>
    <col min="708" max="708" width="2.28515625" style="3" customWidth="1"/>
    <col min="709" max="709" width="9" style="3" bestFit="1" customWidth="1"/>
    <col min="710" max="710" width="2.28515625" style="3" customWidth="1"/>
    <col min="711" max="711" width="9" style="3" bestFit="1" customWidth="1"/>
    <col min="712" max="712" width="2.28515625" style="3" customWidth="1"/>
    <col min="713" max="713" width="9" style="3" bestFit="1" customWidth="1"/>
    <col min="714" max="714" width="2.28515625" style="3" customWidth="1"/>
    <col min="715" max="715" width="9" style="3" bestFit="1" customWidth="1"/>
    <col min="716" max="716" width="2.28515625" style="3" customWidth="1"/>
    <col min="717" max="717" width="9" style="3" bestFit="1" customWidth="1"/>
    <col min="718" max="718" width="5" style="3" customWidth="1"/>
    <col min="719" max="719" width="9" style="3" bestFit="1" customWidth="1"/>
    <col min="720" max="720" width="2.28515625" style="3" customWidth="1"/>
    <col min="721" max="721" width="9" style="3" bestFit="1" customWidth="1"/>
    <col min="722" max="722" width="2.28515625" style="3" customWidth="1"/>
    <col min="723" max="723" width="9" style="3" bestFit="1" customWidth="1"/>
    <col min="724" max="724" width="2.28515625" style="3" customWidth="1"/>
    <col min="725" max="725" width="9" style="3" bestFit="1" customWidth="1"/>
    <col min="726" max="726" width="6.28515625" style="3" customWidth="1"/>
    <col min="727" max="727" width="9.28515625" style="3" customWidth="1"/>
    <col min="728" max="728" width="9.42578125" style="3" customWidth="1"/>
    <col min="729" max="729" width="9.7109375" style="3" customWidth="1"/>
    <col min="730" max="730" width="4.42578125" style="3" customWidth="1"/>
    <col min="731" max="731" width="10.28515625" style="3" customWidth="1"/>
    <col min="732" max="958" width="7.28515625" style="3"/>
    <col min="959" max="959" width="2.28515625" style="3" customWidth="1"/>
    <col min="960" max="960" width="6" style="3" customWidth="1"/>
    <col min="961" max="962" width="2.28515625" style="3" customWidth="1"/>
    <col min="963" max="963" width="9" style="3" bestFit="1" customWidth="1"/>
    <col min="964" max="964" width="2.28515625" style="3" customWidth="1"/>
    <col min="965" max="965" width="9" style="3" bestFit="1" customWidth="1"/>
    <col min="966" max="966" width="2.28515625" style="3" customWidth="1"/>
    <col min="967" max="967" width="9" style="3" bestFit="1" customWidth="1"/>
    <col min="968" max="968" width="2.28515625" style="3" customWidth="1"/>
    <col min="969" max="969" width="9" style="3" bestFit="1" customWidth="1"/>
    <col min="970" max="970" width="2.28515625" style="3" customWidth="1"/>
    <col min="971" max="971" width="9" style="3" bestFit="1" customWidth="1"/>
    <col min="972" max="972" width="2.28515625" style="3" customWidth="1"/>
    <col min="973" max="973" width="9" style="3" bestFit="1" customWidth="1"/>
    <col min="974" max="974" width="5" style="3" customWidth="1"/>
    <col min="975" max="975" width="9" style="3" bestFit="1" customWidth="1"/>
    <col min="976" max="976" width="2.28515625" style="3" customWidth="1"/>
    <col min="977" max="977" width="9" style="3" bestFit="1" customWidth="1"/>
    <col min="978" max="978" width="2.28515625" style="3" customWidth="1"/>
    <col min="979" max="979" width="9" style="3" bestFit="1" customWidth="1"/>
    <col min="980" max="980" width="2.28515625" style="3" customWidth="1"/>
    <col min="981" max="981" width="9" style="3" bestFit="1" customWidth="1"/>
    <col min="982" max="982" width="6.28515625" style="3" customWidth="1"/>
    <col min="983" max="983" width="9.28515625" style="3" customWidth="1"/>
    <col min="984" max="984" width="9.42578125" style="3" customWidth="1"/>
    <col min="985" max="985" width="9.7109375" style="3" customWidth="1"/>
    <col min="986" max="986" width="4.42578125" style="3" customWidth="1"/>
    <col min="987" max="987" width="10.28515625" style="3" customWidth="1"/>
    <col min="988" max="1214" width="7.28515625" style="3"/>
    <col min="1215" max="1215" width="2.28515625" style="3" customWidth="1"/>
    <col min="1216" max="1216" width="6" style="3" customWidth="1"/>
    <col min="1217" max="1218" width="2.28515625" style="3" customWidth="1"/>
    <col min="1219" max="1219" width="9" style="3" bestFit="1" customWidth="1"/>
    <col min="1220" max="1220" width="2.28515625" style="3" customWidth="1"/>
    <col min="1221" max="1221" width="9" style="3" bestFit="1" customWidth="1"/>
    <col min="1222" max="1222" width="2.28515625" style="3" customWidth="1"/>
    <col min="1223" max="1223" width="9" style="3" bestFit="1" customWidth="1"/>
    <col min="1224" max="1224" width="2.28515625" style="3" customWidth="1"/>
    <col min="1225" max="1225" width="9" style="3" bestFit="1" customWidth="1"/>
    <col min="1226" max="1226" width="2.28515625" style="3" customWidth="1"/>
    <col min="1227" max="1227" width="9" style="3" bestFit="1" customWidth="1"/>
    <col min="1228" max="1228" width="2.28515625" style="3" customWidth="1"/>
    <col min="1229" max="1229" width="9" style="3" bestFit="1" customWidth="1"/>
    <col min="1230" max="1230" width="5" style="3" customWidth="1"/>
    <col min="1231" max="1231" width="9" style="3" bestFit="1" customWidth="1"/>
    <col min="1232" max="1232" width="2.28515625" style="3" customWidth="1"/>
    <col min="1233" max="1233" width="9" style="3" bestFit="1" customWidth="1"/>
    <col min="1234" max="1234" width="2.28515625" style="3" customWidth="1"/>
    <col min="1235" max="1235" width="9" style="3" bestFit="1" customWidth="1"/>
    <col min="1236" max="1236" width="2.28515625" style="3" customWidth="1"/>
    <col min="1237" max="1237" width="9" style="3" bestFit="1" customWidth="1"/>
    <col min="1238" max="1238" width="6.28515625" style="3" customWidth="1"/>
    <col min="1239" max="1239" width="9.28515625" style="3" customWidth="1"/>
    <col min="1240" max="1240" width="9.42578125" style="3" customWidth="1"/>
    <col min="1241" max="1241" width="9.7109375" style="3" customWidth="1"/>
    <col min="1242" max="1242" width="4.42578125" style="3" customWidth="1"/>
    <col min="1243" max="1243" width="10.28515625" style="3" customWidth="1"/>
    <col min="1244" max="1470" width="7.28515625" style="3"/>
    <col min="1471" max="1471" width="2.28515625" style="3" customWidth="1"/>
    <col min="1472" max="1472" width="6" style="3" customWidth="1"/>
    <col min="1473" max="1474" width="2.28515625" style="3" customWidth="1"/>
    <col min="1475" max="1475" width="9" style="3" bestFit="1" customWidth="1"/>
    <col min="1476" max="1476" width="2.28515625" style="3" customWidth="1"/>
    <col min="1477" max="1477" width="9" style="3" bestFit="1" customWidth="1"/>
    <col min="1478" max="1478" width="2.28515625" style="3" customWidth="1"/>
    <col min="1479" max="1479" width="9" style="3" bestFit="1" customWidth="1"/>
    <col min="1480" max="1480" width="2.28515625" style="3" customWidth="1"/>
    <col min="1481" max="1481" width="9" style="3" bestFit="1" customWidth="1"/>
    <col min="1482" max="1482" width="2.28515625" style="3" customWidth="1"/>
    <col min="1483" max="1483" width="9" style="3" bestFit="1" customWidth="1"/>
    <col min="1484" max="1484" width="2.28515625" style="3" customWidth="1"/>
    <col min="1485" max="1485" width="9" style="3" bestFit="1" customWidth="1"/>
    <col min="1486" max="1486" width="5" style="3" customWidth="1"/>
    <col min="1487" max="1487" width="9" style="3" bestFit="1" customWidth="1"/>
    <col min="1488" max="1488" width="2.28515625" style="3" customWidth="1"/>
    <col min="1489" max="1489" width="9" style="3" bestFit="1" customWidth="1"/>
    <col min="1490" max="1490" width="2.28515625" style="3" customWidth="1"/>
    <col min="1491" max="1491" width="9" style="3" bestFit="1" customWidth="1"/>
    <col min="1492" max="1492" width="2.28515625" style="3" customWidth="1"/>
    <col min="1493" max="1493" width="9" style="3" bestFit="1" customWidth="1"/>
    <col min="1494" max="1494" width="6.28515625" style="3" customWidth="1"/>
    <col min="1495" max="1495" width="9.28515625" style="3" customWidth="1"/>
    <col min="1496" max="1496" width="9.42578125" style="3" customWidth="1"/>
    <col min="1497" max="1497" width="9.7109375" style="3" customWidth="1"/>
    <col min="1498" max="1498" width="4.42578125" style="3" customWidth="1"/>
    <col min="1499" max="1499" width="10.28515625" style="3" customWidth="1"/>
    <col min="1500" max="1726" width="7.28515625" style="3"/>
    <col min="1727" max="1727" width="2.28515625" style="3" customWidth="1"/>
    <col min="1728" max="1728" width="6" style="3" customWidth="1"/>
    <col min="1729" max="1730" width="2.28515625" style="3" customWidth="1"/>
    <col min="1731" max="1731" width="9" style="3" bestFit="1" customWidth="1"/>
    <col min="1732" max="1732" width="2.28515625" style="3" customWidth="1"/>
    <col min="1733" max="1733" width="9" style="3" bestFit="1" customWidth="1"/>
    <col min="1734" max="1734" width="2.28515625" style="3" customWidth="1"/>
    <col min="1735" max="1735" width="9" style="3" bestFit="1" customWidth="1"/>
    <col min="1736" max="1736" width="2.28515625" style="3" customWidth="1"/>
    <col min="1737" max="1737" width="9" style="3" bestFit="1" customWidth="1"/>
    <col min="1738" max="1738" width="2.28515625" style="3" customWidth="1"/>
    <col min="1739" max="1739" width="9" style="3" bestFit="1" customWidth="1"/>
    <col min="1740" max="1740" width="2.28515625" style="3" customWidth="1"/>
    <col min="1741" max="1741" width="9" style="3" bestFit="1" customWidth="1"/>
    <col min="1742" max="1742" width="5" style="3" customWidth="1"/>
    <col min="1743" max="1743" width="9" style="3" bestFit="1" customWidth="1"/>
    <col min="1744" max="1744" width="2.28515625" style="3" customWidth="1"/>
    <col min="1745" max="1745" width="9" style="3" bestFit="1" customWidth="1"/>
    <col min="1746" max="1746" width="2.28515625" style="3" customWidth="1"/>
    <col min="1747" max="1747" width="9" style="3" bestFit="1" customWidth="1"/>
    <col min="1748" max="1748" width="2.28515625" style="3" customWidth="1"/>
    <col min="1749" max="1749" width="9" style="3" bestFit="1" customWidth="1"/>
    <col min="1750" max="1750" width="6.28515625" style="3" customWidth="1"/>
    <col min="1751" max="1751" width="9.28515625" style="3" customWidth="1"/>
    <col min="1752" max="1752" width="9.42578125" style="3" customWidth="1"/>
    <col min="1753" max="1753" width="9.7109375" style="3" customWidth="1"/>
    <col min="1754" max="1754" width="4.42578125" style="3" customWidth="1"/>
    <col min="1755" max="1755" width="10.28515625" style="3" customWidth="1"/>
    <col min="1756" max="1982" width="7.28515625" style="3"/>
    <col min="1983" max="1983" width="2.28515625" style="3" customWidth="1"/>
    <col min="1984" max="1984" width="6" style="3" customWidth="1"/>
    <col min="1985" max="1986" width="2.28515625" style="3" customWidth="1"/>
    <col min="1987" max="1987" width="9" style="3" bestFit="1" customWidth="1"/>
    <col min="1988" max="1988" width="2.28515625" style="3" customWidth="1"/>
    <col min="1989" max="1989" width="9" style="3" bestFit="1" customWidth="1"/>
    <col min="1990" max="1990" width="2.28515625" style="3" customWidth="1"/>
    <col min="1991" max="1991" width="9" style="3" bestFit="1" customWidth="1"/>
    <col min="1992" max="1992" width="2.28515625" style="3" customWidth="1"/>
    <col min="1993" max="1993" width="9" style="3" bestFit="1" customWidth="1"/>
    <col min="1994" max="1994" width="2.28515625" style="3" customWidth="1"/>
    <col min="1995" max="1995" width="9" style="3" bestFit="1" customWidth="1"/>
    <col min="1996" max="1996" width="2.28515625" style="3" customWidth="1"/>
    <col min="1997" max="1997" width="9" style="3" bestFit="1" customWidth="1"/>
    <col min="1998" max="1998" width="5" style="3" customWidth="1"/>
    <col min="1999" max="1999" width="9" style="3" bestFit="1" customWidth="1"/>
    <col min="2000" max="2000" width="2.28515625" style="3" customWidth="1"/>
    <col min="2001" max="2001" width="9" style="3" bestFit="1" customWidth="1"/>
    <col min="2002" max="2002" width="2.28515625" style="3" customWidth="1"/>
    <col min="2003" max="2003" width="9" style="3" bestFit="1" customWidth="1"/>
    <col min="2004" max="2004" width="2.28515625" style="3" customWidth="1"/>
    <col min="2005" max="2005" width="9" style="3" bestFit="1" customWidth="1"/>
    <col min="2006" max="2006" width="6.28515625" style="3" customWidth="1"/>
    <col min="2007" max="2007" width="9.28515625" style="3" customWidth="1"/>
    <col min="2008" max="2008" width="9.42578125" style="3" customWidth="1"/>
    <col min="2009" max="2009" width="9.7109375" style="3" customWidth="1"/>
    <col min="2010" max="2010" width="4.42578125" style="3" customWidth="1"/>
    <col min="2011" max="2011" width="10.28515625" style="3" customWidth="1"/>
    <col min="2012" max="2238" width="7.28515625" style="3"/>
    <col min="2239" max="2239" width="2.28515625" style="3" customWidth="1"/>
    <col min="2240" max="2240" width="6" style="3" customWidth="1"/>
    <col min="2241" max="2242" width="2.28515625" style="3" customWidth="1"/>
    <col min="2243" max="2243" width="9" style="3" bestFit="1" customWidth="1"/>
    <col min="2244" max="2244" width="2.28515625" style="3" customWidth="1"/>
    <col min="2245" max="2245" width="9" style="3" bestFit="1" customWidth="1"/>
    <col min="2246" max="2246" width="2.28515625" style="3" customWidth="1"/>
    <col min="2247" max="2247" width="9" style="3" bestFit="1" customWidth="1"/>
    <col min="2248" max="2248" width="2.28515625" style="3" customWidth="1"/>
    <col min="2249" max="2249" width="9" style="3" bestFit="1" customWidth="1"/>
    <col min="2250" max="2250" width="2.28515625" style="3" customWidth="1"/>
    <col min="2251" max="2251" width="9" style="3" bestFit="1" customWidth="1"/>
    <col min="2252" max="2252" width="2.28515625" style="3" customWidth="1"/>
    <col min="2253" max="2253" width="9" style="3" bestFit="1" customWidth="1"/>
    <col min="2254" max="2254" width="5" style="3" customWidth="1"/>
    <col min="2255" max="2255" width="9" style="3" bestFit="1" customWidth="1"/>
    <col min="2256" max="2256" width="2.28515625" style="3" customWidth="1"/>
    <col min="2257" max="2257" width="9" style="3" bestFit="1" customWidth="1"/>
    <col min="2258" max="2258" width="2.28515625" style="3" customWidth="1"/>
    <col min="2259" max="2259" width="9" style="3" bestFit="1" customWidth="1"/>
    <col min="2260" max="2260" width="2.28515625" style="3" customWidth="1"/>
    <col min="2261" max="2261" width="9" style="3" bestFit="1" customWidth="1"/>
    <col min="2262" max="2262" width="6.28515625" style="3" customWidth="1"/>
    <col min="2263" max="2263" width="9.28515625" style="3" customWidth="1"/>
    <col min="2264" max="2264" width="9.42578125" style="3" customWidth="1"/>
    <col min="2265" max="2265" width="9.7109375" style="3" customWidth="1"/>
    <col min="2266" max="2266" width="4.42578125" style="3" customWidth="1"/>
    <col min="2267" max="2267" width="10.28515625" style="3" customWidth="1"/>
    <col min="2268" max="2494" width="7.28515625" style="3"/>
    <col min="2495" max="2495" width="2.28515625" style="3" customWidth="1"/>
    <col min="2496" max="2496" width="6" style="3" customWidth="1"/>
    <col min="2497" max="2498" width="2.28515625" style="3" customWidth="1"/>
    <col min="2499" max="2499" width="9" style="3" bestFit="1" customWidth="1"/>
    <col min="2500" max="2500" width="2.28515625" style="3" customWidth="1"/>
    <col min="2501" max="2501" width="9" style="3" bestFit="1" customWidth="1"/>
    <col min="2502" max="2502" width="2.28515625" style="3" customWidth="1"/>
    <col min="2503" max="2503" width="9" style="3" bestFit="1" customWidth="1"/>
    <col min="2504" max="2504" width="2.28515625" style="3" customWidth="1"/>
    <col min="2505" max="2505" width="9" style="3" bestFit="1" customWidth="1"/>
    <col min="2506" max="2506" width="2.28515625" style="3" customWidth="1"/>
    <col min="2507" max="2507" width="9" style="3" bestFit="1" customWidth="1"/>
    <col min="2508" max="2508" width="2.28515625" style="3" customWidth="1"/>
    <col min="2509" max="2509" width="9" style="3" bestFit="1" customWidth="1"/>
    <col min="2510" max="2510" width="5" style="3" customWidth="1"/>
    <col min="2511" max="2511" width="9" style="3" bestFit="1" customWidth="1"/>
    <col min="2512" max="2512" width="2.28515625" style="3" customWidth="1"/>
    <col min="2513" max="2513" width="9" style="3" bestFit="1" customWidth="1"/>
    <col min="2514" max="2514" width="2.28515625" style="3" customWidth="1"/>
    <col min="2515" max="2515" width="9" style="3" bestFit="1" customWidth="1"/>
    <col min="2516" max="2516" width="2.28515625" style="3" customWidth="1"/>
    <col min="2517" max="2517" width="9" style="3" bestFit="1" customWidth="1"/>
    <col min="2518" max="2518" width="6.28515625" style="3" customWidth="1"/>
    <col min="2519" max="2519" width="9.28515625" style="3" customWidth="1"/>
    <col min="2520" max="2520" width="9.42578125" style="3" customWidth="1"/>
    <col min="2521" max="2521" width="9.7109375" style="3" customWidth="1"/>
    <col min="2522" max="2522" width="4.42578125" style="3" customWidth="1"/>
    <col min="2523" max="2523" width="10.28515625" style="3" customWidth="1"/>
    <col min="2524" max="2750" width="7.28515625" style="3"/>
    <col min="2751" max="2751" width="2.28515625" style="3" customWidth="1"/>
    <col min="2752" max="2752" width="6" style="3" customWidth="1"/>
    <col min="2753" max="2754" width="2.28515625" style="3" customWidth="1"/>
    <col min="2755" max="2755" width="9" style="3" bestFit="1" customWidth="1"/>
    <col min="2756" max="2756" width="2.28515625" style="3" customWidth="1"/>
    <col min="2757" max="2757" width="9" style="3" bestFit="1" customWidth="1"/>
    <col min="2758" max="2758" width="2.28515625" style="3" customWidth="1"/>
    <col min="2759" max="2759" width="9" style="3" bestFit="1" customWidth="1"/>
    <col min="2760" max="2760" width="2.28515625" style="3" customWidth="1"/>
    <col min="2761" max="2761" width="9" style="3" bestFit="1" customWidth="1"/>
    <col min="2762" max="2762" width="2.28515625" style="3" customWidth="1"/>
    <col min="2763" max="2763" width="9" style="3" bestFit="1" customWidth="1"/>
    <col min="2764" max="2764" width="2.28515625" style="3" customWidth="1"/>
    <col min="2765" max="2765" width="9" style="3" bestFit="1" customWidth="1"/>
    <col min="2766" max="2766" width="5" style="3" customWidth="1"/>
    <col min="2767" max="2767" width="9" style="3" bestFit="1" customWidth="1"/>
    <col min="2768" max="2768" width="2.28515625" style="3" customWidth="1"/>
    <col min="2769" max="2769" width="9" style="3" bestFit="1" customWidth="1"/>
    <col min="2770" max="2770" width="2.28515625" style="3" customWidth="1"/>
    <col min="2771" max="2771" width="9" style="3" bestFit="1" customWidth="1"/>
    <col min="2772" max="2772" width="2.28515625" style="3" customWidth="1"/>
    <col min="2773" max="2773" width="9" style="3" bestFit="1" customWidth="1"/>
    <col min="2774" max="2774" width="6.28515625" style="3" customWidth="1"/>
    <col min="2775" max="2775" width="9.28515625" style="3" customWidth="1"/>
    <col min="2776" max="2776" width="9.42578125" style="3" customWidth="1"/>
    <col min="2777" max="2777" width="9.7109375" style="3" customWidth="1"/>
    <col min="2778" max="2778" width="4.42578125" style="3" customWidth="1"/>
    <col min="2779" max="2779" width="10.28515625" style="3" customWidth="1"/>
    <col min="2780" max="3006" width="7.28515625" style="3"/>
    <col min="3007" max="3007" width="2.28515625" style="3" customWidth="1"/>
    <col min="3008" max="3008" width="6" style="3" customWidth="1"/>
    <col min="3009" max="3010" width="2.28515625" style="3" customWidth="1"/>
    <col min="3011" max="3011" width="9" style="3" bestFit="1" customWidth="1"/>
    <col min="3012" max="3012" width="2.28515625" style="3" customWidth="1"/>
    <col min="3013" max="3013" width="9" style="3" bestFit="1" customWidth="1"/>
    <col min="3014" max="3014" width="2.28515625" style="3" customWidth="1"/>
    <col min="3015" max="3015" width="9" style="3" bestFit="1" customWidth="1"/>
    <col min="3016" max="3016" width="2.28515625" style="3" customWidth="1"/>
    <col min="3017" max="3017" width="9" style="3" bestFit="1" customWidth="1"/>
    <col min="3018" max="3018" width="2.28515625" style="3" customWidth="1"/>
    <col min="3019" max="3019" width="9" style="3" bestFit="1" customWidth="1"/>
    <col min="3020" max="3020" width="2.28515625" style="3" customWidth="1"/>
    <col min="3021" max="3021" width="9" style="3" bestFit="1" customWidth="1"/>
    <col min="3022" max="3022" width="5" style="3" customWidth="1"/>
    <col min="3023" max="3023" width="9" style="3" bestFit="1" customWidth="1"/>
    <col min="3024" max="3024" width="2.28515625" style="3" customWidth="1"/>
    <col min="3025" max="3025" width="9" style="3" bestFit="1" customWidth="1"/>
    <col min="3026" max="3026" width="2.28515625" style="3" customWidth="1"/>
    <col min="3027" max="3027" width="9" style="3" bestFit="1" customWidth="1"/>
    <col min="3028" max="3028" width="2.28515625" style="3" customWidth="1"/>
    <col min="3029" max="3029" width="9" style="3" bestFit="1" customWidth="1"/>
    <col min="3030" max="3030" width="6.28515625" style="3" customWidth="1"/>
    <col min="3031" max="3031" width="9.28515625" style="3" customWidth="1"/>
    <col min="3032" max="3032" width="9.42578125" style="3" customWidth="1"/>
    <col min="3033" max="3033" width="9.7109375" style="3" customWidth="1"/>
    <col min="3034" max="3034" width="4.42578125" style="3" customWidth="1"/>
    <col min="3035" max="3035" width="10.28515625" style="3" customWidth="1"/>
    <col min="3036" max="3262" width="7.28515625" style="3"/>
    <col min="3263" max="3263" width="2.28515625" style="3" customWidth="1"/>
    <col min="3264" max="3264" width="6" style="3" customWidth="1"/>
    <col min="3265" max="3266" width="2.28515625" style="3" customWidth="1"/>
    <col min="3267" max="3267" width="9" style="3" bestFit="1" customWidth="1"/>
    <col min="3268" max="3268" width="2.28515625" style="3" customWidth="1"/>
    <col min="3269" max="3269" width="9" style="3" bestFit="1" customWidth="1"/>
    <col min="3270" max="3270" width="2.28515625" style="3" customWidth="1"/>
    <col min="3271" max="3271" width="9" style="3" bestFit="1" customWidth="1"/>
    <col min="3272" max="3272" width="2.28515625" style="3" customWidth="1"/>
    <col min="3273" max="3273" width="9" style="3" bestFit="1" customWidth="1"/>
    <col min="3274" max="3274" width="2.28515625" style="3" customWidth="1"/>
    <col min="3275" max="3275" width="9" style="3" bestFit="1" customWidth="1"/>
    <col min="3276" max="3276" width="2.28515625" style="3" customWidth="1"/>
    <col min="3277" max="3277" width="9" style="3" bestFit="1" customWidth="1"/>
    <col min="3278" max="3278" width="5" style="3" customWidth="1"/>
    <col min="3279" max="3279" width="9" style="3" bestFit="1" customWidth="1"/>
    <col min="3280" max="3280" width="2.28515625" style="3" customWidth="1"/>
    <col min="3281" max="3281" width="9" style="3" bestFit="1" customWidth="1"/>
    <col min="3282" max="3282" width="2.28515625" style="3" customWidth="1"/>
    <col min="3283" max="3283" width="9" style="3" bestFit="1" customWidth="1"/>
    <col min="3284" max="3284" width="2.28515625" style="3" customWidth="1"/>
    <col min="3285" max="3285" width="9" style="3" bestFit="1" customWidth="1"/>
    <col min="3286" max="3286" width="6.28515625" style="3" customWidth="1"/>
    <col min="3287" max="3287" width="9.28515625" style="3" customWidth="1"/>
    <col min="3288" max="3288" width="9.42578125" style="3" customWidth="1"/>
    <col min="3289" max="3289" width="9.7109375" style="3" customWidth="1"/>
    <col min="3290" max="3290" width="4.42578125" style="3" customWidth="1"/>
    <col min="3291" max="3291" width="10.28515625" style="3" customWidth="1"/>
    <col min="3292" max="3518" width="7.28515625" style="3"/>
    <col min="3519" max="3519" width="2.28515625" style="3" customWidth="1"/>
    <col min="3520" max="3520" width="6" style="3" customWidth="1"/>
    <col min="3521" max="3522" width="2.28515625" style="3" customWidth="1"/>
    <col min="3523" max="3523" width="9" style="3" bestFit="1" customWidth="1"/>
    <col min="3524" max="3524" width="2.28515625" style="3" customWidth="1"/>
    <col min="3525" max="3525" width="9" style="3" bestFit="1" customWidth="1"/>
    <col min="3526" max="3526" width="2.28515625" style="3" customWidth="1"/>
    <col min="3527" max="3527" width="9" style="3" bestFit="1" customWidth="1"/>
    <col min="3528" max="3528" width="2.28515625" style="3" customWidth="1"/>
    <col min="3529" max="3529" width="9" style="3" bestFit="1" customWidth="1"/>
    <col min="3530" max="3530" width="2.28515625" style="3" customWidth="1"/>
    <col min="3531" max="3531" width="9" style="3" bestFit="1" customWidth="1"/>
    <col min="3532" max="3532" width="2.28515625" style="3" customWidth="1"/>
    <col min="3533" max="3533" width="9" style="3" bestFit="1" customWidth="1"/>
    <col min="3534" max="3534" width="5" style="3" customWidth="1"/>
    <col min="3535" max="3535" width="9" style="3" bestFit="1" customWidth="1"/>
    <col min="3536" max="3536" width="2.28515625" style="3" customWidth="1"/>
    <col min="3537" max="3537" width="9" style="3" bestFit="1" customWidth="1"/>
    <col min="3538" max="3538" width="2.28515625" style="3" customWidth="1"/>
    <col min="3539" max="3539" width="9" style="3" bestFit="1" customWidth="1"/>
    <col min="3540" max="3540" width="2.28515625" style="3" customWidth="1"/>
    <col min="3541" max="3541" width="9" style="3" bestFit="1" customWidth="1"/>
    <col min="3542" max="3542" width="6.28515625" style="3" customWidth="1"/>
    <col min="3543" max="3543" width="9.28515625" style="3" customWidth="1"/>
    <col min="3544" max="3544" width="9.42578125" style="3" customWidth="1"/>
    <col min="3545" max="3545" width="9.7109375" style="3" customWidth="1"/>
    <col min="3546" max="3546" width="4.42578125" style="3" customWidth="1"/>
    <col min="3547" max="3547" width="10.28515625" style="3" customWidth="1"/>
    <col min="3548" max="3774" width="7.28515625" style="3"/>
    <col min="3775" max="3775" width="2.28515625" style="3" customWidth="1"/>
    <col min="3776" max="3776" width="6" style="3" customWidth="1"/>
    <col min="3777" max="3778" width="2.28515625" style="3" customWidth="1"/>
    <col min="3779" max="3779" width="9" style="3" bestFit="1" customWidth="1"/>
    <col min="3780" max="3780" width="2.28515625" style="3" customWidth="1"/>
    <col min="3781" max="3781" width="9" style="3" bestFit="1" customWidth="1"/>
    <col min="3782" max="3782" width="2.28515625" style="3" customWidth="1"/>
    <col min="3783" max="3783" width="9" style="3" bestFit="1" customWidth="1"/>
    <col min="3784" max="3784" width="2.28515625" style="3" customWidth="1"/>
    <col min="3785" max="3785" width="9" style="3" bestFit="1" customWidth="1"/>
    <col min="3786" max="3786" width="2.28515625" style="3" customWidth="1"/>
    <col min="3787" max="3787" width="9" style="3" bestFit="1" customWidth="1"/>
    <col min="3788" max="3788" width="2.28515625" style="3" customWidth="1"/>
    <col min="3789" max="3789" width="9" style="3" bestFit="1" customWidth="1"/>
    <col min="3790" max="3790" width="5" style="3" customWidth="1"/>
    <col min="3791" max="3791" width="9" style="3" bestFit="1" customWidth="1"/>
    <col min="3792" max="3792" width="2.28515625" style="3" customWidth="1"/>
    <col min="3793" max="3793" width="9" style="3" bestFit="1" customWidth="1"/>
    <col min="3794" max="3794" width="2.28515625" style="3" customWidth="1"/>
    <col min="3795" max="3795" width="9" style="3" bestFit="1" customWidth="1"/>
    <col min="3796" max="3796" width="2.28515625" style="3" customWidth="1"/>
    <col min="3797" max="3797" width="9" style="3" bestFit="1" customWidth="1"/>
    <col min="3798" max="3798" width="6.28515625" style="3" customWidth="1"/>
    <col min="3799" max="3799" width="9.28515625" style="3" customWidth="1"/>
    <col min="3800" max="3800" width="9.42578125" style="3" customWidth="1"/>
    <col min="3801" max="3801" width="9.7109375" style="3" customWidth="1"/>
    <col min="3802" max="3802" width="4.42578125" style="3" customWidth="1"/>
    <col min="3803" max="3803" width="10.28515625" style="3" customWidth="1"/>
    <col min="3804" max="4030" width="7.28515625" style="3"/>
    <col min="4031" max="4031" width="2.28515625" style="3" customWidth="1"/>
    <col min="4032" max="4032" width="6" style="3" customWidth="1"/>
    <col min="4033" max="4034" width="2.28515625" style="3" customWidth="1"/>
    <col min="4035" max="4035" width="9" style="3" bestFit="1" customWidth="1"/>
    <col min="4036" max="4036" width="2.28515625" style="3" customWidth="1"/>
    <col min="4037" max="4037" width="9" style="3" bestFit="1" customWidth="1"/>
    <col min="4038" max="4038" width="2.28515625" style="3" customWidth="1"/>
    <col min="4039" max="4039" width="9" style="3" bestFit="1" customWidth="1"/>
    <col min="4040" max="4040" width="2.28515625" style="3" customWidth="1"/>
    <col min="4041" max="4041" width="9" style="3" bestFit="1" customWidth="1"/>
    <col min="4042" max="4042" width="2.28515625" style="3" customWidth="1"/>
    <col min="4043" max="4043" width="9" style="3" bestFit="1" customWidth="1"/>
    <col min="4044" max="4044" width="2.28515625" style="3" customWidth="1"/>
    <col min="4045" max="4045" width="9" style="3" bestFit="1" customWidth="1"/>
    <col min="4046" max="4046" width="5" style="3" customWidth="1"/>
    <col min="4047" max="4047" width="9" style="3" bestFit="1" customWidth="1"/>
    <col min="4048" max="4048" width="2.28515625" style="3" customWidth="1"/>
    <col min="4049" max="4049" width="9" style="3" bestFit="1" customWidth="1"/>
    <col min="4050" max="4050" width="2.28515625" style="3" customWidth="1"/>
    <col min="4051" max="4051" width="9" style="3" bestFit="1" customWidth="1"/>
    <col min="4052" max="4052" width="2.28515625" style="3" customWidth="1"/>
    <col min="4053" max="4053" width="9" style="3" bestFit="1" customWidth="1"/>
    <col min="4054" max="4054" width="6.28515625" style="3" customWidth="1"/>
    <col min="4055" max="4055" width="9.28515625" style="3" customWidth="1"/>
    <col min="4056" max="4056" width="9.42578125" style="3" customWidth="1"/>
    <col min="4057" max="4057" width="9.7109375" style="3" customWidth="1"/>
    <col min="4058" max="4058" width="4.42578125" style="3" customWidth="1"/>
    <col min="4059" max="4059" width="10.28515625" style="3" customWidth="1"/>
    <col min="4060" max="4286" width="7.28515625" style="3"/>
    <col min="4287" max="4287" width="2.28515625" style="3" customWidth="1"/>
    <col min="4288" max="4288" width="6" style="3" customWidth="1"/>
    <col min="4289" max="4290" width="2.28515625" style="3" customWidth="1"/>
    <col min="4291" max="4291" width="9" style="3" bestFit="1" customWidth="1"/>
    <col min="4292" max="4292" width="2.28515625" style="3" customWidth="1"/>
    <col min="4293" max="4293" width="9" style="3" bestFit="1" customWidth="1"/>
    <col min="4294" max="4294" width="2.28515625" style="3" customWidth="1"/>
    <col min="4295" max="4295" width="9" style="3" bestFit="1" customWidth="1"/>
    <col min="4296" max="4296" width="2.28515625" style="3" customWidth="1"/>
    <col min="4297" max="4297" width="9" style="3" bestFit="1" customWidth="1"/>
    <col min="4298" max="4298" width="2.28515625" style="3" customWidth="1"/>
    <col min="4299" max="4299" width="9" style="3" bestFit="1" customWidth="1"/>
    <col min="4300" max="4300" width="2.28515625" style="3" customWidth="1"/>
    <col min="4301" max="4301" width="9" style="3" bestFit="1" customWidth="1"/>
    <col min="4302" max="4302" width="5" style="3" customWidth="1"/>
    <col min="4303" max="4303" width="9" style="3" bestFit="1" customWidth="1"/>
    <col min="4304" max="4304" width="2.28515625" style="3" customWidth="1"/>
    <col min="4305" max="4305" width="9" style="3" bestFit="1" customWidth="1"/>
    <col min="4306" max="4306" width="2.28515625" style="3" customWidth="1"/>
    <col min="4307" max="4307" width="9" style="3" bestFit="1" customWidth="1"/>
    <col min="4308" max="4308" width="2.28515625" style="3" customWidth="1"/>
    <col min="4309" max="4309" width="9" style="3" bestFit="1" customWidth="1"/>
    <col min="4310" max="4310" width="6.28515625" style="3" customWidth="1"/>
    <col min="4311" max="4311" width="9.28515625" style="3" customWidth="1"/>
    <col min="4312" max="4312" width="9.42578125" style="3" customWidth="1"/>
    <col min="4313" max="4313" width="9.7109375" style="3" customWidth="1"/>
    <col min="4314" max="4314" width="4.42578125" style="3" customWidth="1"/>
    <col min="4315" max="4315" width="10.28515625" style="3" customWidth="1"/>
    <col min="4316" max="4542" width="7.28515625" style="3"/>
    <col min="4543" max="4543" width="2.28515625" style="3" customWidth="1"/>
    <col min="4544" max="4544" width="6" style="3" customWidth="1"/>
    <col min="4545" max="4546" width="2.28515625" style="3" customWidth="1"/>
    <col min="4547" max="4547" width="9" style="3" bestFit="1" customWidth="1"/>
    <col min="4548" max="4548" width="2.28515625" style="3" customWidth="1"/>
    <col min="4549" max="4549" width="9" style="3" bestFit="1" customWidth="1"/>
    <col min="4550" max="4550" width="2.28515625" style="3" customWidth="1"/>
    <col min="4551" max="4551" width="9" style="3" bestFit="1" customWidth="1"/>
    <col min="4552" max="4552" width="2.28515625" style="3" customWidth="1"/>
    <col min="4553" max="4553" width="9" style="3" bestFit="1" customWidth="1"/>
    <col min="4554" max="4554" width="2.28515625" style="3" customWidth="1"/>
    <col min="4555" max="4555" width="9" style="3" bestFit="1" customWidth="1"/>
    <col min="4556" max="4556" width="2.28515625" style="3" customWidth="1"/>
    <col min="4557" max="4557" width="9" style="3" bestFit="1" customWidth="1"/>
    <col min="4558" max="4558" width="5" style="3" customWidth="1"/>
    <col min="4559" max="4559" width="9" style="3" bestFit="1" customWidth="1"/>
    <col min="4560" max="4560" width="2.28515625" style="3" customWidth="1"/>
    <col min="4561" max="4561" width="9" style="3" bestFit="1" customWidth="1"/>
    <col min="4562" max="4562" width="2.28515625" style="3" customWidth="1"/>
    <col min="4563" max="4563" width="9" style="3" bestFit="1" customWidth="1"/>
    <col min="4564" max="4564" width="2.28515625" style="3" customWidth="1"/>
    <col min="4565" max="4565" width="9" style="3" bestFit="1" customWidth="1"/>
    <col min="4566" max="4566" width="6.28515625" style="3" customWidth="1"/>
    <col min="4567" max="4567" width="9.28515625" style="3" customWidth="1"/>
    <col min="4568" max="4568" width="9.42578125" style="3" customWidth="1"/>
    <col min="4569" max="4569" width="9.7109375" style="3" customWidth="1"/>
    <col min="4570" max="4570" width="4.42578125" style="3" customWidth="1"/>
    <col min="4571" max="4571" width="10.28515625" style="3" customWidth="1"/>
    <col min="4572" max="4798" width="7.28515625" style="3"/>
    <col min="4799" max="4799" width="2.28515625" style="3" customWidth="1"/>
    <col min="4800" max="4800" width="6" style="3" customWidth="1"/>
    <col min="4801" max="4802" width="2.28515625" style="3" customWidth="1"/>
    <col min="4803" max="4803" width="9" style="3" bestFit="1" customWidth="1"/>
    <col min="4804" max="4804" width="2.28515625" style="3" customWidth="1"/>
    <col min="4805" max="4805" width="9" style="3" bestFit="1" customWidth="1"/>
    <col min="4806" max="4806" width="2.28515625" style="3" customWidth="1"/>
    <col min="4807" max="4807" width="9" style="3" bestFit="1" customWidth="1"/>
    <col min="4808" max="4808" width="2.28515625" style="3" customWidth="1"/>
    <col min="4809" max="4809" width="9" style="3" bestFit="1" customWidth="1"/>
    <col min="4810" max="4810" width="2.28515625" style="3" customWidth="1"/>
    <col min="4811" max="4811" width="9" style="3" bestFit="1" customWidth="1"/>
    <col min="4812" max="4812" width="2.28515625" style="3" customWidth="1"/>
    <col min="4813" max="4813" width="9" style="3" bestFit="1" customWidth="1"/>
    <col min="4814" max="4814" width="5" style="3" customWidth="1"/>
    <col min="4815" max="4815" width="9" style="3" bestFit="1" customWidth="1"/>
    <col min="4816" max="4816" width="2.28515625" style="3" customWidth="1"/>
    <col min="4817" max="4817" width="9" style="3" bestFit="1" customWidth="1"/>
    <col min="4818" max="4818" width="2.28515625" style="3" customWidth="1"/>
    <col min="4819" max="4819" width="9" style="3" bestFit="1" customWidth="1"/>
    <col min="4820" max="4820" width="2.28515625" style="3" customWidth="1"/>
    <col min="4821" max="4821" width="9" style="3" bestFit="1" customWidth="1"/>
    <col min="4822" max="4822" width="6.28515625" style="3" customWidth="1"/>
    <col min="4823" max="4823" width="9.28515625" style="3" customWidth="1"/>
    <col min="4824" max="4824" width="9.42578125" style="3" customWidth="1"/>
    <col min="4825" max="4825" width="9.7109375" style="3" customWidth="1"/>
    <col min="4826" max="4826" width="4.42578125" style="3" customWidth="1"/>
    <col min="4827" max="4827" width="10.28515625" style="3" customWidth="1"/>
    <col min="4828" max="5054" width="7.28515625" style="3"/>
    <col min="5055" max="5055" width="2.28515625" style="3" customWidth="1"/>
    <col min="5056" max="5056" width="6" style="3" customWidth="1"/>
    <col min="5057" max="5058" width="2.28515625" style="3" customWidth="1"/>
    <col min="5059" max="5059" width="9" style="3" bestFit="1" customWidth="1"/>
    <col min="5060" max="5060" width="2.28515625" style="3" customWidth="1"/>
    <col min="5061" max="5061" width="9" style="3" bestFit="1" customWidth="1"/>
    <col min="5062" max="5062" width="2.28515625" style="3" customWidth="1"/>
    <col min="5063" max="5063" width="9" style="3" bestFit="1" customWidth="1"/>
    <col min="5064" max="5064" width="2.28515625" style="3" customWidth="1"/>
    <col min="5065" max="5065" width="9" style="3" bestFit="1" customWidth="1"/>
    <col min="5066" max="5066" width="2.28515625" style="3" customWidth="1"/>
    <col min="5067" max="5067" width="9" style="3" bestFit="1" customWidth="1"/>
    <col min="5068" max="5068" width="2.28515625" style="3" customWidth="1"/>
    <col min="5069" max="5069" width="9" style="3" bestFit="1" customWidth="1"/>
    <col min="5070" max="5070" width="5" style="3" customWidth="1"/>
    <col min="5071" max="5071" width="9" style="3" bestFit="1" customWidth="1"/>
    <col min="5072" max="5072" width="2.28515625" style="3" customWidth="1"/>
    <col min="5073" max="5073" width="9" style="3" bestFit="1" customWidth="1"/>
    <col min="5074" max="5074" width="2.28515625" style="3" customWidth="1"/>
    <col min="5075" max="5075" width="9" style="3" bestFit="1" customWidth="1"/>
    <col min="5076" max="5076" width="2.28515625" style="3" customWidth="1"/>
    <col min="5077" max="5077" width="9" style="3" bestFit="1" customWidth="1"/>
    <col min="5078" max="5078" width="6.28515625" style="3" customWidth="1"/>
    <col min="5079" max="5079" width="9.28515625" style="3" customWidth="1"/>
    <col min="5080" max="5080" width="9.42578125" style="3" customWidth="1"/>
    <col min="5081" max="5081" width="9.7109375" style="3" customWidth="1"/>
    <col min="5082" max="5082" width="4.42578125" style="3" customWidth="1"/>
    <col min="5083" max="5083" width="10.28515625" style="3" customWidth="1"/>
    <col min="5084" max="5310" width="7.28515625" style="3"/>
    <col min="5311" max="5311" width="2.28515625" style="3" customWidth="1"/>
    <col min="5312" max="5312" width="6" style="3" customWidth="1"/>
    <col min="5313" max="5314" width="2.28515625" style="3" customWidth="1"/>
    <col min="5315" max="5315" width="9" style="3" bestFit="1" customWidth="1"/>
    <col min="5316" max="5316" width="2.28515625" style="3" customWidth="1"/>
    <col min="5317" max="5317" width="9" style="3" bestFit="1" customWidth="1"/>
    <col min="5318" max="5318" width="2.28515625" style="3" customWidth="1"/>
    <col min="5319" max="5319" width="9" style="3" bestFit="1" customWidth="1"/>
    <col min="5320" max="5320" width="2.28515625" style="3" customWidth="1"/>
    <col min="5321" max="5321" width="9" style="3" bestFit="1" customWidth="1"/>
    <col min="5322" max="5322" width="2.28515625" style="3" customWidth="1"/>
    <col min="5323" max="5323" width="9" style="3" bestFit="1" customWidth="1"/>
    <col min="5324" max="5324" width="2.28515625" style="3" customWidth="1"/>
    <col min="5325" max="5325" width="9" style="3" bestFit="1" customWidth="1"/>
    <col min="5326" max="5326" width="5" style="3" customWidth="1"/>
    <col min="5327" max="5327" width="9" style="3" bestFit="1" customWidth="1"/>
    <col min="5328" max="5328" width="2.28515625" style="3" customWidth="1"/>
    <col min="5329" max="5329" width="9" style="3" bestFit="1" customWidth="1"/>
    <col min="5330" max="5330" width="2.28515625" style="3" customWidth="1"/>
    <col min="5331" max="5331" width="9" style="3" bestFit="1" customWidth="1"/>
    <col min="5332" max="5332" width="2.28515625" style="3" customWidth="1"/>
    <col min="5333" max="5333" width="9" style="3" bestFit="1" customWidth="1"/>
    <col min="5334" max="5334" width="6.28515625" style="3" customWidth="1"/>
    <col min="5335" max="5335" width="9.28515625" style="3" customWidth="1"/>
    <col min="5336" max="5336" width="9.42578125" style="3" customWidth="1"/>
    <col min="5337" max="5337" width="9.7109375" style="3" customWidth="1"/>
    <col min="5338" max="5338" width="4.42578125" style="3" customWidth="1"/>
    <col min="5339" max="5339" width="10.28515625" style="3" customWidth="1"/>
    <col min="5340" max="5566" width="7.28515625" style="3"/>
    <col min="5567" max="5567" width="2.28515625" style="3" customWidth="1"/>
    <col min="5568" max="5568" width="6" style="3" customWidth="1"/>
    <col min="5569" max="5570" width="2.28515625" style="3" customWidth="1"/>
    <col min="5571" max="5571" width="9" style="3" bestFit="1" customWidth="1"/>
    <col min="5572" max="5572" width="2.28515625" style="3" customWidth="1"/>
    <col min="5573" max="5573" width="9" style="3" bestFit="1" customWidth="1"/>
    <col min="5574" max="5574" width="2.28515625" style="3" customWidth="1"/>
    <col min="5575" max="5575" width="9" style="3" bestFit="1" customWidth="1"/>
    <col min="5576" max="5576" width="2.28515625" style="3" customWidth="1"/>
    <col min="5577" max="5577" width="9" style="3" bestFit="1" customWidth="1"/>
    <col min="5578" max="5578" width="2.28515625" style="3" customWidth="1"/>
    <col min="5579" max="5579" width="9" style="3" bestFit="1" customWidth="1"/>
    <col min="5580" max="5580" width="2.28515625" style="3" customWidth="1"/>
    <col min="5581" max="5581" width="9" style="3" bestFit="1" customWidth="1"/>
    <col min="5582" max="5582" width="5" style="3" customWidth="1"/>
    <col min="5583" max="5583" width="9" style="3" bestFit="1" customWidth="1"/>
    <col min="5584" max="5584" width="2.28515625" style="3" customWidth="1"/>
    <col min="5585" max="5585" width="9" style="3" bestFit="1" customWidth="1"/>
    <col min="5586" max="5586" width="2.28515625" style="3" customWidth="1"/>
    <col min="5587" max="5587" width="9" style="3" bestFit="1" customWidth="1"/>
    <col min="5588" max="5588" width="2.28515625" style="3" customWidth="1"/>
    <col min="5589" max="5589" width="9" style="3" bestFit="1" customWidth="1"/>
    <col min="5590" max="5590" width="6.28515625" style="3" customWidth="1"/>
    <col min="5591" max="5591" width="9.28515625" style="3" customWidth="1"/>
    <col min="5592" max="5592" width="9.42578125" style="3" customWidth="1"/>
    <col min="5593" max="5593" width="9.7109375" style="3" customWidth="1"/>
    <col min="5594" max="5594" width="4.42578125" style="3" customWidth="1"/>
    <col min="5595" max="5595" width="10.28515625" style="3" customWidth="1"/>
    <col min="5596" max="5822" width="7.28515625" style="3"/>
    <col min="5823" max="5823" width="2.28515625" style="3" customWidth="1"/>
    <col min="5824" max="5824" width="6" style="3" customWidth="1"/>
    <col min="5825" max="5826" width="2.28515625" style="3" customWidth="1"/>
    <col min="5827" max="5827" width="9" style="3" bestFit="1" customWidth="1"/>
    <col min="5828" max="5828" width="2.28515625" style="3" customWidth="1"/>
    <col min="5829" max="5829" width="9" style="3" bestFit="1" customWidth="1"/>
    <col min="5830" max="5830" width="2.28515625" style="3" customWidth="1"/>
    <col min="5831" max="5831" width="9" style="3" bestFit="1" customWidth="1"/>
    <col min="5832" max="5832" width="2.28515625" style="3" customWidth="1"/>
    <col min="5833" max="5833" width="9" style="3" bestFit="1" customWidth="1"/>
    <col min="5834" max="5834" width="2.28515625" style="3" customWidth="1"/>
    <col min="5835" max="5835" width="9" style="3" bestFit="1" customWidth="1"/>
    <col min="5836" max="5836" width="2.28515625" style="3" customWidth="1"/>
    <col min="5837" max="5837" width="9" style="3" bestFit="1" customWidth="1"/>
    <col min="5838" max="5838" width="5" style="3" customWidth="1"/>
    <col min="5839" max="5839" width="9" style="3" bestFit="1" customWidth="1"/>
    <col min="5840" max="5840" width="2.28515625" style="3" customWidth="1"/>
    <col min="5841" max="5841" width="9" style="3" bestFit="1" customWidth="1"/>
    <col min="5842" max="5842" width="2.28515625" style="3" customWidth="1"/>
    <col min="5843" max="5843" width="9" style="3" bestFit="1" customWidth="1"/>
    <col min="5844" max="5844" width="2.28515625" style="3" customWidth="1"/>
    <col min="5845" max="5845" width="9" style="3" bestFit="1" customWidth="1"/>
    <col min="5846" max="5846" width="6.28515625" style="3" customWidth="1"/>
    <col min="5847" max="5847" width="9.28515625" style="3" customWidth="1"/>
    <col min="5848" max="5848" width="9.42578125" style="3" customWidth="1"/>
    <col min="5849" max="5849" width="9.7109375" style="3" customWidth="1"/>
    <col min="5850" max="5850" width="4.42578125" style="3" customWidth="1"/>
    <col min="5851" max="5851" width="10.28515625" style="3" customWidth="1"/>
    <col min="5852" max="6078" width="7.28515625" style="3"/>
    <col min="6079" max="6079" width="2.28515625" style="3" customWidth="1"/>
    <col min="6080" max="6080" width="6" style="3" customWidth="1"/>
    <col min="6081" max="6082" width="2.28515625" style="3" customWidth="1"/>
    <col min="6083" max="6083" width="9" style="3" bestFit="1" customWidth="1"/>
    <col min="6084" max="6084" width="2.28515625" style="3" customWidth="1"/>
    <col min="6085" max="6085" width="9" style="3" bestFit="1" customWidth="1"/>
    <col min="6086" max="6086" width="2.28515625" style="3" customWidth="1"/>
    <col min="6087" max="6087" width="9" style="3" bestFit="1" customWidth="1"/>
    <col min="6088" max="6088" width="2.28515625" style="3" customWidth="1"/>
    <col min="6089" max="6089" width="9" style="3" bestFit="1" customWidth="1"/>
    <col min="6090" max="6090" width="2.28515625" style="3" customWidth="1"/>
    <col min="6091" max="6091" width="9" style="3" bestFit="1" customWidth="1"/>
    <col min="6092" max="6092" width="2.28515625" style="3" customWidth="1"/>
    <col min="6093" max="6093" width="9" style="3" bestFit="1" customWidth="1"/>
    <col min="6094" max="6094" width="5" style="3" customWidth="1"/>
    <col min="6095" max="6095" width="9" style="3" bestFit="1" customWidth="1"/>
    <col min="6096" max="6096" width="2.28515625" style="3" customWidth="1"/>
    <col min="6097" max="6097" width="9" style="3" bestFit="1" customWidth="1"/>
    <col min="6098" max="6098" width="2.28515625" style="3" customWidth="1"/>
    <col min="6099" max="6099" width="9" style="3" bestFit="1" customWidth="1"/>
    <col min="6100" max="6100" width="2.28515625" style="3" customWidth="1"/>
    <col min="6101" max="6101" width="9" style="3" bestFit="1" customWidth="1"/>
    <col min="6102" max="6102" width="6.28515625" style="3" customWidth="1"/>
    <col min="6103" max="6103" width="9.28515625" style="3" customWidth="1"/>
    <col min="6104" max="6104" width="9.42578125" style="3" customWidth="1"/>
    <col min="6105" max="6105" width="9.7109375" style="3" customWidth="1"/>
    <col min="6106" max="6106" width="4.42578125" style="3" customWidth="1"/>
    <col min="6107" max="6107" width="10.28515625" style="3" customWidth="1"/>
    <col min="6108" max="6334" width="7.28515625" style="3"/>
    <col min="6335" max="6335" width="2.28515625" style="3" customWidth="1"/>
    <col min="6336" max="6336" width="6" style="3" customWidth="1"/>
    <col min="6337" max="6338" width="2.28515625" style="3" customWidth="1"/>
    <col min="6339" max="6339" width="9" style="3" bestFit="1" customWidth="1"/>
    <col min="6340" max="6340" width="2.28515625" style="3" customWidth="1"/>
    <col min="6341" max="6341" width="9" style="3" bestFit="1" customWidth="1"/>
    <col min="6342" max="6342" width="2.28515625" style="3" customWidth="1"/>
    <col min="6343" max="6343" width="9" style="3" bestFit="1" customWidth="1"/>
    <col min="6344" max="6344" width="2.28515625" style="3" customWidth="1"/>
    <col min="6345" max="6345" width="9" style="3" bestFit="1" customWidth="1"/>
    <col min="6346" max="6346" width="2.28515625" style="3" customWidth="1"/>
    <col min="6347" max="6347" width="9" style="3" bestFit="1" customWidth="1"/>
    <col min="6348" max="6348" width="2.28515625" style="3" customWidth="1"/>
    <col min="6349" max="6349" width="9" style="3" bestFit="1" customWidth="1"/>
    <col min="6350" max="6350" width="5" style="3" customWidth="1"/>
    <col min="6351" max="6351" width="9" style="3" bestFit="1" customWidth="1"/>
    <col min="6352" max="6352" width="2.28515625" style="3" customWidth="1"/>
    <col min="6353" max="6353" width="9" style="3" bestFit="1" customWidth="1"/>
    <col min="6354" max="6354" width="2.28515625" style="3" customWidth="1"/>
    <col min="6355" max="6355" width="9" style="3" bestFit="1" customWidth="1"/>
    <col min="6356" max="6356" width="2.28515625" style="3" customWidth="1"/>
    <col min="6357" max="6357" width="9" style="3" bestFit="1" customWidth="1"/>
    <col min="6358" max="6358" width="6.28515625" style="3" customWidth="1"/>
    <col min="6359" max="6359" width="9.28515625" style="3" customWidth="1"/>
    <col min="6360" max="6360" width="9.42578125" style="3" customWidth="1"/>
    <col min="6361" max="6361" width="9.7109375" style="3" customWidth="1"/>
    <col min="6362" max="6362" width="4.42578125" style="3" customWidth="1"/>
    <col min="6363" max="6363" width="10.28515625" style="3" customWidth="1"/>
    <col min="6364" max="6590" width="7.28515625" style="3"/>
    <col min="6591" max="6591" width="2.28515625" style="3" customWidth="1"/>
    <col min="6592" max="6592" width="6" style="3" customWidth="1"/>
    <col min="6593" max="6594" width="2.28515625" style="3" customWidth="1"/>
    <col min="6595" max="6595" width="9" style="3" bestFit="1" customWidth="1"/>
    <col min="6596" max="6596" width="2.28515625" style="3" customWidth="1"/>
    <col min="6597" max="6597" width="9" style="3" bestFit="1" customWidth="1"/>
    <col min="6598" max="6598" width="2.28515625" style="3" customWidth="1"/>
    <col min="6599" max="6599" width="9" style="3" bestFit="1" customWidth="1"/>
    <col min="6600" max="6600" width="2.28515625" style="3" customWidth="1"/>
    <col min="6601" max="6601" width="9" style="3" bestFit="1" customWidth="1"/>
    <col min="6602" max="6602" width="2.28515625" style="3" customWidth="1"/>
    <col min="6603" max="6603" width="9" style="3" bestFit="1" customWidth="1"/>
    <col min="6604" max="6604" width="2.28515625" style="3" customWidth="1"/>
    <col min="6605" max="6605" width="9" style="3" bestFit="1" customWidth="1"/>
    <col min="6606" max="6606" width="5" style="3" customWidth="1"/>
    <col min="6607" max="6607" width="9" style="3" bestFit="1" customWidth="1"/>
    <col min="6608" max="6608" width="2.28515625" style="3" customWidth="1"/>
    <col min="6609" max="6609" width="9" style="3" bestFit="1" customWidth="1"/>
    <col min="6610" max="6610" width="2.28515625" style="3" customWidth="1"/>
    <col min="6611" max="6611" width="9" style="3" bestFit="1" customWidth="1"/>
    <col min="6612" max="6612" width="2.28515625" style="3" customWidth="1"/>
    <col min="6613" max="6613" width="9" style="3" bestFit="1" customWidth="1"/>
    <col min="6614" max="6614" width="6.28515625" style="3" customWidth="1"/>
    <col min="6615" max="6615" width="9.28515625" style="3" customWidth="1"/>
    <col min="6616" max="6616" width="9.42578125" style="3" customWidth="1"/>
    <col min="6617" max="6617" width="9.7109375" style="3" customWidth="1"/>
    <col min="6618" max="6618" width="4.42578125" style="3" customWidth="1"/>
    <col min="6619" max="6619" width="10.28515625" style="3" customWidth="1"/>
    <col min="6620" max="6846" width="7.28515625" style="3"/>
    <col min="6847" max="6847" width="2.28515625" style="3" customWidth="1"/>
    <col min="6848" max="6848" width="6" style="3" customWidth="1"/>
    <col min="6849" max="6850" width="2.28515625" style="3" customWidth="1"/>
    <col min="6851" max="6851" width="9" style="3" bestFit="1" customWidth="1"/>
    <col min="6852" max="6852" width="2.28515625" style="3" customWidth="1"/>
    <col min="6853" max="6853" width="9" style="3" bestFit="1" customWidth="1"/>
    <col min="6854" max="6854" width="2.28515625" style="3" customWidth="1"/>
    <col min="6855" max="6855" width="9" style="3" bestFit="1" customWidth="1"/>
    <col min="6856" max="6856" width="2.28515625" style="3" customWidth="1"/>
    <col min="6857" max="6857" width="9" style="3" bestFit="1" customWidth="1"/>
    <col min="6858" max="6858" width="2.28515625" style="3" customWidth="1"/>
    <col min="6859" max="6859" width="9" style="3" bestFit="1" customWidth="1"/>
    <col min="6860" max="6860" width="2.28515625" style="3" customWidth="1"/>
    <col min="6861" max="6861" width="9" style="3" bestFit="1" customWidth="1"/>
    <col min="6862" max="6862" width="5" style="3" customWidth="1"/>
    <col min="6863" max="6863" width="9" style="3" bestFit="1" customWidth="1"/>
    <col min="6864" max="6864" width="2.28515625" style="3" customWidth="1"/>
    <col min="6865" max="6865" width="9" style="3" bestFit="1" customWidth="1"/>
    <col min="6866" max="6866" width="2.28515625" style="3" customWidth="1"/>
    <col min="6867" max="6867" width="9" style="3" bestFit="1" customWidth="1"/>
    <col min="6868" max="6868" width="2.28515625" style="3" customWidth="1"/>
    <col min="6869" max="6869" width="9" style="3" bestFit="1" customWidth="1"/>
    <col min="6870" max="6870" width="6.28515625" style="3" customWidth="1"/>
    <col min="6871" max="6871" width="9.28515625" style="3" customWidth="1"/>
    <col min="6872" max="6872" width="9.42578125" style="3" customWidth="1"/>
    <col min="6873" max="6873" width="9.7109375" style="3" customWidth="1"/>
    <col min="6874" max="6874" width="4.42578125" style="3" customWidth="1"/>
    <col min="6875" max="6875" width="10.28515625" style="3" customWidth="1"/>
    <col min="6876" max="7102" width="7.28515625" style="3"/>
    <col min="7103" max="7103" width="2.28515625" style="3" customWidth="1"/>
    <col min="7104" max="7104" width="6" style="3" customWidth="1"/>
    <col min="7105" max="7106" width="2.28515625" style="3" customWidth="1"/>
    <col min="7107" max="7107" width="9" style="3" bestFit="1" customWidth="1"/>
    <col min="7108" max="7108" width="2.28515625" style="3" customWidth="1"/>
    <col min="7109" max="7109" width="9" style="3" bestFit="1" customWidth="1"/>
    <col min="7110" max="7110" width="2.28515625" style="3" customWidth="1"/>
    <col min="7111" max="7111" width="9" style="3" bestFit="1" customWidth="1"/>
    <col min="7112" max="7112" width="2.28515625" style="3" customWidth="1"/>
    <col min="7113" max="7113" width="9" style="3" bestFit="1" customWidth="1"/>
    <col min="7114" max="7114" width="2.28515625" style="3" customWidth="1"/>
    <col min="7115" max="7115" width="9" style="3" bestFit="1" customWidth="1"/>
    <col min="7116" max="7116" width="2.28515625" style="3" customWidth="1"/>
    <col min="7117" max="7117" width="9" style="3" bestFit="1" customWidth="1"/>
    <col min="7118" max="7118" width="5" style="3" customWidth="1"/>
    <col min="7119" max="7119" width="9" style="3" bestFit="1" customWidth="1"/>
    <col min="7120" max="7120" width="2.28515625" style="3" customWidth="1"/>
    <col min="7121" max="7121" width="9" style="3" bestFit="1" customWidth="1"/>
    <col min="7122" max="7122" width="2.28515625" style="3" customWidth="1"/>
    <col min="7123" max="7123" width="9" style="3" bestFit="1" customWidth="1"/>
    <col min="7124" max="7124" width="2.28515625" style="3" customWidth="1"/>
    <col min="7125" max="7125" width="9" style="3" bestFit="1" customWidth="1"/>
    <col min="7126" max="7126" width="6.28515625" style="3" customWidth="1"/>
    <col min="7127" max="7127" width="9.28515625" style="3" customWidth="1"/>
    <col min="7128" max="7128" width="9.42578125" style="3" customWidth="1"/>
    <col min="7129" max="7129" width="9.7109375" style="3" customWidth="1"/>
    <col min="7130" max="7130" width="4.42578125" style="3" customWidth="1"/>
    <col min="7131" max="7131" width="10.28515625" style="3" customWidth="1"/>
    <col min="7132" max="7358" width="7.28515625" style="3"/>
    <col min="7359" max="7359" width="2.28515625" style="3" customWidth="1"/>
    <col min="7360" max="7360" width="6" style="3" customWidth="1"/>
    <col min="7361" max="7362" width="2.28515625" style="3" customWidth="1"/>
    <col min="7363" max="7363" width="9" style="3" bestFit="1" customWidth="1"/>
    <col min="7364" max="7364" width="2.28515625" style="3" customWidth="1"/>
    <col min="7365" max="7365" width="9" style="3" bestFit="1" customWidth="1"/>
    <col min="7366" max="7366" width="2.28515625" style="3" customWidth="1"/>
    <col min="7367" max="7367" width="9" style="3" bestFit="1" customWidth="1"/>
    <col min="7368" max="7368" width="2.28515625" style="3" customWidth="1"/>
    <col min="7369" max="7369" width="9" style="3" bestFit="1" customWidth="1"/>
    <col min="7370" max="7370" width="2.28515625" style="3" customWidth="1"/>
    <col min="7371" max="7371" width="9" style="3" bestFit="1" customWidth="1"/>
    <col min="7372" max="7372" width="2.28515625" style="3" customWidth="1"/>
    <col min="7373" max="7373" width="9" style="3" bestFit="1" customWidth="1"/>
    <col min="7374" max="7374" width="5" style="3" customWidth="1"/>
    <col min="7375" max="7375" width="9" style="3" bestFit="1" customWidth="1"/>
    <col min="7376" max="7376" width="2.28515625" style="3" customWidth="1"/>
    <col min="7377" max="7377" width="9" style="3" bestFit="1" customWidth="1"/>
    <col min="7378" max="7378" width="2.28515625" style="3" customWidth="1"/>
    <col min="7379" max="7379" width="9" style="3" bestFit="1" customWidth="1"/>
    <col min="7380" max="7380" width="2.28515625" style="3" customWidth="1"/>
    <col min="7381" max="7381" width="9" style="3" bestFit="1" customWidth="1"/>
    <col min="7382" max="7382" width="6.28515625" style="3" customWidth="1"/>
    <col min="7383" max="7383" width="9.28515625" style="3" customWidth="1"/>
    <col min="7384" max="7384" width="9.42578125" style="3" customWidth="1"/>
    <col min="7385" max="7385" width="9.7109375" style="3" customWidth="1"/>
    <col min="7386" max="7386" width="4.42578125" style="3" customWidth="1"/>
    <col min="7387" max="7387" width="10.28515625" style="3" customWidth="1"/>
    <col min="7388" max="7614" width="7.28515625" style="3"/>
    <col min="7615" max="7615" width="2.28515625" style="3" customWidth="1"/>
    <col min="7616" max="7616" width="6" style="3" customWidth="1"/>
    <col min="7617" max="7618" width="2.28515625" style="3" customWidth="1"/>
    <col min="7619" max="7619" width="9" style="3" bestFit="1" customWidth="1"/>
    <col min="7620" max="7620" width="2.28515625" style="3" customWidth="1"/>
    <col min="7621" max="7621" width="9" style="3" bestFit="1" customWidth="1"/>
    <col min="7622" max="7622" width="2.28515625" style="3" customWidth="1"/>
    <col min="7623" max="7623" width="9" style="3" bestFit="1" customWidth="1"/>
    <col min="7624" max="7624" width="2.28515625" style="3" customWidth="1"/>
    <col min="7625" max="7625" width="9" style="3" bestFit="1" customWidth="1"/>
    <col min="7626" max="7626" width="2.28515625" style="3" customWidth="1"/>
    <col min="7627" max="7627" width="9" style="3" bestFit="1" customWidth="1"/>
    <col min="7628" max="7628" width="2.28515625" style="3" customWidth="1"/>
    <col min="7629" max="7629" width="9" style="3" bestFit="1" customWidth="1"/>
    <col min="7630" max="7630" width="5" style="3" customWidth="1"/>
    <col min="7631" max="7631" width="9" style="3" bestFit="1" customWidth="1"/>
    <col min="7632" max="7632" width="2.28515625" style="3" customWidth="1"/>
    <col min="7633" max="7633" width="9" style="3" bestFit="1" customWidth="1"/>
    <col min="7634" max="7634" width="2.28515625" style="3" customWidth="1"/>
    <col min="7635" max="7635" width="9" style="3" bestFit="1" customWidth="1"/>
    <col min="7636" max="7636" width="2.28515625" style="3" customWidth="1"/>
    <col min="7637" max="7637" width="9" style="3" bestFit="1" customWidth="1"/>
    <col min="7638" max="7638" width="6.28515625" style="3" customWidth="1"/>
    <col min="7639" max="7639" width="9.28515625" style="3" customWidth="1"/>
    <col min="7640" max="7640" width="9.42578125" style="3" customWidth="1"/>
    <col min="7641" max="7641" width="9.7109375" style="3" customWidth="1"/>
    <col min="7642" max="7642" width="4.42578125" style="3" customWidth="1"/>
    <col min="7643" max="7643" width="10.28515625" style="3" customWidth="1"/>
    <col min="7644" max="7870" width="7.28515625" style="3"/>
    <col min="7871" max="7871" width="2.28515625" style="3" customWidth="1"/>
    <col min="7872" max="7872" width="6" style="3" customWidth="1"/>
    <col min="7873" max="7874" width="2.28515625" style="3" customWidth="1"/>
    <col min="7875" max="7875" width="9" style="3" bestFit="1" customWidth="1"/>
    <col min="7876" max="7876" width="2.28515625" style="3" customWidth="1"/>
    <col min="7877" max="7877" width="9" style="3" bestFit="1" customWidth="1"/>
    <col min="7878" max="7878" width="2.28515625" style="3" customWidth="1"/>
    <col min="7879" max="7879" width="9" style="3" bestFit="1" customWidth="1"/>
    <col min="7880" max="7880" width="2.28515625" style="3" customWidth="1"/>
    <col min="7881" max="7881" width="9" style="3" bestFit="1" customWidth="1"/>
    <col min="7882" max="7882" width="2.28515625" style="3" customWidth="1"/>
    <col min="7883" max="7883" width="9" style="3" bestFit="1" customWidth="1"/>
    <col min="7884" max="7884" width="2.28515625" style="3" customWidth="1"/>
    <col min="7885" max="7885" width="9" style="3" bestFit="1" customWidth="1"/>
    <col min="7886" max="7886" width="5" style="3" customWidth="1"/>
    <col min="7887" max="7887" width="9" style="3" bestFit="1" customWidth="1"/>
    <col min="7888" max="7888" width="2.28515625" style="3" customWidth="1"/>
    <col min="7889" max="7889" width="9" style="3" bestFit="1" customWidth="1"/>
    <col min="7890" max="7890" width="2.28515625" style="3" customWidth="1"/>
    <col min="7891" max="7891" width="9" style="3" bestFit="1" customWidth="1"/>
    <col min="7892" max="7892" width="2.28515625" style="3" customWidth="1"/>
    <col min="7893" max="7893" width="9" style="3" bestFit="1" customWidth="1"/>
    <col min="7894" max="7894" width="6.28515625" style="3" customWidth="1"/>
    <col min="7895" max="7895" width="9.28515625" style="3" customWidth="1"/>
    <col min="7896" max="7896" width="9.42578125" style="3" customWidth="1"/>
    <col min="7897" max="7897" width="9.7109375" style="3" customWidth="1"/>
    <col min="7898" max="7898" width="4.42578125" style="3" customWidth="1"/>
    <col min="7899" max="7899" width="10.28515625" style="3" customWidth="1"/>
    <col min="7900" max="8126" width="7.28515625" style="3"/>
    <col min="8127" max="8127" width="2.28515625" style="3" customWidth="1"/>
    <col min="8128" max="8128" width="6" style="3" customWidth="1"/>
    <col min="8129" max="8130" width="2.28515625" style="3" customWidth="1"/>
    <col min="8131" max="8131" width="9" style="3" bestFit="1" customWidth="1"/>
    <col min="8132" max="8132" width="2.28515625" style="3" customWidth="1"/>
    <col min="8133" max="8133" width="9" style="3" bestFit="1" customWidth="1"/>
    <col min="8134" max="8134" width="2.28515625" style="3" customWidth="1"/>
    <col min="8135" max="8135" width="9" style="3" bestFit="1" customWidth="1"/>
    <col min="8136" max="8136" width="2.28515625" style="3" customWidth="1"/>
    <col min="8137" max="8137" width="9" style="3" bestFit="1" customWidth="1"/>
    <col min="8138" max="8138" width="2.28515625" style="3" customWidth="1"/>
    <col min="8139" max="8139" width="9" style="3" bestFit="1" customWidth="1"/>
    <col min="8140" max="8140" width="2.28515625" style="3" customWidth="1"/>
    <col min="8141" max="8141" width="9" style="3" bestFit="1" customWidth="1"/>
    <col min="8142" max="8142" width="5" style="3" customWidth="1"/>
    <col min="8143" max="8143" width="9" style="3" bestFit="1" customWidth="1"/>
    <col min="8144" max="8144" width="2.28515625" style="3" customWidth="1"/>
    <col min="8145" max="8145" width="9" style="3" bestFit="1" customWidth="1"/>
    <col min="8146" max="8146" width="2.28515625" style="3" customWidth="1"/>
    <col min="8147" max="8147" width="9" style="3" bestFit="1" customWidth="1"/>
    <col min="8148" max="8148" width="2.28515625" style="3" customWidth="1"/>
    <col min="8149" max="8149" width="9" style="3" bestFit="1" customWidth="1"/>
    <col min="8150" max="8150" width="6.28515625" style="3" customWidth="1"/>
    <col min="8151" max="8151" width="9.28515625" style="3" customWidth="1"/>
    <col min="8152" max="8152" width="9.42578125" style="3" customWidth="1"/>
    <col min="8153" max="8153" width="9.7109375" style="3" customWidth="1"/>
    <col min="8154" max="8154" width="4.42578125" style="3" customWidth="1"/>
    <col min="8155" max="8155" width="10.28515625" style="3" customWidth="1"/>
    <col min="8156" max="8382" width="7.28515625" style="3"/>
    <col min="8383" max="8383" width="2.28515625" style="3" customWidth="1"/>
    <col min="8384" max="8384" width="6" style="3" customWidth="1"/>
    <col min="8385" max="8386" width="2.28515625" style="3" customWidth="1"/>
    <col min="8387" max="8387" width="9" style="3" bestFit="1" customWidth="1"/>
    <col min="8388" max="8388" width="2.28515625" style="3" customWidth="1"/>
    <col min="8389" max="8389" width="9" style="3" bestFit="1" customWidth="1"/>
    <col min="8390" max="8390" width="2.28515625" style="3" customWidth="1"/>
    <col min="8391" max="8391" width="9" style="3" bestFit="1" customWidth="1"/>
    <col min="8392" max="8392" width="2.28515625" style="3" customWidth="1"/>
    <col min="8393" max="8393" width="9" style="3" bestFit="1" customWidth="1"/>
    <col min="8394" max="8394" width="2.28515625" style="3" customWidth="1"/>
    <col min="8395" max="8395" width="9" style="3" bestFit="1" customWidth="1"/>
    <col min="8396" max="8396" width="2.28515625" style="3" customWidth="1"/>
    <col min="8397" max="8397" width="9" style="3" bestFit="1" customWidth="1"/>
    <col min="8398" max="8398" width="5" style="3" customWidth="1"/>
    <col min="8399" max="8399" width="9" style="3" bestFit="1" customWidth="1"/>
    <col min="8400" max="8400" width="2.28515625" style="3" customWidth="1"/>
    <col min="8401" max="8401" width="9" style="3" bestFit="1" customWidth="1"/>
    <col min="8402" max="8402" width="2.28515625" style="3" customWidth="1"/>
    <col min="8403" max="8403" width="9" style="3" bestFit="1" customWidth="1"/>
    <col min="8404" max="8404" width="2.28515625" style="3" customWidth="1"/>
    <col min="8405" max="8405" width="9" style="3" bestFit="1" customWidth="1"/>
    <col min="8406" max="8406" width="6.28515625" style="3" customWidth="1"/>
    <col min="8407" max="8407" width="9.28515625" style="3" customWidth="1"/>
    <col min="8408" max="8408" width="9.42578125" style="3" customWidth="1"/>
    <col min="8409" max="8409" width="9.7109375" style="3" customWidth="1"/>
    <col min="8410" max="8410" width="4.42578125" style="3" customWidth="1"/>
    <col min="8411" max="8411" width="10.28515625" style="3" customWidth="1"/>
    <col min="8412" max="8638" width="7.28515625" style="3"/>
    <col min="8639" max="8639" width="2.28515625" style="3" customWidth="1"/>
    <col min="8640" max="8640" width="6" style="3" customWidth="1"/>
    <col min="8641" max="8642" width="2.28515625" style="3" customWidth="1"/>
    <col min="8643" max="8643" width="9" style="3" bestFit="1" customWidth="1"/>
    <col min="8644" max="8644" width="2.28515625" style="3" customWidth="1"/>
    <col min="8645" max="8645" width="9" style="3" bestFit="1" customWidth="1"/>
    <col min="8646" max="8646" width="2.28515625" style="3" customWidth="1"/>
    <col min="8647" max="8647" width="9" style="3" bestFit="1" customWidth="1"/>
    <col min="8648" max="8648" width="2.28515625" style="3" customWidth="1"/>
    <col min="8649" max="8649" width="9" style="3" bestFit="1" customWidth="1"/>
    <col min="8650" max="8650" width="2.28515625" style="3" customWidth="1"/>
    <col min="8651" max="8651" width="9" style="3" bestFit="1" customWidth="1"/>
    <col min="8652" max="8652" width="2.28515625" style="3" customWidth="1"/>
    <col min="8653" max="8653" width="9" style="3" bestFit="1" customWidth="1"/>
    <col min="8654" max="8654" width="5" style="3" customWidth="1"/>
    <col min="8655" max="8655" width="9" style="3" bestFit="1" customWidth="1"/>
    <col min="8656" max="8656" width="2.28515625" style="3" customWidth="1"/>
    <col min="8657" max="8657" width="9" style="3" bestFit="1" customWidth="1"/>
    <col min="8658" max="8658" width="2.28515625" style="3" customWidth="1"/>
    <col min="8659" max="8659" width="9" style="3" bestFit="1" customWidth="1"/>
    <col min="8660" max="8660" width="2.28515625" style="3" customWidth="1"/>
    <col min="8661" max="8661" width="9" style="3" bestFit="1" customWidth="1"/>
    <col min="8662" max="8662" width="6.28515625" style="3" customWidth="1"/>
    <col min="8663" max="8663" width="9.28515625" style="3" customWidth="1"/>
    <col min="8664" max="8664" width="9.42578125" style="3" customWidth="1"/>
    <col min="8665" max="8665" width="9.7109375" style="3" customWidth="1"/>
    <col min="8666" max="8666" width="4.42578125" style="3" customWidth="1"/>
    <col min="8667" max="8667" width="10.28515625" style="3" customWidth="1"/>
    <col min="8668" max="8894" width="7.28515625" style="3"/>
    <col min="8895" max="8895" width="2.28515625" style="3" customWidth="1"/>
    <col min="8896" max="8896" width="6" style="3" customWidth="1"/>
    <col min="8897" max="8898" width="2.28515625" style="3" customWidth="1"/>
    <col min="8899" max="8899" width="9" style="3" bestFit="1" customWidth="1"/>
    <col min="8900" max="8900" width="2.28515625" style="3" customWidth="1"/>
    <col min="8901" max="8901" width="9" style="3" bestFit="1" customWidth="1"/>
    <col min="8902" max="8902" width="2.28515625" style="3" customWidth="1"/>
    <col min="8903" max="8903" width="9" style="3" bestFit="1" customWidth="1"/>
    <col min="8904" max="8904" width="2.28515625" style="3" customWidth="1"/>
    <col min="8905" max="8905" width="9" style="3" bestFit="1" customWidth="1"/>
    <col min="8906" max="8906" width="2.28515625" style="3" customWidth="1"/>
    <col min="8907" max="8907" width="9" style="3" bestFit="1" customWidth="1"/>
    <col min="8908" max="8908" width="2.28515625" style="3" customWidth="1"/>
    <col min="8909" max="8909" width="9" style="3" bestFit="1" customWidth="1"/>
    <col min="8910" max="8910" width="5" style="3" customWidth="1"/>
    <col min="8911" max="8911" width="9" style="3" bestFit="1" customWidth="1"/>
    <col min="8912" max="8912" width="2.28515625" style="3" customWidth="1"/>
    <col min="8913" max="8913" width="9" style="3" bestFit="1" customWidth="1"/>
    <col min="8914" max="8914" width="2.28515625" style="3" customWidth="1"/>
    <col min="8915" max="8915" width="9" style="3" bestFit="1" customWidth="1"/>
    <col min="8916" max="8916" width="2.28515625" style="3" customWidth="1"/>
    <col min="8917" max="8917" width="9" style="3" bestFit="1" customWidth="1"/>
    <col min="8918" max="8918" width="6.28515625" style="3" customWidth="1"/>
    <col min="8919" max="8919" width="9.28515625" style="3" customWidth="1"/>
    <col min="8920" max="8920" width="9.42578125" style="3" customWidth="1"/>
    <col min="8921" max="8921" width="9.7109375" style="3" customWidth="1"/>
    <col min="8922" max="8922" width="4.42578125" style="3" customWidth="1"/>
    <col min="8923" max="8923" width="10.28515625" style="3" customWidth="1"/>
    <col min="8924" max="9150" width="7.28515625" style="3"/>
    <col min="9151" max="9151" width="2.28515625" style="3" customWidth="1"/>
    <col min="9152" max="9152" width="6" style="3" customWidth="1"/>
    <col min="9153" max="9154" width="2.28515625" style="3" customWidth="1"/>
    <col min="9155" max="9155" width="9" style="3" bestFit="1" customWidth="1"/>
    <col min="9156" max="9156" width="2.28515625" style="3" customWidth="1"/>
    <col min="9157" max="9157" width="9" style="3" bestFit="1" customWidth="1"/>
    <col min="9158" max="9158" width="2.28515625" style="3" customWidth="1"/>
    <col min="9159" max="9159" width="9" style="3" bestFit="1" customWidth="1"/>
    <col min="9160" max="9160" width="2.28515625" style="3" customWidth="1"/>
    <col min="9161" max="9161" width="9" style="3" bestFit="1" customWidth="1"/>
    <col min="9162" max="9162" width="2.28515625" style="3" customWidth="1"/>
    <col min="9163" max="9163" width="9" style="3" bestFit="1" customWidth="1"/>
    <col min="9164" max="9164" width="2.28515625" style="3" customWidth="1"/>
    <col min="9165" max="9165" width="9" style="3" bestFit="1" customWidth="1"/>
    <col min="9166" max="9166" width="5" style="3" customWidth="1"/>
    <col min="9167" max="9167" width="9" style="3" bestFit="1" customWidth="1"/>
    <col min="9168" max="9168" width="2.28515625" style="3" customWidth="1"/>
    <col min="9169" max="9169" width="9" style="3" bestFit="1" customWidth="1"/>
    <col min="9170" max="9170" width="2.28515625" style="3" customWidth="1"/>
    <col min="9171" max="9171" width="9" style="3" bestFit="1" customWidth="1"/>
    <col min="9172" max="9172" width="2.28515625" style="3" customWidth="1"/>
    <col min="9173" max="9173" width="9" style="3" bestFit="1" customWidth="1"/>
    <col min="9174" max="9174" width="6.28515625" style="3" customWidth="1"/>
    <col min="9175" max="9175" width="9.28515625" style="3" customWidth="1"/>
    <col min="9176" max="9176" width="9.42578125" style="3" customWidth="1"/>
    <col min="9177" max="9177" width="9.7109375" style="3" customWidth="1"/>
    <col min="9178" max="9178" width="4.42578125" style="3" customWidth="1"/>
    <col min="9179" max="9179" width="10.28515625" style="3" customWidth="1"/>
    <col min="9180" max="9406" width="7.28515625" style="3"/>
    <col min="9407" max="9407" width="2.28515625" style="3" customWidth="1"/>
    <col min="9408" max="9408" width="6" style="3" customWidth="1"/>
    <col min="9409" max="9410" width="2.28515625" style="3" customWidth="1"/>
    <col min="9411" max="9411" width="9" style="3" bestFit="1" customWidth="1"/>
    <col min="9412" max="9412" width="2.28515625" style="3" customWidth="1"/>
    <col min="9413" max="9413" width="9" style="3" bestFit="1" customWidth="1"/>
    <col min="9414" max="9414" width="2.28515625" style="3" customWidth="1"/>
    <col min="9415" max="9415" width="9" style="3" bestFit="1" customWidth="1"/>
    <col min="9416" max="9416" width="2.28515625" style="3" customWidth="1"/>
    <col min="9417" max="9417" width="9" style="3" bestFit="1" customWidth="1"/>
    <col min="9418" max="9418" width="2.28515625" style="3" customWidth="1"/>
    <col min="9419" max="9419" width="9" style="3" bestFit="1" customWidth="1"/>
    <col min="9420" max="9420" width="2.28515625" style="3" customWidth="1"/>
    <col min="9421" max="9421" width="9" style="3" bestFit="1" customWidth="1"/>
    <col min="9422" max="9422" width="5" style="3" customWidth="1"/>
    <col min="9423" max="9423" width="9" style="3" bestFit="1" customWidth="1"/>
    <col min="9424" max="9424" width="2.28515625" style="3" customWidth="1"/>
    <col min="9425" max="9425" width="9" style="3" bestFit="1" customWidth="1"/>
    <col min="9426" max="9426" width="2.28515625" style="3" customWidth="1"/>
    <col min="9427" max="9427" width="9" style="3" bestFit="1" customWidth="1"/>
    <col min="9428" max="9428" width="2.28515625" style="3" customWidth="1"/>
    <col min="9429" max="9429" width="9" style="3" bestFit="1" customWidth="1"/>
    <col min="9430" max="9430" width="6.28515625" style="3" customWidth="1"/>
    <col min="9431" max="9431" width="9.28515625" style="3" customWidth="1"/>
    <col min="9432" max="9432" width="9.42578125" style="3" customWidth="1"/>
    <col min="9433" max="9433" width="9.7109375" style="3" customWidth="1"/>
    <col min="9434" max="9434" width="4.42578125" style="3" customWidth="1"/>
    <col min="9435" max="9435" width="10.28515625" style="3" customWidth="1"/>
    <col min="9436" max="9662" width="7.28515625" style="3"/>
    <col min="9663" max="9663" width="2.28515625" style="3" customWidth="1"/>
    <col min="9664" max="9664" width="6" style="3" customWidth="1"/>
    <col min="9665" max="9666" width="2.28515625" style="3" customWidth="1"/>
    <col min="9667" max="9667" width="9" style="3" bestFit="1" customWidth="1"/>
    <col min="9668" max="9668" width="2.28515625" style="3" customWidth="1"/>
    <col min="9669" max="9669" width="9" style="3" bestFit="1" customWidth="1"/>
    <col min="9670" max="9670" width="2.28515625" style="3" customWidth="1"/>
    <col min="9671" max="9671" width="9" style="3" bestFit="1" customWidth="1"/>
    <col min="9672" max="9672" width="2.28515625" style="3" customWidth="1"/>
    <col min="9673" max="9673" width="9" style="3" bestFit="1" customWidth="1"/>
    <col min="9674" max="9674" width="2.28515625" style="3" customWidth="1"/>
    <col min="9675" max="9675" width="9" style="3" bestFit="1" customWidth="1"/>
    <col min="9676" max="9676" width="2.28515625" style="3" customWidth="1"/>
    <col min="9677" max="9677" width="9" style="3" bestFit="1" customWidth="1"/>
    <col min="9678" max="9678" width="5" style="3" customWidth="1"/>
    <col min="9679" max="9679" width="9" style="3" bestFit="1" customWidth="1"/>
    <col min="9680" max="9680" width="2.28515625" style="3" customWidth="1"/>
    <col min="9681" max="9681" width="9" style="3" bestFit="1" customWidth="1"/>
    <col min="9682" max="9682" width="2.28515625" style="3" customWidth="1"/>
    <col min="9683" max="9683" width="9" style="3" bestFit="1" customWidth="1"/>
    <col min="9684" max="9684" width="2.28515625" style="3" customWidth="1"/>
    <col min="9685" max="9685" width="9" style="3" bestFit="1" customWidth="1"/>
    <col min="9686" max="9686" width="6.28515625" style="3" customWidth="1"/>
    <col min="9687" max="9687" width="9.28515625" style="3" customWidth="1"/>
    <col min="9688" max="9688" width="9.42578125" style="3" customWidth="1"/>
    <col min="9689" max="9689" width="9.7109375" style="3" customWidth="1"/>
    <col min="9690" max="9690" width="4.42578125" style="3" customWidth="1"/>
    <col min="9691" max="9691" width="10.28515625" style="3" customWidth="1"/>
    <col min="9692" max="9918" width="7.28515625" style="3"/>
    <col min="9919" max="9919" width="2.28515625" style="3" customWidth="1"/>
    <col min="9920" max="9920" width="6" style="3" customWidth="1"/>
    <col min="9921" max="9922" width="2.28515625" style="3" customWidth="1"/>
    <col min="9923" max="9923" width="9" style="3" bestFit="1" customWidth="1"/>
    <col min="9924" max="9924" width="2.28515625" style="3" customWidth="1"/>
    <col min="9925" max="9925" width="9" style="3" bestFit="1" customWidth="1"/>
    <col min="9926" max="9926" width="2.28515625" style="3" customWidth="1"/>
    <col min="9927" max="9927" width="9" style="3" bestFit="1" customWidth="1"/>
    <col min="9928" max="9928" width="2.28515625" style="3" customWidth="1"/>
    <col min="9929" max="9929" width="9" style="3" bestFit="1" customWidth="1"/>
    <col min="9930" max="9930" width="2.28515625" style="3" customWidth="1"/>
    <col min="9931" max="9931" width="9" style="3" bestFit="1" customWidth="1"/>
    <col min="9932" max="9932" width="2.28515625" style="3" customWidth="1"/>
    <col min="9933" max="9933" width="9" style="3" bestFit="1" customWidth="1"/>
    <col min="9934" max="9934" width="5" style="3" customWidth="1"/>
    <col min="9935" max="9935" width="9" style="3" bestFit="1" customWidth="1"/>
    <col min="9936" max="9936" width="2.28515625" style="3" customWidth="1"/>
    <col min="9937" max="9937" width="9" style="3" bestFit="1" customWidth="1"/>
    <col min="9938" max="9938" width="2.28515625" style="3" customWidth="1"/>
    <col min="9939" max="9939" width="9" style="3" bestFit="1" customWidth="1"/>
    <col min="9940" max="9940" width="2.28515625" style="3" customWidth="1"/>
    <col min="9941" max="9941" width="9" style="3" bestFit="1" customWidth="1"/>
    <col min="9942" max="9942" width="6.28515625" style="3" customWidth="1"/>
    <col min="9943" max="9943" width="9.28515625" style="3" customWidth="1"/>
    <col min="9944" max="9944" width="9.42578125" style="3" customWidth="1"/>
    <col min="9945" max="9945" width="9.7109375" style="3" customWidth="1"/>
    <col min="9946" max="9946" width="4.42578125" style="3" customWidth="1"/>
    <col min="9947" max="9947" width="10.28515625" style="3" customWidth="1"/>
    <col min="9948" max="10174" width="7.28515625" style="3"/>
    <col min="10175" max="10175" width="2.28515625" style="3" customWidth="1"/>
    <col min="10176" max="10176" width="6" style="3" customWidth="1"/>
    <col min="10177" max="10178" width="2.28515625" style="3" customWidth="1"/>
    <col min="10179" max="10179" width="9" style="3" bestFit="1" customWidth="1"/>
    <col min="10180" max="10180" width="2.28515625" style="3" customWidth="1"/>
    <col min="10181" max="10181" width="9" style="3" bestFit="1" customWidth="1"/>
    <col min="10182" max="10182" width="2.28515625" style="3" customWidth="1"/>
    <col min="10183" max="10183" width="9" style="3" bestFit="1" customWidth="1"/>
    <col min="10184" max="10184" width="2.28515625" style="3" customWidth="1"/>
    <col min="10185" max="10185" width="9" style="3" bestFit="1" customWidth="1"/>
    <col min="10186" max="10186" width="2.28515625" style="3" customWidth="1"/>
    <col min="10187" max="10187" width="9" style="3" bestFit="1" customWidth="1"/>
    <col min="10188" max="10188" width="2.28515625" style="3" customWidth="1"/>
    <col min="10189" max="10189" width="9" style="3" bestFit="1" customWidth="1"/>
    <col min="10190" max="10190" width="5" style="3" customWidth="1"/>
    <col min="10191" max="10191" width="9" style="3" bestFit="1" customWidth="1"/>
    <col min="10192" max="10192" width="2.28515625" style="3" customWidth="1"/>
    <col min="10193" max="10193" width="9" style="3" bestFit="1" customWidth="1"/>
    <col min="10194" max="10194" width="2.28515625" style="3" customWidth="1"/>
    <col min="10195" max="10195" width="9" style="3" bestFit="1" customWidth="1"/>
    <col min="10196" max="10196" width="2.28515625" style="3" customWidth="1"/>
    <col min="10197" max="10197" width="9" style="3" bestFit="1" customWidth="1"/>
    <col min="10198" max="10198" width="6.28515625" style="3" customWidth="1"/>
    <col min="10199" max="10199" width="9.28515625" style="3" customWidth="1"/>
    <col min="10200" max="10200" width="9.42578125" style="3" customWidth="1"/>
    <col min="10201" max="10201" width="9.7109375" style="3" customWidth="1"/>
    <col min="10202" max="10202" width="4.42578125" style="3" customWidth="1"/>
    <col min="10203" max="10203" width="10.28515625" style="3" customWidth="1"/>
    <col min="10204" max="10430" width="7.28515625" style="3"/>
    <col min="10431" max="10431" width="2.28515625" style="3" customWidth="1"/>
    <col min="10432" max="10432" width="6" style="3" customWidth="1"/>
    <col min="10433" max="10434" width="2.28515625" style="3" customWidth="1"/>
    <col min="10435" max="10435" width="9" style="3" bestFit="1" customWidth="1"/>
    <col min="10436" max="10436" width="2.28515625" style="3" customWidth="1"/>
    <col min="10437" max="10437" width="9" style="3" bestFit="1" customWidth="1"/>
    <col min="10438" max="10438" width="2.28515625" style="3" customWidth="1"/>
    <col min="10439" max="10439" width="9" style="3" bestFit="1" customWidth="1"/>
    <col min="10440" max="10440" width="2.28515625" style="3" customWidth="1"/>
    <col min="10441" max="10441" width="9" style="3" bestFit="1" customWidth="1"/>
    <col min="10442" max="10442" width="2.28515625" style="3" customWidth="1"/>
    <col min="10443" max="10443" width="9" style="3" bestFit="1" customWidth="1"/>
    <col min="10444" max="10444" width="2.28515625" style="3" customWidth="1"/>
    <col min="10445" max="10445" width="9" style="3" bestFit="1" customWidth="1"/>
    <col min="10446" max="10446" width="5" style="3" customWidth="1"/>
    <col min="10447" max="10447" width="9" style="3" bestFit="1" customWidth="1"/>
    <col min="10448" max="10448" width="2.28515625" style="3" customWidth="1"/>
    <col min="10449" max="10449" width="9" style="3" bestFit="1" customWidth="1"/>
    <col min="10450" max="10450" width="2.28515625" style="3" customWidth="1"/>
    <col min="10451" max="10451" width="9" style="3" bestFit="1" customWidth="1"/>
    <col min="10452" max="10452" width="2.28515625" style="3" customWidth="1"/>
    <col min="10453" max="10453" width="9" style="3" bestFit="1" customWidth="1"/>
    <col min="10454" max="10454" width="6.28515625" style="3" customWidth="1"/>
    <col min="10455" max="10455" width="9.28515625" style="3" customWidth="1"/>
    <col min="10456" max="10456" width="9.42578125" style="3" customWidth="1"/>
    <col min="10457" max="10457" width="9.7109375" style="3" customWidth="1"/>
    <col min="10458" max="10458" width="4.42578125" style="3" customWidth="1"/>
    <col min="10459" max="10459" width="10.28515625" style="3" customWidth="1"/>
    <col min="10460" max="10686" width="7.28515625" style="3"/>
    <col min="10687" max="10687" width="2.28515625" style="3" customWidth="1"/>
    <col min="10688" max="10688" width="6" style="3" customWidth="1"/>
    <col min="10689" max="10690" width="2.28515625" style="3" customWidth="1"/>
    <col min="10691" max="10691" width="9" style="3" bestFit="1" customWidth="1"/>
    <col min="10692" max="10692" width="2.28515625" style="3" customWidth="1"/>
    <col min="10693" max="10693" width="9" style="3" bestFit="1" customWidth="1"/>
    <col min="10694" max="10694" width="2.28515625" style="3" customWidth="1"/>
    <col min="10695" max="10695" width="9" style="3" bestFit="1" customWidth="1"/>
    <col min="10696" max="10696" width="2.28515625" style="3" customWidth="1"/>
    <col min="10697" max="10697" width="9" style="3" bestFit="1" customWidth="1"/>
    <col min="10698" max="10698" width="2.28515625" style="3" customWidth="1"/>
    <col min="10699" max="10699" width="9" style="3" bestFit="1" customWidth="1"/>
    <col min="10700" max="10700" width="2.28515625" style="3" customWidth="1"/>
    <col min="10701" max="10701" width="9" style="3" bestFit="1" customWidth="1"/>
    <col min="10702" max="10702" width="5" style="3" customWidth="1"/>
    <col min="10703" max="10703" width="9" style="3" bestFit="1" customWidth="1"/>
    <col min="10704" max="10704" width="2.28515625" style="3" customWidth="1"/>
    <col min="10705" max="10705" width="9" style="3" bestFit="1" customWidth="1"/>
    <col min="10706" max="10706" width="2.28515625" style="3" customWidth="1"/>
    <col min="10707" max="10707" width="9" style="3" bestFit="1" customWidth="1"/>
    <col min="10708" max="10708" width="2.28515625" style="3" customWidth="1"/>
    <col min="10709" max="10709" width="9" style="3" bestFit="1" customWidth="1"/>
    <col min="10710" max="10710" width="6.28515625" style="3" customWidth="1"/>
    <col min="10711" max="10711" width="9.28515625" style="3" customWidth="1"/>
    <col min="10712" max="10712" width="9.42578125" style="3" customWidth="1"/>
    <col min="10713" max="10713" width="9.7109375" style="3" customWidth="1"/>
    <col min="10714" max="10714" width="4.42578125" style="3" customWidth="1"/>
    <col min="10715" max="10715" width="10.28515625" style="3" customWidth="1"/>
    <col min="10716" max="10942" width="7.28515625" style="3"/>
    <col min="10943" max="10943" width="2.28515625" style="3" customWidth="1"/>
    <col min="10944" max="10944" width="6" style="3" customWidth="1"/>
    <col min="10945" max="10946" width="2.28515625" style="3" customWidth="1"/>
    <col min="10947" max="10947" width="9" style="3" bestFit="1" customWidth="1"/>
    <col min="10948" max="10948" width="2.28515625" style="3" customWidth="1"/>
    <col min="10949" max="10949" width="9" style="3" bestFit="1" customWidth="1"/>
    <col min="10950" max="10950" width="2.28515625" style="3" customWidth="1"/>
    <col min="10951" max="10951" width="9" style="3" bestFit="1" customWidth="1"/>
    <col min="10952" max="10952" width="2.28515625" style="3" customWidth="1"/>
    <col min="10953" max="10953" width="9" style="3" bestFit="1" customWidth="1"/>
    <col min="10954" max="10954" width="2.28515625" style="3" customWidth="1"/>
    <col min="10955" max="10955" width="9" style="3" bestFit="1" customWidth="1"/>
    <col min="10956" max="10956" width="2.28515625" style="3" customWidth="1"/>
    <col min="10957" max="10957" width="9" style="3" bestFit="1" customWidth="1"/>
    <col min="10958" max="10958" width="5" style="3" customWidth="1"/>
    <col min="10959" max="10959" width="9" style="3" bestFit="1" customWidth="1"/>
    <col min="10960" max="10960" width="2.28515625" style="3" customWidth="1"/>
    <col min="10961" max="10961" width="9" style="3" bestFit="1" customWidth="1"/>
    <col min="10962" max="10962" width="2.28515625" style="3" customWidth="1"/>
    <col min="10963" max="10963" width="9" style="3" bestFit="1" customWidth="1"/>
    <col min="10964" max="10964" width="2.28515625" style="3" customWidth="1"/>
    <col min="10965" max="10965" width="9" style="3" bestFit="1" customWidth="1"/>
    <col min="10966" max="10966" width="6.28515625" style="3" customWidth="1"/>
    <col min="10967" max="10967" width="9.28515625" style="3" customWidth="1"/>
    <col min="10968" max="10968" width="9.42578125" style="3" customWidth="1"/>
    <col min="10969" max="10969" width="9.7109375" style="3" customWidth="1"/>
    <col min="10970" max="10970" width="4.42578125" style="3" customWidth="1"/>
    <col min="10971" max="10971" width="10.28515625" style="3" customWidth="1"/>
    <col min="10972" max="11198" width="7.28515625" style="3"/>
    <col min="11199" max="11199" width="2.28515625" style="3" customWidth="1"/>
    <col min="11200" max="11200" width="6" style="3" customWidth="1"/>
    <col min="11201" max="11202" width="2.28515625" style="3" customWidth="1"/>
    <col min="11203" max="11203" width="9" style="3" bestFit="1" customWidth="1"/>
    <col min="11204" max="11204" width="2.28515625" style="3" customWidth="1"/>
    <col min="11205" max="11205" width="9" style="3" bestFit="1" customWidth="1"/>
    <col min="11206" max="11206" width="2.28515625" style="3" customWidth="1"/>
    <col min="11207" max="11207" width="9" style="3" bestFit="1" customWidth="1"/>
    <col min="11208" max="11208" width="2.28515625" style="3" customWidth="1"/>
    <col min="11209" max="11209" width="9" style="3" bestFit="1" customWidth="1"/>
    <col min="11210" max="11210" width="2.28515625" style="3" customWidth="1"/>
    <col min="11211" max="11211" width="9" style="3" bestFit="1" customWidth="1"/>
    <col min="11212" max="11212" width="2.28515625" style="3" customWidth="1"/>
    <col min="11213" max="11213" width="9" style="3" bestFit="1" customWidth="1"/>
    <col min="11214" max="11214" width="5" style="3" customWidth="1"/>
    <col min="11215" max="11215" width="9" style="3" bestFit="1" customWidth="1"/>
    <col min="11216" max="11216" width="2.28515625" style="3" customWidth="1"/>
    <col min="11217" max="11217" width="9" style="3" bestFit="1" customWidth="1"/>
    <col min="11218" max="11218" width="2.28515625" style="3" customWidth="1"/>
    <col min="11219" max="11219" width="9" style="3" bestFit="1" customWidth="1"/>
    <col min="11220" max="11220" width="2.28515625" style="3" customWidth="1"/>
    <col min="11221" max="11221" width="9" style="3" bestFit="1" customWidth="1"/>
    <col min="11222" max="11222" width="6.28515625" style="3" customWidth="1"/>
    <col min="11223" max="11223" width="9.28515625" style="3" customWidth="1"/>
    <col min="11224" max="11224" width="9.42578125" style="3" customWidth="1"/>
    <col min="11225" max="11225" width="9.7109375" style="3" customWidth="1"/>
    <col min="11226" max="11226" width="4.42578125" style="3" customWidth="1"/>
    <col min="11227" max="11227" width="10.28515625" style="3" customWidth="1"/>
    <col min="11228" max="11454" width="7.28515625" style="3"/>
    <col min="11455" max="11455" width="2.28515625" style="3" customWidth="1"/>
    <col min="11456" max="11456" width="6" style="3" customWidth="1"/>
    <col min="11457" max="11458" width="2.28515625" style="3" customWidth="1"/>
    <col min="11459" max="11459" width="9" style="3" bestFit="1" customWidth="1"/>
    <col min="11460" max="11460" width="2.28515625" style="3" customWidth="1"/>
    <col min="11461" max="11461" width="9" style="3" bestFit="1" customWidth="1"/>
    <col min="11462" max="11462" width="2.28515625" style="3" customWidth="1"/>
    <col min="11463" max="11463" width="9" style="3" bestFit="1" customWidth="1"/>
    <col min="11464" max="11464" width="2.28515625" style="3" customWidth="1"/>
    <col min="11465" max="11465" width="9" style="3" bestFit="1" customWidth="1"/>
    <col min="11466" max="11466" width="2.28515625" style="3" customWidth="1"/>
    <col min="11467" max="11467" width="9" style="3" bestFit="1" customWidth="1"/>
    <col min="11468" max="11468" width="2.28515625" style="3" customWidth="1"/>
    <col min="11469" max="11469" width="9" style="3" bestFit="1" customWidth="1"/>
    <col min="11470" max="11470" width="5" style="3" customWidth="1"/>
    <col min="11471" max="11471" width="9" style="3" bestFit="1" customWidth="1"/>
    <col min="11472" max="11472" width="2.28515625" style="3" customWidth="1"/>
    <col min="11473" max="11473" width="9" style="3" bestFit="1" customWidth="1"/>
    <col min="11474" max="11474" width="2.28515625" style="3" customWidth="1"/>
    <col min="11475" max="11475" width="9" style="3" bestFit="1" customWidth="1"/>
    <col min="11476" max="11476" width="2.28515625" style="3" customWidth="1"/>
    <col min="11477" max="11477" width="9" style="3" bestFit="1" customWidth="1"/>
    <col min="11478" max="11478" width="6.28515625" style="3" customWidth="1"/>
    <col min="11479" max="11479" width="9.28515625" style="3" customWidth="1"/>
    <col min="11480" max="11480" width="9.42578125" style="3" customWidth="1"/>
    <col min="11481" max="11481" width="9.7109375" style="3" customWidth="1"/>
    <col min="11482" max="11482" width="4.42578125" style="3" customWidth="1"/>
    <col min="11483" max="11483" width="10.28515625" style="3" customWidth="1"/>
    <col min="11484" max="11710" width="7.28515625" style="3"/>
    <col min="11711" max="11711" width="2.28515625" style="3" customWidth="1"/>
    <col min="11712" max="11712" width="6" style="3" customWidth="1"/>
    <col min="11713" max="11714" width="2.28515625" style="3" customWidth="1"/>
    <col min="11715" max="11715" width="9" style="3" bestFit="1" customWidth="1"/>
    <col min="11716" max="11716" width="2.28515625" style="3" customWidth="1"/>
    <col min="11717" max="11717" width="9" style="3" bestFit="1" customWidth="1"/>
    <col min="11718" max="11718" width="2.28515625" style="3" customWidth="1"/>
    <col min="11719" max="11719" width="9" style="3" bestFit="1" customWidth="1"/>
    <col min="11720" max="11720" width="2.28515625" style="3" customWidth="1"/>
    <col min="11721" max="11721" width="9" style="3" bestFit="1" customWidth="1"/>
    <col min="11722" max="11722" width="2.28515625" style="3" customWidth="1"/>
    <col min="11723" max="11723" width="9" style="3" bestFit="1" customWidth="1"/>
    <col min="11724" max="11724" width="2.28515625" style="3" customWidth="1"/>
    <col min="11725" max="11725" width="9" style="3" bestFit="1" customWidth="1"/>
    <col min="11726" max="11726" width="5" style="3" customWidth="1"/>
    <col min="11727" max="11727" width="9" style="3" bestFit="1" customWidth="1"/>
    <col min="11728" max="11728" width="2.28515625" style="3" customWidth="1"/>
    <col min="11729" max="11729" width="9" style="3" bestFit="1" customWidth="1"/>
    <col min="11730" max="11730" width="2.28515625" style="3" customWidth="1"/>
    <col min="11731" max="11731" width="9" style="3" bestFit="1" customWidth="1"/>
    <col min="11732" max="11732" width="2.28515625" style="3" customWidth="1"/>
    <col min="11733" max="11733" width="9" style="3" bestFit="1" customWidth="1"/>
    <col min="11734" max="11734" width="6.28515625" style="3" customWidth="1"/>
    <col min="11735" max="11735" width="9.28515625" style="3" customWidth="1"/>
    <col min="11736" max="11736" width="9.42578125" style="3" customWidth="1"/>
    <col min="11737" max="11737" width="9.7109375" style="3" customWidth="1"/>
    <col min="11738" max="11738" width="4.42578125" style="3" customWidth="1"/>
    <col min="11739" max="11739" width="10.28515625" style="3" customWidth="1"/>
    <col min="11740" max="11966" width="7.28515625" style="3"/>
    <col min="11967" max="11967" width="2.28515625" style="3" customWidth="1"/>
    <col min="11968" max="11968" width="6" style="3" customWidth="1"/>
    <col min="11969" max="11970" width="2.28515625" style="3" customWidth="1"/>
    <col min="11971" max="11971" width="9" style="3" bestFit="1" customWidth="1"/>
    <col min="11972" max="11972" width="2.28515625" style="3" customWidth="1"/>
    <col min="11973" max="11973" width="9" style="3" bestFit="1" customWidth="1"/>
    <col min="11974" max="11974" width="2.28515625" style="3" customWidth="1"/>
    <col min="11975" max="11975" width="9" style="3" bestFit="1" customWidth="1"/>
    <col min="11976" max="11976" width="2.28515625" style="3" customWidth="1"/>
    <col min="11977" max="11977" width="9" style="3" bestFit="1" customWidth="1"/>
    <col min="11978" max="11978" width="2.28515625" style="3" customWidth="1"/>
    <col min="11979" max="11979" width="9" style="3" bestFit="1" customWidth="1"/>
    <col min="11980" max="11980" width="2.28515625" style="3" customWidth="1"/>
    <col min="11981" max="11981" width="9" style="3" bestFit="1" customWidth="1"/>
    <col min="11982" max="11982" width="5" style="3" customWidth="1"/>
    <col min="11983" max="11983" width="9" style="3" bestFit="1" customWidth="1"/>
    <col min="11984" max="11984" width="2.28515625" style="3" customWidth="1"/>
    <col min="11985" max="11985" width="9" style="3" bestFit="1" customWidth="1"/>
    <col min="11986" max="11986" width="2.28515625" style="3" customWidth="1"/>
    <col min="11987" max="11987" width="9" style="3" bestFit="1" customWidth="1"/>
    <col min="11988" max="11988" width="2.28515625" style="3" customWidth="1"/>
    <col min="11989" max="11989" width="9" style="3" bestFit="1" customWidth="1"/>
    <col min="11990" max="11990" width="6.28515625" style="3" customWidth="1"/>
    <col min="11991" max="11991" width="9.28515625" style="3" customWidth="1"/>
    <col min="11992" max="11992" width="9.42578125" style="3" customWidth="1"/>
    <col min="11993" max="11993" width="9.7109375" style="3" customWidth="1"/>
    <col min="11994" max="11994" width="4.42578125" style="3" customWidth="1"/>
    <col min="11995" max="11995" width="10.28515625" style="3" customWidth="1"/>
    <col min="11996" max="12222" width="7.28515625" style="3"/>
    <col min="12223" max="12223" width="2.28515625" style="3" customWidth="1"/>
    <col min="12224" max="12224" width="6" style="3" customWidth="1"/>
    <col min="12225" max="12226" width="2.28515625" style="3" customWidth="1"/>
    <col min="12227" max="12227" width="9" style="3" bestFit="1" customWidth="1"/>
    <col min="12228" max="12228" width="2.28515625" style="3" customWidth="1"/>
    <col min="12229" max="12229" width="9" style="3" bestFit="1" customWidth="1"/>
    <col min="12230" max="12230" width="2.28515625" style="3" customWidth="1"/>
    <col min="12231" max="12231" width="9" style="3" bestFit="1" customWidth="1"/>
    <col min="12232" max="12232" width="2.28515625" style="3" customWidth="1"/>
    <col min="12233" max="12233" width="9" style="3" bestFit="1" customWidth="1"/>
    <col min="12234" max="12234" width="2.28515625" style="3" customWidth="1"/>
    <col min="12235" max="12235" width="9" style="3" bestFit="1" customWidth="1"/>
    <col min="12236" max="12236" width="2.28515625" style="3" customWidth="1"/>
    <col min="12237" max="12237" width="9" style="3" bestFit="1" customWidth="1"/>
    <col min="12238" max="12238" width="5" style="3" customWidth="1"/>
    <col min="12239" max="12239" width="9" style="3" bestFit="1" customWidth="1"/>
    <col min="12240" max="12240" width="2.28515625" style="3" customWidth="1"/>
    <col min="12241" max="12241" width="9" style="3" bestFit="1" customWidth="1"/>
    <col min="12242" max="12242" width="2.28515625" style="3" customWidth="1"/>
    <col min="12243" max="12243" width="9" style="3" bestFit="1" customWidth="1"/>
    <col min="12244" max="12244" width="2.28515625" style="3" customWidth="1"/>
    <col min="12245" max="12245" width="9" style="3" bestFit="1" customWidth="1"/>
    <col min="12246" max="12246" width="6.28515625" style="3" customWidth="1"/>
    <col min="12247" max="12247" width="9.28515625" style="3" customWidth="1"/>
    <col min="12248" max="12248" width="9.42578125" style="3" customWidth="1"/>
    <col min="12249" max="12249" width="9.7109375" style="3" customWidth="1"/>
    <col min="12250" max="12250" width="4.42578125" style="3" customWidth="1"/>
    <col min="12251" max="12251" width="10.28515625" style="3" customWidth="1"/>
    <col min="12252" max="12478" width="7.28515625" style="3"/>
    <col min="12479" max="12479" width="2.28515625" style="3" customWidth="1"/>
    <col min="12480" max="12480" width="6" style="3" customWidth="1"/>
    <col min="12481" max="12482" width="2.28515625" style="3" customWidth="1"/>
    <col min="12483" max="12483" width="9" style="3" bestFit="1" customWidth="1"/>
    <col min="12484" max="12484" width="2.28515625" style="3" customWidth="1"/>
    <col min="12485" max="12485" width="9" style="3" bestFit="1" customWidth="1"/>
    <col min="12486" max="12486" width="2.28515625" style="3" customWidth="1"/>
    <col min="12487" max="12487" width="9" style="3" bestFit="1" customWidth="1"/>
    <col min="12488" max="12488" width="2.28515625" style="3" customWidth="1"/>
    <col min="12489" max="12489" width="9" style="3" bestFit="1" customWidth="1"/>
    <col min="12490" max="12490" width="2.28515625" style="3" customWidth="1"/>
    <col min="12491" max="12491" width="9" style="3" bestFit="1" customWidth="1"/>
    <col min="12492" max="12492" width="2.28515625" style="3" customWidth="1"/>
    <col min="12493" max="12493" width="9" style="3" bestFit="1" customWidth="1"/>
    <col min="12494" max="12494" width="5" style="3" customWidth="1"/>
    <col min="12495" max="12495" width="9" style="3" bestFit="1" customWidth="1"/>
    <col min="12496" max="12496" width="2.28515625" style="3" customWidth="1"/>
    <col min="12497" max="12497" width="9" style="3" bestFit="1" customWidth="1"/>
    <col min="12498" max="12498" width="2.28515625" style="3" customWidth="1"/>
    <col min="12499" max="12499" width="9" style="3" bestFit="1" customWidth="1"/>
    <col min="12500" max="12500" width="2.28515625" style="3" customWidth="1"/>
    <col min="12501" max="12501" width="9" style="3" bestFit="1" customWidth="1"/>
    <col min="12502" max="12502" width="6.28515625" style="3" customWidth="1"/>
    <col min="12503" max="12503" width="9.28515625" style="3" customWidth="1"/>
    <col min="12504" max="12504" width="9.42578125" style="3" customWidth="1"/>
    <col min="12505" max="12505" width="9.7109375" style="3" customWidth="1"/>
    <col min="12506" max="12506" width="4.42578125" style="3" customWidth="1"/>
    <col min="12507" max="12507" width="10.28515625" style="3" customWidth="1"/>
    <col min="12508" max="12734" width="7.28515625" style="3"/>
    <col min="12735" max="12735" width="2.28515625" style="3" customWidth="1"/>
    <col min="12736" max="12736" width="6" style="3" customWidth="1"/>
    <col min="12737" max="12738" width="2.28515625" style="3" customWidth="1"/>
    <col min="12739" max="12739" width="9" style="3" bestFit="1" customWidth="1"/>
    <col min="12740" max="12740" width="2.28515625" style="3" customWidth="1"/>
    <col min="12741" max="12741" width="9" style="3" bestFit="1" customWidth="1"/>
    <col min="12742" max="12742" width="2.28515625" style="3" customWidth="1"/>
    <col min="12743" max="12743" width="9" style="3" bestFit="1" customWidth="1"/>
    <col min="12744" max="12744" width="2.28515625" style="3" customWidth="1"/>
    <col min="12745" max="12745" width="9" style="3" bestFit="1" customWidth="1"/>
    <col min="12746" max="12746" width="2.28515625" style="3" customWidth="1"/>
    <col min="12747" max="12747" width="9" style="3" bestFit="1" customWidth="1"/>
    <col min="12748" max="12748" width="2.28515625" style="3" customWidth="1"/>
    <col min="12749" max="12749" width="9" style="3" bestFit="1" customWidth="1"/>
    <col min="12750" max="12750" width="5" style="3" customWidth="1"/>
    <col min="12751" max="12751" width="9" style="3" bestFit="1" customWidth="1"/>
    <col min="12752" max="12752" width="2.28515625" style="3" customWidth="1"/>
    <col min="12753" max="12753" width="9" style="3" bestFit="1" customWidth="1"/>
    <col min="12754" max="12754" width="2.28515625" style="3" customWidth="1"/>
    <col min="12755" max="12755" width="9" style="3" bestFit="1" customWidth="1"/>
    <col min="12756" max="12756" width="2.28515625" style="3" customWidth="1"/>
    <col min="12757" max="12757" width="9" style="3" bestFit="1" customWidth="1"/>
    <col min="12758" max="12758" width="6.28515625" style="3" customWidth="1"/>
    <col min="12759" max="12759" width="9.28515625" style="3" customWidth="1"/>
    <col min="12760" max="12760" width="9.42578125" style="3" customWidth="1"/>
    <col min="12761" max="12761" width="9.7109375" style="3" customWidth="1"/>
    <col min="12762" max="12762" width="4.42578125" style="3" customWidth="1"/>
    <col min="12763" max="12763" width="10.28515625" style="3" customWidth="1"/>
    <col min="12764" max="12990" width="7.28515625" style="3"/>
    <col min="12991" max="12991" width="2.28515625" style="3" customWidth="1"/>
    <col min="12992" max="12992" width="6" style="3" customWidth="1"/>
    <col min="12993" max="12994" width="2.28515625" style="3" customWidth="1"/>
    <col min="12995" max="12995" width="9" style="3" bestFit="1" customWidth="1"/>
    <col min="12996" max="12996" width="2.28515625" style="3" customWidth="1"/>
    <col min="12997" max="12997" width="9" style="3" bestFit="1" customWidth="1"/>
    <col min="12998" max="12998" width="2.28515625" style="3" customWidth="1"/>
    <col min="12999" max="12999" width="9" style="3" bestFit="1" customWidth="1"/>
    <col min="13000" max="13000" width="2.28515625" style="3" customWidth="1"/>
    <col min="13001" max="13001" width="9" style="3" bestFit="1" customWidth="1"/>
    <col min="13002" max="13002" width="2.28515625" style="3" customWidth="1"/>
    <col min="13003" max="13003" width="9" style="3" bestFit="1" customWidth="1"/>
    <col min="13004" max="13004" width="2.28515625" style="3" customWidth="1"/>
    <col min="13005" max="13005" width="9" style="3" bestFit="1" customWidth="1"/>
    <col min="13006" max="13006" width="5" style="3" customWidth="1"/>
    <col min="13007" max="13007" width="9" style="3" bestFit="1" customWidth="1"/>
    <col min="13008" max="13008" width="2.28515625" style="3" customWidth="1"/>
    <col min="13009" max="13009" width="9" style="3" bestFit="1" customWidth="1"/>
    <col min="13010" max="13010" width="2.28515625" style="3" customWidth="1"/>
    <col min="13011" max="13011" width="9" style="3" bestFit="1" customWidth="1"/>
    <col min="13012" max="13012" width="2.28515625" style="3" customWidth="1"/>
    <col min="13013" max="13013" width="9" style="3" bestFit="1" customWidth="1"/>
    <col min="13014" max="13014" width="6.28515625" style="3" customWidth="1"/>
    <col min="13015" max="13015" width="9.28515625" style="3" customWidth="1"/>
    <col min="13016" max="13016" width="9.42578125" style="3" customWidth="1"/>
    <col min="13017" max="13017" width="9.7109375" style="3" customWidth="1"/>
    <col min="13018" max="13018" width="4.42578125" style="3" customWidth="1"/>
    <col min="13019" max="13019" width="10.28515625" style="3" customWidth="1"/>
    <col min="13020" max="13246" width="7.28515625" style="3"/>
    <col min="13247" max="13247" width="2.28515625" style="3" customWidth="1"/>
    <col min="13248" max="13248" width="6" style="3" customWidth="1"/>
    <col min="13249" max="13250" width="2.28515625" style="3" customWidth="1"/>
    <col min="13251" max="13251" width="9" style="3" bestFit="1" customWidth="1"/>
    <col min="13252" max="13252" width="2.28515625" style="3" customWidth="1"/>
    <col min="13253" max="13253" width="9" style="3" bestFit="1" customWidth="1"/>
    <col min="13254" max="13254" width="2.28515625" style="3" customWidth="1"/>
    <col min="13255" max="13255" width="9" style="3" bestFit="1" customWidth="1"/>
    <col min="13256" max="13256" width="2.28515625" style="3" customWidth="1"/>
    <col min="13257" max="13257" width="9" style="3" bestFit="1" customWidth="1"/>
    <col min="13258" max="13258" width="2.28515625" style="3" customWidth="1"/>
    <col min="13259" max="13259" width="9" style="3" bestFit="1" customWidth="1"/>
    <col min="13260" max="13260" width="2.28515625" style="3" customWidth="1"/>
    <col min="13261" max="13261" width="9" style="3" bestFit="1" customWidth="1"/>
    <col min="13262" max="13262" width="5" style="3" customWidth="1"/>
    <col min="13263" max="13263" width="9" style="3" bestFit="1" customWidth="1"/>
    <col min="13264" max="13264" width="2.28515625" style="3" customWidth="1"/>
    <col min="13265" max="13265" width="9" style="3" bestFit="1" customWidth="1"/>
    <col min="13266" max="13266" width="2.28515625" style="3" customWidth="1"/>
    <col min="13267" max="13267" width="9" style="3" bestFit="1" customWidth="1"/>
    <col min="13268" max="13268" width="2.28515625" style="3" customWidth="1"/>
    <col min="13269" max="13269" width="9" style="3" bestFit="1" customWidth="1"/>
    <col min="13270" max="13270" width="6.28515625" style="3" customWidth="1"/>
    <col min="13271" max="13271" width="9.28515625" style="3" customWidth="1"/>
    <col min="13272" max="13272" width="9.42578125" style="3" customWidth="1"/>
    <col min="13273" max="13273" width="9.7109375" style="3" customWidth="1"/>
    <col min="13274" max="13274" width="4.42578125" style="3" customWidth="1"/>
    <col min="13275" max="13275" width="10.28515625" style="3" customWidth="1"/>
    <col min="13276" max="13502" width="7.28515625" style="3"/>
    <col min="13503" max="13503" width="2.28515625" style="3" customWidth="1"/>
    <col min="13504" max="13504" width="6" style="3" customWidth="1"/>
    <col min="13505" max="13506" width="2.28515625" style="3" customWidth="1"/>
    <col min="13507" max="13507" width="9" style="3" bestFit="1" customWidth="1"/>
    <col min="13508" max="13508" width="2.28515625" style="3" customWidth="1"/>
    <col min="13509" max="13509" width="9" style="3" bestFit="1" customWidth="1"/>
    <col min="13510" max="13510" width="2.28515625" style="3" customWidth="1"/>
    <col min="13511" max="13511" width="9" style="3" bestFit="1" customWidth="1"/>
    <col min="13512" max="13512" width="2.28515625" style="3" customWidth="1"/>
    <col min="13513" max="13513" width="9" style="3" bestFit="1" customWidth="1"/>
    <col min="13514" max="13514" width="2.28515625" style="3" customWidth="1"/>
    <col min="13515" max="13515" width="9" style="3" bestFit="1" customWidth="1"/>
    <col min="13516" max="13516" width="2.28515625" style="3" customWidth="1"/>
    <col min="13517" max="13517" width="9" style="3" bestFit="1" customWidth="1"/>
    <col min="13518" max="13518" width="5" style="3" customWidth="1"/>
    <col min="13519" max="13519" width="9" style="3" bestFit="1" customWidth="1"/>
    <col min="13520" max="13520" width="2.28515625" style="3" customWidth="1"/>
    <col min="13521" max="13521" width="9" style="3" bestFit="1" customWidth="1"/>
    <col min="13522" max="13522" width="2.28515625" style="3" customWidth="1"/>
    <col min="13523" max="13523" width="9" style="3" bestFit="1" customWidth="1"/>
    <col min="13524" max="13524" width="2.28515625" style="3" customWidth="1"/>
    <col min="13525" max="13525" width="9" style="3" bestFit="1" customWidth="1"/>
    <col min="13526" max="13526" width="6.28515625" style="3" customWidth="1"/>
    <col min="13527" max="13527" width="9.28515625" style="3" customWidth="1"/>
    <col min="13528" max="13528" width="9.42578125" style="3" customWidth="1"/>
    <col min="13529" max="13529" width="9.7109375" style="3" customWidth="1"/>
    <col min="13530" max="13530" width="4.42578125" style="3" customWidth="1"/>
    <col min="13531" max="13531" width="10.28515625" style="3" customWidth="1"/>
    <col min="13532" max="13758" width="7.28515625" style="3"/>
    <col min="13759" max="13759" width="2.28515625" style="3" customWidth="1"/>
    <col min="13760" max="13760" width="6" style="3" customWidth="1"/>
    <col min="13761" max="13762" width="2.28515625" style="3" customWidth="1"/>
    <col min="13763" max="13763" width="9" style="3" bestFit="1" customWidth="1"/>
    <col min="13764" max="13764" width="2.28515625" style="3" customWidth="1"/>
    <col min="13765" max="13765" width="9" style="3" bestFit="1" customWidth="1"/>
    <col min="13766" max="13766" width="2.28515625" style="3" customWidth="1"/>
    <col min="13767" max="13767" width="9" style="3" bestFit="1" customWidth="1"/>
    <col min="13768" max="13768" width="2.28515625" style="3" customWidth="1"/>
    <col min="13769" max="13769" width="9" style="3" bestFit="1" customWidth="1"/>
    <col min="13770" max="13770" width="2.28515625" style="3" customWidth="1"/>
    <col min="13771" max="13771" width="9" style="3" bestFit="1" customWidth="1"/>
    <col min="13772" max="13772" width="2.28515625" style="3" customWidth="1"/>
    <col min="13773" max="13773" width="9" style="3" bestFit="1" customWidth="1"/>
    <col min="13774" max="13774" width="5" style="3" customWidth="1"/>
    <col min="13775" max="13775" width="9" style="3" bestFit="1" customWidth="1"/>
    <col min="13776" max="13776" width="2.28515625" style="3" customWidth="1"/>
    <col min="13777" max="13777" width="9" style="3" bestFit="1" customWidth="1"/>
    <col min="13778" max="13778" width="2.28515625" style="3" customWidth="1"/>
    <col min="13779" max="13779" width="9" style="3" bestFit="1" customWidth="1"/>
    <col min="13780" max="13780" width="2.28515625" style="3" customWidth="1"/>
    <col min="13781" max="13781" width="9" style="3" bestFit="1" customWidth="1"/>
    <col min="13782" max="13782" width="6.28515625" style="3" customWidth="1"/>
    <col min="13783" max="13783" width="9.28515625" style="3" customWidth="1"/>
    <col min="13784" max="13784" width="9.42578125" style="3" customWidth="1"/>
    <col min="13785" max="13785" width="9.7109375" style="3" customWidth="1"/>
    <col min="13786" max="13786" width="4.42578125" style="3" customWidth="1"/>
    <col min="13787" max="13787" width="10.28515625" style="3" customWidth="1"/>
    <col min="13788" max="14014" width="7.28515625" style="3"/>
    <col min="14015" max="14015" width="2.28515625" style="3" customWidth="1"/>
    <col min="14016" max="14016" width="6" style="3" customWidth="1"/>
    <col min="14017" max="14018" width="2.28515625" style="3" customWidth="1"/>
    <col min="14019" max="14019" width="9" style="3" bestFit="1" customWidth="1"/>
    <col min="14020" max="14020" width="2.28515625" style="3" customWidth="1"/>
    <col min="14021" max="14021" width="9" style="3" bestFit="1" customWidth="1"/>
    <col min="14022" max="14022" width="2.28515625" style="3" customWidth="1"/>
    <col min="14023" max="14023" width="9" style="3" bestFit="1" customWidth="1"/>
    <col min="14024" max="14024" width="2.28515625" style="3" customWidth="1"/>
    <col min="14025" max="14025" width="9" style="3" bestFit="1" customWidth="1"/>
    <col min="14026" max="14026" width="2.28515625" style="3" customWidth="1"/>
    <col min="14027" max="14027" width="9" style="3" bestFit="1" customWidth="1"/>
    <col min="14028" max="14028" width="2.28515625" style="3" customWidth="1"/>
    <col min="14029" max="14029" width="9" style="3" bestFit="1" customWidth="1"/>
    <col min="14030" max="14030" width="5" style="3" customWidth="1"/>
    <col min="14031" max="14031" width="9" style="3" bestFit="1" customWidth="1"/>
    <col min="14032" max="14032" width="2.28515625" style="3" customWidth="1"/>
    <col min="14033" max="14033" width="9" style="3" bestFit="1" customWidth="1"/>
    <col min="14034" max="14034" width="2.28515625" style="3" customWidth="1"/>
    <col min="14035" max="14035" width="9" style="3" bestFit="1" customWidth="1"/>
    <col min="14036" max="14036" width="2.28515625" style="3" customWidth="1"/>
    <col min="14037" max="14037" width="9" style="3" bestFit="1" customWidth="1"/>
    <col min="14038" max="14038" width="6.28515625" style="3" customWidth="1"/>
    <col min="14039" max="14039" width="9.28515625" style="3" customWidth="1"/>
    <col min="14040" max="14040" width="9.42578125" style="3" customWidth="1"/>
    <col min="14041" max="14041" width="9.7109375" style="3" customWidth="1"/>
    <col min="14042" max="14042" width="4.42578125" style="3" customWidth="1"/>
    <col min="14043" max="14043" width="10.28515625" style="3" customWidth="1"/>
    <col min="14044" max="14270" width="7.28515625" style="3"/>
    <col min="14271" max="14271" width="2.28515625" style="3" customWidth="1"/>
    <col min="14272" max="14272" width="6" style="3" customWidth="1"/>
    <col min="14273" max="14274" width="2.28515625" style="3" customWidth="1"/>
    <col min="14275" max="14275" width="9" style="3" bestFit="1" customWidth="1"/>
    <col min="14276" max="14276" width="2.28515625" style="3" customWidth="1"/>
    <col min="14277" max="14277" width="9" style="3" bestFit="1" customWidth="1"/>
    <col min="14278" max="14278" width="2.28515625" style="3" customWidth="1"/>
    <col min="14279" max="14279" width="9" style="3" bestFit="1" customWidth="1"/>
    <col min="14280" max="14280" width="2.28515625" style="3" customWidth="1"/>
    <col min="14281" max="14281" width="9" style="3" bestFit="1" customWidth="1"/>
    <col min="14282" max="14282" width="2.28515625" style="3" customWidth="1"/>
    <col min="14283" max="14283" width="9" style="3" bestFit="1" customWidth="1"/>
    <col min="14284" max="14284" width="2.28515625" style="3" customWidth="1"/>
    <col min="14285" max="14285" width="9" style="3" bestFit="1" customWidth="1"/>
    <col min="14286" max="14286" width="5" style="3" customWidth="1"/>
    <col min="14287" max="14287" width="9" style="3" bestFit="1" customWidth="1"/>
    <col min="14288" max="14288" width="2.28515625" style="3" customWidth="1"/>
    <col min="14289" max="14289" width="9" style="3" bestFit="1" customWidth="1"/>
    <col min="14290" max="14290" width="2.28515625" style="3" customWidth="1"/>
    <col min="14291" max="14291" width="9" style="3" bestFit="1" customWidth="1"/>
    <col min="14292" max="14292" width="2.28515625" style="3" customWidth="1"/>
    <col min="14293" max="14293" width="9" style="3" bestFit="1" customWidth="1"/>
    <col min="14294" max="14294" width="6.28515625" style="3" customWidth="1"/>
    <col min="14295" max="14295" width="9.28515625" style="3" customWidth="1"/>
    <col min="14296" max="14296" width="9.42578125" style="3" customWidth="1"/>
    <col min="14297" max="14297" width="9.7109375" style="3" customWidth="1"/>
    <col min="14298" max="14298" width="4.42578125" style="3" customWidth="1"/>
    <col min="14299" max="14299" width="10.28515625" style="3" customWidth="1"/>
    <col min="14300" max="14526" width="7.28515625" style="3"/>
    <col min="14527" max="14527" width="2.28515625" style="3" customWidth="1"/>
    <col min="14528" max="14528" width="6" style="3" customWidth="1"/>
    <col min="14529" max="14530" width="2.28515625" style="3" customWidth="1"/>
    <col min="14531" max="14531" width="9" style="3" bestFit="1" customWidth="1"/>
    <col min="14532" max="14532" width="2.28515625" style="3" customWidth="1"/>
    <col min="14533" max="14533" width="9" style="3" bestFit="1" customWidth="1"/>
    <col min="14534" max="14534" width="2.28515625" style="3" customWidth="1"/>
    <col min="14535" max="14535" width="9" style="3" bestFit="1" customWidth="1"/>
    <col min="14536" max="14536" width="2.28515625" style="3" customWidth="1"/>
    <col min="14537" max="14537" width="9" style="3" bestFit="1" customWidth="1"/>
    <col min="14538" max="14538" width="2.28515625" style="3" customWidth="1"/>
    <col min="14539" max="14539" width="9" style="3" bestFit="1" customWidth="1"/>
    <col min="14540" max="14540" width="2.28515625" style="3" customWidth="1"/>
    <col min="14541" max="14541" width="9" style="3" bestFit="1" customWidth="1"/>
    <col min="14542" max="14542" width="5" style="3" customWidth="1"/>
    <col min="14543" max="14543" width="9" style="3" bestFit="1" customWidth="1"/>
    <col min="14544" max="14544" width="2.28515625" style="3" customWidth="1"/>
    <col min="14545" max="14545" width="9" style="3" bestFit="1" customWidth="1"/>
    <col min="14546" max="14546" width="2.28515625" style="3" customWidth="1"/>
    <col min="14547" max="14547" width="9" style="3" bestFit="1" customWidth="1"/>
    <col min="14548" max="14548" width="2.28515625" style="3" customWidth="1"/>
    <col min="14549" max="14549" width="9" style="3" bestFit="1" customWidth="1"/>
    <col min="14550" max="14550" width="6.28515625" style="3" customWidth="1"/>
    <col min="14551" max="14551" width="9.28515625" style="3" customWidth="1"/>
    <col min="14552" max="14552" width="9.42578125" style="3" customWidth="1"/>
    <col min="14553" max="14553" width="9.7109375" style="3" customWidth="1"/>
    <col min="14554" max="14554" width="4.42578125" style="3" customWidth="1"/>
    <col min="14555" max="14555" width="10.28515625" style="3" customWidth="1"/>
    <col min="14556" max="14782" width="7.28515625" style="3"/>
    <col min="14783" max="14783" width="2.28515625" style="3" customWidth="1"/>
    <col min="14784" max="14784" width="6" style="3" customWidth="1"/>
    <col min="14785" max="14786" width="2.28515625" style="3" customWidth="1"/>
    <col min="14787" max="14787" width="9" style="3" bestFit="1" customWidth="1"/>
    <col min="14788" max="14788" width="2.28515625" style="3" customWidth="1"/>
    <col min="14789" max="14789" width="9" style="3" bestFit="1" customWidth="1"/>
    <col min="14790" max="14790" width="2.28515625" style="3" customWidth="1"/>
    <col min="14791" max="14791" width="9" style="3" bestFit="1" customWidth="1"/>
    <col min="14792" max="14792" width="2.28515625" style="3" customWidth="1"/>
    <col min="14793" max="14793" width="9" style="3" bestFit="1" customWidth="1"/>
    <col min="14794" max="14794" width="2.28515625" style="3" customWidth="1"/>
    <col min="14795" max="14795" width="9" style="3" bestFit="1" customWidth="1"/>
    <col min="14796" max="14796" width="2.28515625" style="3" customWidth="1"/>
    <col min="14797" max="14797" width="9" style="3" bestFit="1" customWidth="1"/>
    <col min="14798" max="14798" width="5" style="3" customWidth="1"/>
    <col min="14799" max="14799" width="9" style="3" bestFit="1" customWidth="1"/>
    <col min="14800" max="14800" width="2.28515625" style="3" customWidth="1"/>
    <col min="14801" max="14801" width="9" style="3" bestFit="1" customWidth="1"/>
    <col min="14802" max="14802" width="2.28515625" style="3" customWidth="1"/>
    <col min="14803" max="14803" width="9" style="3" bestFit="1" customWidth="1"/>
    <col min="14804" max="14804" width="2.28515625" style="3" customWidth="1"/>
    <col min="14805" max="14805" width="9" style="3" bestFit="1" customWidth="1"/>
    <col min="14806" max="14806" width="6.28515625" style="3" customWidth="1"/>
    <col min="14807" max="14807" width="9.28515625" style="3" customWidth="1"/>
    <col min="14808" max="14808" width="9.42578125" style="3" customWidth="1"/>
    <col min="14809" max="14809" width="9.7109375" style="3" customWidth="1"/>
    <col min="14810" max="14810" width="4.42578125" style="3" customWidth="1"/>
    <col min="14811" max="14811" width="10.28515625" style="3" customWidth="1"/>
    <col min="14812" max="15038" width="7.28515625" style="3"/>
    <col min="15039" max="15039" width="2.28515625" style="3" customWidth="1"/>
    <col min="15040" max="15040" width="6" style="3" customWidth="1"/>
    <col min="15041" max="15042" width="2.28515625" style="3" customWidth="1"/>
    <col min="15043" max="15043" width="9" style="3" bestFit="1" customWidth="1"/>
    <col min="15044" max="15044" width="2.28515625" style="3" customWidth="1"/>
    <col min="15045" max="15045" width="9" style="3" bestFit="1" customWidth="1"/>
    <col min="15046" max="15046" width="2.28515625" style="3" customWidth="1"/>
    <col min="15047" max="15047" width="9" style="3" bestFit="1" customWidth="1"/>
    <col min="15048" max="15048" width="2.28515625" style="3" customWidth="1"/>
    <col min="15049" max="15049" width="9" style="3" bestFit="1" customWidth="1"/>
    <col min="15050" max="15050" width="2.28515625" style="3" customWidth="1"/>
    <col min="15051" max="15051" width="9" style="3" bestFit="1" customWidth="1"/>
    <col min="15052" max="15052" width="2.28515625" style="3" customWidth="1"/>
    <col min="15053" max="15053" width="9" style="3" bestFit="1" customWidth="1"/>
    <col min="15054" max="15054" width="5" style="3" customWidth="1"/>
    <col min="15055" max="15055" width="9" style="3" bestFit="1" customWidth="1"/>
    <col min="15056" max="15056" width="2.28515625" style="3" customWidth="1"/>
    <col min="15057" max="15057" width="9" style="3" bestFit="1" customWidth="1"/>
    <col min="15058" max="15058" width="2.28515625" style="3" customWidth="1"/>
    <col min="15059" max="15059" width="9" style="3" bestFit="1" customWidth="1"/>
    <col min="15060" max="15060" width="2.28515625" style="3" customWidth="1"/>
    <col min="15061" max="15061" width="9" style="3" bestFit="1" customWidth="1"/>
    <col min="15062" max="15062" width="6.28515625" style="3" customWidth="1"/>
    <col min="15063" max="15063" width="9.28515625" style="3" customWidth="1"/>
    <col min="15064" max="15064" width="9.42578125" style="3" customWidth="1"/>
    <col min="15065" max="15065" width="9.7109375" style="3" customWidth="1"/>
    <col min="15066" max="15066" width="4.42578125" style="3" customWidth="1"/>
    <col min="15067" max="15067" width="10.28515625" style="3" customWidth="1"/>
    <col min="15068" max="15294" width="7.28515625" style="3"/>
    <col min="15295" max="15295" width="2.28515625" style="3" customWidth="1"/>
    <col min="15296" max="15296" width="6" style="3" customWidth="1"/>
    <col min="15297" max="15298" width="2.28515625" style="3" customWidth="1"/>
    <col min="15299" max="15299" width="9" style="3" bestFit="1" customWidth="1"/>
    <col min="15300" max="15300" width="2.28515625" style="3" customWidth="1"/>
    <col min="15301" max="15301" width="9" style="3" bestFit="1" customWidth="1"/>
    <col min="15302" max="15302" width="2.28515625" style="3" customWidth="1"/>
    <col min="15303" max="15303" width="9" style="3" bestFit="1" customWidth="1"/>
    <col min="15304" max="15304" width="2.28515625" style="3" customWidth="1"/>
    <col min="15305" max="15305" width="9" style="3" bestFit="1" customWidth="1"/>
    <col min="15306" max="15306" width="2.28515625" style="3" customWidth="1"/>
    <col min="15307" max="15307" width="9" style="3" bestFit="1" customWidth="1"/>
    <col min="15308" max="15308" width="2.28515625" style="3" customWidth="1"/>
    <col min="15309" max="15309" width="9" style="3" bestFit="1" customWidth="1"/>
    <col min="15310" max="15310" width="5" style="3" customWidth="1"/>
    <col min="15311" max="15311" width="9" style="3" bestFit="1" customWidth="1"/>
    <col min="15312" max="15312" width="2.28515625" style="3" customWidth="1"/>
    <col min="15313" max="15313" width="9" style="3" bestFit="1" customWidth="1"/>
    <col min="15314" max="15314" width="2.28515625" style="3" customWidth="1"/>
    <col min="15315" max="15315" width="9" style="3" bestFit="1" customWidth="1"/>
    <col min="15316" max="15316" width="2.28515625" style="3" customWidth="1"/>
    <col min="15317" max="15317" width="9" style="3" bestFit="1" customWidth="1"/>
    <col min="15318" max="15318" width="6.28515625" style="3" customWidth="1"/>
    <col min="15319" max="15319" width="9.28515625" style="3" customWidth="1"/>
    <col min="15320" max="15320" width="9.42578125" style="3" customWidth="1"/>
    <col min="15321" max="15321" width="9.7109375" style="3" customWidth="1"/>
    <col min="15322" max="15322" width="4.42578125" style="3" customWidth="1"/>
    <col min="15323" max="15323" width="10.28515625" style="3" customWidth="1"/>
    <col min="15324" max="15550" width="7.28515625" style="3"/>
    <col min="15551" max="15551" width="2.28515625" style="3" customWidth="1"/>
    <col min="15552" max="15552" width="6" style="3" customWidth="1"/>
    <col min="15553" max="15554" width="2.28515625" style="3" customWidth="1"/>
    <col min="15555" max="15555" width="9" style="3" bestFit="1" customWidth="1"/>
    <col min="15556" max="15556" width="2.28515625" style="3" customWidth="1"/>
    <col min="15557" max="15557" width="9" style="3" bestFit="1" customWidth="1"/>
    <col min="15558" max="15558" width="2.28515625" style="3" customWidth="1"/>
    <col min="15559" max="15559" width="9" style="3" bestFit="1" customWidth="1"/>
    <col min="15560" max="15560" width="2.28515625" style="3" customWidth="1"/>
    <col min="15561" max="15561" width="9" style="3" bestFit="1" customWidth="1"/>
    <col min="15562" max="15562" width="2.28515625" style="3" customWidth="1"/>
    <col min="15563" max="15563" width="9" style="3" bestFit="1" customWidth="1"/>
    <col min="15564" max="15564" width="2.28515625" style="3" customWidth="1"/>
    <col min="15565" max="15565" width="9" style="3" bestFit="1" customWidth="1"/>
    <col min="15566" max="15566" width="5" style="3" customWidth="1"/>
    <col min="15567" max="15567" width="9" style="3" bestFit="1" customWidth="1"/>
    <col min="15568" max="15568" width="2.28515625" style="3" customWidth="1"/>
    <col min="15569" max="15569" width="9" style="3" bestFit="1" customWidth="1"/>
    <col min="15570" max="15570" width="2.28515625" style="3" customWidth="1"/>
    <col min="15571" max="15571" width="9" style="3" bestFit="1" customWidth="1"/>
    <col min="15572" max="15572" width="2.28515625" style="3" customWidth="1"/>
    <col min="15573" max="15573" width="9" style="3" bestFit="1" customWidth="1"/>
    <col min="15574" max="15574" width="6.28515625" style="3" customWidth="1"/>
    <col min="15575" max="15575" width="9.28515625" style="3" customWidth="1"/>
    <col min="15576" max="15576" width="9.42578125" style="3" customWidth="1"/>
    <col min="15577" max="15577" width="9.7109375" style="3" customWidth="1"/>
    <col min="15578" max="15578" width="4.42578125" style="3" customWidth="1"/>
    <col min="15579" max="15579" width="10.28515625" style="3" customWidth="1"/>
    <col min="15580" max="15806" width="7.28515625" style="3"/>
    <col min="15807" max="15807" width="2.28515625" style="3" customWidth="1"/>
    <col min="15808" max="15808" width="6" style="3" customWidth="1"/>
    <col min="15809" max="15810" width="2.28515625" style="3" customWidth="1"/>
    <col min="15811" max="15811" width="9" style="3" bestFit="1" customWidth="1"/>
    <col min="15812" max="15812" width="2.28515625" style="3" customWidth="1"/>
    <col min="15813" max="15813" width="9" style="3" bestFit="1" customWidth="1"/>
    <col min="15814" max="15814" width="2.28515625" style="3" customWidth="1"/>
    <col min="15815" max="15815" width="9" style="3" bestFit="1" customWidth="1"/>
    <col min="15816" max="15816" width="2.28515625" style="3" customWidth="1"/>
    <col min="15817" max="15817" width="9" style="3" bestFit="1" customWidth="1"/>
    <col min="15818" max="15818" width="2.28515625" style="3" customWidth="1"/>
    <col min="15819" max="15819" width="9" style="3" bestFit="1" customWidth="1"/>
    <col min="15820" max="15820" width="2.28515625" style="3" customWidth="1"/>
    <col min="15821" max="15821" width="9" style="3" bestFit="1" customWidth="1"/>
    <col min="15822" max="15822" width="5" style="3" customWidth="1"/>
    <col min="15823" max="15823" width="9" style="3" bestFit="1" customWidth="1"/>
    <col min="15824" max="15824" width="2.28515625" style="3" customWidth="1"/>
    <col min="15825" max="15825" width="9" style="3" bestFit="1" customWidth="1"/>
    <col min="15826" max="15826" width="2.28515625" style="3" customWidth="1"/>
    <col min="15827" max="15827" width="9" style="3" bestFit="1" customWidth="1"/>
    <col min="15828" max="15828" width="2.28515625" style="3" customWidth="1"/>
    <col min="15829" max="15829" width="9" style="3" bestFit="1" customWidth="1"/>
    <col min="15830" max="15830" width="6.28515625" style="3" customWidth="1"/>
    <col min="15831" max="15831" width="9.28515625" style="3" customWidth="1"/>
    <col min="15832" max="15832" width="9.42578125" style="3" customWidth="1"/>
    <col min="15833" max="15833" width="9.7109375" style="3" customWidth="1"/>
    <col min="15834" max="15834" width="4.42578125" style="3" customWidth="1"/>
    <col min="15835" max="15835" width="10.28515625" style="3" customWidth="1"/>
    <col min="15836" max="16062" width="7.28515625" style="3"/>
    <col min="16063" max="16063" width="2.28515625" style="3" customWidth="1"/>
    <col min="16064" max="16064" width="6" style="3" customWidth="1"/>
    <col min="16065" max="16066" width="2.28515625" style="3" customWidth="1"/>
    <col min="16067" max="16067" width="9" style="3" bestFit="1" customWidth="1"/>
    <col min="16068" max="16068" width="2.28515625" style="3" customWidth="1"/>
    <col min="16069" max="16069" width="9" style="3" bestFit="1" customWidth="1"/>
    <col min="16070" max="16070" width="2.28515625" style="3" customWidth="1"/>
    <col min="16071" max="16071" width="9" style="3" bestFit="1" customWidth="1"/>
    <col min="16072" max="16072" width="2.28515625" style="3" customWidth="1"/>
    <col min="16073" max="16073" width="9" style="3" bestFit="1" customWidth="1"/>
    <col min="16074" max="16074" width="2.28515625" style="3" customWidth="1"/>
    <col min="16075" max="16075" width="9" style="3" bestFit="1" customWidth="1"/>
    <col min="16076" max="16076" width="2.28515625" style="3" customWidth="1"/>
    <col min="16077" max="16077" width="9" style="3" bestFit="1" customWidth="1"/>
    <col min="16078" max="16078" width="5" style="3" customWidth="1"/>
    <col min="16079" max="16079" width="9" style="3" bestFit="1" customWidth="1"/>
    <col min="16080" max="16080" width="2.28515625" style="3" customWidth="1"/>
    <col min="16081" max="16081" width="9" style="3" bestFit="1" customWidth="1"/>
    <col min="16082" max="16082" width="2.28515625" style="3" customWidth="1"/>
    <col min="16083" max="16083" width="9" style="3" bestFit="1" customWidth="1"/>
    <col min="16084" max="16084" width="2.28515625" style="3" customWidth="1"/>
    <col min="16085" max="16085" width="9" style="3" bestFit="1" customWidth="1"/>
    <col min="16086" max="16086" width="6.28515625" style="3" customWidth="1"/>
    <col min="16087" max="16087" width="9.28515625" style="3" customWidth="1"/>
    <col min="16088" max="16088" width="9.42578125" style="3" customWidth="1"/>
    <col min="16089" max="16089" width="9.7109375" style="3" customWidth="1"/>
    <col min="16090" max="16090" width="4.42578125" style="3" customWidth="1"/>
    <col min="16091" max="16091" width="10.28515625" style="3" customWidth="1"/>
    <col min="16092" max="16384" width="7.28515625" style="3"/>
  </cols>
  <sheetData>
    <row r="2" spans="1:5" x14ac:dyDescent="0.25">
      <c r="A2" s="310" t="s">
        <v>94</v>
      </c>
      <c r="B2" s="310"/>
      <c r="C2" s="310"/>
      <c r="D2" s="310"/>
      <c r="E2" s="310"/>
    </row>
    <row r="3" spans="1:5" x14ac:dyDescent="0.25">
      <c r="A3" s="311" t="s">
        <v>95</v>
      </c>
      <c r="B3" s="311"/>
      <c r="C3" s="311"/>
      <c r="D3" s="311"/>
      <c r="E3" s="311"/>
    </row>
    <row r="5" spans="1:5" x14ac:dyDescent="0.25">
      <c r="A5" s="3" t="s">
        <v>137</v>
      </c>
    </row>
    <row r="6" spans="1:5" x14ac:dyDescent="0.25">
      <c r="B6" s="3" t="s">
        <v>138</v>
      </c>
    </row>
    <row r="7" spans="1:5" x14ac:dyDescent="0.25">
      <c r="B7" s="3" t="s">
        <v>123</v>
      </c>
      <c r="C7" s="3" t="s">
        <v>126</v>
      </c>
    </row>
    <row r="8" spans="1:5" x14ac:dyDescent="0.25">
      <c r="B8" s="3" t="s">
        <v>124</v>
      </c>
      <c r="C8" s="3" t="s">
        <v>127</v>
      </c>
    </row>
    <row r="9" spans="1:5" x14ac:dyDescent="0.25">
      <c r="B9" s="3" t="s">
        <v>125</v>
      </c>
      <c r="C9" s="3" t="s">
        <v>128</v>
      </c>
    </row>
    <row r="10" spans="1:5" x14ac:dyDescent="0.25">
      <c r="B10" s="85" t="s">
        <v>129</v>
      </c>
      <c r="C10" s="85" t="s">
        <v>130</v>
      </c>
    </row>
    <row r="11" spans="1:5" x14ac:dyDescent="0.25">
      <c r="A11" s="90"/>
      <c r="B11" s="90"/>
      <c r="C11" s="44"/>
      <c r="D11" s="7"/>
    </row>
    <row r="12" spans="1:5" ht="15" customHeight="1" thickBot="1" x14ac:dyDescent="0.3">
      <c r="A12" s="12" t="s">
        <v>56</v>
      </c>
      <c r="B12" s="12" t="s">
        <v>161</v>
      </c>
      <c r="C12" s="8" t="s">
        <v>98</v>
      </c>
      <c r="D12" s="7"/>
    </row>
    <row r="13" spans="1:5" x14ac:dyDescent="0.25">
      <c r="A13" s="54" t="s">
        <v>57</v>
      </c>
      <c r="B13" s="288"/>
      <c r="C13" s="10">
        <v>0</v>
      </c>
      <c r="D13" s="7"/>
    </row>
    <row r="14" spans="1:5" x14ac:dyDescent="0.25">
      <c r="A14" s="54" t="s">
        <v>87</v>
      </c>
      <c r="B14" s="288"/>
      <c r="C14" s="10">
        <v>0</v>
      </c>
      <c r="D14" s="229"/>
    </row>
    <row r="15" spans="1:5" x14ac:dyDescent="0.25">
      <c r="A15" s="54" t="s">
        <v>58</v>
      </c>
      <c r="B15" s="288">
        <v>7937</v>
      </c>
      <c r="C15" s="34">
        <f>ROUND(B15/$B$30,4)</f>
        <v>0.20830000000000001</v>
      </c>
    </row>
    <row r="16" spans="1:5" x14ac:dyDescent="0.25">
      <c r="A16" s="54" t="s">
        <v>59</v>
      </c>
      <c r="B16" s="288">
        <v>14841</v>
      </c>
      <c r="C16" s="34">
        <f>ROUND(B16/$B$30,4)</f>
        <v>0.38950000000000001</v>
      </c>
    </row>
    <row r="17" spans="1:4" x14ac:dyDescent="0.25">
      <c r="A17" s="54" t="s">
        <v>60</v>
      </c>
      <c r="B17" s="288">
        <v>1149</v>
      </c>
      <c r="C17" s="34">
        <f t="shared" ref="C17:C19" si="0">ROUND(B17/$B$30,4)</f>
        <v>3.0200000000000001E-2</v>
      </c>
    </row>
    <row r="18" spans="1:4" x14ac:dyDescent="0.25">
      <c r="A18" s="54" t="s">
        <v>61</v>
      </c>
      <c r="B18" s="288">
        <v>10487</v>
      </c>
      <c r="C18" s="34">
        <f t="shared" si="0"/>
        <v>0.2752</v>
      </c>
    </row>
    <row r="19" spans="1:4" x14ac:dyDescent="0.25">
      <c r="A19" s="54" t="s">
        <v>62</v>
      </c>
      <c r="B19" s="302">
        <v>3690</v>
      </c>
      <c r="C19" s="34">
        <f t="shared" si="0"/>
        <v>9.6799999999999997E-2</v>
      </c>
    </row>
    <row r="20" spans="1:4" x14ac:dyDescent="0.25">
      <c r="A20" s="54" t="s">
        <v>63</v>
      </c>
      <c r="B20" s="288"/>
      <c r="C20" s="10">
        <v>0</v>
      </c>
    </row>
    <row r="21" spans="1:4" x14ac:dyDescent="0.25">
      <c r="A21" s="54" t="s">
        <v>64</v>
      </c>
      <c r="B21" s="288"/>
      <c r="C21" s="10">
        <v>0</v>
      </c>
    </row>
    <row r="22" spans="1:4" x14ac:dyDescent="0.25">
      <c r="A22" s="54" t="s">
        <v>65</v>
      </c>
      <c r="B22" s="288"/>
      <c r="C22" s="10">
        <v>0</v>
      </c>
    </row>
    <row r="23" spans="1:4" x14ac:dyDescent="0.25">
      <c r="A23" s="54" t="s">
        <v>66</v>
      </c>
      <c r="B23" s="288"/>
      <c r="C23" s="10">
        <v>0</v>
      </c>
    </row>
    <row r="24" spans="1:4" x14ac:dyDescent="0.25">
      <c r="A24" s="54" t="s">
        <v>67</v>
      </c>
      <c r="B24" s="288"/>
      <c r="C24" s="10">
        <v>0</v>
      </c>
    </row>
    <row r="25" spans="1:4" x14ac:dyDescent="0.25">
      <c r="A25" s="54" t="s">
        <v>68</v>
      </c>
      <c r="B25" s="288"/>
      <c r="C25" s="10">
        <v>0</v>
      </c>
    </row>
    <row r="26" spans="1:4" x14ac:dyDescent="0.25">
      <c r="A26" s="25" t="s">
        <v>69</v>
      </c>
      <c r="B26" s="289"/>
      <c r="C26" s="10">
        <v>0</v>
      </c>
    </row>
    <row r="27" spans="1:4" x14ac:dyDescent="0.25">
      <c r="A27" s="25" t="s">
        <v>70</v>
      </c>
      <c r="B27" s="289"/>
      <c r="C27" s="27">
        <v>0</v>
      </c>
    </row>
    <row r="28" spans="1:4" x14ac:dyDescent="0.25">
      <c r="A28" s="25" t="s">
        <v>71</v>
      </c>
      <c r="B28" s="289"/>
      <c r="C28" s="10">
        <v>0</v>
      </c>
      <c r="D28" s="33"/>
    </row>
    <row r="29" spans="1:4" x14ac:dyDescent="0.25">
      <c r="A29" s="25" t="s">
        <v>72</v>
      </c>
      <c r="B29" s="290"/>
      <c r="C29" s="10">
        <v>0</v>
      </c>
    </row>
    <row r="30" spans="1:4" x14ac:dyDescent="0.25">
      <c r="A30" s="54" t="s">
        <v>11</v>
      </c>
      <c r="B30" s="82">
        <f>SUM(B15:B29)</f>
        <v>38104</v>
      </c>
      <c r="C30" s="21">
        <f>SUM(C13:C29)</f>
        <v>1</v>
      </c>
    </row>
    <row r="31" spans="1:4" x14ac:dyDescent="0.25">
      <c r="A31" s="98" t="s">
        <v>162</v>
      </c>
      <c r="B31" s="81"/>
      <c r="C31" s="84">
        <f>B15+B16+B17+B18+B19</f>
        <v>38104</v>
      </c>
    </row>
    <row r="33" spans="4:4" x14ac:dyDescent="0.25">
      <c r="D33" s="16"/>
    </row>
  </sheetData>
  <mergeCells count="2">
    <mergeCell ref="A2:E2"/>
    <mergeCell ref="A3:E3"/>
  </mergeCells>
  <printOptions horizontalCentered="1"/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33"/>
  <sheetViews>
    <sheetView topLeftCell="A6" workbookViewId="0">
      <selection activeCell="A6" sqref="A6"/>
    </sheetView>
  </sheetViews>
  <sheetFormatPr defaultColWidth="7.28515625" defaultRowHeight="15" x14ac:dyDescent="0.25"/>
  <cols>
    <col min="1" max="1" width="9.28515625" style="3" bestFit="1" customWidth="1"/>
    <col min="2" max="2" width="10.7109375" style="3" customWidth="1"/>
    <col min="3" max="3" width="11.5703125" style="3" customWidth="1"/>
    <col min="4" max="5" width="11.5703125" style="3" bestFit="1" customWidth="1"/>
    <col min="6" max="6" width="8.28515625" style="3" customWidth="1"/>
    <col min="7" max="190" width="7.28515625" style="3"/>
    <col min="191" max="191" width="2.28515625" style="3" customWidth="1"/>
    <col min="192" max="192" width="6" style="3" customWidth="1"/>
    <col min="193" max="194" width="2.28515625" style="3" customWidth="1"/>
    <col min="195" max="195" width="9" style="3" bestFit="1" customWidth="1"/>
    <col min="196" max="196" width="2.28515625" style="3" customWidth="1"/>
    <col min="197" max="197" width="9" style="3" bestFit="1" customWidth="1"/>
    <col min="198" max="198" width="2.28515625" style="3" customWidth="1"/>
    <col min="199" max="199" width="9" style="3" bestFit="1" customWidth="1"/>
    <col min="200" max="200" width="2.28515625" style="3" customWidth="1"/>
    <col min="201" max="201" width="9" style="3" bestFit="1" customWidth="1"/>
    <col min="202" max="202" width="2.28515625" style="3" customWidth="1"/>
    <col min="203" max="203" width="9" style="3" bestFit="1" customWidth="1"/>
    <col min="204" max="204" width="2.28515625" style="3" customWidth="1"/>
    <col min="205" max="205" width="9" style="3" bestFit="1" customWidth="1"/>
    <col min="206" max="206" width="5" style="3" customWidth="1"/>
    <col min="207" max="207" width="9" style="3" bestFit="1" customWidth="1"/>
    <col min="208" max="208" width="2.28515625" style="3" customWidth="1"/>
    <col min="209" max="209" width="9" style="3" bestFit="1" customWidth="1"/>
    <col min="210" max="210" width="2.28515625" style="3" customWidth="1"/>
    <col min="211" max="211" width="9" style="3" bestFit="1" customWidth="1"/>
    <col min="212" max="212" width="2.28515625" style="3" customWidth="1"/>
    <col min="213" max="213" width="9" style="3" bestFit="1" customWidth="1"/>
    <col min="214" max="214" width="6.28515625" style="3" customWidth="1"/>
    <col min="215" max="215" width="9.28515625" style="3" customWidth="1"/>
    <col min="216" max="216" width="9.42578125" style="3" customWidth="1"/>
    <col min="217" max="217" width="9.7109375" style="3" customWidth="1"/>
    <col min="218" max="218" width="4.42578125" style="3" customWidth="1"/>
    <col min="219" max="219" width="10.28515625" style="3" customWidth="1"/>
    <col min="220" max="446" width="7.28515625" style="3"/>
    <col min="447" max="447" width="2.28515625" style="3" customWidth="1"/>
    <col min="448" max="448" width="6" style="3" customWidth="1"/>
    <col min="449" max="450" width="2.28515625" style="3" customWidth="1"/>
    <col min="451" max="451" width="9" style="3" bestFit="1" customWidth="1"/>
    <col min="452" max="452" width="2.28515625" style="3" customWidth="1"/>
    <col min="453" max="453" width="9" style="3" bestFit="1" customWidth="1"/>
    <col min="454" max="454" width="2.28515625" style="3" customWidth="1"/>
    <col min="455" max="455" width="9" style="3" bestFit="1" customWidth="1"/>
    <col min="456" max="456" width="2.28515625" style="3" customWidth="1"/>
    <col min="457" max="457" width="9" style="3" bestFit="1" customWidth="1"/>
    <col min="458" max="458" width="2.28515625" style="3" customWidth="1"/>
    <col min="459" max="459" width="9" style="3" bestFit="1" customWidth="1"/>
    <col min="460" max="460" width="2.28515625" style="3" customWidth="1"/>
    <col min="461" max="461" width="9" style="3" bestFit="1" customWidth="1"/>
    <col min="462" max="462" width="5" style="3" customWidth="1"/>
    <col min="463" max="463" width="9" style="3" bestFit="1" customWidth="1"/>
    <col min="464" max="464" width="2.28515625" style="3" customWidth="1"/>
    <col min="465" max="465" width="9" style="3" bestFit="1" customWidth="1"/>
    <col min="466" max="466" width="2.28515625" style="3" customWidth="1"/>
    <col min="467" max="467" width="9" style="3" bestFit="1" customWidth="1"/>
    <col min="468" max="468" width="2.28515625" style="3" customWidth="1"/>
    <col min="469" max="469" width="9" style="3" bestFit="1" customWidth="1"/>
    <col min="470" max="470" width="6.28515625" style="3" customWidth="1"/>
    <col min="471" max="471" width="9.28515625" style="3" customWidth="1"/>
    <col min="472" max="472" width="9.42578125" style="3" customWidth="1"/>
    <col min="473" max="473" width="9.7109375" style="3" customWidth="1"/>
    <col min="474" max="474" width="4.42578125" style="3" customWidth="1"/>
    <col min="475" max="475" width="10.28515625" style="3" customWidth="1"/>
    <col min="476" max="702" width="7.28515625" style="3"/>
    <col min="703" max="703" width="2.28515625" style="3" customWidth="1"/>
    <col min="704" max="704" width="6" style="3" customWidth="1"/>
    <col min="705" max="706" width="2.28515625" style="3" customWidth="1"/>
    <col min="707" max="707" width="9" style="3" bestFit="1" customWidth="1"/>
    <col min="708" max="708" width="2.28515625" style="3" customWidth="1"/>
    <col min="709" max="709" width="9" style="3" bestFit="1" customWidth="1"/>
    <col min="710" max="710" width="2.28515625" style="3" customWidth="1"/>
    <col min="711" max="711" width="9" style="3" bestFit="1" customWidth="1"/>
    <col min="712" max="712" width="2.28515625" style="3" customWidth="1"/>
    <col min="713" max="713" width="9" style="3" bestFit="1" customWidth="1"/>
    <col min="714" max="714" width="2.28515625" style="3" customWidth="1"/>
    <col min="715" max="715" width="9" style="3" bestFit="1" customWidth="1"/>
    <col min="716" max="716" width="2.28515625" style="3" customWidth="1"/>
    <col min="717" max="717" width="9" style="3" bestFit="1" customWidth="1"/>
    <col min="718" max="718" width="5" style="3" customWidth="1"/>
    <col min="719" max="719" width="9" style="3" bestFit="1" customWidth="1"/>
    <col min="720" max="720" width="2.28515625" style="3" customWidth="1"/>
    <col min="721" max="721" width="9" style="3" bestFit="1" customWidth="1"/>
    <col min="722" max="722" width="2.28515625" style="3" customWidth="1"/>
    <col min="723" max="723" width="9" style="3" bestFit="1" customWidth="1"/>
    <col min="724" max="724" width="2.28515625" style="3" customWidth="1"/>
    <col min="725" max="725" width="9" style="3" bestFit="1" customWidth="1"/>
    <col min="726" max="726" width="6.28515625" style="3" customWidth="1"/>
    <col min="727" max="727" width="9.28515625" style="3" customWidth="1"/>
    <col min="728" max="728" width="9.42578125" style="3" customWidth="1"/>
    <col min="729" max="729" width="9.7109375" style="3" customWidth="1"/>
    <col min="730" max="730" width="4.42578125" style="3" customWidth="1"/>
    <col min="731" max="731" width="10.28515625" style="3" customWidth="1"/>
    <col min="732" max="958" width="7.28515625" style="3"/>
    <col min="959" max="959" width="2.28515625" style="3" customWidth="1"/>
    <col min="960" max="960" width="6" style="3" customWidth="1"/>
    <col min="961" max="962" width="2.28515625" style="3" customWidth="1"/>
    <col min="963" max="963" width="9" style="3" bestFit="1" customWidth="1"/>
    <col min="964" max="964" width="2.28515625" style="3" customWidth="1"/>
    <col min="965" max="965" width="9" style="3" bestFit="1" customWidth="1"/>
    <col min="966" max="966" width="2.28515625" style="3" customWidth="1"/>
    <col min="967" max="967" width="9" style="3" bestFit="1" customWidth="1"/>
    <col min="968" max="968" width="2.28515625" style="3" customWidth="1"/>
    <col min="969" max="969" width="9" style="3" bestFit="1" customWidth="1"/>
    <col min="970" max="970" width="2.28515625" style="3" customWidth="1"/>
    <col min="971" max="971" width="9" style="3" bestFit="1" customWidth="1"/>
    <col min="972" max="972" width="2.28515625" style="3" customWidth="1"/>
    <col min="973" max="973" width="9" style="3" bestFit="1" customWidth="1"/>
    <col min="974" max="974" width="5" style="3" customWidth="1"/>
    <col min="975" max="975" width="9" style="3" bestFit="1" customWidth="1"/>
    <col min="976" max="976" width="2.28515625" style="3" customWidth="1"/>
    <col min="977" max="977" width="9" style="3" bestFit="1" customWidth="1"/>
    <col min="978" max="978" width="2.28515625" style="3" customWidth="1"/>
    <col min="979" max="979" width="9" style="3" bestFit="1" customWidth="1"/>
    <col min="980" max="980" width="2.28515625" style="3" customWidth="1"/>
    <col min="981" max="981" width="9" style="3" bestFit="1" customWidth="1"/>
    <col min="982" max="982" width="6.28515625" style="3" customWidth="1"/>
    <col min="983" max="983" width="9.28515625" style="3" customWidth="1"/>
    <col min="984" max="984" width="9.42578125" style="3" customWidth="1"/>
    <col min="985" max="985" width="9.7109375" style="3" customWidth="1"/>
    <col min="986" max="986" width="4.42578125" style="3" customWidth="1"/>
    <col min="987" max="987" width="10.28515625" style="3" customWidth="1"/>
    <col min="988" max="1214" width="7.28515625" style="3"/>
    <col min="1215" max="1215" width="2.28515625" style="3" customWidth="1"/>
    <col min="1216" max="1216" width="6" style="3" customWidth="1"/>
    <col min="1217" max="1218" width="2.28515625" style="3" customWidth="1"/>
    <col min="1219" max="1219" width="9" style="3" bestFit="1" customWidth="1"/>
    <col min="1220" max="1220" width="2.28515625" style="3" customWidth="1"/>
    <col min="1221" max="1221" width="9" style="3" bestFit="1" customWidth="1"/>
    <col min="1222" max="1222" width="2.28515625" style="3" customWidth="1"/>
    <col min="1223" max="1223" width="9" style="3" bestFit="1" customWidth="1"/>
    <col min="1224" max="1224" width="2.28515625" style="3" customWidth="1"/>
    <col min="1225" max="1225" width="9" style="3" bestFit="1" customWidth="1"/>
    <col min="1226" max="1226" width="2.28515625" style="3" customWidth="1"/>
    <col min="1227" max="1227" width="9" style="3" bestFit="1" customWidth="1"/>
    <col min="1228" max="1228" width="2.28515625" style="3" customWidth="1"/>
    <col min="1229" max="1229" width="9" style="3" bestFit="1" customWidth="1"/>
    <col min="1230" max="1230" width="5" style="3" customWidth="1"/>
    <col min="1231" max="1231" width="9" style="3" bestFit="1" customWidth="1"/>
    <col min="1232" max="1232" width="2.28515625" style="3" customWidth="1"/>
    <col min="1233" max="1233" width="9" style="3" bestFit="1" customWidth="1"/>
    <col min="1234" max="1234" width="2.28515625" style="3" customWidth="1"/>
    <col min="1235" max="1235" width="9" style="3" bestFit="1" customWidth="1"/>
    <col min="1236" max="1236" width="2.28515625" style="3" customWidth="1"/>
    <col min="1237" max="1237" width="9" style="3" bestFit="1" customWidth="1"/>
    <col min="1238" max="1238" width="6.28515625" style="3" customWidth="1"/>
    <col min="1239" max="1239" width="9.28515625" style="3" customWidth="1"/>
    <col min="1240" max="1240" width="9.42578125" style="3" customWidth="1"/>
    <col min="1241" max="1241" width="9.7109375" style="3" customWidth="1"/>
    <col min="1242" max="1242" width="4.42578125" style="3" customWidth="1"/>
    <col min="1243" max="1243" width="10.28515625" style="3" customWidth="1"/>
    <col min="1244" max="1470" width="7.28515625" style="3"/>
    <col min="1471" max="1471" width="2.28515625" style="3" customWidth="1"/>
    <col min="1472" max="1472" width="6" style="3" customWidth="1"/>
    <col min="1473" max="1474" width="2.28515625" style="3" customWidth="1"/>
    <col min="1475" max="1475" width="9" style="3" bestFit="1" customWidth="1"/>
    <col min="1476" max="1476" width="2.28515625" style="3" customWidth="1"/>
    <col min="1477" max="1477" width="9" style="3" bestFit="1" customWidth="1"/>
    <col min="1478" max="1478" width="2.28515625" style="3" customWidth="1"/>
    <col min="1479" max="1479" width="9" style="3" bestFit="1" customWidth="1"/>
    <col min="1480" max="1480" width="2.28515625" style="3" customWidth="1"/>
    <col min="1481" max="1481" width="9" style="3" bestFit="1" customWidth="1"/>
    <col min="1482" max="1482" width="2.28515625" style="3" customWidth="1"/>
    <col min="1483" max="1483" width="9" style="3" bestFit="1" customWidth="1"/>
    <col min="1484" max="1484" width="2.28515625" style="3" customWidth="1"/>
    <col min="1485" max="1485" width="9" style="3" bestFit="1" customWidth="1"/>
    <col min="1486" max="1486" width="5" style="3" customWidth="1"/>
    <col min="1487" max="1487" width="9" style="3" bestFit="1" customWidth="1"/>
    <col min="1488" max="1488" width="2.28515625" style="3" customWidth="1"/>
    <col min="1489" max="1489" width="9" style="3" bestFit="1" customWidth="1"/>
    <col min="1490" max="1490" width="2.28515625" style="3" customWidth="1"/>
    <col min="1491" max="1491" width="9" style="3" bestFit="1" customWidth="1"/>
    <col min="1492" max="1492" width="2.28515625" style="3" customWidth="1"/>
    <col min="1493" max="1493" width="9" style="3" bestFit="1" customWidth="1"/>
    <col min="1494" max="1494" width="6.28515625" style="3" customWidth="1"/>
    <col min="1495" max="1495" width="9.28515625" style="3" customWidth="1"/>
    <col min="1496" max="1496" width="9.42578125" style="3" customWidth="1"/>
    <col min="1497" max="1497" width="9.7109375" style="3" customWidth="1"/>
    <col min="1498" max="1498" width="4.42578125" style="3" customWidth="1"/>
    <col min="1499" max="1499" width="10.28515625" style="3" customWidth="1"/>
    <col min="1500" max="1726" width="7.28515625" style="3"/>
    <col min="1727" max="1727" width="2.28515625" style="3" customWidth="1"/>
    <col min="1728" max="1728" width="6" style="3" customWidth="1"/>
    <col min="1729" max="1730" width="2.28515625" style="3" customWidth="1"/>
    <col min="1731" max="1731" width="9" style="3" bestFit="1" customWidth="1"/>
    <col min="1732" max="1732" width="2.28515625" style="3" customWidth="1"/>
    <col min="1733" max="1733" width="9" style="3" bestFit="1" customWidth="1"/>
    <col min="1734" max="1734" width="2.28515625" style="3" customWidth="1"/>
    <col min="1735" max="1735" width="9" style="3" bestFit="1" customWidth="1"/>
    <col min="1736" max="1736" width="2.28515625" style="3" customWidth="1"/>
    <col min="1737" max="1737" width="9" style="3" bestFit="1" customWidth="1"/>
    <col min="1738" max="1738" width="2.28515625" style="3" customWidth="1"/>
    <col min="1739" max="1739" width="9" style="3" bestFit="1" customWidth="1"/>
    <col min="1740" max="1740" width="2.28515625" style="3" customWidth="1"/>
    <col min="1741" max="1741" width="9" style="3" bestFit="1" customWidth="1"/>
    <col min="1742" max="1742" width="5" style="3" customWidth="1"/>
    <col min="1743" max="1743" width="9" style="3" bestFit="1" customWidth="1"/>
    <col min="1744" max="1744" width="2.28515625" style="3" customWidth="1"/>
    <col min="1745" max="1745" width="9" style="3" bestFit="1" customWidth="1"/>
    <col min="1746" max="1746" width="2.28515625" style="3" customWidth="1"/>
    <col min="1747" max="1747" width="9" style="3" bestFit="1" customWidth="1"/>
    <col min="1748" max="1748" width="2.28515625" style="3" customWidth="1"/>
    <col min="1749" max="1749" width="9" style="3" bestFit="1" customWidth="1"/>
    <col min="1750" max="1750" width="6.28515625" style="3" customWidth="1"/>
    <col min="1751" max="1751" width="9.28515625" style="3" customWidth="1"/>
    <col min="1752" max="1752" width="9.42578125" style="3" customWidth="1"/>
    <col min="1753" max="1753" width="9.7109375" style="3" customWidth="1"/>
    <col min="1754" max="1754" width="4.42578125" style="3" customWidth="1"/>
    <col min="1755" max="1755" width="10.28515625" style="3" customWidth="1"/>
    <col min="1756" max="1982" width="7.28515625" style="3"/>
    <col min="1983" max="1983" width="2.28515625" style="3" customWidth="1"/>
    <col min="1984" max="1984" width="6" style="3" customWidth="1"/>
    <col min="1985" max="1986" width="2.28515625" style="3" customWidth="1"/>
    <col min="1987" max="1987" width="9" style="3" bestFit="1" customWidth="1"/>
    <col min="1988" max="1988" width="2.28515625" style="3" customWidth="1"/>
    <col min="1989" max="1989" width="9" style="3" bestFit="1" customWidth="1"/>
    <col min="1990" max="1990" width="2.28515625" style="3" customWidth="1"/>
    <col min="1991" max="1991" width="9" style="3" bestFit="1" customWidth="1"/>
    <col min="1992" max="1992" width="2.28515625" style="3" customWidth="1"/>
    <col min="1993" max="1993" width="9" style="3" bestFit="1" customWidth="1"/>
    <col min="1994" max="1994" width="2.28515625" style="3" customWidth="1"/>
    <col min="1995" max="1995" width="9" style="3" bestFit="1" customWidth="1"/>
    <col min="1996" max="1996" width="2.28515625" style="3" customWidth="1"/>
    <col min="1997" max="1997" width="9" style="3" bestFit="1" customWidth="1"/>
    <col min="1998" max="1998" width="5" style="3" customWidth="1"/>
    <col min="1999" max="1999" width="9" style="3" bestFit="1" customWidth="1"/>
    <col min="2000" max="2000" width="2.28515625" style="3" customWidth="1"/>
    <col min="2001" max="2001" width="9" style="3" bestFit="1" customWidth="1"/>
    <col min="2002" max="2002" width="2.28515625" style="3" customWidth="1"/>
    <col min="2003" max="2003" width="9" style="3" bestFit="1" customWidth="1"/>
    <col min="2004" max="2004" width="2.28515625" style="3" customWidth="1"/>
    <col min="2005" max="2005" width="9" style="3" bestFit="1" customWidth="1"/>
    <col min="2006" max="2006" width="6.28515625" style="3" customWidth="1"/>
    <col min="2007" max="2007" width="9.28515625" style="3" customWidth="1"/>
    <col min="2008" max="2008" width="9.42578125" style="3" customWidth="1"/>
    <col min="2009" max="2009" width="9.7109375" style="3" customWidth="1"/>
    <col min="2010" max="2010" width="4.42578125" style="3" customWidth="1"/>
    <col min="2011" max="2011" width="10.28515625" style="3" customWidth="1"/>
    <col min="2012" max="2238" width="7.28515625" style="3"/>
    <col min="2239" max="2239" width="2.28515625" style="3" customWidth="1"/>
    <col min="2240" max="2240" width="6" style="3" customWidth="1"/>
    <col min="2241" max="2242" width="2.28515625" style="3" customWidth="1"/>
    <col min="2243" max="2243" width="9" style="3" bestFit="1" customWidth="1"/>
    <col min="2244" max="2244" width="2.28515625" style="3" customWidth="1"/>
    <col min="2245" max="2245" width="9" style="3" bestFit="1" customWidth="1"/>
    <col min="2246" max="2246" width="2.28515625" style="3" customWidth="1"/>
    <col min="2247" max="2247" width="9" style="3" bestFit="1" customWidth="1"/>
    <col min="2248" max="2248" width="2.28515625" style="3" customWidth="1"/>
    <col min="2249" max="2249" width="9" style="3" bestFit="1" customWidth="1"/>
    <col min="2250" max="2250" width="2.28515625" style="3" customWidth="1"/>
    <col min="2251" max="2251" width="9" style="3" bestFit="1" customWidth="1"/>
    <col min="2252" max="2252" width="2.28515625" style="3" customWidth="1"/>
    <col min="2253" max="2253" width="9" style="3" bestFit="1" customWidth="1"/>
    <col min="2254" max="2254" width="5" style="3" customWidth="1"/>
    <col min="2255" max="2255" width="9" style="3" bestFit="1" customWidth="1"/>
    <col min="2256" max="2256" width="2.28515625" style="3" customWidth="1"/>
    <col min="2257" max="2257" width="9" style="3" bestFit="1" customWidth="1"/>
    <col min="2258" max="2258" width="2.28515625" style="3" customWidth="1"/>
    <col min="2259" max="2259" width="9" style="3" bestFit="1" customWidth="1"/>
    <col min="2260" max="2260" width="2.28515625" style="3" customWidth="1"/>
    <col min="2261" max="2261" width="9" style="3" bestFit="1" customWidth="1"/>
    <col min="2262" max="2262" width="6.28515625" style="3" customWidth="1"/>
    <col min="2263" max="2263" width="9.28515625" style="3" customWidth="1"/>
    <col min="2264" max="2264" width="9.42578125" style="3" customWidth="1"/>
    <col min="2265" max="2265" width="9.7109375" style="3" customWidth="1"/>
    <col min="2266" max="2266" width="4.42578125" style="3" customWidth="1"/>
    <col min="2267" max="2267" width="10.28515625" style="3" customWidth="1"/>
    <col min="2268" max="2494" width="7.28515625" style="3"/>
    <col min="2495" max="2495" width="2.28515625" style="3" customWidth="1"/>
    <col min="2496" max="2496" width="6" style="3" customWidth="1"/>
    <col min="2497" max="2498" width="2.28515625" style="3" customWidth="1"/>
    <col min="2499" max="2499" width="9" style="3" bestFit="1" customWidth="1"/>
    <col min="2500" max="2500" width="2.28515625" style="3" customWidth="1"/>
    <col min="2501" max="2501" width="9" style="3" bestFit="1" customWidth="1"/>
    <col min="2502" max="2502" width="2.28515625" style="3" customWidth="1"/>
    <col min="2503" max="2503" width="9" style="3" bestFit="1" customWidth="1"/>
    <col min="2504" max="2504" width="2.28515625" style="3" customWidth="1"/>
    <col min="2505" max="2505" width="9" style="3" bestFit="1" customWidth="1"/>
    <col min="2506" max="2506" width="2.28515625" style="3" customWidth="1"/>
    <col min="2507" max="2507" width="9" style="3" bestFit="1" customWidth="1"/>
    <col min="2508" max="2508" width="2.28515625" style="3" customWidth="1"/>
    <col min="2509" max="2509" width="9" style="3" bestFit="1" customWidth="1"/>
    <col min="2510" max="2510" width="5" style="3" customWidth="1"/>
    <col min="2511" max="2511" width="9" style="3" bestFit="1" customWidth="1"/>
    <col min="2512" max="2512" width="2.28515625" style="3" customWidth="1"/>
    <col min="2513" max="2513" width="9" style="3" bestFit="1" customWidth="1"/>
    <col min="2514" max="2514" width="2.28515625" style="3" customWidth="1"/>
    <col min="2515" max="2515" width="9" style="3" bestFit="1" customWidth="1"/>
    <col min="2516" max="2516" width="2.28515625" style="3" customWidth="1"/>
    <col min="2517" max="2517" width="9" style="3" bestFit="1" customWidth="1"/>
    <col min="2518" max="2518" width="6.28515625" style="3" customWidth="1"/>
    <col min="2519" max="2519" width="9.28515625" style="3" customWidth="1"/>
    <col min="2520" max="2520" width="9.42578125" style="3" customWidth="1"/>
    <col min="2521" max="2521" width="9.7109375" style="3" customWidth="1"/>
    <col min="2522" max="2522" width="4.42578125" style="3" customWidth="1"/>
    <col min="2523" max="2523" width="10.28515625" style="3" customWidth="1"/>
    <col min="2524" max="2750" width="7.28515625" style="3"/>
    <col min="2751" max="2751" width="2.28515625" style="3" customWidth="1"/>
    <col min="2752" max="2752" width="6" style="3" customWidth="1"/>
    <col min="2753" max="2754" width="2.28515625" style="3" customWidth="1"/>
    <col min="2755" max="2755" width="9" style="3" bestFit="1" customWidth="1"/>
    <col min="2756" max="2756" width="2.28515625" style="3" customWidth="1"/>
    <col min="2757" max="2757" width="9" style="3" bestFit="1" customWidth="1"/>
    <col min="2758" max="2758" width="2.28515625" style="3" customWidth="1"/>
    <col min="2759" max="2759" width="9" style="3" bestFit="1" customWidth="1"/>
    <col min="2760" max="2760" width="2.28515625" style="3" customWidth="1"/>
    <col min="2761" max="2761" width="9" style="3" bestFit="1" customWidth="1"/>
    <col min="2762" max="2762" width="2.28515625" style="3" customWidth="1"/>
    <col min="2763" max="2763" width="9" style="3" bestFit="1" customWidth="1"/>
    <col min="2764" max="2764" width="2.28515625" style="3" customWidth="1"/>
    <col min="2765" max="2765" width="9" style="3" bestFit="1" customWidth="1"/>
    <col min="2766" max="2766" width="5" style="3" customWidth="1"/>
    <col min="2767" max="2767" width="9" style="3" bestFit="1" customWidth="1"/>
    <col min="2768" max="2768" width="2.28515625" style="3" customWidth="1"/>
    <col min="2769" max="2769" width="9" style="3" bestFit="1" customWidth="1"/>
    <col min="2770" max="2770" width="2.28515625" style="3" customWidth="1"/>
    <col min="2771" max="2771" width="9" style="3" bestFit="1" customWidth="1"/>
    <col min="2772" max="2772" width="2.28515625" style="3" customWidth="1"/>
    <col min="2773" max="2773" width="9" style="3" bestFit="1" customWidth="1"/>
    <col min="2774" max="2774" width="6.28515625" style="3" customWidth="1"/>
    <col min="2775" max="2775" width="9.28515625" style="3" customWidth="1"/>
    <col min="2776" max="2776" width="9.42578125" style="3" customWidth="1"/>
    <col min="2777" max="2777" width="9.7109375" style="3" customWidth="1"/>
    <col min="2778" max="2778" width="4.42578125" style="3" customWidth="1"/>
    <col min="2779" max="2779" width="10.28515625" style="3" customWidth="1"/>
    <col min="2780" max="3006" width="7.28515625" style="3"/>
    <col min="3007" max="3007" width="2.28515625" style="3" customWidth="1"/>
    <col min="3008" max="3008" width="6" style="3" customWidth="1"/>
    <col min="3009" max="3010" width="2.28515625" style="3" customWidth="1"/>
    <col min="3011" max="3011" width="9" style="3" bestFit="1" customWidth="1"/>
    <col min="3012" max="3012" width="2.28515625" style="3" customWidth="1"/>
    <col min="3013" max="3013" width="9" style="3" bestFit="1" customWidth="1"/>
    <col min="3014" max="3014" width="2.28515625" style="3" customWidth="1"/>
    <col min="3015" max="3015" width="9" style="3" bestFit="1" customWidth="1"/>
    <col min="3016" max="3016" width="2.28515625" style="3" customWidth="1"/>
    <col min="3017" max="3017" width="9" style="3" bestFit="1" customWidth="1"/>
    <col min="3018" max="3018" width="2.28515625" style="3" customWidth="1"/>
    <col min="3019" max="3019" width="9" style="3" bestFit="1" customWidth="1"/>
    <col min="3020" max="3020" width="2.28515625" style="3" customWidth="1"/>
    <col min="3021" max="3021" width="9" style="3" bestFit="1" customWidth="1"/>
    <col min="3022" max="3022" width="5" style="3" customWidth="1"/>
    <col min="3023" max="3023" width="9" style="3" bestFit="1" customWidth="1"/>
    <col min="3024" max="3024" width="2.28515625" style="3" customWidth="1"/>
    <col min="3025" max="3025" width="9" style="3" bestFit="1" customWidth="1"/>
    <col min="3026" max="3026" width="2.28515625" style="3" customWidth="1"/>
    <col min="3027" max="3027" width="9" style="3" bestFit="1" customWidth="1"/>
    <col min="3028" max="3028" width="2.28515625" style="3" customWidth="1"/>
    <col min="3029" max="3029" width="9" style="3" bestFit="1" customWidth="1"/>
    <col min="3030" max="3030" width="6.28515625" style="3" customWidth="1"/>
    <col min="3031" max="3031" width="9.28515625" style="3" customWidth="1"/>
    <col min="3032" max="3032" width="9.42578125" style="3" customWidth="1"/>
    <col min="3033" max="3033" width="9.7109375" style="3" customWidth="1"/>
    <col min="3034" max="3034" width="4.42578125" style="3" customWidth="1"/>
    <col min="3035" max="3035" width="10.28515625" style="3" customWidth="1"/>
    <col min="3036" max="3262" width="7.28515625" style="3"/>
    <col min="3263" max="3263" width="2.28515625" style="3" customWidth="1"/>
    <col min="3264" max="3264" width="6" style="3" customWidth="1"/>
    <col min="3265" max="3266" width="2.28515625" style="3" customWidth="1"/>
    <col min="3267" max="3267" width="9" style="3" bestFit="1" customWidth="1"/>
    <col min="3268" max="3268" width="2.28515625" style="3" customWidth="1"/>
    <col min="3269" max="3269" width="9" style="3" bestFit="1" customWidth="1"/>
    <col min="3270" max="3270" width="2.28515625" style="3" customWidth="1"/>
    <col min="3271" max="3271" width="9" style="3" bestFit="1" customWidth="1"/>
    <col min="3272" max="3272" width="2.28515625" style="3" customWidth="1"/>
    <col min="3273" max="3273" width="9" style="3" bestFit="1" customWidth="1"/>
    <col min="3274" max="3274" width="2.28515625" style="3" customWidth="1"/>
    <col min="3275" max="3275" width="9" style="3" bestFit="1" customWidth="1"/>
    <col min="3276" max="3276" width="2.28515625" style="3" customWidth="1"/>
    <col min="3277" max="3277" width="9" style="3" bestFit="1" customWidth="1"/>
    <col min="3278" max="3278" width="5" style="3" customWidth="1"/>
    <col min="3279" max="3279" width="9" style="3" bestFit="1" customWidth="1"/>
    <col min="3280" max="3280" width="2.28515625" style="3" customWidth="1"/>
    <col min="3281" max="3281" width="9" style="3" bestFit="1" customWidth="1"/>
    <col min="3282" max="3282" width="2.28515625" style="3" customWidth="1"/>
    <col min="3283" max="3283" width="9" style="3" bestFit="1" customWidth="1"/>
    <col min="3284" max="3284" width="2.28515625" style="3" customWidth="1"/>
    <col min="3285" max="3285" width="9" style="3" bestFit="1" customWidth="1"/>
    <col min="3286" max="3286" width="6.28515625" style="3" customWidth="1"/>
    <col min="3287" max="3287" width="9.28515625" style="3" customWidth="1"/>
    <col min="3288" max="3288" width="9.42578125" style="3" customWidth="1"/>
    <col min="3289" max="3289" width="9.7109375" style="3" customWidth="1"/>
    <col min="3290" max="3290" width="4.42578125" style="3" customWidth="1"/>
    <col min="3291" max="3291" width="10.28515625" style="3" customWidth="1"/>
    <col min="3292" max="3518" width="7.28515625" style="3"/>
    <col min="3519" max="3519" width="2.28515625" style="3" customWidth="1"/>
    <col min="3520" max="3520" width="6" style="3" customWidth="1"/>
    <col min="3521" max="3522" width="2.28515625" style="3" customWidth="1"/>
    <col min="3523" max="3523" width="9" style="3" bestFit="1" customWidth="1"/>
    <col min="3524" max="3524" width="2.28515625" style="3" customWidth="1"/>
    <col min="3525" max="3525" width="9" style="3" bestFit="1" customWidth="1"/>
    <col min="3526" max="3526" width="2.28515625" style="3" customWidth="1"/>
    <col min="3527" max="3527" width="9" style="3" bestFit="1" customWidth="1"/>
    <col min="3528" max="3528" width="2.28515625" style="3" customWidth="1"/>
    <col min="3529" max="3529" width="9" style="3" bestFit="1" customWidth="1"/>
    <col min="3530" max="3530" width="2.28515625" style="3" customWidth="1"/>
    <col min="3531" max="3531" width="9" style="3" bestFit="1" customWidth="1"/>
    <col min="3532" max="3532" width="2.28515625" style="3" customWidth="1"/>
    <col min="3533" max="3533" width="9" style="3" bestFit="1" customWidth="1"/>
    <col min="3534" max="3534" width="5" style="3" customWidth="1"/>
    <col min="3535" max="3535" width="9" style="3" bestFit="1" customWidth="1"/>
    <col min="3536" max="3536" width="2.28515625" style="3" customWidth="1"/>
    <col min="3537" max="3537" width="9" style="3" bestFit="1" customWidth="1"/>
    <col min="3538" max="3538" width="2.28515625" style="3" customWidth="1"/>
    <col min="3539" max="3539" width="9" style="3" bestFit="1" customWidth="1"/>
    <col min="3540" max="3540" width="2.28515625" style="3" customWidth="1"/>
    <col min="3541" max="3541" width="9" style="3" bestFit="1" customWidth="1"/>
    <col min="3542" max="3542" width="6.28515625" style="3" customWidth="1"/>
    <col min="3543" max="3543" width="9.28515625" style="3" customWidth="1"/>
    <col min="3544" max="3544" width="9.42578125" style="3" customWidth="1"/>
    <col min="3545" max="3545" width="9.7109375" style="3" customWidth="1"/>
    <col min="3546" max="3546" width="4.42578125" style="3" customWidth="1"/>
    <col min="3547" max="3547" width="10.28515625" style="3" customWidth="1"/>
    <col min="3548" max="3774" width="7.28515625" style="3"/>
    <col min="3775" max="3775" width="2.28515625" style="3" customWidth="1"/>
    <col min="3776" max="3776" width="6" style="3" customWidth="1"/>
    <col min="3777" max="3778" width="2.28515625" style="3" customWidth="1"/>
    <col min="3779" max="3779" width="9" style="3" bestFit="1" customWidth="1"/>
    <col min="3780" max="3780" width="2.28515625" style="3" customWidth="1"/>
    <col min="3781" max="3781" width="9" style="3" bestFit="1" customWidth="1"/>
    <col min="3782" max="3782" width="2.28515625" style="3" customWidth="1"/>
    <col min="3783" max="3783" width="9" style="3" bestFit="1" customWidth="1"/>
    <col min="3784" max="3784" width="2.28515625" style="3" customWidth="1"/>
    <col min="3785" max="3785" width="9" style="3" bestFit="1" customWidth="1"/>
    <col min="3786" max="3786" width="2.28515625" style="3" customWidth="1"/>
    <col min="3787" max="3787" width="9" style="3" bestFit="1" customWidth="1"/>
    <col min="3788" max="3788" width="2.28515625" style="3" customWidth="1"/>
    <col min="3789" max="3789" width="9" style="3" bestFit="1" customWidth="1"/>
    <col min="3790" max="3790" width="5" style="3" customWidth="1"/>
    <col min="3791" max="3791" width="9" style="3" bestFit="1" customWidth="1"/>
    <col min="3792" max="3792" width="2.28515625" style="3" customWidth="1"/>
    <col min="3793" max="3793" width="9" style="3" bestFit="1" customWidth="1"/>
    <col min="3794" max="3794" width="2.28515625" style="3" customWidth="1"/>
    <col min="3795" max="3795" width="9" style="3" bestFit="1" customWidth="1"/>
    <col min="3796" max="3796" width="2.28515625" style="3" customWidth="1"/>
    <col min="3797" max="3797" width="9" style="3" bestFit="1" customWidth="1"/>
    <col min="3798" max="3798" width="6.28515625" style="3" customWidth="1"/>
    <col min="3799" max="3799" width="9.28515625" style="3" customWidth="1"/>
    <col min="3800" max="3800" width="9.42578125" style="3" customWidth="1"/>
    <col min="3801" max="3801" width="9.7109375" style="3" customWidth="1"/>
    <col min="3802" max="3802" width="4.42578125" style="3" customWidth="1"/>
    <col min="3803" max="3803" width="10.28515625" style="3" customWidth="1"/>
    <col min="3804" max="4030" width="7.28515625" style="3"/>
    <col min="4031" max="4031" width="2.28515625" style="3" customWidth="1"/>
    <col min="4032" max="4032" width="6" style="3" customWidth="1"/>
    <col min="4033" max="4034" width="2.28515625" style="3" customWidth="1"/>
    <col min="4035" max="4035" width="9" style="3" bestFit="1" customWidth="1"/>
    <col min="4036" max="4036" width="2.28515625" style="3" customWidth="1"/>
    <col min="4037" max="4037" width="9" style="3" bestFit="1" customWidth="1"/>
    <col min="4038" max="4038" width="2.28515625" style="3" customWidth="1"/>
    <col min="4039" max="4039" width="9" style="3" bestFit="1" customWidth="1"/>
    <col min="4040" max="4040" width="2.28515625" style="3" customWidth="1"/>
    <col min="4041" max="4041" width="9" style="3" bestFit="1" customWidth="1"/>
    <col min="4042" max="4042" width="2.28515625" style="3" customWidth="1"/>
    <col min="4043" max="4043" width="9" style="3" bestFit="1" customWidth="1"/>
    <col min="4044" max="4044" width="2.28515625" style="3" customWidth="1"/>
    <col min="4045" max="4045" width="9" style="3" bestFit="1" customWidth="1"/>
    <col min="4046" max="4046" width="5" style="3" customWidth="1"/>
    <col min="4047" max="4047" width="9" style="3" bestFit="1" customWidth="1"/>
    <col min="4048" max="4048" width="2.28515625" style="3" customWidth="1"/>
    <col min="4049" max="4049" width="9" style="3" bestFit="1" customWidth="1"/>
    <col min="4050" max="4050" width="2.28515625" style="3" customWidth="1"/>
    <col min="4051" max="4051" width="9" style="3" bestFit="1" customWidth="1"/>
    <col min="4052" max="4052" width="2.28515625" style="3" customWidth="1"/>
    <col min="4053" max="4053" width="9" style="3" bestFit="1" customWidth="1"/>
    <col min="4054" max="4054" width="6.28515625" style="3" customWidth="1"/>
    <col min="4055" max="4055" width="9.28515625" style="3" customWidth="1"/>
    <col min="4056" max="4056" width="9.42578125" style="3" customWidth="1"/>
    <col min="4057" max="4057" width="9.7109375" style="3" customWidth="1"/>
    <col min="4058" max="4058" width="4.42578125" style="3" customWidth="1"/>
    <col min="4059" max="4059" width="10.28515625" style="3" customWidth="1"/>
    <col min="4060" max="4286" width="7.28515625" style="3"/>
    <col min="4287" max="4287" width="2.28515625" style="3" customWidth="1"/>
    <col min="4288" max="4288" width="6" style="3" customWidth="1"/>
    <col min="4289" max="4290" width="2.28515625" style="3" customWidth="1"/>
    <col min="4291" max="4291" width="9" style="3" bestFit="1" customWidth="1"/>
    <col min="4292" max="4292" width="2.28515625" style="3" customWidth="1"/>
    <col min="4293" max="4293" width="9" style="3" bestFit="1" customWidth="1"/>
    <col min="4294" max="4294" width="2.28515625" style="3" customWidth="1"/>
    <col min="4295" max="4295" width="9" style="3" bestFit="1" customWidth="1"/>
    <col min="4296" max="4296" width="2.28515625" style="3" customWidth="1"/>
    <col min="4297" max="4297" width="9" style="3" bestFit="1" customWidth="1"/>
    <col min="4298" max="4298" width="2.28515625" style="3" customWidth="1"/>
    <col min="4299" max="4299" width="9" style="3" bestFit="1" customWidth="1"/>
    <col min="4300" max="4300" width="2.28515625" style="3" customWidth="1"/>
    <col min="4301" max="4301" width="9" style="3" bestFit="1" customWidth="1"/>
    <col min="4302" max="4302" width="5" style="3" customWidth="1"/>
    <col min="4303" max="4303" width="9" style="3" bestFit="1" customWidth="1"/>
    <col min="4304" max="4304" width="2.28515625" style="3" customWidth="1"/>
    <col min="4305" max="4305" width="9" style="3" bestFit="1" customWidth="1"/>
    <col min="4306" max="4306" width="2.28515625" style="3" customWidth="1"/>
    <col min="4307" max="4307" width="9" style="3" bestFit="1" customWidth="1"/>
    <col min="4308" max="4308" width="2.28515625" style="3" customWidth="1"/>
    <col min="4309" max="4309" width="9" style="3" bestFit="1" customWidth="1"/>
    <col min="4310" max="4310" width="6.28515625" style="3" customWidth="1"/>
    <col min="4311" max="4311" width="9.28515625" style="3" customWidth="1"/>
    <col min="4312" max="4312" width="9.42578125" style="3" customWidth="1"/>
    <col min="4313" max="4313" width="9.7109375" style="3" customWidth="1"/>
    <col min="4314" max="4314" width="4.42578125" style="3" customWidth="1"/>
    <col min="4315" max="4315" width="10.28515625" style="3" customWidth="1"/>
    <col min="4316" max="4542" width="7.28515625" style="3"/>
    <col min="4543" max="4543" width="2.28515625" style="3" customWidth="1"/>
    <col min="4544" max="4544" width="6" style="3" customWidth="1"/>
    <col min="4545" max="4546" width="2.28515625" style="3" customWidth="1"/>
    <col min="4547" max="4547" width="9" style="3" bestFit="1" customWidth="1"/>
    <col min="4548" max="4548" width="2.28515625" style="3" customWidth="1"/>
    <col min="4549" max="4549" width="9" style="3" bestFit="1" customWidth="1"/>
    <col min="4550" max="4550" width="2.28515625" style="3" customWidth="1"/>
    <col min="4551" max="4551" width="9" style="3" bestFit="1" customWidth="1"/>
    <col min="4552" max="4552" width="2.28515625" style="3" customWidth="1"/>
    <col min="4553" max="4553" width="9" style="3" bestFit="1" customWidth="1"/>
    <col min="4554" max="4554" width="2.28515625" style="3" customWidth="1"/>
    <col min="4555" max="4555" width="9" style="3" bestFit="1" customWidth="1"/>
    <col min="4556" max="4556" width="2.28515625" style="3" customWidth="1"/>
    <col min="4557" max="4557" width="9" style="3" bestFit="1" customWidth="1"/>
    <col min="4558" max="4558" width="5" style="3" customWidth="1"/>
    <col min="4559" max="4559" width="9" style="3" bestFit="1" customWidth="1"/>
    <col min="4560" max="4560" width="2.28515625" style="3" customWidth="1"/>
    <col min="4561" max="4561" width="9" style="3" bestFit="1" customWidth="1"/>
    <col min="4562" max="4562" width="2.28515625" style="3" customWidth="1"/>
    <col min="4563" max="4563" width="9" style="3" bestFit="1" customWidth="1"/>
    <col min="4564" max="4564" width="2.28515625" style="3" customWidth="1"/>
    <col min="4565" max="4565" width="9" style="3" bestFit="1" customWidth="1"/>
    <col min="4566" max="4566" width="6.28515625" style="3" customWidth="1"/>
    <col min="4567" max="4567" width="9.28515625" style="3" customWidth="1"/>
    <col min="4568" max="4568" width="9.42578125" style="3" customWidth="1"/>
    <col min="4569" max="4569" width="9.7109375" style="3" customWidth="1"/>
    <col min="4570" max="4570" width="4.42578125" style="3" customWidth="1"/>
    <col min="4571" max="4571" width="10.28515625" style="3" customWidth="1"/>
    <col min="4572" max="4798" width="7.28515625" style="3"/>
    <col min="4799" max="4799" width="2.28515625" style="3" customWidth="1"/>
    <col min="4800" max="4800" width="6" style="3" customWidth="1"/>
    <col min="4801" max="4802" width="2.28515625" style="3" customWidth="1"/>
    <col min="4803" max="4803" width="9" style="3" bestFit="1" customWidth="1"/>
    <col min="4804" max="4804" width="2.28515625" style="3" customWidth="1"/>
    <col min="4805" max="4805" width="9" style="3" bestFit="1" customWidth="1"/>
    <col min="4806" max="4806" width="2.28515625" style="3" customWidth="1"/>
    <col min="4807" max="4807" width="9" style="3" bestFit="1" customWidth="1"/>
    <col min="4808" max="4808" width="2.28515625" style="3" customWidth="1"/>
    <col min="4809" max="4809" width="9" style="3" bestFit="1" customWidth="1"/>
    <col min="4810" max="4810" width="2.28515625" style="3" customWidth="1"/>
    <col min="4811" max="4811" width="9" style="3" bestFit="1" customWidth="1"/>
    <col min="4812" max="4812" width="2.28515625" style="3" customWidth="1"/>
    <col min="4813" max="4813" width="9" style="3" bestFit="1" customWidth="1"/>
    <col min="4814" max="4814" width="5" style="3" customWidth="1"/>
    <col min="4815" max="4815" width="9" style="3" bestFit="1" customWidth="1"/>
    <col min="4816" max="4816" width="2.28515625" style="3" customWidth="1"/>
    <col min="4817" max="4817" width="9" style="3" bestFit="1" customWidth="1"/>
    <col min="4818" max="4818" width="2.28515625" style="3" customWidth="1"/>
    <col min="4819" max="4819" width="9" style="3" bestFit="1" customWidth="1"/>
    <col min="4820" max="4820" width="2.28515625" style="3" customWidth="1"/>
    <col min="4821" max="4821" width="9" style="3" bestFit="1" customWidth="1"/>
    <col min="4822" max="4822" width="6.28515625" style="3" customWidth="1"/>
    <col min="4823" max="4823" width="9.28515625" style="3" customWidth="1"/>
    <col min="4824" max="4824" width="9.42578125" style="3" customWidth="1"/>
    <col min="4825" max="4825" width="9.7109375" style="3" customWidth="1"/>
    <col min="4826" max="4826" width="4.42578125" style="3" customWidth="1"/>
    <col min="4827" max="4827" width="10.28515625" style="3" customWidth="1"/>
    <col min="4828" max="5054" width="7.28515625" style="3"/>
    <col min="5055" max="5055" width="2.28515625" style="3" customWidth="1"/>
    <col min="5056" max="5056" width="6" style="3" customWidth="1"/>
    <col min="5057" max="5058" width="2.28515625" style="3" customWidth="1"/>
    <col min="5059" max="5059" width="9" style="3" bestFit="1" customWidth="1"/>
    <col min="5060" max="5060" width="2.28515625" style="3" customWidth="1"/>
    <col min="5061" max="5061" width="9" style="3" bestFit="1" customWidth="1"/>
    <col min="5062" max="5062" width="2.28515625" style="3" customWidth="1"/>
    <col min="5063" max="5063" width="9" style="3" bestFit="1" customWidth="1"/>
    <col min="5064" max="5064" width="2.28515625" style="3" customWidth="1"/>
    <col min="5065" max="5065" width="9" style="3" bestFit="1" customWidth="1"/>
    <col min="5066" max="5066" width="2.28515625" style="3" customWidth="1"/>
    <col min="5067" max="5067" width="9" style="3" bestFit="1" customWidth="1"/>
    <col min="5068" max="5068" width="2.28515625" style="3" customWidth="1"/>
    <col min="5069" max="5069" width="9" style="3" bestFit="1" customWidth="1"/>
    <col min="5070" max="5070" width="5" style="3" customWidth="1"/>
    <col min="5071" max="5071" width="9" style="3" bestFit="1" customWidth="1"/>
    <col min="5072" max="5072" width="2.28515625" style="3" customWidth="1"/>
    <col min="5073" max="5073" width="9" style="3" bestFit="1" customWidth="1"/>
    <col min="5074" max="5074" width="2.28515625" style="3" customWidth="1"/>
    <col min="5075" max="5075" width="9" style="3" bestFit="1" customWidth="1"/>
    <col min="5076" max="5076" width="2.28515625" style="3" customWidth="1"/>
    <col min="5077" max="5077" width="9" style="3" bestFit="1" customWidth="1"/>
    <col min="5078" max="5078" width="6.28515625" style="3" customWidth="1"/>
    <col min="5079" max="5079" width="9.28515625" style="3" customWidth="1"/>
    <col min="5080" max="5080" width="9.42578125" style="3" customWidth="1"/>
    <col min="5081" max="5081" width="9.7109375" style="3" customWidth="1"/>
    <col min="5082" max="5082" width="4.42578125" style="3" customWidth="1"/>
    <col min="5083" max="5083" width="10.28515625" style="3" customWidth="1"/>
    <col min="5084" max="5310" width="7.28515625" style="3"/>
    <col min="5311" max="5311" width="2.28515625" style="3" customWidth="1"/>
    <col min="5312" max="5312" width="6" style="3" customWidth="1"/>
    <col min="5313" max="5314" width="2.28515625" style="3" customWidth="1"/>
    <col min="5315" max="5315" width="9" style="3" bestFit="1" customWidth="1"/>
    <col min="5316" max="5316" width="2.28515625" style="3" customWidth="1"/>
    <col min="5317" max="5317" width="9" style="3" bestFit="1" customWidth="1"/>
    <col min="5318" max="5318" width="2.28515625" style="3" customWidth="1"/>
    <col min="5319" max="5319" width="9" style="3" bestFit="1" customWidth="1"/>
    <col min="5320" max="5320" width="2.28515625" style="3" customWidth="1"/>
    <col min="5321" max="5321" width="9" style="3" bestFit="1" customWidth="1"/>
    <col min="5322" max="5322" width="2.28515625" style="3" customWidth="1"/>
    <col min="5323" max="5323" width="9" style="3" bestFit="1" customWidth="1"/>
    <col min="5324" max="5324" width="2.28515625" style="3" customWidth="1"/>
    <col min="5325" max="5325" width="9" style="3" bestFit="1" customWidth="1"/>
    <col min="5326" max="5326" width="5" style="3" customWidth="1"/>
    <col min="5327" max="5327" width="9" style="3" bestFit="1" customWidth="1"/>
    <col min="5328" max="5328" width="2.28515625" style="3" customWidth="1"/>
    <col min="5329" max="5329" width="9" style="3" bestFit="1" customWidth="1"/>
    <col min="5330" max="5330" width="2.28515625" style="3" customWidth="1"/>
    <col min="5331" max="5331" width="9" style="3" bestFit="1" customWidth="1"/>
    <col min="5332" max="5332" width="2.28515625" style="3" customWidth="1"/>
    <col min="5333" max="5333" width="9" style="3" bestFit="1" customWidth="1"/>
    <col min="5334" max="5334" width="6.28515625" style="3" customWidth="1"/>
    <col min="5335" max="5335" width="9.28515625" style="3" customWidth="1"/>
    <col min="5336" max="5336" width="9.42578125" style="3" customWidth="1"/>
    <col min="5337" max="5337" width="9.7109375" style="3" customWidth="1"/>
    <col min="5338" max="5338" width="4.42578125" style="3" customWidth="1"/>
    <col min="5339" max="5339" width="10.28515625" style="3" customWidth="1"/>
    <col min="5340" max="5566" width="7.28515625" style="3"/>
    <col min="5567" max="5567" width="2.28515625" style="3" customWidth="1"/>
    <col min="5568" max="5568" width="6" style="3" customWidth="1"/>
    <col min="5569" max="5570" width="2.28515625" style="3" customWidth="1"/>
    <col min="5571" max="5571" width="9" style="3" bestFit="1" customWidth="1"/>
    <col min="5572" max="5572" width="2.28515625" style="3" customWidth="1"/>
    <col min="5573" max="5573" width="9" style="3" bestFit="1" customWidth="1"/>
    <col min="5574" max="5574" width="2.28515625" style="3" customWidth="1"/>
    <col min="5575" max="5575" width="9" style="3" bestFit="1" customWidth="1"/>
    <col min="5576" max="5576" width="2.28515625" style="3" customWidth="1"/>
    <col min="5577" max="5577" width="9" style="3" bestFit="1" customWidth="1"/>
    <col min="5578" max="5578" width="2.28515625" style="3" customWidth="1"/>
    <col min="5579" max="5579" width="9" style="3" bestFit="1" customWidth="1"/>
    <col min="5580" max="5580" width="2.28515625" style="3" customWidth="1"/>
    <col min="5581" max="5581" width="9" style="3" bestFit="1" customWidth="1"/>
    <col min="5582" max="5582" width="5" style="3" customWidth="1"/>
    <col min="5583" max="5583" width="9" style="3" bestFit="1" customWidth="1"/>
    <col min="5584" max="5584" width="2.28515625" style="3" customWidth="1"/>
    <col min="5585" max="5585" width="9" style="3" bestFit="1" customWidth="1"/>
    <col min="5586" max="5586" width="2.28515625" style="3" customWidth="1"/>
    <col min="5587" max="5587" width="9" style="3" bestFit="1" customWidth="1"/>
    <col min="5588" max="5588" width="2.28515625" style="3" customWidth="1"/>
    <col min="5589" max="5589" width="9" style="3" bestFit="1" customWidth="1"/>
    <col min="5590" max="5590" width="6.28515625" style="3" customWidth="1"/>
    <col min="5591" max="5591" width="9.28515625" style="3" customWidth="1"/>
    <col min="5592" max="5592" width="9.42578125" style="3" customWidth="1"/>
    <col min="5593" max="5593" width="9.7109375" style="3" customWidth="1"/>
    <col min="5594" max="5594" width="4.42578125" style="3" customWidth="1"/>
    <col min="5595" max="5595" width="10.28515625" style="3" customWidth="1"/>
    <col min="5596" max="5822" width="7.28515625" style="3"/>
    <col min="5823" max="5823" width="2.28515625" style="3" customWidth="1"/>
    <col min="5824" max="5824" width="6" style="3" customWidth="1"/>
    <col min="5825" max="5826" width="2.28515625" style="3" customWidth="1"/>
    <col min="5827" max="5827" width="9" style="3" bestFit="1" customWidth="1"/>
    <col min="5828" max="5828" width="2.28515625" style="3" customWidth="1"/>
    <col min="5829" max="5829" width="9" style="3" bestFit="1" customWidth="1"/>
    <col min="5830" max="5830" width="2.28515625" style="3" customWidth="1"/>
    <col min="5831" max="5831" width="9" style="3" bestFit="1" customWidth="1"/>
    <col min="5832" max="5832" width="2.28515625" style="3" customWidth="1"/>
    <col min="5833" max="5833" width="9" style="3" bestFit="1" customWidth="1"/>
    <col min="5834" max="5834" width="2.28515625" style="3" customWidth="1"/>
    <col min="5835" max="5835" width="9" style="3" bestFit="1" customWidth="1"/>
    <col min="5836" max="5836" width="2.28515625" style="3" customWidth="1"/>
    <col min="5837" max="5837" width="9" style="3" bestFit="1" customWidth="1"/>
    <col min="5838" max="5838" width="5" style="3" customWidth="1"/>
    <col min="5839" max="5839" width="9" style="3" bestFit="1" customWidth="1"/>
    <col min="5840" max="5840" width="2.28515625" style="3" customWidth="1"/>
    <col min="5841" max="5841" width="9" style="3" bestFit="1" customWidth="1"/>
    <col min="5842" max="5842" width="2.28515625" style="3" customWidth="1"/>
    <col min="5843" max="5843" width="9" style="3" bestFit="1" customWidth="1"/>
    <col min="5844" max="5844" width="2.28515625" style="3" customWidth="1"/>
    <col min="5845" max="5845" width="9" style="3" bestFit="1" customWidth="1"/>
    <col min="5846" max="5846" width="6.28515625" style="3" customWidth="1"/>
    <col min="5847" max="5847" width="9.28515625" style="3" customWidth="1"/>
    <col min="5848" max="5848" width="9.42578125" style="3" customWidth="1"/>
    <col min="5849" max="5849" width="9.7109375" style="3" customWidth="1"/>
    <col min="5850" max="5850" width="4.42578125" style="3" customWidth="1"/>
    <col min="5851" max="5851" width="10.28515625" style="3" customWidth="1"/>
    <col min="5852" max="6078" width="7.28515625" style="3"/>
    <col min="6079" max="6079" width="2.28515625" style="3" customWidth="1"/>
    <col min="6080" max="6080" width="6" style="3" customWidth="1"/>
    <col min="6081" max="6082" width="2.28515625" style="3" customWidth="1"/>
    <col min="6083" max="6083" width="9" style="3" bestFit="1" customWidth="1"/>
    <col min="6084" max="6084" width="2.28515625" style="3" customWidth="1"/>
    <col min="6085" max="6085" width="9" style="3" bestFit="1" customWidth="1"/>
    <col min="6086" max="6086" width="2.28515625" style="3" customWidth="1"/>
    <col min="6087" max="6087" width="9" style="3" bestFit="1" customWidth="1"/>
    <col min="6088" max="6088" width="2.28515625" style="3" customWidth="1"/>
    <col min="6089" max="6089" width="9" style="3" bestFit="1" customWidth="1"/>
    <col min="6090" max="6090" width="2.28515625" style="3" customWidth="1"/>
    <col min="6091" max="6091" width="9" style="3" bestFit="1" customWidth="1"/>
    <col min="6092" max="6092" width="2.28515625" style="3" customWidth="1"/>
    <col min="6093" max="6093" width="9" style="3" bestFit="1" customWidth="1"/>
    <col min="6094" max="6094" width="5" style="3" customWidth="1"/>
    <col min="6095" max="6095" width="9" style="3" bestFit="1" customWidth="1"/>
    <col min="6096" max="6096" width="2.28515625" style="3" customWidth="1"/>
    <col min="6097" max="6097" width="9" style="3" bestFit="1" customWidth="1"/>
    <col min="6098" max="6098" width="2.28515625" style="3" customWidth="1"/>
    <col min="6099" max="6099" width="9" style="3" bestFit="1" customWidth="1"/>
    <col min="6100" max="6100" width="2.28515625" style="3" customWidth="1"/>
    <col min="6101" max="6101" width="9" style="3" bestFit="1" customWidth="1"/>
    <col min="6102" max="6102" width="6.28515625" style="3" customWidth="1"/>
    <col min="6103" max="6103" width="9.28515625" style="3" customWidth="1"/>
    <col min="6104" max="6104" width="9.42578125" style="3" customWidth="1"/>
    <col min="6105" max="6105" width="9.7109375" style="3" customWidth="1"/>
    <col min="6106" max="6106" width="4.42578125" style="3" customWidth="1"/>
    <col min="6107" max="6107" width="10.28515625" style="3" customWidth="1"/>
    <col min="6108" max="6334" width="7.28515625" style="3"/>
    <col min="6335" max="6335" width="2.28515625" style="3" customWidth="1"/>
    <col min="6336" max="6336" width="6" style="3" customWidth="1"/>
    <col min="6337" max="6338" width="2.28515625" style="3" customWidth="1"/>
    <col min="6339" max="6339" width="9" style="3" bestFit="1" customWidth="1"/>
    <col min="6340" max="6340" width="2.28515625" style="3" customWidth="1"/>
    <col min="6341" max="6341" width="9" style="3" bestFit="1" customWidth="1"/>
    <col min="6342" max="6342" width="2.28515625" style="3" customWidth="1"/>
    <col min="6343" max="6343" width="9" style="3" bestFit="1" customWidth="1"/>
    <col min="6344" max="6344" width="2.28515625" style="3" customWidth="1"/>
    <col min="6345" max="6345" width="9" style="3" bestFit="1" customWidth="1"/>
    <col min="6346" max="6346" width="2.28515625" style="3" customWidth="1"/>
    <col min="6347" max="6347" width="9" style="3" bestFit="1" customWidth="1"/>
    <col min="6348" max="6348" width="2.28515625" style="3" customWidth="1"/>
    <col min="6349" max="6349" width="9" style="3" bestFit="1" customWidth="1"/>
    <col min="6350" max="6350" width="5" style="3" customWidth="1"/>
    <col min="6351" max="6351" width="9" style="3" bestFit="1" customWidth="1"/>
    <col min="6352" max="6352" width="2.28515625" style="3" customWidth="1"/>
    <col min="6353" max="6353" width="9" style="3" bestFit="1" customWidth="1"/>
    <col min="6354" max="6354" width="2.28515625" style="3" customWidth="1"/>
    <col min="6355" max="6355" width="9" style="3" bestFit="1" customWidth="1"/>
    <col min="6356" max="6356" width="2.28515625" style="3" customWidth="1"/>
    <col min="6357" max="6357" width="9" style="3" bestFit="1" customWidth="1"/>
    <col min="6358" max="6358" width="6.28515625" style="3" customWidth="1"/>
    <col min="6359" max="6359" width="9.28515625" style="3" customWidth="1"/>
    <col min="6360" max="6360" width="9.42578125" style="3" customWidth="1"/>
    <col min="6361" max="6361" width="9.7109375" style="3" customWidth="1"/>
    <col min="6362" max="6362" width="4.42578125" style="3" customWidth="1"/>
    <col min="6363" max="6363" width="10.28515625" style="3" customWidth="1"/>
    <col min="6364" max="6590" width="7.28515625" style="3"/>
    <col min="6591" max="6591" width="2.28515625" style="3" customWidth="1"/>
    <col min="6592" max="6592" width="6" style="3" customWidth="1"/>
    <col min="6593" max="6594" width="2.28515625" style="3" customWidth="1"/>
    <col min="6595" max="6595" width="9" style="3" bestFit="1" customWidth="1"/>
    <col min="6596" max="6596" width="2.28515625" style="3" customWidth="1"/>
    <col min="6597" max="6597" width="9" style="3" bestFit="1" customWidth="1"/>
    <col min="6598" max="6598" width="2.28515625" style="3" customWidth="1"/>
    <col min="6599" max="6599" width="9" style="3" bestFit="1" customWidth="1"/>
    <col min="6600" max="6600" width="2.28515625" style="3" customWidth="1"/>
    <col min="6601" max="6601" width="9" style="3" bestFit="1" customWidth="1"/>
    <col min="6602" max="6602" width="2.28515625" style="3" customWidth="1"/>
    <col min="6603" max="6603" width="9" style="3" bestFit="1" customWidth="1"/>
    <col min="6604" max="6604" width="2.28515625" style="3" customWidth="1"/>
    <col min="6605" max="6605" width="9" style="3" bestFit="1" customWidth="1"/>
    <col min="6606" max="6606" width="5" style="3" customWidth="1"/>
    <col min="6607" max="6607" width="9" style="3" bestFit="1" customWidth="1"/>
    <col min="6608" max="6608" width="2.28515625" style="3" customWidth="1"/>
    <col min="6609" max="6609" width="9" style="3" bestFit="1" customWidth="1"/>
    <col min="6610" max="6610" width="2.28515625" style="3" customWidth="1"/>
    <col min="6611" max="6611" width="9" style="3" bestFit="1" customWidth="1"/>
    <col min="6612" max="6612" width="2.28515625" style="3" customWidth="1"/>
    <col min="6613" max="6613" width="9" style="3" bestFit="1" customWidth="1"/>
    <col min="6614" max="6614" width="6.28515625" style="3" customWidth="1"/>
    <col min="6615" max="6615" width="9.28515625" style="3" customWidth="1"/>
    <col min="6616" max="6616" width="9.42578125" style="3" customWidth="1"/>
    <col min="6617" max="6617" width="9.7109375" style="3" customWidth="1"/>
    <col min="6618" max="6618" width="4.42578125" style="3" customWidth="1"/>
    <col min="6619" max="6619" width="10.28515625" style="3" customWidth="1"/>
    <col min="6620" max="6846" width="7.28515625" style="3"/>
    <col min="6847" max="6847" width="2.28515625" style="3" customWidth="1"/>
    <col min="6848" max="6848" width="6" style="3" customWidth="1"/>
    <col min="6849" max="6850" width="2.28515625" style="3" customWidth="1"/>
    <col min="6851" max="6851" width="9" style="3" bestFit="1" customWidth="1"/>
    <col min="6852" max="6852" width="2.28515625" style="3" customWidth="1"/>
    <col min="6853" max="6853" width="9" style="3" bestFit="1" customWidth="1"/>
    <col min="6854" max="6854" width="2.28515625" style="3" customWidth="1"/>
    <col min="6855" max="6855" width="9" style="3" bestFit="1" customWidth="1"/>
    <col min="6856" max="6856" width="2.28515625" style="3" customWidth="1"/>
    <col min="6857" max="6857" width="9" style="3" bestFit="1" customWidth="1"/>
    <col min="6858" max="6858" width="2.28515625" style="3" customWidth="1"/>
    <col min="6859" max="6859" width="9" style="3" bestFit="1" customWidth="1"/>
    <col min="6860" max="6860" width="2.28515625" style="3" customWidth="1"/>
    <col min="6861" max="6861" width="9" style="3" bestFit="1" customWidth="1"/>
    <col min="6862" max="6862" width="5" style="3" customWidth="1"/>
    <col min="6863" max="6863" width="9" style="3" bestFit="1" customWidth="1"/>
    <col min="6864" max="6864" width="2.28515625" style="3" customWidth="1"/>
    <col min="6865" max="6865" width="9" style="3" bestFit="1" customWidth="1"/>
    <col min="6866" max="6866" width="2.28515625" style="3" customWidth="1"/>
    <col min="6867" max="6867" width="9" style="3" bestFit="1" customWidth="1"/>
    <col min="6868" max="6868" width="2.28515625" style="3" customWidth="1"/>
    <col min="6869" max="6869" width="9" style="3" bestFit="1" customWidth="1"/>
    <col min="6870" max="6870" width="6.28515625" style="3" customWidth="1"/>
    <col min="6871" max="6871" width="9.28515625" style="3" customWidth="1"/>
    <col min="6872" max="6872" width="9.42578125" style="3" customWidth="1"/>
    <col min="6873" max="6873" width="9.7109375" style="3" customWidth="1"/>
    <col min="6874" max="6874" width="4.42578125" style="3" customWidth="1"/>
    <col min="6875" max="6875" width="10.28515625" style="3" customWidth="1"/>
    <col min="6876" max="7102" width="7.28515625" style="3"/>
    <col min="7103" max="7103" width="2.28515625" style="3" customWidth="1"/>
    <col min="7104" max="7104" width="6" style="3" customWidth="1"/>
    <col min="7105" max="7106" width="2.28515625" style="3" customWidth="1"/>
    <col min="7107" max="7107" width="9" style="3" bestFit="1" customWidth="1"/>
    <col min="7108" max="7108" width="2.28515625" style="3" customWidth="1"/>
    <col min="7109" max="7109" width="9" style="3" bestFit="1" customWidth="1"/>
    <col min="7110" max="7110" width="2.28515625" style="3" customWidth="1"/>
    <col min="7111" max="7111" width="9" style="3" bestFit="1" customWidth="1"/>
    <col min="7112" max="7112" width="2.28515625" style="3" customWidth="1"/>
    <col min="7113" max="7113" width="9" style="3" bestFit="1" customWidth="1"/>
    <col min="7114" max="7114" width="2.28515625" style="3" customWidth="1"/>
    <col min="7115" max="7115" width="9" style="3" bestFit="1" customWidth="1"/>
    <col min="7116" max="7116" width="2.28515625" style="3" customWidth="1"/>
    <col min="7117" max="7117" width="9" style="3" bestFit="1" customWidth="1"/>
    <col min="7118" max="7118" width="5" style="3" customWidth="1"/>
    <col min="7119" max="7119" width="9" style="3" bestFit="1" customWidth="1"/>
    <col min="7120" max="7120" width="2.28515625" style="3" customWidth="1"/>
    <col min="7121" max="7121" width="9" style="3" bestFit="1" customWidth="1"/>
    <col min="7122" max="7122" width="2.28515625" style="3" customWidth="1"/>
    <col min="7123" max="7123" width="9" style="3" bestFit="1" customWidth="1"/>
    <col min="7124" max="7124" width="2.28515625" style="3" customWidth="1"/>
    <col min="7125" max="7125" width="9" style="3" bestFit="1" customWidth="1"/>
    <col min="7126" max="7126" width="6.28515625" style="3" customWidth="1"/>
    <col min="7127" max="7127" width="9.28515625" style="3" customWidth="1"/>
    <col min="7128" max="7128" width="9.42578125" style="3" customWidth="1"/>
    <col min="7129" max="7129" width="9.7109375" style="3" customWidth="1"/>
    <col min="7130" max="7130" width="4.42578125" style="3" customWidth="1"/>
    <col min="7131" max="7131" width="10.28515625" style="3" customWidth="1"/>
    <col min="7132" max="7358" width="7.28515625" style="3"/>
    <col min="7359" max="7359" width="2.28515625" style="3" customWidth="1"/>
    <col min="7360" max="7360" width="6" style="3" customWidth="1"/>
    <col min="7361" max="7362" width="2.28515625" style="3" customWidth="1"/>
    <col min="7363" max="7363" width="9" style="3" bestFit="1" customWidth="1"/>
    <col min="7364" max="7364" width="2.28515625" style="3" customWidth="1"/>
    <col min="7365" max="7365" width="9" style="3" bestFit="1" customWidth="1"/>
    <col min="7366" max="7366" width="2.28515625" style="3" customWidth="1"/>
    <col min="7367" max="7367" width="9" style="3" bestFit="1" customWidth="1"/>
    <col min="7368" max="7368" width="2.28515625" style="3" customWidth="1"/>
    <col min="7369" max="7369" width="9" style="3" bestFit="1" customWidth="1"/>
    <col min="7370" max="7370" width="2.28515625" style="3" customWidth="1"/>
    <col min="7371" max="7371" width="9" style="3" bestFit="1" customWidth="1"/>
    <col min="7372" max="7372" width="2.28515625" style="3" customWidth="1"/>
    <col min="7373" max="7373" width="9" style="3" bestFit="1" customWidth="1"/>
    <col min="7374" max="7374" width="5" style="3" customWidth="1"/>
    <col min="7375" max="7375" width="9" style="3" bestFit="1" customWidth="1"/>
    <col min="7376" max="7376" width="2.28515625" style="3" customWidth="1"/>
    <col min="7377" max="7377" width="9" style="3" bestFit="1" customWidth="1"/>
    <col min="7378" max="7378" width="2.28515625" style="3" customWidth="1"/>
    <col min="7379" max="7379" width="9" style="3" bestFit="1" customWidth="1"/>
    <col min="7380" max="7380" width="2.28515625" style="3" customWidth="1"/>
    <col min="7381" max="7381" width="9" style="3" bestFit="1" customWidth="1"/>
    <col min="7382" max="7382" width="6.28515625" style="3" customWidth="1"/>
    <col min="7383" max="7383" width="9.28515625" style="3" customWidth="1"/>
    <col min="7384" max="7384" width="9.42578125" style="3" customWidth="1"/>
    <col min="7385" max="7385" width="9.7109375" style="3" customWidth="1"/>
    <col min="7386" max="7386" width="4.42578125" style="3" customWidth="1"/>
    <col min="7387" max="7387" width="10.28515625" style="3" customWidth="1"/>
    <col min="7388" max="7614" width="7.28515625" style="3"/>
    <col min="7615" max="7615" width="2.28515625" style="3" customWidth="1"/>
    <col min="7616" max="7616" width="6" style="3" customWidth="1"/>
    <col min="7617" max="7618" width="2.28515625" style="3" customWidth="1"/>
    <col min="7619" max="7619" width="9" style="3" bestFit="1" customWidth="1"/>
    <col min="7620" max="7620" width="2.28515625" style="3" customWidth="1"/>
    <col min="7621" max="7621" width="9" style="3" bestFit="1" customWidth="1"/>
    <col min="7622" max="7622" width="2.28515625" style="3" customWidth="1"/>
    <col min="7623" max="7623" width="9" style="3" bestFit="1" customWidth="1"/>
    <col min="7624" max="7624" width="2.28515625" style="3" customWidth="1"/>
    <col min="7625" max="7625" width="9" style="3" bestFit="1" customWidth="1"/>
    <col min="7626" max="7626" width="2.28515625" style="3" customWidth="1"/>
    <col min="7627" max="7627" width="9" style="3" bestFit="1" customWidth="1"/>
    <col min="7628" max="7628" width="2.28515625" style="3" customWidth="1"/>
    <col min="7629" max="7629" width="9" style="3" bestFit="1" customWidth="1"/>
    <col min="7630" max="7630" width="5" style="3" customWidth="1"/>
    <col min="7631" max="7631" width="9" style="3" bestFit="1" customWidth="1"/>
    <col min="7632" max="7632" width="2.28515625" style="3" customWidth="1"/>
    <col min="7633" max="7633" width="9" style="3" bestFit="1" customWidth="1"/>
    <col min="7634" max="7634" width="2.28515625" style="3" customWidth="1"/>
    <col min="7635" max="7635" width="9" style="3" bestFit="1" customWidth="1"/>
    <col min="7636" max="7636" width="2.28515625" style="3" customWidth="1"/>
    <col min="7637" max="7637" width="9" style="3" bestFit="1" customWidth="1"/>
    <col min="7638" max="7638" width="6.28515625" style="3" customWidth="1"/>
    <col min="7639" max="7639" width="9.28515625" style="3" customWidth="1"/>
    <col min="7640" max="7640" width="9.42578125" style="3" customWidth="1"/>
    <col min="7641" max="7641" width="9.7109375" style="3" customWidth="1"/>
    <col min="7642" max="7642" width="4.42578125" style="3" customWidth="1"/>
    <col min="7643" max="7643" width="10.28515625" style="3" customWidth="1"/>
    <col min="7644" max="7870" width="7.28515625" style="3"/>
    <col min="7871" max="7871" width="2.28515625" style="3" customWidth="1"/>
    <col min="7872" max="7872" width="6" style="3" customWidth="1"/>
    <col min="7873" max="7874" width="2.28515625" style="3" customWidth="1"/>
    <col min="7875" max="7875" width="9" style="3" bestFit="1" customWidth="1"/>
    <col min="7876" max="7876" width="2.28515625" style="3" customWidth="1"/>
    <col min="7877" max="7877" width="9" style="3" bestFit="1" customWidth="1"/>
    <col min="7878" max="7878" width="2.28515625" style="3" customWidth="1"/>
    <col min="7879" max="7879" width="9" style="3" bestFit="1" customWidth="1"/>
    <col min="7880" max="7880" width="2.28515625" style="3" customWidth="1"/>
    <col min="7881" max="7881" width="9" style="3" bestFit="1" customWidth="1"/>
    <col min="7882" max="7882" width="2.28515625" style="3" customWidth="1"/>
    <col min="7883" max="7883" width="9" style="3" bestFit="1" customWidth="1"/>
    <col min="7884" max="7884" width="2.28515625" style="3" customWidth="1"/>
    <col min="7885" max="7885" width="9" style="3" bestFit="1" customWidth="1"/>
    <col min="7886" max="7886" width="5" style="3" customWidth="1"/>
    <col min="7887" max="7887" width="9" style="3" bestFit="1" customWidth="1"/>
    <col min="7888" max="7888" width="2.28515625" style="3" customWidth="1"/>
    <col min="7889" max="7889" width="9" style="3" bestFit="1" customWidth="1"/>
    <col min="7890" max="7890" width="2.28515625" style="3" customWidth="1"/>
    <col min="7891" max="7891" width="9" style="3" bestFit="1" customWidth="1"/>
    <col min="7892" max="7892" width="2.28515625" style="3" customWidth="1"/>
    <col min="7893" max="7893" width="9" style="3" bestFit="1" customWidth="1"/>
    <col min="7894" max="7894" width="6.28515625" style="3" customWidth="1"/>
    <col min="7895" max="7895" width="9.28515625" style="3" customWidth="1"/>
    <col min="7896" max="7896" width="9.42578125" style="3" customWidth="1"/>
    <col min="7897" max="7897" width="9.7109375" style="3" customWidth="1"/>
    <col min="7898" max="7898" width="4.42578125" style="3" customWidth="1"/>
    <col min="7899" max="7899" width="10.28515625" style="3" customWidth="1"/>
    <col min="7900" max="8126" width="7.28515625" style="3"/>
    <col min="8127" max="8127" width="2.28515625" style="3" customWidth="1"/>
    <col min="8128" max="8128" width="6" style="3" customWidth="1"/>
    <col min="8129" max="8130" width="2.28515625" style="3" customWidth="1"/>
    <col min="8131" max="8131" width="9" style="3" bestFit="1" customWidth="1"/>
    <col min="8132" max="8132" width="2.28515625" style="3" customWidth="1"/>
    <col min="8133" max="8133" width="9" style="3" bestFit="1" customWidth="1"/>
    <col min="8134" max="8134" width="2.28515625" style="3" customWidth="1"/>
    <col min="8135" max="8135" width="9" style="3" bestFit="1" customWidth="1"/>
    <col min="8136" max="8136" width="2.28515625" style="3" customWidth="1"/>
    <col min="8137" max="8137" width="9" style="3" bestFit="1" customWidth="1"/>
    <col min="8138" max="8138" width="2.28515625" style="3" customWidth="1"/>
    <col min="8139" max="8139" width="9" style="3" bestFit="1" customWidth="1"/>
    <col min="8140" max="8140" width="2.28515625" style="3" customWidth="1"/>
    <col min="8141" max="8141" width="9" style="3" bestFit="1" customWidth="1"/>
    <col min="8142" max="8142" width="5" style="3" customWidth="1"/>
    <col min="8143" max="8143" width="9" style="3" bestFit="1" customWidth="1"/>
    <col min="8144" max="8144" width="2.28515625" style="3" customWidth="1"/>
    <col min="8145" max="8145" width="9" style="3" bestFit="1" customWidth="1"/>
    <col min="8146" max="8146" width="2.28515625" style="3" customWidth="1"/>
    <col min="8147" max="8147" width="9" style="3" bestFit="1" customWidth="1"/>
    <col min="8148" max="8148" width="2.28515625" style="3" customWidth="1"/>
    <col min="8149" max="8149" width="9" style="3" bestFit="1" customWidth="1"/>
    <col min="8150" max="8150" width="6.28515625" style="3" customWidth="1"/>
    <col min="8151" max="8151" width="9.28515625" style="3" customWidth="1"/>
    <col min="8152" max="8152" width="9.42578125" style="3" customWidth="1"/>
    <col min="8153" max="8153" width="9.7109375" style="3" customWidth="1"/>
    <col min="8154" max="8154" width="4.42578125" style="3" customWidth="1"/>
    <col min="8155" max="8155" width="10.28515625" style="3" customWidth="1"/>
    <col min="8156" max="8382" width="7.28515625" style="3"/>
    <col min="8383" max="8383" width="2.28515625" style="3" customWidth="1"/>
    <col min="8384" max="8384" width="6" style="3" customWidth="1"/>
    <col min="8385" max="8386" width="2.28515625" style="3" customWidth="1"/>
    <col min="8387" max="8387" width="9" style="3" bestFit="1" customWidth="1"/>
    <col min="8388" max="8388" width="2.28515625" style="3" customWidth="1"/>
    <col min="8389" max="8389" width="9" style="3" bestFit="1" customWidth="1"/>
    <col min="8390" max="8390" width="2.28515625" style="3" customWidth="1"/>
    <col min="8391" max="8391" width="9" style="3" bestFit="1" customWidth="1"/>
    <col min="8392" max="8392" width="2.28515625" style="3" customWidth="1"/>
    <col min="8393" max="8393" width="9" style="3" bestFit="1" customWidth="1"/>
    <col min="8394" max="8394" width="2.28515625" style="3" customWidth="1"/>
    <col min="8395" max="8395" width="9" style="3" bestFit="1" customWidth="1"/>
    <col min="8396" max="8396" width="2.28515625" style="3" customWidth="1"/>
    <col min="8397" max="8397" width="9" style="3" bestFit="1" customWidth="1"/>
    <col min="8398" max="8398" width="5" style="3" customWidth="1"/>
    <col min="8399" max="8399" width="9" style="3" bestFit="1" customWidth="1"/>
    <col min="8400" max="8400" width="2.28515625" style="3" customWidth="1"/>
    <col min="8401" max="8401" width="9" style="3" bestFit="1" customWidth="1"/>
    <col min="8402" max="8402" width="2.28515625" style="3" customWidth="1"/>
    <col min="8403" max="8403" width="9" style="3" bestFit="1" customWidth="1"/>
    <col min="8404" max="8404" width="2.28515625" style="3" customWidth="1"/>
    <col min="8405" max="8405" width="9" style="3" bestFit="1" customWidth="1"/>
    <col min="8406" max="8406" width="6.28515625" style="3" customWidth="1"/>
    <col min="8407" max="8407" width="9.28515625" style="3" customWidth="1"/>
    <col min="8408" max="8408" width="9.42578125" style="3" customWidth="1"/>
    <col min="8409" max="8409" width="9.7109375" style="3" customWidth="1"/>
    <col min="8410" max="8410" width="4.42578125" style="3" customWidth="1"/>
    <col min="8411" max="8411" width="10.28515625" style="3" customWidth="1"/>
    <col min="8412" max="8638" width="7.28515625" style="3"/>
    <col min="8639" max="8639" width="2.28515625" style="3" customWidth="1"/>
    <col min="8640" max="8640" width="6" style="3" customWidth="1"/>
    <col min="8641" max="8642" width="2.28515625" style="3" customWidth="1"/>
    <col min="8643" max="8643" width="9" style="3" bestFit="1" customWidth="1"/>
    <col min="8644" max="8644" width="2.28515625" style="3" customWidth="1"/>
    <col min="8645" max="8645" width="9" style="3" bestFit="1" customWidth="1"/>
    <col min="8646" max="8646" width="2.28515625" style="3" customWidth="1"/>
    <col min="8647" max="8647" width="9" style="3" bestFit="1" customWidth="1"/>
    <col min="8648" max="8648" width="2.28515625" style="3" customWidth="1"/>
    <col min="8649" max="8649" width="9" style="3" bestFit="1" customWidth="1"/>
    <col min="8650" max="8650" width="2.28515625" style="3" customWidth="1"/>
    <col min="8651" max="8651" width="9" style="3" bestFit="1" customWidth="1"/>
    <col min="8652" max="8652" width="2.28515625" style="3" customWidth="1"/>
    <col min="8653" max="8653" width="9" style="3" bestFit="1" customWidth="1"/>
    <col min="8654" max="8654" width="5" style="3" customWidth="1"/>
    <col min="8655" max="8655" width="9" style="3" bestFit="1" customWidth="1"/>
    <col min="8656" max="8656" width="2.28515625" style="3" customWidth="1"/>
    <col min="8657" max="8657" width="9" style="3" bestFit="1" customWidth="1"/>
    <col min="8658" max="8658" width="2.28515625" style="3" customWidth="1"/>
    <col min="8659" max="8659" width="9" style="3" bestFit="1" customWidth="1"/>
    <col min="8660" max="8660" width="2.28515625" style="3" customWidth="1"/>
    <col min="8661" max="8661" width="9" style="3" bestFit="1" customWidth="1"/>
    <col min="8662" max="8662" width="6.28515625" style="3" customWidth="1"/>
    <col min="8663" max="8663" width="9.28515625" style="3" customWidth="1"/>
    <col min="8664" max="8664" width="9.42578125" style="3" customWidth="1"/>
    <col min="8665" max="8665" width="9.7109375" style="3" customWidth="1"/>
    <col min="8666" max="8666" width="4.42578125" style="3" customWidth="1"/>
    <col min="8667" max="8667" width="10.28515625" style="3" customWidth="1"/>
    <col min="8668" max="8894" width="7.28515625" style="3"/>
    <col min="8895" max="8895" width="2.28515625" style="3" customWidth="1"/>
    <col min="8896" max="8896" width="6" style="3" customWidth="1"/>
    <col min="8897" max="8898" width="2.28515625" style="3" customWidth="1"/>
    <col min="8899" max="8899" width="9" style="3" bestFit="1" customWidth="1"/>
    <col min="8900" max="8900" width="2.28515625" style="3" customWidth="1"/>
    <col min="8901" max="8901" width="9" style="3" bestFit="1" customWidth="1"/>
    <col min="8902" max="8902" width="2.28515625" style="3" customWidth="1"/>
    <col min="8903" max="8903" width="9" style="3" bestFit="1" customWidth="1"/>
    <col min="8904" max="8904" width="2.28515625" style="3" customWidth="1"/>
    <col min="8905" max="8905" width="9" style="3" bestFit="1" customWidth="1"/>
    <col min="8906" max="8906" width="2.28515625" style="3" customWidth="1"/>
    <col min="8907" max="8907" width="9" style="3" bestFit="1" customWidth="1"/>
    <col min="8908" max="8908" width="2.28515625" style="3" customWidth="1"/>
    <col min="8909" max="8909" width="9" style="3" bestFit="1" customWidth="1"/>
    <col min="8910" max="8910" width="5" style="3" customWidth="1"/>
    <col min="8911" max="8911" width="9" style="3" bestFit="1" customWidth="1"/>
    <col min="8912" max="8912" width="2.28515625" style="3" customWidth="1"/>
    <col min="8913" max="8913" width="9" style="3" bestFit="1" customWidth="1"/>
    <col min="8914" max="8914" width="2.28515625" style="3" customWidth="1"/>
    <col min="8915" max="8915" width="9" style="3" bestFit="1" customWidth="1"/>
    <col min="8916" max="8916" width="2.28515625" style="3" customWidth="1"/>
    <col min="8917" max="8917" width="9" style="3" bestFit="1" customWidth="1"/>
    <col min="8918" max="8918" width="6.28515625" style="3" customWidth="1"/>
    <col min="8919" max="8919" width="9.28515625" style="3" customWidth="1"/>
    <col min="8920" max="8920" width="9.42578125" style="3" customWidth="1"/>
    <col min="8921" max="8921" width="9.7109375" style="3" customWidth="1"/>
    <col min="8922" max="8922" width="4.42578125" style="3" customWidth="1"/>
    <col min="8923" max="8923" width="10.28515625" style="3" customWidth="1"/>
    <col min="8924" max="9150" width="7.28515625" style="3"/>
    <col min="9151" max="9151" width="2.28515625" style="3" customWidth="1"/>
    <col min="9152" max="9152" width="6" style="3" customWidth="1"/>
    <col min="9153" max="9154" width="2.28515625" style="3" customWidth="1"/>
    <col min="9155" max="9155" width="9" style="3" bestFit="1" customWidth="1"/>
    <col min="9156" max="9156" width="2.28515625" style="3" customWidth="1"/>
    <col min="9157" max="9157" width="9" style="3" bestFit="1" customWidth="1"/>
    <col min="9158" max="9158" width="2.28515625" style="3" customWidth="1"/>
    <col min="9159" max="9159" width="9" style="3" bestFit="1" customWidth="1"/>
    <col min="9160" max="9160" width="2.28515625" style="3" customWidth="1"/>
    <col min="9161" max="9161" width="9" style="3" bestFit="1" customWidth="1"/>
    <col min="9162" max="9162" width="2.28515625" style="3" customWidth="1"/>
    <col min="9163" max="9163" width="9" style="3" bestFit="1" customWidth="1"/>
    <col min="9164" max="9164" width="2.28515625" style="3" customWidth="1"/>
    <col min="9165" max="9165" width="9" style="3" bestFit="1" customWidth="1"/>
    <col min="9166" max="9166" width="5" style="3" customWidth="1"/>
    <col min="9167" max="9167" width="9" style="3" bestFit="1" customWidth="1"/>
    <col min="9168" max="9168" width="2.28515625" style="3" customWidth="1"/>
    <col min="9169" max="9169" width="9" style="3" bestFit="1" customWidth="1"/>
    <col min="9170" max="9170" width="2.28515625" style="3" customWidth="1"/>
    <col min="9171" max="9171" width="9" style="3" bestFit="1" customWidth="1"/>
    <col min="9172" max="9172" width="2.28515625" style="3" customWidth="1"/>
    <col min="9173" max="9173" width="9" style="3" bestFit="1" customWidth="1"/>
    <col min="9174" max="9174" width="6.28515625" style="3" customWidth="1"/>
    <col min="9175" max="9175" width="9.28515625" style="3" customWidth="1"/>
    <col min="9176" max="9176" width="9.42578125" style="3" customWidth="1"/>
    <col min="9177" max="9177" width="9.7109375" style="3" customWidth="1"/>
    <col min="9178" max="9178" width="4.42578125" style="3" customWidth="1"/>
    <col min="9179" max="9179" width="10.28515625" style="3" customWidth="1"/>
    <col min="9180" max="9406" width="7.28515625" style="3"/>
    <col min="9407" max="9407" width="2.28515625" style="3" customWidth="1"/>
    <col min="9408" max="9408" width="6" style="3" customWidth="1"/>
    <col min="9409" max="9410" width="2.28515625" style="3" customWidth="1"/>
    <col min="9411" max="9411" width="9" style="3" bestFit="1" customWidth="1"/>
    <col min="9412" max="9412" width="2.28515625" style="3" customWidth="1"/>
    <col min="9413" max="9413" width="9" style="3" bestFit="1" customWidth="1"/>
    <col min="9414" max="9414" width="2.28515625" style="3" customWidth="1"/>
    <col min="9415" max="9415" width="9" style="3" bestFit="1" customWidth="1"/>
    <col min="9416" max="9416" width="2.28515625" style="3" customWidth="1"/>
    <col min="9417" max="9417" width="9" style="3" bestFit="1" customWidth="1"/>
    <col min="9418" max="9418" width="2.28515625" style="3" customWidth="1"/>
    <col min="9419" max="9419" width="9" style="3" bestFit="1" customWidth="1"/>
    <col min="9420" max="9420" width="2.28515625" style="3" customWidth="1"/>
    <col min="9421" max="9421" width="9" style="3" bestFit="1" customWidth="1"/>
    <col min="9422" max="9422" width="5" style="3" customWidth="1"/>
    <col min="9423" max="9423" width="9" style="3" bestFit="1" customWidth="1"/>
    <col min="9424" max="9424" width="2.28515625" style="3" customWidth="1"/>
    <col min="9425" max="9425" width="9" style="3" bestFit="1" customWidth="1"/>
    <col min="9426" max="9426" width="2.28515625" style="3" customWidth="1"/>
    <col min="9427" max="9427" width="9" style="3" bestFit="1" customWidth="1"/>
    <col min="9428" max="9428" width="2.28515625" style="3" customWidth="1"/>
    <col min="9429" max="9429" width="9" style="3" bestFit="1" customWidth="1"/>
    <col min="9430" max="9430" width="6.28515625" style="3" customWidth="1"/>
    <col min="9431" max="9431" width="9.28515625" style="3" customWidth="1"/>
    <col min="9432" max="9432" width="9.42578125" style="3" customWidth="1"/>
    <col min="9433" max="9433" width="9.7109375" style="3" customWidth="1"/>
    <col min="9434" max="9434" width="4.42578125" style="3" customWidth="1"/>
    <col min="9435" max="9435" width="10.28515625" style="3" customWidth="1"/>
    <col min="9436" max="9662" width="7.28515625" style="3"/>
    <col min="9663" max="9663" width="2.28515625" style="3" customWidth="1"/>
    <col min="9664" max="9664" width="6" style="3" customWidth="1"/>
    <col min="9665" max="9666" width="2.28515625" style="3" customWidth="1"/>
    <col min="9667" max="9667" width="9" style="3" bestFit="1" customWidth="1"/>
    <col min="9668" max="9668" width="2.28515625" style="3" customWidth="1"/>
    <col min="9669" max="9669" width="9" style="3" bestFit="1" customWidth="1"/>
    <col min="9670" max="9670" width="2.28515625" style="3" customWidth="1"/>
    <col min="9671" max="9671" width="9" style="3" bestFit="1" customWidth="1"/>
    <col min="9672" max="9672" width="2.28515625" style="3" customWidth="1"/>
    <col min="9673" max="9673" width="9" style="3" bestFit="1" customWidth="1"/>
    <col min="9674" max="9674" width="2.28515625" style="3" customWidth="1"/>
    <col min="9675" max="9675" width="9" style="3" bestFit="1" customWidth="1"/>
    <col min="9676" max="9676" width="2.28515625" style="3" customWidth="1"/>
    <col min="9677" max="9677" width="9" style="3" bestFit="1" customWidth="1"/>
    <col min="9678" max="9678" width="5" style="3" customWidth="1"/>
    <col min="9679" max="9679" width="9" style="3" bestFit="1" customWidth="1"/>
    <col min="9680" max="9680" width="2.28515625" style="3" customWidth="1"/>
    <col min="9681" max="9681" width="9" style="3" bestFit="1" customWidth="1"/>
    <col min="9682" max="9682" width="2.28515625" style="3" customWidth="1"/>
    <col min="9683" max="9683" width="9" style="3" bestFit="1" customWidth="1"/>
    <col min="9684" max="9684" width="2.28515625" style="3" customWidth="1"/>
    <col min="9685" max="9685" width="9" style="3" bestFit="1" customWidth="1"/>
    <col min="9686" max="9686" width="6.28515625" style="3" customWidth="1"/>
    <col min="9687" max="9687" width="9.28515625" style="3" customWidth="1"/>
    <col min="9688" max="9688" width="9.42578125" style="3" customWidth="1"/>
    <col min="9689" max="9689" width="9.7109375" style="3" customWidth="1"/>
    <col min="9690" max="9690" width="4.42578125" style="3" customWidth="1"/>
    <col min="9691" max="9691" width="10.28515625" style="3" customWidth="1"/>
    <col min="9692" max="9918" width="7.28515625" style="3"/>
    <col min="9919" max="9919" width="2.28515625" style="3" customWidth="1"/>
    <col min="9920" max="9920" width="6" style="3" customWidth="1"/>
    <col min="9921" max="9922" width="2.28515625" style="3" customWidth="1"/>
    <col min="9923" max="9923" width="9" style="3" bestFit="1" customWidth="1"/>
    <col min="9924" max="9924" width="2.28515625" style="3" customWidth="1"/>
    <col min="9925" max="9925" width="9" style="3" bestFit="1" customWidth="1"/>
    <col min="9926" max="9926" width="2.28515625" style="3" customWidth="1"/>
    <col min="9927" max="9927" width="9" style="3" bestFit="1" customWidth="1"/>
    <col min="9928" max="9928" width="2.28515625" style="3" customWidth="1"/>
    <col min="9929" max="9929" width="9" style="3" bestFit="1" customWidth="1"/>
    <col min="9930" max="9930" width="2.28515625" style="3" customWidth="1"/>
    <col min="9931" max="9931" width="9" style="3" bestFit="1" customWidth="1"/>
    <col min="9932" max="9932" width="2.28515625" style="3" customWidth="1"/>
    <col min="9933" max="9933" width="9" style="3" bestFit="1" customWidth="1"/>
    <col min="9934" max="9934" width="5" style="3" customWidth="1"/>
    <col min="9935" max="9935" width="9" style="3" bestFit="1" customWidth="1"/>
    <col min="9936" max="9936" width="2.28515625" style="3" customWidth="1"/>
    <col min="9937" max="9937" width="9" style="3" bestFit="1" customWidth="1"/>
    <col min="9938" max="9938" width="2.28515625" style="3" customWidth="1"/>
    <col min="9939" max="9939" width="9" style="3" bestFit="1" customWidth="1"/>
    <col min="9940" max="9940" width="2.28515625" style="3" customWidth="1"/>
    <col min="9941" max="9941" width="9" style="3" bestFit="1" customWidth="1"/>
    <col min="9942" max="9942" width="6.28515625" style="3" customWidth="1"/>
    <col min="9943" max="9943" width="9.28515625" style="3" customWidth="1"/>
    <col min="9944" max="9944" width="9.42578125" style="3" customWidth="1"/>
    <col min="9945" max="9945" width="9.7109375" style="3" customWidth="1"/>
    <col min="9946" max="9946" width="4.42578125" style="3" customWidth="1"/>
    <col min="9947" max="9947" width="10.28515625" style="3" customWidth="1"/>
    <col min="9948" max="10174" width="7.28515625" style="3"/>
    <col min="10175" max="10175" width="2.28515625" style="3" customWidth="1"/>
    <col min="10176" max="10176" width="6" style="3" customWidth="1"/>
    <col min="10177" max="10178" width="2.28515625" style="3" customWidth="1"/>
    <col min="10179" max="10179" width="9" style="3" bestFit="1" customWidth="1"/>
    <col min="10180" max="10180" width="2.28515625" style="3" customWidth="1"/>
    <col min="10181" max="10181" width="9" style="3" bestFit="1" customWidth="1"/>
    <col min="10182" max="10182" width="2.28515625" style="3" customWidth="1"/>
    <col min="10183" max="10183" width="9" style="3" bestFit="1" customWidth="1"/>
    <col min="10184" max="10184" width="2.28515625" style="3" customWidth="1"/>
    <col min="10185" max="10185" width="9" style="3" bestFit="1" customWidth="1"/>
    <col min="10186" max="10186" width="2.28515625" style="3" customWidth="1"/>
    <col min="10187" max="10187" width="9" style="3" bestFit="1" customWidth="1"/>
    <col min="10188" max="10188" width="2.28515625" style="3" customWidth="1"/>
    <col min="10189" max="10189" width="9" style="3" bestFit="1" customWidth="1"/>
    <col min="10190" max="10190" width="5" style="3" customWidth="1"/>
    <col min="10191" max="10191" width="9" style="3" bestFit="1" customWidth="1"/>
    <col min="10192" max="10192" width="2.28515625" style="3" customWidth="1"/>
    <col min="10193" max="10193" width="9" style="3" bestFit="1" customWidth="1"/>
    <col min="10194" max="10194" width="2.28515625" style="3" customWidth="1"/>
    <col min="10195" max="10195" width="9" style="3" bestFit="1" customWidth="1"/>
    <col min="10196" max="10196" width="2.28515625" style="3" customWidth="1"/>
    <col min="10197" max="10197" width="9" style="3" bestFit="1" customWidth="1"/>
    <col min="10198" max="10198" width="6.28515625" style="3" customWidth="1"/>
    <col min="10199" max="10199" width="9.28515625" style="3" customWidth="1"/>
    <col min="10200" max="10200" width="9.42578125" style="3" customWidth="1"/>
    <col min="10201" max="10201" width="9.7109375" style="3" customWidth="1"/>
    <col min="10202" max="10202" width="4.42578125" style="3" customWidth="1"/>
    <col min="10203" max="10203" width="10.28515625" style="3" customWidth="1"/>
    <col min="10204" max="10430" width="7.28515625" style="3"/>
    <col min="10431" max="10431" width="2.28515625" style="3" customWidth="1"/>
    <col min="10432" max="10432" width="6" style="3" customWidth="1"/>
    <col min="10433" max="10434" width="2.28515625" style="3" customWidth="1"/>
    <col min="10435" max="10435" width="9" style="3" bestFit="1" customWidth="1"/>
    <col min="10436" max="10436" width="2.28515625" style="3" customWidth="1"/>
    <col min="10437" max="10437" width="9" style="3" bestFit="1" customWidth="1"/>
    <col min="10438" max="10438" width="2.28515625" style="3" customWidth="1"/>
    <col min="10439" max="10439" width="9" style="3" bestFit="1" customWidth="1"/>
    <col min="10440" max="10440" width="2.28515625" style="3" customWidth="1"/>
    <col min="10441" max="10441" width="9" style="3" bestFit="1" customWidth="1"/>
    <col min="10442" max="10442" width="2.28515625" style="3" customWidth="1"/>
    <col min="10443" max="10443" width="9" style="3" bestFit="1" customWidth="1"/>
    <col min="10444" max="10444" width="2.28515625" style="3" customWidth="1"/>
    <col min="10445" max="10445" width="9" style="3" bestFit="1" customWidth="1"/>
    <col min="10446" max="10446" width="5" style="3" customWidth="1"/>
    <col min="10447" max="10447" width="9" style="3" bestFit="1" customWidth="1"/>
    <col min="10448" max="10448" width="2.28515625" style="3" customWidth="1"/>
    <col min="10449" max="10449" width="9" style="3" bestFit="1" customWidth="1"/>
    <col min="10450" max="10450" width="2.28515625" style="3" customWidth="1"/>
    <col min="10451" max="10451" width="9" style="3" bestFit="1" customWidth="1"/>
    <col min="10452" max="10452" width="2.28515625" style="3" customWidth="1"/>
    <col min="10453" max="10453" width="9" style="3" bestFit="1" customWidth="1"/>
    <col min="10454" max="10454" width="6.28515625" style="3" customWidth="1"/>
    <col min="10455" max="10455" width="9.28515625" style="3" customWidth="1"/>
    <col min="10456" max="10456" width="9.42578125" style="3" customWidth="1"/>
    <col min="10457" max="10457" width="9.7109375" style="3" customWidth="1"/>
    <col min="10458" max="10458" width="4.42578125" style="3" customWidth="1"/>
    <col min="10459" max="10459" width="10.28515625" style="3" customWidth="1"/>
    <col min="10460" max="10686" width="7.28515625" style="3"/>
    <col min="10687" max="10687" width="2.28515625" style="3" customWidth="1"/>
    <col min="10688" max="10688" width="6" style="3" customWidth="1"/>
    <col min="10689" max="10690" width="2.28515625" style="3" customWidth="1"/>
    <col min="10691" max="10691" width="9" style="3" bestFit="1" customWidth="1"/>
    <col min="10692" max="10692" width="2.28515625" style="3" customWidth="1"/>
    <col min="10693" max="10693" width="9" style="3" bestFit="1" customWidth="1"/>
    <col min="10694" max="10694" width="2.28515625" style="3" customWidth="1"/>
    <col min="10695" max="10695" width="9" style="3" bestFit="1" customWidth="1"/>
    <col min="10696" max="10696" width="2.28515625" style="3" customWidth="1"/>
    <col min="10697" max="10697" width="9" style="3" bestFit="1" customWidth="1"/>
    <col min="10698" max="10698" width="2.28515625" style="3" customWidth="1"/>
    <col min="10699" max="10699" width="9" style="3" bestFit="1" customWidth="1"/>
    <col min="10700" max="10700" width="2.28515625" style="3" customWidth="1"/>
    <col min="10701" max="10701" width="9" style="3" bestFit="1" customWidth="1"/>
    <col min="10702" max="10702" width="5" style="3" customWidth="1"/>
    <col min="10703" max="10703" width="9" style="3" bestFit="1" customWidth="1"/>
    <col min="10704" max="10704" width="2.28515625" style="3" customWidth="1"/>
    <col min="10705" max="10705" width="9" style="3" bestFit="1" customWidth="1"/>
    <col min="10706" max="10706" width="2.28515625" style="3" customWidth="1"/>
    <col min="10707" max="10707" width="9" style="3" bestFit="1" customWidth="1"/>
    <col min="10708" max="10708" width="2.28515625" style="3" customWidth="1"/>
    <col min="10709" max="10709" width="9" style="3" bestFit="1" customWidth="1"/>
    <col min="10710" max="10710" width="6.28515625" style="3" customWidth="1"/>
    <col min="10711" max="10711" width="9.28515625" style="3" customWidth="1"/>
    <col min="10712" max="10712" width="9.42578125" style="3" customWidth="1"/>
    <col min="10713" max="10713" width="9.7109375" style="3" customWidth="1"/>
    <col min="10714" max="10714" width="4.42578125" style="3" customWidth="1"/>
    <col min="10715" max="10715" width="10.28515625" style="3" customWidth="1"/>
    <col min="10716" max="10942" width="7.28515625" style="3"/>
    <col min="10943" max="10943" width="2.28515625" style="3" customWidth="1"/>
    <col min="10944" max="10944" width="6" style="3" customWidth="1"/>
    <col min="10945" max="10946" width="2.28515625" style="3" customWidth="1"/>
    <col min="10947" max="10947" width="9" style="3" bestFit="1" customWidth="1"/>
    <col min="10948" max="10948" width="2.28515625" style="3" customWidth="1"/>
    <col min="10949" max="10949" width="9" style="3" bestFit="1" customWidth="1"/>
    <col min="10950" max="10950" width="2.28515625" style="3" customWidth="1"/>
    <col min="10951" max="10951" width="9" style="3" bestFit="1" customWidth="1"/>
    <col min="10952" max="10952" width="2.28515625" style="3" customWidth="1"/>
    <col min="10953" max="10953" width="9" style="3" bestFit="1" customWidth="1"/>
    <col min="10954" max="10954" width="2.28515625" style="3" customWidth="1"/>
    <col min="10955" max="10955" width="9" style="3" bestFit="1" customWidth="1"/>
    <col min="10956" max="10956" width="2.28515625" style="3" customWidth="1"/>
    <col min="10957" max="10957" width="9" style="3" bestFit="1" customWidth="1"/>
    <col min="10958" max="10958" width="5" style="3" customWidth="1"/>
    <col min="10959" max="10959" width="9" style="3" bestFit="1" customWidth="1"/>
    <col min="10960" max="10960" width="2.28515625" style="3" customWidth="1"/>
    <col min="10961" max="10961" width="9" style="3" bestFit="1" customWidth="1"/>
    <col min="10962" max="10962" width="2.28515625" style="3" customWidth="1"/>
    <col min="10963" max="10963" width="9" style="3" bestFit="1" customWidth="1"/>
    <col min="10964" max="10964" width="2.28515625" style="3" customWidth="1"/>
    <col min="10965" max="10965" width="9" style="3" bestFit="1" customWidth="1"/>
    <col min="10966" max="10966" width="6.28515625" style="3" customWidth="1"/>
    <col min="10967" max="10967" width="9.28515625" style="3" customWidth="1"/>
    <col min="10968" max="10968" width="9.42578125" style="3" customWidth="1"/>
    <col min="10969" max="10969" width="9.7109375" style="3" customWidth="1"/>
    <col min="10970" max="10970" width="4.42578125" style="3" customWidth="1"/>
    <col min="10971" max="10971" width="10.28515625" style="3" customWidth="1"/>
    <col min="10972" max="11198" width="7.28515625" style="3"/>
    <col min="11199" max="11199" width="2.28515625" style="3" customWidth="1"/>
    <col min="11200" max="11200" width="6" style="3" customWidth="1"/>
    <col min="11201" max="11202" width="2.28515625" style="3" customWidth="1"/>
    <col min="11203" max="11203" width="9" style="3" bestFit="1" customWidth="1"/>
    <col min="11204" max="11204" width="2.28515625" style="3" customWidth="1"/>
    <col min="11205" max="11205" width="9" style="3" bestFit="1" customWidth="1"/>
    <col min="11206" max="11206" width="2.28515625" style="3" customWidth="1"/>
    <col min="11207" max="11207" width="9" style="3" bestFit="1" customWidth="1"/>
    <col min="11208" max="11208" width="2.28515625" style="3" customWidth="1"/>
    <col min="11209" max="11209" width="9" style="3" bestFit="1" customWidth="1"/>
    <col min="11210" max="11210" width="2.28515625" style="3" customWidth="1"/>
    <col min="11211" max="11211" width="9" style="3" bestFit="1" customWidth="1"/>
    <col min="11212" max="11212" width="2.28515625" style="3" customWidth="1"/>
    <col min="11213" max="11213" width="9" style="3" bestFit="1" customWidth="1"/>
    <col min="11214" max="11214" width="5" style="3" customWidth="1"/>
    <col min="11215" max="11215" width="9" style="3" bestFit="1" customWidth="1"/>
    <col min="11216" max="11216" width="2.28515625" style="3" customWidth="1"/>
    <col min="11217" max="11217" width="9" style="3" bestFit="1" customWidth="1"/>
    <col min="11218" max="11218" width="2.28515625" style="3" customWidth="1"/>
    <col min="11219" max="11219" width="9" style="3" bestFit="1" customWidth="1"/>
    <col min="11220" max="11220" width="2.28515625" style="3" customWidth="1"/>
    <col min="11221" max="11221" width="9" style="3" bestFit="1" customWidth="1"/>
    <col min="11222" max="11222" width="6.28515625" style="3" customWidth="1"/>
    <col min="11223" max="11223" width="9.28515625" style="3" customWidth="1"/>
    <col min="11224" max="11224" width="9.42578125" style="3" customWidth="1"/>
    <col min="11225" max="11225" width="9.7109375" style="3" customWidth="1"/>
    <col min="11226" max="11226" width="4.42578125" style="3" customWidth="1"/>
    <col min="11227" max="11227" width="10.28515625" style="3" customWidth="1"/>
    <col min="11228" max="11454" width="7.28515625" style="3"/>
    <col min="11455" max="11455" width="2.28515625" style="3" customWidth="1"/>
    <col min="11456" max="11456" width="6" style="3" customWidth="1"/>
    <col min="11457" max="11458" width="2.28515625" style="3" customWidth="1"/>
    <col min="11459" max="11459" width="9" style="3" bestFit="1" customWidth="1"/>
    <col min="11460" max="11460" width="2.28515625" style="3" customWidth="1"/>
    <col min="11461" max="11461" width="9" style="3" bestFit="1" customWidth="1"/>
    <col min="11462" max="11462" width="2.28515625" style="3" customWidth="1"/>
    <col min="11463" max="11463" width="9" style="3" bestFit="1" customWidth="1"/>
    <col min="11464" max="11464" width="2.28515625" style="3" customWidth="1"/>
    <col min="11465" max="11465" width="9" style="3" bestFit="1" customWidth="1"/>
    <col min="11466" max="11466" width="2.28515625" style="3" customWidth="1"/>
    <col min="11467" max="11467" width="9" style="3" bestFit="1" customWidth="1"/>
    <col min="11468" max="11468" width="2.28515625" style="3" customWidth="1"/>
    <col min="11469" max="11469" width="9" style="3" bestFit="1" customWidth="1"/>
    <col min="11470" max="11470" width="5" style="3" customWidth="1"/>
    <col min="11471" max="11471" width="9" style="3" bestFit="1" customWidth="1"/>
    <col min="11472" max="11472" width="2.28515625" style="3" customWidth="1"/>
    <col min="11473" max="11473" width="9" style="3" bestFit="1" customWidth="1"/>
    <col min="11474" max="11474" width="2.28515625" style="3" customWidth="1"/>
    <col min="11475" max="11475" width="9" style="3" bestFit="1" customWidth="1"/>
    <col min="11476" max="11476" width="2.28515625" style="3" customWidth="1"/>
    <col min="11477" max="11477" width="9" style="3" bestFit="1" customWidth="1"/>
    <col min="11478" max="11478" width="6.28515625" style="3" customWidth="1"/>
    <col min="11479" max="11479" width="9.28515625" style="3" customWidth="1"/>
    <col min="11480" max="11480" width="9.42578125" style="3" customWidth="1"/>
    <col min="11481" max="11481" width="9.7109375" style="3" customWidth="1"/>
    <col min="11482" max="11482" width="4.42578125" style="3" customWidth="1"/>
    <col min="11483" max="11483" width="10.28515625" style="3" customWidth="1"/>
    <col min="11484" max="11710" width="7.28515625" style="3"/>
    <col min="11711" max="11711" width="2.28515625" style="3" customWidth="1"/>
    <col min="11712" max="11712" width="6" style="3" customWidth="1"/>
    <col min="11713" max="11714" width="2.28515625" style="3" customWidth="1"/>
    <col min="11715" max="11715" width="9" style="3" bestFit="1" customWidth="1"/>
    <col min="11716" max="11716" width="2.28515625" style="3" customWidth="1"/>
    <col min="11717" max="11717" width="9" style="3" bestFit="1" customWidth="1"/>
    <col min="11718" max="11718" width="2.28515625" style="3" customWidth="1"/>
    <col min="11719" max="11719" width="9" style="3" bestFit="1" customWidth="1"/>
    <col min="11720" max="11720" width="2.28515625" style="3" customWidth="1"/>
    <col min="11721" max="11721" width="9" style="3" bestFit="1" customWidth="1"/>
    <col min="11722" max="11722" width="2.28515625" style="3" customWidth="1"/>
    <col min="11723" max="11723" width="9" style="3" bestFit="1" customWidth="1"/>
    <col min="11724" max="11724" width="2.28515625" style="3" customWidth="1"/>
    <col min="11725" max="11725" width="9" style="3" bestFit="1" customWidth="1"/>
    <col min="11726" max="11726" width="5" style="3" customWidth="1"/>
    <col min="11727" max="11727" width="9" style="3" bestFit="1" customWidth="1"/>
    <col min="11728" max="11728" width="2.28515625" style="3" customWidth="1"/>
    <col min="11729" max="11729" width="9" style="3" bestFit="1" customWidth="1"/>
    <col min="11730" max="11730" width="2.28515625" style="3" customWidth="1"/>
    <col min="11731" max="11731" width="9" style="3" bestFit="1" customWidth="1"/>
    <col min="11732" max="11732" width="2.28515625" style="3" customWidth="1"/>
    <col min="11733" max="11733" width="9" style="3" bestFit="1" customWidth="1"/>
    <col min="11734" max="11734" width="6.28515625" style="3" customWidth="1"/>
    <col min="11735" max="11735" width="9.28515625" style="3" customWidth="1"/>
    <col min="11736" max="11736" width="9.42578125" style="3" customWidth="1"/>
    <col min="11737" max="11737" width="9.7109375" style="3" customWidth="1"/>
    <col min="11738" max="11738" width="4.42578125" style="3" customWidth="1"/>
    <col min="11739" max="11739" width="10.28515625" style="3" customWidth="1"/>
    <col min="11740" max="11966" width="7.28515625" style="3"/>
    <col min="11967" max="11967" width="2.28515625" style="3" customWidth="1"/>
    <col min="11968" max="11968" width="6" style="3" customWidth="1"/>
    <col min="11969" max="11970" width="2.28515625" style="3" customWidth="1"/>
    <col min="11971" max="11971" width="9" style="3" bestFit="1" customWidth="1"/>
    <col min="11972" max="11972" width="2.28515625" style="3" customWidth="1"/>
    <col min="11973" max="11973" width="9" style="3" bestFit="1" customWidth="1"/>
    <col min="11974" max="11974" width="2.28515625" style="3" customWidth="1"/>
    <col min="11975" max="11975" width="9" style="3" bestFit="1" customWidth="1"/>
    <col min="11976" max="11976" width="2.28515625" style="3" customWidth="1"/>
    <col min="11977" max="11977" width="9" style="3" bestFit="1" customWidth="1"/>
    <col min="11978" max="11978" width="2.28515625" style="3" customWidth="1"/>
    <col min="11979" max="11979" width="9" style="3" bestFit="1" customWidth="1"/>
    <col min="11980" max="11980" width="2.28515625" style="3" customWidth="1"/>
    <col min="11981" max="11981" width="9" style="3" bestFit="1" customWidth="1"/>
    <col min="11982" max="11982" width="5" style="3" customWidth="1"/>
    <col min="11983" max="11983" width="9" style="3" bestFit="1" customWidth="1"/>
    <col min="11984" max="11984" width="2.28515625" style="3" customWidth="1"/>
    <col min="11985" max="11985" width="9" style="3" bestFit="1" customWidth="1"/>
    <col min="11986" max="11986" width="2.28515625" style="3" customWidth="1"/>
    <col min="11987" max="11987" width="9" style="3" bestFit="1" customWidth="1"/>
    <col min="11988" max="11988" width="2.28515625" style="3" customWidth="1"/>
    <col min="11989" max="11989" width="9" style="3" bestFit="1" customWidth="1"/>
    <col min="11990" max="11990" width="6.28515625" style="3" customWidth="1"/>
    <col min="11991" max="11991" width="9.28515625" style="3" customWidth="1"/>
    <col min="11992" max="11992" width="9.42578125" style="3" customWidth="1"/>
    <col min="11993" max="11993" width="9.7109375" style="3" customWidth="1"/>
    <col min="11994" max="11994" width="4.42578125" style="3" customWidth="1"/>
    <col min="11995" max="11995" width="10.28515625" style="3" customWidth="1"/>
    <col min="11996" max="12222" width="7.28515625" style="3"/>
    <col min="12223" max="12223" width="2.28515625" style="3" customWidth="1"/>
    <col min="12224" max="12224" width="6" style="3" customWidth="1"/>
    <col min="12225" max="12226" width="2.28515625" style="3" customWidth="1"/>
    <col min="12227" max="12227" width="9" style="3" bestFit="1" customWidth="1"/>
    <col min="12228" max="12228" width="2.28515625" style="3" customWidth="1"/>
    <col min="12229" max="12229" width="9" style="3" bestFit="1" customWidth="1"/>
    <col min="12230" max="12230" width="2.28515625" style="3" customWidth="1"/>
    <col min="12231" max="12231" width="9" style="3" bestFit="1" customWidth="1"/>
    <col min="12232" max="12232" width="2.28515625" style="3" customWidth="1"/>
    <col min="12233" max="12233" width="9" style="3" bestFit="1" customWidth="1"/>
    <col min="12234" max="12234" width="2.28515625" style="3" customWidth="1"/>
    <col min="12235" max="12235" width="9" style="3" bestFit="1" customWidth="1"/>
    <col min="12236" max="12236" width="2.28515625" style="3" customWidth="1"/>
    <col min="12237" max="12237" width="9" style="3" bestFit="1" customWidth="1"/>
    <col min="12238" max="12238" width="5" style="3" customWidth="1"/>
    <col min="12239" max="12239" width="9" style="3" bestFit="1" customWidth="1"/>
    <col min="12240" max="12240" width="2.28515625" style="3" customWidth="1"/>
    <col min="12241" max="12241" width="9" style="3" bestFit="1" customWidth="1"/>
    <col min="12242" max="12242" width="2.28515625" style="3" customWidth="1"/>
    <col min="12243" max="12243" width="9" style="3" bestFit="1" customWidth="1"/>
    <col min="12244" max="12244" width="2.28515625" style="3" customWidth="1"/>
    <col min="12245" max="12245" width="9" style="3" bestFit="1" customWidth="1"/>
    <col min="12246" max="12246" width="6.28515625" style="3" customWidth="1"/>
    <col min="12247" max="12247" width="9.28515625" style="3" customWidth="1"/>
    <col min="12248" max="12248" width="9.42578125" style="3" customWidth="1"/>
    <col min="12249" max="12249" width="9.7109375" style="3" customWidth="1"/>
    <col min="12250" max="12250" width="4.42578125" style="3" customWidth="1"/>
    <col min="12251" max="12251" width="10.28515625" style="3" customWidth="1"/>
    <col min="12252" max="12478" width="7.28515625" style="3"/>
    <col min="12479" max="12479" width="2.28515625" style="3" customWidth="1"/>
    <col min="12480" max="12480" width="6" style="3" customWidth="1"/>
    <col min="12481" max="12482" width="2.28515625" style="3" customWidth="1"/>
    <col min="12483" max="12483" width="9" style="3" bestFit="1" customWidth="1"/>
    <col min="12484" max="12484" width="2.28515625" style="3" customWidth="1"/>
    <col min="12485" max="12485" width="9" style="3" bestFit="1" customWidth="1"/>
    <col min="12486" max="12486" width="2.28515625" style="3" customWidth="1"/>
    <col min="12487" max="12487" width="9" style="3" bestFit="1" customWidth="1"/>
    <col min="12488" max="12488" width="2.28515625" style="3" customWidth="1"/>
    <col min="12489" max="12489" width="9" style="3" bestFit="1" customWidth="1"/>
    <col min="12490" max="12490" width="2.28515625" style="3" customWidth="1"/>
    <col min="12491" max="12491" width="9" style="3" bestFit="1" customWidth="1"/>
    <col min="12492" max="12492" width="2.28515625" style="3" customWidth="1"/>
    <col min="12493" max="12493" width="9" style="3" bestFit="1" customWidth="1"/>
    <col min="12494" max="12494" width="5" style="3" customWidth="1"/>
    <col min="12495" max="12495" width="9" style="3" bestFit="1" customWidth="1"/>
    <col min="12496" max="12496" width="2.28515625" style="3" customWidth="1"/>
    <col min="12497" max="12497" width="9" style="3" bestFit="1" customWidth="1"/>
    <col min="12498" max="12498" width="2.28515625" style="3" customWidth="1"/>
    <col min="12499" max="12499" width="9" style="3" bestFit="1" customWidth="1"/>
    <col min="12500" max="12500" width="2.28515625" style="3" customWidth="1"/>
    <col min="12501" max="12501" width="9" style="3" bestFit="1" customWidth="1"/>
    <col min="12502" max="12502" width="6.28515625" style="3" customWidth="1"/>
    <col min="12503" max="12503" width="9.28515625" style="3" customWidth="1"/>
    <col min="12504" max="12504" width="9.42578125" style="3" customWidth="1"/>
    <col min="12505" max="12505" width="9.7109375" style="3" customWidth="1"/>
    <col min="12506" max="12506" width="4.42578125" style="3" customWidth="1"/>
    <col min="12507" max="12507" width="10.28515625" style="3" customWidth="1"/>
    <col min="12508" max="12734" width="7.28515625" style="3"/>
    <col min="12735" max="12735" width="2.28515625" style="3" customWidth="1"/>
    <col min="12736" max="12736" width="6" style="3" customWidth="1"/>
    <col min="12737" max="12738" width="2.28515625" style="3" customWidth="1"/>
    <col min="12739" max="12739" width="9" style="3" bestFit="1" customWidth="1"/>
    <col min="12740" max="12740" width="2.28515625" style="3" customWidth="1"/>
    <col min="12741" max="12741" width="9" style="3" bestFit="1" customWidth="1"/>
    <col min="12742" max="12742" width="2.28515625" style="3" customWidth="1"/>
    <col min="12743" max="12743" width="9" style="3" bestFit="1" customWidth="1"/>
    <col min="12744" max="12744" width="2.28515625" style="3" customWidth="1"/>
    <col min="12745" max="12745" width="9" style="3" bestFit="1" customWidth="1"/>
    <col min="12746" max="12746" width="2.28515625" style="3" customWidth="1"/>
    <col min="12747" max="12747" width="9" style="3" bestFit="1" customWidth="1"/>
    <col min="12748" max="12748" width="2.28515625" style="3" customWidth="1"/>
    <col min="12749" max="12749" width="9" style="3" bestFit="1" customWidth="1"/>
    <col min="12750" max="12750" width="5" style="3" customWidth="1"/>
    <col min="12751" max="12751" width="9" style="3" bestFit="1" customWidth="1"/>
    <col min="12752" max="12752" width="2.28515625" style="3" customWidth="1"/>
    <col min="12753" max="12753" width="9" style="3" bestFit="1" customWidth="1"/>
    <col min="12754" max="12754" width="2.28515625" style="3" customWidth="1"/>
    <col min="12755" max="12755" width="9" style="3" bestFit="1" customWidth="1"/>
    <col min="12756" max="12756" width="2.28515625" style="3" customWidth="1"/>
    <col min="12757" max="12757" width="9" style="3" bestFit="1" customWidth="1"/>
    <col min="12758" max="12758" width="6.28515625" style="3" customWidth="1"/>
    <col min="12759" max="12759" width="9.28515625" style="3" customWidth="1"/>
    <col min="12760" max="12760" width="9.42578125" style="3" customWidth="1"/>
    <col min="12761" max="12761" width="9.7109375" style="3" customWidth="1"/>
    <col min="12762" max="12762" width="4.42578125" style="3" customWidth="1"/>
    <col min="12763" max="12763" width="10.28515625" style="3" customWidth="1"/>
    <col min="12764" max="12990" width="7.28515625" style="3"/>
    <col min="12991" max="12991" width="2.28515625" style="3" customWidth="1"/>
    <col min="12992" max="12992" width="6" style="3" customWidth="1"/>
    <col min="12993" max="12994" width="2.28515625" style="3" customWidth="1"/>
    <col min="12995" max="12995" width="9" style="3" bestFit="1" customWidth="1"/>
    <col min="12996" max="12996" width="2.28515625" style="3" customWidth="1"/>
    <col min="12997" max="12997" width="9" style="3" bestFit="1" customWidth="1"/>
    <col min="12998" max="12998" width="2.28515625" style="3" customWidth="1"/>
    <col min="12999" max="12999" width="9" style="3" bestFit="1" customWidth="1"/>
    <col min="13000" max="13000" width="2.28515625" style="3" customWidth="1"/>
    <col min="13001" max="13001" width="9" style="3" bestFit="1" customWidth="1"/>
    <col min="13002" max="13002" width="2.28515625" style="3" customWidth="1"/>
    <col min="13003" max="13003" width="9" style="3" bestFit="1" customWidth="1"/>
    <col min="13004" max="13004" width="2.28515625" style="3" customWidth="1"/>
    <col min="13005" max="13005" width="9" style="3" bestFit="1" customWidth="1"/>
    <col min="13006" max="13006" width="5" style="3" customWidth="1"/>
    <col min="13007" max="13007" width="9" style="3" bestFit="1" customWidth="1"/>
    <col min="13008" max="13008" width="2.28515625" style="3" customWidth="1"/>
    <col min="13009" max="13009" width="9" style="3" bestFit="1" customWidth="1"/>
    <col min="13010" max="13010" width="2.28515625" style="3" customWidth="1"/>
    <col min="13011" max="13011" width="9" style="3" bestFit="1" customWidth="1"/>
    <col min="13012" max="13012" width="2.28515625" style="3" customWidth="1"/>
    <col min="13013" max="13013" width="9" style="3" bestFit="1" customWidth="1"/>
    <col min="13014" max="13014" width="6.28515625" style="3" customWidth="1"/>
    <col min="13015" max="13015" width="9.28515625" style="3" customWidth="1"/>
    <col min="13016" max="13016" width="9.42578125" style="3" customWidth="1"/>
    <col min="13017" max="13017" width="9.7109375" style="3" customWidth="1"/>
    <col min="13018" max="13018" width="4.42578125" style="3" customWidth="1"/>
    <col min="13019" max="13019" width="10.28515625" style="3" customWidth="1"/>
    <col min="13020" max="13246" width="7.28515625" style="3"/>
    <col min="13247" max="13247" width="2.28515625" style="3" customWidth="1"/>
    <col min="13248" max="13248" width="6" style="3" customWidth="1"/>
    <col min="13249" max="13250" width="2.28515625" style="3" customWidth="1"/>
    <col min="13251" max="13251" width="9" style="3" bestFit="1" customWidth="1"/>
    <col min="13252" max="13252" width="2.28515625" style="3" customWidth="1"/>
    <col min="13253" max="13253" width="9" style="3" bestFit="1" customWidth="1"/>
    <col min="13254" max="13254" width="2.28515625" style="3" customWidth="1"/>
    <col min="13255" max="13255" width="9" style="3" bestFit="1" customWidth="1"/>
    <col min="13256" max="13256" width="2.28515625" style="3" customWidth="1"/>
    <col min="13257" max="13257" width="9" style="3" bestFit="1" customWidth="1"/>
    <col min="13258" max="13258" width="2.28515625" style="3" customWidth="1"/>
    <col min="13259" max="13259" width="9" style="3" bestFit="1" customWidth="1"/>
    <col min="13260" max="13260" width="2.28515625" style="3" customWidth="1"/>
    <col min="13261" max="13261" width="9" style="3" bestFit="1" customWidth="1"/>
    <col min="13262" max="13262" width="5" style="3" customWidth="1"/>
    <col min="13263" max="13263" width="9" style="3" bestFit="1" customWidth="1"/>
    <col min="13264" max="13264" width="2.28515625" style="3" customWidth="1"/>
    <col min="13265" max="13265" width="9" style="3" bestFit="1" customWidth="1"/>
    <col min="13266" max="13266" width="2.28515625" style="3" customWidth="1"/>
    <col min="13267" max="13267" width="9" style="3" bestFit="1" customWidth="1"/>
    <col min="13268" max="13268" width="2.28515625" style="3" customWidth="1"/>
    <col min="13269" max="13269" width="9" style="3" bestFit="1" customWidth="1"/>
    <col min="13270" max="13270" width="6.28515625" style="3" customWidth="1"/>
    <col min="13271" max="13271" width="9.28515625" style="3" customWidth="1"/>
    <col min="13272" max="13272" width="9.42578125" style="3" customWidth="1"/>
    <col min="13273" max="13273" width="9.7109375" style="3" customWidth="1"/>
    <col min="13274" max="13274" width="4.42578125" style="3" customWidth="1"/>
    <col min="13275" max="13275" width="10.28515625" style="3" customWidth="1"/>
    <col min="13276" max="13502" width="7.28515625" style="3"/>
    <col min="13503" max="13503" width="2.28515625" style="3" customWidth="1"/>
    <col min="13504" max="13504" width="6" style="3" customWidth="1"/>
    <col min="13505" max="13506" width="2.28515625" style="3" customWidth="1"/>
    <col min="13507" max="13507" width="9" style="3" bestFit="1" customWidth="1"/>
    <col min="13508" max="13508" width="2.28515625" style="3" customWidth="1"/>
    <col min="13509" max="13509" width="9" style="3" bestFit="1" customWidth="1"/>
    <col min="13510" max="13510" width="2.28515625" style="3" customWidth="1"/>
    <col min="13511" max="13511" width="9" style="3" bestFit="1" customWidth="1"/>
    <col min="13512" max="13512" width="2.28515625" style="3" customWidth="1"/>
    <col min="13513" max="13513" width="9" style="3" bestFit="1" customWidth="1"/>
    <col min="13514" max="13514" width="2.28515625" style="3" customWidth="1"/>
    <col min="13515" max="13515" width="9" style="3" bestFit="1" customWidth="1"/>
    <col min="13516" max="13516" width="2.28515625" style="3" customWidth="1"/>
    <col min="13517" max="13517" width="9" style="3" bestFit="1" customWidth="1"/>
    <col min="13518" max="13518" width="5" style="3" customWidth="1"/>
    <col min="13519" max="13519" width="9" style="3" bestFit="1" customWidth="1"/>
    <col min="13520" max="13520" width="2.28515625" style="3" customWidth="1"/>
    <col min="13521" max="13521" width="9" style="3" bestFit="1" customWidth="1"/>
    <col min="13522" max="13522" width="2.28515625" style="3" customWidth="1"/>
    <col min="13523" max="13523" width="9" style="3" bestFit="1" customWidth="1"/>
    <col min="13524" max="13524" width="2.28515625" style="3" customWidth="1"/>
    <col min="13525" max="13525" width="9" style="3" bestFit="1" customWidth="1"/>
    <col min="13526" max="13526" width="6.28515625" style="3" customWidth="1"/>
    <col min="13527" max="13527" width="9.28515625" style="3" customWidth="1"/>
    <col min="13528" max="13528" width="9.42578125" style="3" customWidth="1"/>
    <col min="13529" max="13529" width="9.7109375" style="3" customWidth="1"/>
    <col min="13530" max="13530" width="4.42578125" style="3" customWidth="1"/>
    <col min="13531" max="13531" width="10.28515625" style="3" customWidth="1"/>
    <col min="13532" max="13758" width="7.28515625" style="3"/>
    <col min="13759" max="13759" width="2.28515625" style="3" customWidth="1"/>
    <col min="13760" max="13760" width="6" style="3" customWidth="1"/>
    <col min="13761" max="13762" width="2.28515625" style="3" customWidth="1"/>
    <col min="13763" max="13763" width="9" style="3" bestFit="1" customWidth="1"/>
    <col min="13764" max="13764" width="2.28515625" style="3" customWidth="1"/>
    <col min="13765" max="13765" width="9" style="3" bestFit="1" customWidth="1"/>
    <col min="13766" max="13766" width="2.28515625" style="3" customWidth="1"/>
    <col min="13767" max="13767" width="9" style="3" bestFit="1" customWidth="1"/>
    <col min="13768" max="13768" width="2.28515625" style="3" customWidth="1"/>
    <col min="13769" max="13769" width="9" style="3" bestFit="1" customWidth="1"/>
    <col min="13770" max="13770" width="2.28515625" style="3" customWidth="1"/>
    <col min="13771" max="13771" width="9" style="3" bestFit="1" customWidth="1"/>
    <col min="13772" max="13772" width="2.28515625" style="3" customWidth="1"/>
    <col min="13773" max="13773" width="9" style="3" bestFit="1" customWidth="1"/>
    <col min="13774" max="13774" width="5" style="3" customWidth="1"/>
    <col min="13775" max="13775" width="9" style="3" bestFit="1" customWidth="1"/>
    <col min="13776" max="13776" width="2.28515625" style="3" customWidth="1"/>
    <col min="13777" max="13777" width="9" style="3" bestFit="1" customWidth="1"/>
    <col min="13778" max="13778" width="2.28515625" style="3" customWidth="1"/>
    <col min="13779" max="13779" width="9" style="3" bestFit="1" customWidth="1"/>
    <col min="13780" max="13780" width="2.28515625" style="3" customWidth="1"/>
    <col min="13781" max="13781" width="9" style="3" bestFit="1" customWidth="1"/>
    <col min="13782" max="13782" width="6.28515625" style="3" customWidth="1"/>
    <col min="13783" max="13783" width="9.28515625" style="3" customWidth="1"/>
    <col min="13784" max="13784" width="9.42578125" style="3" customWidth="1"/>
    <col min="13785" max="13785" width="9.7109375" style="3" customWidth="1"/>
    <col min="13786" max="13786" width="4.42578125" style="3" customWidth="1"/>
    <col min="13787" max="13787" width="10.28515625" style="3" customWidth="1"/>
    <col min="13788" max="14014" width="7.28515625" style="3"/>
    <col min="14015" max="14015" width="2.28515625" style="3" customWidth="1"/>
    <col min="14016" max="14016" width="6" style="3" customWidth="1"/>
    <col min="14017" max="14018" width="2.28515625" style="3" customWidth="1"/>
    <col min="14019" max="14019" width="9" style="3" bestFit="1" customWidth="1"/>
    <col min="14020" max="14020" width="2.28515625" style="3" customWidth="1"/>
    <col min="14021" max="14021" width="9" style="3" bestFit="1" customWidth="1"/>
    <col min="14022" max="14022" width="2.28515625" style="3" customWidth="1"/>
    <col min="14023" max="14023" width="9" style="3" bestFit="1" customWidth="1"/>
    <col min="14024" max="14024" width="2.28515625" style="3" customWidth="1"/>
    <col min="14025" max="14025" width="9" style="3" bestFit="1" customWidth="1"/>
    <col min="14026" max="14026" width="2.28515625" style="3" customWidth="1"/>
    <col min="14027" max="14027" width="9" style="3" bestFit="1" customWidth="1"/>
    <col min="14028" max="14028" width="2.28515625" style="3" customWidth="1"/>
    <col min="14029" max="14029" width="9" style="3" bestFit="1" customWidth="1"/>
    <col min="14030" max="14030" width="5" style="3" customWidth="1"/>
    <col min="14031" max="14031" width="9" style="3" bestFit="1" customWidth="1"/>
    <col min="14032" max="14032" width="2.28515625" style="3" customWidth="1"/>
    <col min="14033" max="14033" width="9" style="3" bestFit="1" customWidth="1"/>
    <col min="14034" max="14034" width="2.28515625" style="3" customWidth="1"/>
    <col min="14035" max="14035" width="9" style="3" bestFit="1" customWidth="1"/>
    <col min="14036" max="14036" width="2.28515625" style="3" customWidth="1"/>
    <col min="14037" max="14037" width="9" style="3" bestFit="1" customWidth="1"/>
    <col min="14038" max="14038" width="6.28515625" style="3" customWidth="1"/>
    <col min="14039" max="14039" width="9.28515625" style="3" customWidth="1"/>
    <col min="14040" max="14040" width="9.42578125" style="3" customWidth="1"/>
    <col min="14041" max="14041" width="9.7109375" style="3" customWidth="1"/>
    <col min="14042" max="14042" width="4.42578125" style="3" customWidth="1"/>
    <col min="14043" max="14043" width="10.28515625" style="3" customWidth="1"/>
    <col min="14044" max="14270" width="7.28515625" style="3"/>
    <col min="14271" max="14271" width="2.28515625" style="3" customWidth="1"/>
    <col min="14272" max="14272" width="6" style="3" customWidth="1"/>
    <col min="14273" max="14274" width="2.28515625" style="3" customWidth="1"/>
    <col min="14275" max="14275" width="9" style="3" bestFit="1" customWidth="1"/>
    <col min="14276" max="14276" width="2.28515625" style="3" customWidth="1"/>
    <col min="14277" max="14277" width="9" style="3" bestFit="1" customWidth="1"/>
    <col min="14278" max="14278" width="2.28515625" style="3" customWidth="1"/>
    <col min="14279" max="14279" width="9" style="3" bestFit="1" customWidth="1"/>
    <col min="14280" max="14280" width="2.28515625" style="3" customWidth="1"/>
    <col min="14281" max="14281" width="9" style="3" bestFit="1" customWidth="1"/>
    <col min="14282" max="14282" width="2.28515625" style="3" customWidth="1"/>
    <col min="14283" max="14283" width="9" style="3" bestFit="1" customWidth="1"/>
    <col min="14284" max="14284" width="2.28515625" style="3" customWidth="1"/>
    <col min="14285" max="14285" width="9" style="3" bestFit="1" customWidth="1"/>
    <col min="14286" max="14286" width="5" style="3" customWidth="1"/>
    <col min="14287" max="14287" width="9" style="3" bestFit="1" customWidth="1"/>
    <col min="14288" max="14288" width="2.28515625" style="3" customWidth="1"/>
    <col min="14289" max="14289" width="9" style="3" bestFit="1" customWidth="1"/>
    <col min="14290" max="14290" width="2.28515625" style="3" customWidth="1"/>
    <col min="14291" max="14291" width="9" style="3" bestFit="1" customWidth="1"/>
    <col min="14292" max="14292" width="2.28515625" style="3" customWidth="1"/>
    <col min="14293" max="14293" width="9" style="3" bestFit="1" customWidth="1"/>
    <col min="14294" max="14294" width="6.28515625" style="3" customWidth="1"/>
    <col min="14295" max="14295" width="9.28515625" style="3" customWidth="1"/>
    <col min="14296" max="14296" width="9.42578125" style="3" customWidth="1"/>
    <col min="14297" max="14297" width="9.7109375" style="3" customWidth="1"/>
    <col min="14298" max="14298" width="4.42578125" style="3" customWidth="1"/>
    <col min="14299" max="14299" width="10.28515625" style="3" customWidth="1"/>
    <col min="14300" max="14526" width="7.28515625" style="3"/>
    <col min="14527" max="14527" width="2.28515625" style="3" customWidth="1"/>
    <col min="14528" max="14528" width="6" style="3" customWidth="1"/>
    <col min="14529" max="14530" width="2.28515625" style="3" customWidth="1"/>
    <col min="14531" max="14531" width="9" style="3" bestFit="1" customWidth="1"/>
    <col min="14532" max="14532" width="2.28515625" style="3" customWidth="1"/>
    <col min="14533" max="14533" width="9" style="3" bestFit="1" customWidth="1"/>
    <col min="14534" max="14534" width="2.28515625" style="3" customWidth="1"/>
    <col min="14535" max="14535" width="9" style="3" bestFit="1" customWidth="1"/>
    <col min="14536" max="14536" width="2.28515625" style="3" customWidth="1"/>
    <col min="14537" max="14537" width="9" style="3" bestFit="1" customWidth="1"/>
    <col min="14538" max="14538" width="2.28515625" style="3" customWidth="1"/>
    <col min="14539" max="14539" width="9" style="3" bestFit="1" customWidth="1"/>
    <col min="14540" max="14540" width="2.28515625" style="3" customWidth="1"/>
    <col min="14541" max="14541" width="9" style="3" bestFit="1" customWidth="1"/>
    <col min="14542" max="14542" width="5" style="3" customWidth="1"/>
    <col min="14543" max="14543" width="9" style="3" bestFit="1" customWidth="1"/>
    <col min="14544" max="14544" width="2.28515625" style="3" customWidth="1"/>
    <col min="14545" max="14545" width="9" style="3" bestFit="1" customWidth="1"/>
    <col min="14546" max="14546" width="2.28515625" style="3" customWidth="1"/>
    <col min="14547" max="14547" width="9" style="3" bestFit="1" customWidth="1"/>
    <col min="14548" max="14548" width="2.28515625" style="3" customWidth="1"/>
    <col min="14549" max="14549" width="9" style="3" bestFit="1" customWidth="1"/>
    <col min="14550" max="14550" width="6.28515625" style="3" customWidth="1"/>
    <col min="14551" max="14551" width="9.28515625" style="3" customWidth="1"/>
    <col min="14552" max="14552" width="9.42578125" style="3" customWidth="1"/>
    <col min="14553" max="14553" width="9.7109375" style="3" customWidth="1"/>
    <col min="14554" max="14554" width="4.42578125" style="3" customWidth="1"/>
    <col min="14555" max="14555" width="10.28515625" style="3" customWidth="1"/>
    <col min="14556" max="14782" width="7.28515625" style="3"/>
    <col min="14783" max="14783" width="2.28515625" style="3" customWidth="1"/>
    <col min="14784" max="14784" width="6" style="3" customWidth="1"/>
    <col min="14785" max="14786" width="2.28515625" style="3" customWidth="1"/>
    <col min="14787" max="14787" width="9" style="3" bestFit="1" customWidth="1"/>
    <col min="14788" max="14788" width="2.28515625" style="3" customWidth="1"/>
    <col min="14789" max="14789" width="9" style="3" bestFit="1" customWidth="1"/>
    <col min="14790" max="14790" width="2.28515625" style="3" customWidth="1"/>
    <col min="14791" max="14791" width="9" style="3" bestFit="1" customWidth="1"/>
    <col min="14792" max="14792" width="2.28515625" style="3" customWidth="1"/>
    <col min="14793" max="14793" width="9" style="3" bestFit="1" customWidth="1"/>
    <col min="14794" max="14794" width="2.28515625" style="3" customWidth="1"/>
    <col min="14795" max="14795" width="9" style="3" bestFit="1" customWidth="1"/>
    <col min="14796" max="14796" width="2.28515625" style="3" customWidth="1"/>
    <col min="14797" max="14797" width="9" style="3" bestFit="1" customWidth="1"/>
    <col min="14798" max="14798" width="5" style="3" customWidth="1"/>
    <col min="14799" max="14799" width="9" style="3" bestFit="1" customWidth="1"/>
    <col min="14800" max="14800" width="2.28515625" style="3" customWidth="1"/>
    <col min="14801" max="14801" width="9" style="3" bestFit="1" customWidth="1"/>
    <col min="14802" max="14802" width="2.28515625" style="3" customWidth="1"/>
    <col min="14803" max="14803" width="9" style="3" bestFit="1" customWidth="1"/>
    <col min="14804" max="14804" width="2.28515625" style="3" customWidth="1"/>
    <col min="14805" max="14805" width="9" style="3" bestFit="1" customWidth="1"/>
    <col min="14806" max="14806" width="6.28515625" style="3" customWidth="1"/>
    <col min="14807" max="14807" width="9.28515625" style="3" customWidth="1"/>
    <col min="14808" max="14808" width="9.42578125" style="3" customWidth="1"/>
    <col min="14809" max="14809" width="9.7109375" style="3" customWidth="1"/>
    <col min="14810" max="14810" width="4.42578125" style="3" customWidth="1"/>
    <col min="14811" max="14811" width="10.28515625" style="3" customWidth="1"/>
    <col min="14812" max="15038" width="7.28515625" style="3"/>
    <col min="15039" max="15039" width="2.28515625" style="3" customWidth="1"/>
    <col min="15040" max="15040" width="6" style="3" customWidth="1"/>
    <col min="15041" max="15042" width="2.28515625" style="3" customWidth="1"/>
    <col min="15043" max="15043" width="9" style="3" bestFit="1" customWidth="1"/>
    <col min="15044" max="15044" width="2.28515625" style="3" customWidth="1"/>
    <col min="15045" max="15045" width="9" style="3" bestFit="1" customWidth="1"/>
    <col min="15046" max="15046" width="2.28515625" style="3" customWidth="1"/>
    <col min="15047" max="15047" width="9" style="3" bestFit="1" customWidth="1"/>
    <col min="15048" max="15048" width="2.28515625" style="3" customWidth="1"/>
    <col min="15049" max="15049" width="9" style="3" bestFit="1" customWidth="1"/>
    <col min="15050" max="15050" width="2.28515625" style="3" customWidth="1"/>
    <col min="15051" max="15051" width="9" style="3" bestFit="1" customWidth="1"/>
    <col min="15052" max="15052" width="2.28515625" style="3" customWidth="1"/>
    <col min="15053" max="15053" width="9" style="3" bestFit="1" customWidth="1"/>
    <col min="15054" max="15054" width="5" style="3" customWidth="1"/>
    <col min="15055" max="15055" width="9" style="3" bestFit="1" customWidth="1"/>
    <col min="15056" max="15056" width="2.28515625" style="3" customWidth="1"/>
    <col min="15057" max="15057" width="9" style="3" bestFit="1" customWidth="1"/>
    <col min="15058" max="15058" width="2.28515625" style="3" customWidth="1"/>
    <col min="15059" max="15059" width="9" style="3" bestFit="1" customWidth="1"/>
    <col min="15060" max="15060" width="2.28515625" style="3" customWidth="1"/>
    <col min="15061" max="15061" width="9" style="3" bestFit="1" customWidth="1"/>
    <col min="15062" max="15062" width="6.28515625" style="3" customWidth="1"/>
    <col min="15063" max="15063" width="9.28515625" style="3" customWidth="1"/>
    <col min="15064" max="15064" width="9.42578125" style="3" customWidth="1"/>
    <col min="15065" max="15065" width="9.7109375" style="3" customWidth="1"/>
    <col min="15066" max="15066" width="4.42578125" style="3" customWidth="1"/>
    <col min="15067" max="15067" width="10.28515625" style="3" customWidth="1"/>
    <col min="15068" max="15294" width="7.28515625" style="3"/>
    <col min="15295" max="15295" width="2.28515625" style="3" customWidth="1"/>
    <col min="15296" max="15296" width="6" style="3" customWidth="1"/>
    <col min="15297" max="15298" width="2.28515625" style="3" customWidth="1"/>
    <col min="15299" max="15299" width="9" style="3" bestFit="1" customWidth="1"/>
    <col min="15300" max="15300" width="2.28515625" style="3" customWidth="1"/>
    <col min="15301" max="15301" width="9" style="3" bestFit="1" customWidth="1"/>
    <col min="15302" max="15302" width="2.28515625" style="3" customWidth="1"/>
    <col min="15303" max="15303" width="9" style="3" bestFit="1" customWidth="1"/>
    <col min="15304" max="15304" width="2.28515625" style="3" customWidth="1"/>
    <col min="15305" max="15305" width="9" style="3" bestFit="1" customWidth="1"/>
    <col min="15306" max="15306" width="2.28515625" style="3" customWidth="1"/>
    <col min="15307" max="15307" width="9" style="3" bestFit="1" customWidth="1"/>
    <col min="15308" max="15308" width="2.28515625" style="3" customWidth="1"/>
    <col min="15309" max="15309" width="9" style="3" bestFit="1" customWidth="1"/>
    <col min="15310" max="15310" width="5" style="3" customWidth="1"/>
    <col min="15311" max="15311" width="9" style="3" bestFit="1" customWidth="1"/>
    <col min="15312" max="15312" width="2.28515625" style="3" customWidth="1"/>
    <col min="15313" max="15313" width="9" style="3" bestFit="1" customWidth="1"/>
    <col min="15314" max="15314" width="2.28515625" style="3" customWidth="1"/>
    <col min="15315" max="15315" width="9" style="3" bestFit="1" customWidth="1"/>
    <col min="15316" max="15316" width="2.28515625" style="3" customWidth="1"/>
    <col min="15317" max="15317" width="9" style="3" bestFit="1" customWidth="1"/>
    <col min="15318" max="15318" width="6.28515625" style="3" customWidth="1"/>
    <col min="15319" max="15319" width="9.28515625" style="3" customWidth="1"/>
    <col min="15320" max="15320" width="9.42578125" style="3" customWidth="1"/>
    <col min="15321" max="15321" width="9.7109375" style="3" customWidth="1"/>
    <col min="15322" max="15322" width="4.42578125" style="3" customWidth="1"/>
    <col min="15323" max="15323" width="10.28515625" style="3" customWidth="1"/>
    <col min="15324" max="15550" width="7.28515625" style="3"/>
    <col min="15551" max="15551" width="2.28515625" style="3" customWidth="1"/>
    <col min="15552" max="15552" width="6" style="3" customWidth="1"/>
    <col min="15553" max="15554" width="2.28515625" style="3" customWidth="1"/>
    <col min="15555" max="15555" width="9" style="3" bestFit="1" customWidth="1"/>
    <col min="15556" max="15556" width="2.28515625" style="3" customWidth="1"/>
    <col min="15557" max="15557" width="9" style="3" bestFit="1" customWidth="1"/>
    <col min="15558" max="15558" width="2.28515625" style="3" customWidth="1"/>
    <col min="15559" max="15559" width="9" style="3" bestFit="1" customWidth="1"/>
    <col min="15560" max="15560" width="2.28515625" style="3" customWidth="1"/>
    <col min="15561" max="15561" width="9" style="3" bestFit="1" customWidth="1"/>
    <col min="15562" max="15562" width="2.28515625" style="3" customWidth="1"/>
    <col min="15563" max="15563" width="9" style="3" bestFit="1" customWidth="1"/>
    <col min="15564" max="15564" width="2.28515625" style="3" customWidth="1"/>
    <col min="15565" max="15565" width="9" style="3" bestFit="1" customWidth="1"/>
    <col min="15566" max="15566" width="5" style="3" customWidth="1"/>
    <col min="15567" max="15567" width="9" style="3" bestFit="1" customWidth="1"/>
    <col min="15568" max="15568" width="2.28515625" style="3" customWidth="1"/>
    <col min="15569" max="15569" width="9" style="3" bestFit="1" customWidth="1"/>
    <col min="15570" max="15570" width="2.28515625" style="3" customWidth="1"/>
    <col min="15571" max="15571" width="9" style="3" bestFit="1" customWidth="1"/>
    <col min="15572" max="15572" width="2.28515625" style="3" customWidth="1"/>
    <col min="15573" max="15573" width="9" style="3" bestFit="1" customWidth="1"/>
    <col min="15574" max="15574" width="6.28515625" style="3" customWidth="1"/>
    <col min="15575" max="15575" width="9.28515625" style="3" customWidth="1"/>
    <col min="15576" max="15576" width="9.42578125" style="3" customWidth="1"/>
    <col min="15577" max="15577" width="9.7109375" style="3" customWidth="1"/>
    <col min="15578" max="15578" width="4.42578125" style="3" customWidth="1"/>
    <col min="15579" max="15579" width="10.28515625" style="3" customWidth="1"/>
    <col min="15580" max="15806" width="7.28515625" style="3"/>
    <col min="15807" max="15807" width="2.28515625" style="3" customWidth="1"/>
    <col min="15808" max="15808" width="6" style="3" customWidth="1"/>
    <col min="15809" max="15810" width="2.28515625" style="3" customWidth="1"/>
    <col min="15811" max="15811" width="9" style="3" bestFit="1" customWidth="1"/>
    <col min="15812" max="15812" width="2.28515625" style="3" customWidth="1"/>
    <col min="15813" max="15813" width="9" style="3" bestFit="1" customWidth="1"/>
    <col min="15814" max="15814" width="2.28515625" style="3" customWidth="1"/>
    <col min="15815" max="15815" width="9" style="3" bestFit="1" customWidth="1"/>
    <col min="15816" max="15816" width="2.28515625" style="3" customWidth="1"/>
    <col min="15817" max="15817" width="9" style="3" bestFit="1" customWidth="1"/>
    <col min="15818" max="15818" width="2.28515625" style="3" customWidth="1"/>
    <col min="15819" max="15819" width="9" style="3" bestFit="1" customWidth="1"/>
    <col min="15820" max="15820" width="2.28515625" style="3" customWidth="1"/>
    <col min="15821" max="15821" width="9" style="3" bestFit="1" customWidth="1"/>
    <col min="15822" max="15822" width="5" style="3" customWidth="1"/>
    <col min="15823" max="15823" width="9" style="3" bestFit="1" customWidth="1"/>
    <col min="15824" max="15824" width="2.28515625" style="3" customWidth="1"/>
    <col min="15825" max="15825" width="9" style="3" bestFit="1" customWidth="1"/>
    <col min="15826" max="15826" width="2.28515625" style="3" customWidth="1"/>
    <col min="15827" max="15827" width="9" style="3" bestFit="1" customWidth="1"/>
    <col min="15828" max="15828" width="2.28515625" style="3" customWidth="1"/>
    <col min="15829" max="15829" width="9" style="3" bestFit="1" customWidth="1"/>
    <col min="15830" max="15830" width="6.28515625" style="3" customWidth="1"/>
    <col min="15831" max="15831" width="9.28515625" style="3" customWidth="1"/>
    <col min="15832" max="15832" width="9.42578125" style="3" customWidth="1"/>
    <col min="15833" max="15833" width="9.7109375" style="3" customWidth="1"/>
    <col min="15834" max="15834" width="4.42578125" style="3" customWidth="1"/>
    <col min="15835" max="15835" width="10.28515625" style="3" customWidth="1"/>
    <col min="15836" max="16062" width="7.28515625" style="3"/>
    <col min="16063" max="16063" width="2.28515625" style="3" customWidth="1"/>
    <col min="16064" max="16064" width="6" style="3" customWidth="1"/>
    <col min="16065" max="16066" width="2.28515625" style="3" customWidth="1"/>
    <col min="16067" max="16067" width="9" style="3" bestFit="1" customWidth="1"/>
    <col min="16068" max="16068" width="2.28515625" style="3" customWidth="1"/>
    <col min="16069" max="16069" width="9" style="3" bestFit="1" customWidth="1"/>
    <col min="16070" max="16070" width="2.28515625" style="3" customWidth="1"/>
    <col min="16071" max="16071" width="9" style="3" bestFit="1" customWidth="1"/>
    <col min="16072" max="16072" width="2.28515625" style="3" customWidth="1"/>
    <col min="16073" max="16073" width="9" style="3" bestFit="1" customWidth="1"/>
    <col min="16074" max="16074" width="2.28515625" style="3" customWidth="1"/>
    <col min="16075" max="16075" width="9" style="3" bestFit="1" customWidth="1"/>
    <col min="16076" max="16076" width="2.28515625" style="3" customWidth="1"/>
    <col min="16077" max="16077" width="9" style="3" bestFit="1" customWidth="1"/>
    <col min="16078" max="16078" width="5" style="3" customWidth="1"/>
    <col min="16079" max="16079" width="9" style="3" bestFit="1" customWidth="1"/>
    <col min="16080" max="16080" width="2.28515625" style="3" customWidth="1"/>
    <col min="16081" max="16081" width="9" style="3" bestFit="1" customWidth="1"/>
    <col min="16082" max="16082" width="2.28515625" style="3" customWidth="1"/>
    <col min="16083" max="16083" width="9" style="3" bestFit="1" customWidth="1"/>
    <col min="16084" max="16084" width="2.28515625" style="3" customWidth="1"/>
    <col min="16085" max="16085" width="9" style="3" bestFit="1" customWidth="1"/>
    <col min="16086" max="16086" width="6.28515625" style="3" customWidth="1"/>
    <col min="16087" max="16087" width="9.28515625" style="3" customWidth="1"/>
    <col min="16088" max="16088" width="9.42578125" style="3" customWidth="1"/>
    <col min="16089" max="16089" width="9.7109375" style="3" customWidth="1"/>
    <col min="16090" max="16090" width="4.42578125" style="3" customWidth="1"/>
    <col min="16091" max="16091" width="10.28515625" style="3" customWidth="1"/>
    <col min="16092" max="16384" width="7.28515625" style="3"/>
  </cols>
  <sheetData>
    <row r="2" spans="1:6" x14ac:dyDescent="0.25">
      <c r="A2" s="310" t="s">
        <v>96</v>
      </c>
      <c r="B2" s="310"/>
      <c r="C2" s="310"/>
      <c r="D2" s="310"/>
      <c r="E2" s="310"/>
    </row>
    <row r="3" spans="1:6" x14ac:dyDescent="0.25">
      <c r="A3" s="312" t="s">
        <v>97</v>
      </c>
      <c r="B3" s="312"/>
      <c r="C3" s="312"/>
      <c r="D3" s="312"/>
      <c r="E3" s="312"/>
    </row>
    <row r="4" spans="1:6" x14ac:dyDescent="0.25">
      <c r="A4" s="157"/>
      <c r="B4" s="157"/>
      <c r="C4" s="157"/>
      <c r="D4" s="157"/>
      <c r="E4" s="228"/>
    </row>
    <row r="5" spans="1:6" x14ac:dyDescent="0.25">
      <c r="A5" s="6" t="s">
        <v>119</v>
      </c>
    </row>
    <row r="6" spans="1:6" x14ac:dyDescent="0.25">
      <c r="A6" s="3" t="s">
        <v>110</v>
      </c>
    </row>
    <row r="7" spans="1:6" x14ac:dyDescent="0.25">
      <c r="B7" s="3" t="s">
        <v>123</v>
      </c>
      <c r="C7" s="3" t="s">
        <v>126</v>
      </c>
    </row>
    <row r="8" spans="1:6" x14ac:dyDescent="0.25">
      <c r="B8" s="3" t="s">
        <v>124</v>
      </c>
      <c r="C8" s="3" t="s">
        <v>127</v>
      </c>
    </row>
    <row r="9" spans="1:6" ht="15" customHeight="1" x14ac:dyDescent="0.25">
      <c r="B9" s="3" t="s">
        <v>125</v>
      </c>
      <c r="C9" s="3" t="s">
        <v>128</v>
      </c>
      <c r="F9" s="157"/>
    </row>
    <row r="10" spans="1:6" x14ac:dyDescent="0.25">
      <c r="A10" s="9"/>
      <c r="B10" s="86" t="s">
        <v>129</v>
      </c>
      <c r="C10" s="40" t="s">
        <v>130</v>
      </c>
      <c r="D10" s="62"/>
      <c r="E10" s="62"/>
      <c r="F10" s="47"/>
    </row>
    <row r="11" spans="1:6" x14ac:dyDescent="0.25">
      <c r="A11" s="9"/>
      <c r="B11" s="7"/>
      <c r="C11" s="40"/>
      <c r="D11" s="62"/>
      <c r="E11" s="62"/>
      <c r="F11" s="47"/>
    </row>
    <row r="12" spans="1:6" ht="15" customHeight="1" x14ac:dyDescent="0.25">
      <c r="A12" s="227"/>
      <c r="B12" s="312" t="s">
        <v>105</v>
      </c>
      <c r="C12" s="229"/>
      <c r="D12" s="229"/>
      <c r="E12" s="229"/>
      <c r="F12" s="229"/>
    </row>
    <row r="13" spans="1:6" ht="15.75" thickBot="1" x14ac:dyDescent="0.3">
      <c r="A13" s="12" t="s">
        <v>56</v>
      </c>
      <c r="B13" s="313"/>
      <c r="C13" s="8" t="s">
        <v>224</v>
      </c>
      <c r="D13" s="8" t="s">
        <v>99</v>
      </c>
      <c r="E13" s="8" t="s">
        <v>311</v>
      </c>
      <c r="F13" s="227"/>
    </row>
    <row r="14" spans="1:6" x14ac:dyDescent="0.25">
      <c r="A14" s="54" t="s">
        <v>57</v>
      </c>
      <c r="B14" s="52">
        <v>16193</v>
      </c>
      <c r="C14" s="34">
        <f>ROUND((B14/$C$33),4)</f>
        <v>0.19769999999999999</v>
      </c>
      <c r="D14" s="10">
        <v>0</v>
      </c>
      <c r="E14" s="34">
        <f>ROUND(B14/$B$31,4)-0.0001</f>
        <v>8.6499999999999994E-2</v>
      </c>
      <c r="F14" s="34"/>
    </row>
    <row r="15" spans="1:6" x14ac:dyDescent="0.25">
      <c r="A15" s="54" t="s">
        <v>87</v>
      </c>
      <c r="C15" s="10"/>
      <c r="D15" s="10">
        <v>0</v>
      </c>
      <c r="E15" s="10">
        <f t="shared" ref="E15:E27" si="0">ROUND(B15/$B$31,4)</f>
        <v>0</v>
      </c>
      <c r="F15" s="10"/>
    </row>
    <row r="16" spans="1:6" x14ac:dyDescent="0.25">
      <c r="A16" s="54" t="s">
        <v>58</v>
      </c>
      <c r="B16" s="52">
        <v>5129</v>
      </c>
      <c r="C16" s="34">
        <f t="shared" ref="C16:C21" si="1">ROUND((B16/$C$33),4)</f>
        <v>6.2600000000000003E-2</v>
      </c>
      <c r="D16" s="34">
        <f>ROUND((B16/$D$33),4)</f>
        <v>7.8200000000000006E-2</v>
      </c>
      <c r="E16" s="34">
        <f t="shared" si="0"/>
        <v>2.7400000000000001E-2</v>
      </c>
      <c r="F16" s="10"/>
    </row>
    <row r="17" spans="1:7" x14ac:dyDescent="0.25">
      <c r="A17" s="54" t="s">
        <v>59</v>
      </c>
      <c r="B17" s="52">
        <v>27752</v>
      </c>
      <c r="C17" s="34">
        <f t="shared" si="1"/>
        <v>0.33879999999999999</v>
      </c>
      <c r="D17" s="34">
        <f>ROUND((B17/$D$33),4)</f>
        <v>0.42320000000000002</v>
      </c>
      <c r="E17" s="34">
        <f t="shared" si="0"/>
        <v>0.1484</v>
      </c>
      <c r="F17" s="10"/>
    </row>
    <row r="18" spans="1:7" x14ac:dyDescent="0.25">
      <c r="A18" s="54" t="s">
        <v>60</v>
      </c>
      <c r="B18" s="52">
        <v>2131</v>
      </c>
      <c r="C18" s="34">
        <f t="shared" si="1"/>
        <v>2.5999999999999999E-2</v>
      </c>
      <c r="D18" s="34">
        <f>ROUND((B18/$D$33),4)</f>
        <v>3.2500000000000001E-2</v>
      </c>
      <c r="E18" s="34">
        <f t="shared" si="0"/>
        <v>1.14E-2</v>
      </c>
      <c r="F18" s="10"/>
    </row>
    <row r="19" spans="1:7" x14ac:dyDescent="0.25">
      <c r="A19" s="54" t="s">
        <v>61</v>
      </c>
      <c r="B19" s="52">
        <v>19966</v>
      </c>
      <c r="C19" s="34">
        <f t="shared" si="1"/>
        <v>0.24379999999999999</v>
      </c>
      <c r="D19" s="34">
        <f>ROUND((B19/$D$33),4)</f>
        <v>0.3044</v>
      </c>
      <c r="E19" s="34">
        <f t="shared" si="0"/>
        <v>0.10680000000000001</v>
      </c>
      <c r="F19" s="10"/>
    </row>
    <row r="20" spans="1:7" x14ac:dyDescent="0.25">
      <c r="A20" s="54" t="s">
        <v>62</v>
      </c>
      <c r="B20" s="52">
        <v>10603</v>
      </c>
      <c r="C20" s="34">
        <f t="shared" si="1"/>
        <v>0.1295</v>
      </c>
      <c r="D20" s="34">
        <f>ROUND((B20/$D$33),4)</f>
        <v>0.16170000000000001</v>
      </c>
      <c r="E20" s="34">
        <f t="shared" si="0"/>
        <v>5.67E-2</v>
      </c>
      <c r="F20" s="10"/>
    </row>
    <row r="21" spans="1:7" x14ac:dyDescent="0.25">
      <c r="A21" s="54" t="s">
        <v>63</v>
      </c>
      <c r="B21" s="52">
        <v>130</v>
      </c>
      <c r="C21" s="34">
        <f t="shared" si="1"/>
        <v>1.6000000000000001E-3</v>
      </c>
      <c r="D21" s="10">
        <v>0</v>
      </c>
      <c r="E21" s="34">
        <f t="shared" si="0"/>
        <v>6.9999999999999999E-4</v>
      </c>
      <c r="F21" s="34"/>
      <c r="G21" s="15"/>
    </row>
    <row r="22" spans="1:7" x14ac:dyDescent="0.25">
      <c r="A22" s="54" t="s">
        <v>64</v>
      </c>
      <c r="B22" s="52">
        <v>105130</v>
      </c>
      <c r="C22" s="10">
        <v>0</v>
      </c>
      <c r="D22" s="10">
        <v>0</v>
      </c>
      <c r="E22" s="34">
        <f t="shared" si="0"/>
        <v>0.56210000000000004</v>
      </c>
      <c r="F22" s="11"/>
      <c r="G22" s="15"/>
    </row>
    <row r="23" spans="1:7" x14ac:dyDescent="0.25">
      <c r="A23" s="54" t="s">
        <v>65</v>
      </c>
      <c r="B23" s="52">
        <v>1</v>
      </c>
      <c r="C23" s="34">
        <f>ROUND((B23/$C$33),4)</f>
        <v>0</v>
      </c>
      <c r="D23" s="10">
        <v>0</v>
      </c>
      <c r="E23" s="34">
        <f t="shared" si="0"/>
        <v>0</v>
      </c>
      <c r="F23" s="34"/>
      <c r="G23" s="15"/>
    </row>
    <row r="24" spans="1:7" x14ac:dyDescent="0.25">
      <c r="A24" s="54" t="s">
        <v>66</v>
      </c>
      <c r="B24" s="292"/>
      <c r="C24" s="33"/>
      <c r="D24" s="10">
        <v>0</v>
      </c>
      <c r="E24" s="10">
        <f t="shared" si="0"/>
        <v>0</v>
      </c>
      <c r="F24" s="10"/>
      <c r="G24" s="15"/>
    </row>
    <row r="25" spans="1:7" x14ac:dyDescent="0.25">
      <c r="A25" s="54" t="s">
        <v>67</v>
      </c>
      <c r="C25" s="33"/>
      <c r="D25" s="10">
        <v>0</v>
      </c>
      <c r="E25" s="10">
        <f t="shared" si="0"/>
        <v>0</v>
      </c>
      <c r="F25" s="10"/>
      <c r="G25" s="15"/>
    </row>
    <row r="26" spans="1:7" x14ac:dyDescent="0.25">
      <c r="A26" s="54" t="s">
        <v>68</v>
      </c>
      <c r="B26" s="33"/>
      <c r="C26" s="10"/>
      <c r="D26" s="10">
        <v>0</v>
      </c>
      <c r="E26" s="10">
        <f t="shared" si="0"/>
        <v>0</v>
      </c>
      <c r="F26" s="10"/>
      <c r="G26" s="15"/>
    </row>
    <row r="27" spans="1:7" x14ac:dyDescent="0.25">
      <c r="A27" s="25" t="s">
        <v>69</v>
      </c>
      <c r="C27" s="10"/>
      <c r="D27" s="10">
        <v>0</v>
      </c>
      <c r="E27" s="10">
        <f t="shared" si="0"/>
        <v>0</v>
      </c>
      <c r="F27" s="10"/>
      <c r="G27" s="15"/>
    </row>
    <row r="28" spans="1:7" x14ac:dyDescent="0.25">
      <c r="A28" s="25" t="s">
        <v>70</v>
      </c>
      <c r="B28" s="52"/>
      <c r="C28" s="34"/>
      <c r="D28" s="34"/>
      <c r="E28" s="34"/>
      <c r="F28" s="10"/>
      <c r="G28" s="15"/>
    </row>
    <row r="29" spans="1:7" x14ac:dyDescent="0.25">
      <c r="A29" s="25" t="s">
        <v>71</v>
      </c>
      <c r="C29" s="10"/>
      <c r="D29" s="10">
        <v>0</v>
      </c>
      <c r="E29" s="10">
        <f>ROUND(B29/$B$31,4)</f>
        <v>0</v>
      </c>
      <c r="F29" s="10"/>
      <c r="G29" s="15"/>
    </row>
    <row r="30" spans="1:7" x14ac:dyDescent="0.25">
      <c r="A30" s="25" t="s">
        <v>72</v>
      </c>
      <c r="C30" s="10"/>
      <c r="D30" s="10">
        <v>0</v>
      </c>
      <c r="E30" s="10">
        <f>ROUND(B30/$B$31,4)</f>
        <v>0</v>
      </c>
      <c r="F30" s="10"/>
      <c r="G30" s="15"/>
    </row>
    <row r="31" spans="1:7" x14ac:dyDescent="0.25">
      <c r="A31" s="54" t="s">
        <v>11</v>
      </c>
      <c r="B31" s="293">
        <f>SUM(B14:B30)</f>
        <v>187035</v>
      </c>
      <c r="C31" s="83">
        <f t="shared" ref="C31:D31" si="2">SUM(C14:C30)</f>
        <v>1</v>
      </c>
      <c r="D31" s="83">
        <f t="shared" si="2"/>
        <v>1</v>
      </c>
      <c r="E31" s="83">
        <f>SUM(E14:E30)</f>
        <v>1</v>
      </c>
      <c r="F31" s="21"/>
    </row>
    <row r="33" spans="1:5" x14ac:dyDescent="0.25">
      <c r="A33" s="256" t="s">
        <v>134</v>
      </c>
      <c r="B33" s="81"/>
      <c r="C33" s="294">
        <f>B14+B16+B17+B18+B19+B20+B21+B28+B23</f>
        <v>81905</v>
      </c>
      <c r="D33" s="294">
        <f>B16+B17+B18+B19+B20+B28</f>
        <v>65581</v>
      </c>
      <c r="E33" s="294">
        <v>216403</v>
      </c>
    </row>
  </sheetData>
  <mergeCells count="3">
    <mergeCell ref="A2:E2"/>
    <mergeCell ref="A3:E3"/>
    <mergeCell ref="B12:B13"/>
  </mergeCells>
  <printOptions horizontalCentered="1"/>
  <pageMargins left="0.7" right="0.7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D79"/>
  <sheetViews>
    <sheetView workbookViewId="0"/>
  </sheetViews>
  <sheetFormatPr defaultColWidth="7.28515625" defaultRowHeight="15" x14ac:dyDescent="0.25"/>
  <cols>
    <col min="1" max="1" width="9.28515625" style="3" bestFit="1" customWidth="1"/>
    <col min="2" max="2" width="16.28515625" style="3" customWidth="1"/>
    <col min="3" max="4" width="15.28515625" style="3" bestFit="1" customWidth="1"/>
    <col min="5" max="16384" width="7.28515625" style="3"/>
  </cols>
  <sheetData>
    <row r="2" spans="1:4" x14ac:dyDescent="0.25">
      <c r="A2" s="310" t="s">
        <v>79</v>
      </c>
      <c r="B2" s="310"/>
      <c r="C2" s="310"/>
      <c r="D2" s="310"/>
    </row>
    <row r="3" spans="1:4" x14ac:dyDescent="0.25">
      <c r="A3" s="310" t="s">
        <v>74</v>
      </c>
      <c r="B3" s="310"/>
      <c r="C3" s="310"/>
      <c r="D3" s="310"/>
    </row>
    <row r="5" spans="1:4" ht="15" customHeight="1" x14ac:dyDescent="0.25">
      <c r="A5" s="56" t="s">
        <v>120</v>
      </c>
      <c r="B5" s="56"/>
      <c r="C5" s="56"/>
      <c r="D5" s="56"/>
    </row>
    <row r="6" spans="1:4" x14ac:dyDescent="0.25">
      <c r="A6" s="3" t="s">
        <v>143</v>
      </c>
      <c r="C6" s="51"/>
      <c r="D6" s="51"/>
    </row>
    <row r="7" spans="1:4" x14ac:dyDescent="0.25">
      <c r="B7" s="4" t="s">
        <v>123</v>
      </c>
      <c r="C7" s="24" t="s">
        <v>126</v>
      </c>
    </row>
    <row r="8" spans="1:4" x14ac:dyDescent="0.25">
      <c r="B8" s="4" t="s">
        <v>124</v>
      </c>
      <c r="C8" s="24" t="s">
        <v>127</v>
      </c>
    </row>
    <row r="9" spans="1:4" ht="15.75" x14ac:dyDescent="0.25">
      <c r="B9" s="4" t="s">
        <v>125</v>
      </c>
      <c r="C9" s="24" t="s">
        <v>225</v>
      </c>
      <c r="D9" s="61"/>
    </row>
    <row r="10" spans="1:4" x14ac:dyDescent="0.25">
      <c r="B10" s="4" t="s">
        <v>129</v>
      </c>
      <c r="C10" s="24" t="s">
        <v>223</v>
      </c>
    </row>
    <row r="11" spans="1:4" x14ac:dyDescent="0.25">
      <c r="A11" s="9"/>
      <c r="B11" s="4" t="s">
        <v>220</v>
      </c>
      <c r="C11" s="24" t="s">
        <v>221</v>
      </c>
    </row>
    <row r="12" spans="1:4" ht="15.75" thickBot="1" x14ac:dyDescent="0.3">
      <c r="A12" s="9"/>
      <c r="B12" s="4"/>
    </row>
    <row r="13" spans="1:4" ht="15.75" thickBot="1" x14ac:dyDescent="0.3">
      <c r="A13" s="159" t="s">
        <v>125</v>
      </c>
      <c r="B13" s="4"/>
    </row>
    <row r="14" spans="1:4" x14ac:dyDescent="0.25">
      <c r="A14" s="160"/>
      <c r="B14" s="314" t="s">
        <v>75</v>
      </c>
    </row>
    <row r="15" spans="1:4" ht="15.75" thickBot="1" x14ac:dyDescent="0.3">
      <c r="A15" s="12" t="s">
        <v>56</v>
      </c>
      <c r="B15" s="315"/>
      <c r="C15" s="8" t="s">
        <v>21</v>
      </c>
    </row>
    <row r="16" spans="1:4" x14ac:dyDescent="0.25">
      <c r="A16" s="54" t="s">
        <v>57</v>
      </c>
      <c r="B16" s="206"/>
      <c r="C16" s="10">
        <v>0</v>
      </c>
    </row>
    <row r="17" spans="1:3" x14ac:dyDescent="0.25">
      <c r="A17" s="54" t="s">
        <v>87</v>
      </c>
      <c r="B17" s="206">
        <f>'Hyperion Data'!D23</f>
        <v>0</v>
      </c>
      <c r="C17" s="20">
        <f t="shared" ref="C17:C23" si="0">ROUND((B17/$C$35),4)</f>
        <v>0</v>
      </c>
    </row>
    <row r="18" spans="1:3" x14ac:dyDescent="0.25">
      <c r="A18" s="54" t="s">
        <v>58</v>
      </c>
      <c r="B18" s="206">
        <f>'Hyperion Data'!E23+'Hyperion Data'!V23</f>
        <v>591288043.17999983</v>
      </c>
      <c r="C18" s="20">
        <f t="shared" si="0"/>
        <v>2.5899999999999999E-2</v>
      </c>
    </row>
    <row r="19" spans="1:3" x14ac:dyDescent="0.25">
      <c r="A19" s="54" t="s">
        <v>59</v>
      </c>
      <c r="B19" s="206">
        <f>'Hyperion Data'!F23</f>
        <v>5071817069.4499998</v>
      </c>
      <c r="C19" s="20">
        <f>ROUND((B19/$C$35),4)-0.0001</f>
        <v>0.22170000000000001</v>
      </c>
    </row>
    <row r="20" spans="1:3" x14ac:dyDescent="0.25">
      <c r="A20" s="54" t="s">
        <v>60</v>
      </c>
      <c r="B20" s="206">
        <f>'Hyperion Data'!G23</f>
        <v>271501289.20999992</v>
      </c>
      <c r="C20" s="20">
        <f t="shared" si="0"/>
        <v>1.1900000000000001E-2</v>
      </c>
    </row>
    <row r="21" spans="1:3" x14ac:dyDescent="0.25">
      <c r="A21" s="54" t="s">
        <v>61</v>
      </c>
      <c r="B21" s="206">
        <f>'Hyperion Data'!H23</f>
        <v>3003503434.5</v>
      </c>
      <c r="C21" s="20">
        <f t="shared" si="0"/>
        <v>0.13139999999999999</v>
      </c>
    </row>
    <row r="22" spans="1:3" x14ac:dyDescent="0.25">
      <c r="A22" s="54" t="s">
        <v>62</v>
      </c>
      <c r="B22" s="206">
        <f>'Hyperion Data'!I23</f>
        <v>1499548716.8399999</v>
      </c>
      <c r="C22" s="20">
        <f t="shared" si="0"/>
        <v>6.5600000000000006E-2</v>
      </c>
    </row>
    <row r="23" spans="1:3" x14ac:dyDescent="0.25">
      <c r="A23" s="54" t="s">
        <v>63</v>
      </c>
      <c r="B23" s="206">
        <f>'Hyperion Data'!J23</f>
        <v>0</v>
      </c>
      <c r="C23" s="20">
        <f t="shared" si="0"/>
        <v>0</v>
      </c>
    </row>
    <row r="24" spans="1:3" x14ac:dyDescent="0.25">
      <c r="A24" s="54" t="s">
        <v>64</v>
      </c>
      <c r="B24" s="206">
        <f>'Hyperion Data'!K23</f>
        <v>12389559302.689997</v>
      </c>
      <c r="C24" s="20">
        <f>ROUND((B24/$C$35),4)</f>
        <v>0.54179999999999995</v>
      </c>
    </row>
    <row r="25" spans="1:3" x14ac:dyDescent="0.25">
      <c r="A25" s="54" t="s">
        <v>65</v>
      </c>
      <c r="B25" s="206">
        <f>'Hyperion Data'!P23</f>
        <v>38580018.899999999</v>
      </c>
      <c r="C25" s="20">
        <f>ROUND((B25/$C$35),4)</f>
        <v>1.6999999999999999E-3</v>
      </c>
    </row>
    <row r="26" spans="1:3" x14ac:dyDescent="0.25">
      <c r="A26" s="54" t="s">
        <v>66</v>
      </c>
      <c r="B26" s="206">
        <v>0</v>
      </c>
      <c r="C26" s="27">
        <v>0</v>
      </c>
    </row>
    <row r="27" spans="1:3" x14ac:dyDescent="0.25">
      <c r="A27" s="54" t="s">
        <v>67</v>
      </c>
      <c r="B27" s="206"/>
      <c r="C27" s="11">
        <v>0</v>
      </c>
    </row>
    <row r="28" spans="1:3" x14ac:dyDescent="0.25">
      <c r="A28" s="54" t="s">
        <v>68</v>
      </c>
      <c r="B28" s="206"/>
      <c r="C28" s="20">
        <f>ROUND((B28/$C$35),4)</f>
        <v>0</v>
      </c>
    </row>
    <row r="29" spans="1:3" x14ac:dyDescent="0.25">
      <c r="A29" s="25" t="s">
        <v>69</v>
      </c>
      <c r="B29" s="206"/>
      <c r="C29" s="27">
        <v>0</v>
      </c>
    </row>
    <row r="30" spans="1:3" x14ac:dyDescent="0.25">
      <c r="A30" s="25" t="s">
        <v>70</v>
      </c>
      <c r="B30" s="206"/>
      <c r="C30" s="20"/>
    </row>
    <row r="31" spans="1:3" x14ac:dyDescent="0.25">
      <c r="A31" s="25" t="s">
        <v>71</v>
      </c>
      <c r="B31" s="206"/>
      <c r="C31" s="10">
        <v>0</v>
      </c>
    </row>
    <row r="32" spans="1:3" x14ac:dyDescent="0.25">
      <c r="A32" s="25" t="s">
        <v>72</v>
      </c>
      <c r="B32" s="52"/>
      <c r="C32" s="10">
        <v>0</v>
      </c>
    </row>
    <row r="33" spans="1:3" x14ac:dyDescent="0.25">
      <c r="A33" s="54" t="s">
        <v>11</v>
      </c>
      <c r="B33" s="87">
        <f>SUM(B17:B32)</f>
        <v>22865797874.769997</v>
      </c>
      <c r="C33" s="83">
        <f>SUM(C16:C32)</f>
        <v>1</v>
      </c>
    </row>
    <row r="35" spans="1:3" x14ac:dyDescent="0.25">
      <c r="A35" s="74" t="s">
        <v>144</v>
      </c>
      <c r="B35" s="79"/>
      <c r="C35" s="68">
        <f>B17+B18+B19+B20+B21+B22+B23+B24+B25+B28+B30</f>
        <v>22865797874.769997</v>
      </c>
    </row>
    <row r="36" spans="1:3" ht="15.75" thickBot="1" x14ac:dyDescent="0.3"/>
    <row r="37" spans="1:3" ht="15.75" thickBot="1" x14ac:dyDescent="0.3">
      <c r="A37" s="158" t="s">
        <v>129</v>
      </c>
      <c r="B37" s="161"/>
    </row>
    <row r="38" spans="1:3" ht="15.75" thickBot="1" x14ac:dyDescent="0.3">
      <c r="A38" s="160"/>
      <c r="B38" s="71" t="s">
        <v>122</v>
      </c>
      <c r="C38" s="8" t="s">
        <v>21</v>
      </c>
    </row>
    <row r="39" spans="1:3" x14ac:dyDescent="0.25">
      <c r="A39" s="54" t="s">
        <v>57</v>
      </c>
      <c r="B39" s="203">
        <f>'Hyperion Data'!C40</f>
        <v>411485190.70999998</v>
      </c>
      <c r="C39" s="10">
        <v>0</v>
      </c>
    </row>
    <row r="40" spans="1:3" x14ac:dyDescent="0.25">
      <c r="A40" s="54" t="s">
        <v>87</v>
      </c>
      <c r="B40" s="203">
        <f>'Hyperion Data'!D40</f>
        <v>13948881.65</v>
      </c>
      <c r="C40" s="20">
        <f>ROUND((B40/$C$58),4)-0.0001</f>
        <v>1.38E-2</v>
      </c>
    </row>
    <row r="41" spans="1:3" x14ac:dyDescent="0.25">
      <c r="A41" s="54" t="s">
        <v>58</v>
      </c>
      <c r="B41" s="203">
        <f>'Hyperion Data'!E40+'Hyperion Data'!V40</f>
        <v>33002937.069999997</v>
      </c>
      <c r="C41" s="20">
        <f>ROUND((B41/$C$58),4)</f>
        <v>3.2800000000000003E-2</v>
      </c>
    </row>
    <row r="42" spans="1:3" x14ac:dyDescent="0.25">
      <c r="A42" s="54" t="s">
        <v>59</v>
      </c>
      <c r="B42" s="203">
        <f>'Hyperion Data'!F40</f>
        <v>193127549.64999998</v>
      </c>
      <c r="C42" s="20">
        <f>ROUND((B42/$C$58),4)+0.0001</f>
        <v>0.19219999999999998</v>
      </c>
    </row>
    <row r="43" spans="1:3" x14ac:dyDescent="0.25">
      <c r="A43" s="54" t="s">
        <v>60</v>
      </c>
      <c r="B43" s="203">
        <f>'Hyperion Data'!G40</f>
        <v>6416690.8599999994</v>
      </c>
      <c r="C43" s="20">
        <f t="shared" ref="C43:C48" si="1">ROUND((B43/$C$58),4)</f>
        <v>6.4000000000000003E-3</v>
      </c>
    </row>
    <row r="44" spans="1:3" x14ac:dyDescent="0.25">
      <c r="A44" s="54" t="s">
        <v>61</v>
      </c>
      <c r="B44" s="203">
        <f>'Hyperion Data'!H40</f>
        <v>125240090.53999999</v>
      </c>
      <c r="C44" s="20">
        <f>ROUND((B44/$C$58),4)+0</f>
        <v>0.1246</v>
      </c>
    </row>
    <row r="45" spans="1:3" x14ac:dyDescent="0.25">
      <c r="A45" s="54" t="s">
        <v>62</v>
      </c>
      <c r="B45" s="203">
        <f>'Hyperion Data'!I40</f>
        <v>65591027.549999997</v>
      </c>
      <c r="C45" s="20">
        <f t="shared" si="1"/>
        <v>6.5299999999999997E-2</v>
      </c>
    </row>
    <row r="46" spans="1:3" x14ac:dyDescent="0.25">
      <c r="A46" s="54" t="s">
        <v>63</v>
      </c>
      <c r="B46" s="203">
        <f>'Hyperion Data'!J40</f>
        <v>2460055.2699999996</v>
      </c>
      <c r="C46" s="20">
        <f t="shared" si="1"/>
        <v>2.3999999999999998E-3</v>
      </c>
    </row>
    <row r="47" spans="1:3" x14ac:dyDescent="0.25">
      <c r="A47" s="54" t="s">
        <v>64</v>
      </c>
      <c r="B47" s="203">
        <f>'Hyperion Data'!K40</f>
        <v>561698314.04000008</v>
      </c>
      <c r="C47" s="20">
        <f t="shared" si="1"/>
        <v>0.55879999999999996</v>
      </c>
    </row>
    <row r="48" spans="1:3" x14ac:dyDescent="0.25">
      <c r="A48" s="54" t="s">
        <v>65</v>
      </c>
      <c r="B48" s="204">
        <f>'Hyperion Data'!P40</f>
        <v>3737734.6099999994</v>
      </c>
      <c r="C48" s="20">
        <f t="shared" si="1"/>
        <v>3.7000000000000002E-3</v>
      </c>
    </row>
    <row r="49" spans="1:3" x14ac:dyDescent="0.25">
      <c r="A49" s="54" t="s">
        <v>66</v>
      </c>
      <c r="B49" s="205"/>
      <c r="C49" s="27">
        <v>0</v>
      </c>
    </row>
    <row r="50" spans="1:3" x14ac:dyDescent="0.25">
      <c r="A50" s="54" t="s">
        <v>67</v>
      </c>
      <c r="B50" s="205"/>
      <c r="C50" s="11">
        <v>0</v>
      </c>
    </row>
    <row r="51" spans="1:3" x14ac:dyDescent="0.25">
      <c r="A51" s="54" t="s">
        <v>68</v>
      </c>
      <c r="B51" s="204">
        <f>'Hyperion Data'!S40</f>
        <v>0</v>
      </c>
      <c r="C51" s="20">
        <f>ROUND((B51/$C$58),4)</f>
        <v>0</v>
      </c>
    </row>
    <row r="52" spans="1:3" x14ac:dyDescent="0.25">
      <c r="A52" s="25" t="s">
        <v>69</v>
      </c>
      <c r="B52" s="205"/>
      <c r="C52" s="27">
        <v>0</v>
      </c>
    </row>
    <row r="53" spans="1:3" x14ac:dyDescent="0.25">
      <c r="A53" s="25" t="s">
        <v>70</v>
      </c>
      <c r="B53" s="204"/>
      <c r="C53" s="20"/>
    </row>
    <row r="54" spans="1:3" x14ac:dyDescent="0.25">
      <c r="A54" s="25" t="s">
        <v>71</v>
      </c>
      <c r="C54" s="10">
        <v>0</v>
      </c>
    </row>
    <row r="55" spans="1:3" x14ac:dyDescent="0.25">
      <c r="A55" s="25" t="s">
        <v>72</v>
      </c>
      <c r="C55" s="10">
        <v>0</v>
      </c>
    </row>
    <row r="56" spans="1:3" x14ac:dyDescent="0.25">
      <c r="A56" s="54" t="s">
        <v>11</v>
      </c>
      <c r="B56" s="87">
        <f>SUM(B40:B55)</f>
        <v>1005223281.2400001</v>
      </c>
      <c r="C56" s="83">
        <f>SUM(C39:C55)</f>
        <v>1</v>
      </c>
    </row>
    <row r="58" spans="1:3" x14ac:dyDescent="0.25">
      <c r="A58" s="74" t="s">
        <v>131</v>
      </c>
      <c r="B58" s="79"/>
      <c r="C58" s="68">
        <f>B40+B41+B42+B43+B44+B45+B46+B47+B48+B51+B53</f>
        <v>1005223281.2400001</v>
      </c>
    </row>
    <row r="60" spans="1:3" ht="15" customHeight="1" thickBot="1" x14ac:dyDescent="0.3">
      <c r="B60" s="160"/>
    </row>
    <row r="61" spans="1:3" ht="15.75" thickBot="1" x14ac:dyDescent="0.3">
      <c r="A61" s="158" t="s">
        <v>220</v>
      </c>
      <c r="B61" s="160"/>
      <c r="C61" s="8" t="s">
        <v>21</v>
      </c>
    </row>
    <row r="62" spans="1:3" x14ac:dyDescent="0.25">
      <c r="B62" s="54" t="s">
        <v>57</v>
      </c>
      <c r="C62" s="10">
        <v>0</v>
      </c>
    </row>
    <row r="63" spans="1:3" x14ac:dyDescent="0.25">
      <c r="B63" s="54" t="s">
        <v>87</v>
      </c>
      <c r="C63" s="37">
        <f>ROUND((AVERAGE(C17,C40)),4)</f>
        <v>6.8999999999999999E-3</v>
      </c>
    </row>
    <row r="64" spans="1:3" x14ac:dyDescent="0.25">
      <c r="B64" s="54" t="s">
        <v>58</v>
      </c>
      <c r="C64" s="37">
        <f t="shared" ref="C64:C71" si="2">ROUND((AVERAGE(C18,C41)),4)</f>
        <v>2.9399999999999999E-2</v>
      </c>
    </row>
    <row r="65" spans="2:3" x14ac:dyDescent="0.25">
      <c r="B65" s="54" t="s">
        <v>59</v>
      </c>
      <c r="C65" s="37">
        <f>ROUND((AVERAGE(C19,C42)),4)-0.0001</f>
        <v>0.2069</v>
      </c>
    </row>
    <row r="66" spans="2:3" x14ac:dyDescent="0.25">
      <c r="B66" s="54" t="s">
        <v>60</v>
      </c>
      <c r="C66" s="37">
        <f t="shared" si="2"/>
        <v>9.1999999999999998E-3</v>
      </c>
    </row>
    <row r="67" spans="2:3" x14ac:dyDescent="0.25">
      <c r="B67" s="54" t="s">
        <v>61</v>
      </c>
      <c r="C67" s="37">
        <f>ROUND((AVERAGE(C21,C44)),4)-0.0001</f>
        <v>0.12790000000000001</v>
      </c>
    </row>
    <row r="68" spans="2:3" x14ac:dyDescent="0.25">
      <c r="B68" s="54" t="s">
        <v>62</v>
      </c>
      <c r="C68" s="37">
        <f t="shared" si="2"/>
        <v>6.5500000000000003E-2</v>
      </c>
    </row>
    <row r="69" spans="2:3" x14ac:dyDescent="0.25">
      <c r="B69" s="54" t="s">
        <v>63</v>
      </c>
      <c r="C69" s="37">
        <f t="shared" si="2"/>
        <v>1.1999999999999999E-3</v>
      </c>
    </row>
    <row r="70" spans="2:3" x14ac:dyDescent="0.25">
      <c r="B70" s="54" t="s">
        <v>64</v>
      </c>
      <c r="C70" s="37">
        <f>ROUND((AVERAGE(C24,C47)),4)-0</f>
        <v>0.55030000000000001</v>
      </c>
    </row>
    <row r="71" spans="2:3" x14ac:dyDescent="0.25">
      <c r="B71" s="54" t="s">
        <v>65</v>
      </c>
      <c r="C71" s="37">
        <f t="shared" si="2"/>
        <v>2.7000000000000001E-3</v>
      </c>
    </row>
    <row r="72" spans="2:3" x14ac:dyDescent="0.25">
      <c r="B72" s="54" t="s">
        <v>66</v>
      </c>
      <c r="C72" s="27">
        <v>0</v>
      </c>
    </row>
    <row r="73" spans="2:3" x14ac:dyDescent="0.25">
      <c r="B73" s="54" t="s">
        <v>67</v>
      </c>
      <c r="C73" s="11">
        <v>0</v>
      </c>
    </row>
    <row r="74" spans="2:3" x14ac:dyDescent="0.25">
      <c r="B74" s="54" t="s">
        <v>68</v>
      </c>
      <c r="C74" s="37">
        <f>ROUND((AVERAGE(C28,C51)),4)</f>
        <v>0</v>
      </c>
    </row>
    <row r="75" spans="2:3" x14ac:dyDescent="0.25">
      <c r="B75" s="25" t="s">
        <v>69</v>
      </c>
      <c r="C75" s="27">
        <v>0</v>
      </c>
    </row>
    <row r="76" spans="2:3" x14ac:dyDescent="0.25">
      <c r="B76" s="25" t="s">
        <v>70</v>
      </c>
      <c r="C76" s="37"/>
    </row>
    <row r="77" spans="2:3" x14ac:dyDescent="0.25">
      <c r="B77" s="25" t="s">
        <v>71</v>
      </c>
      <c r="C77" s="10">
        <v>0</v>
      </c>
    </row>
    <row r="78" spans="2:3" x14ac:dyDescent="0.25">
      <c r="B78" s="25" t="s">
        <v>72</v>
      </c>
      <c r="C78" s="10">
        <v>0</v>
      </c>
    </row>
    <row r="79" spans="2:3" x14ac:dyDescent="0.25">
      <c r="B79" s="54" t="s">
        <v>11</v>
      </c>
      <c r="C79" s="83">
        <f>SUM(C62:C78)</f>
        <v>1</v>
      </c>
    </row>
  </sheetData>
  <mergeCells count="3">
    <mergeCell ref="A2:D2"/>
    <mergeCell ref="A3:D3"/>
    <mergeCell ref="B14:B15"/>
  </mergeCells>
  <printOptions horizontalCentered="1"/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E35"/>
  <sheetViews>
    <sheetView workbookViewId="0">
      <selection sqref="A1:D1"/>
    </sheetView>
  </sheetViews>
  <sheetFormatPr defaultColWidth="7.28515625" defaultRowHeight="15" x14ac:dyDescent="0.25"/>
  <cols>
    <col min="1" max="1" width="9.28515625" style="3" bestFit="1" customWidth="1"/>
    <col min="2" max="2" width="17.28515625" style="3" customWidth="1"/>
    <col min="3" max="3" width="15" style="3" customWidth="1"/>
    <col min="4" max="4" width="6.42578125" style="3" customWidth="1"/>
    <col min="5" max="187" width="7.28515625" style="3"/>
    <col min="188" max="188" width="2.28515625" style="3" customWidth="1"/>
    <col min="189" max="189" width="6" style="3" customWidth="1"/>
    <col min="190" max="191" width="2.28515625" style="3" customWidth="1"/>
    <col min="192" max="192" width="9" style="3" bestFit="1" customWidth="1"/>
    <col min="193" max="193" width="2.28515625" style="3" customWidth="1"/>
    <col min="194" max="194" width="9" style="3" bestFit="1" customWidth="1"/>
    <col min="195" max="195" width="2.28515625" style="3" customWidth="1"/>
    <col min="196" max="196" width="9" style="3" bestFit="1" customWidth="1"/>
    <col min="197" max="197" width="2.28515625" style="3" customWidth="1"/>
    <col min="198" max="198" width="9" style="3" bestFit="1" customWidth="1"/>
    <col min="199" max="199" width="2.28515625" style="3" customWidth="1"/>
    <col min="200" max="200" width="9" style="3" bestFit="1" customWidth="1"/>
    <col min="201" max="201" width="2.28515625" style="3" customWidth="1"/>
    <col min="202" max="202" width="9" style="3" bestFit="1" customWidth="1"/>
    <col min="203" max="203" width="5" style="3" customWidth="1"/>
    <col min="204" max="204" width="9" style="3" bestFit="1" customWidth="1"/>
    <col min="205" max="205" width="2.28515625" style="3" customWidth="1"/>
    <col min="206" max="206" width="9" style="3" bestFit="1" customWidth="1"/>
    <col min="207" max="207" width="2.28515625" style="3" customWidth="1"/>
    <col min="208" max="208" width="9" style="3" bestFit="1" customWidth="1"/>
    <col min="209" max="209" width="2.28515625" style="3" customWidth="1"/>
    <col min="210" max="210" width="9" style="3" bestFit="1" customWidth="1"/>
    <col min="211" max="211" width="6.28515625" style="3" customWidth="1"/>
    <col min="212" max="212" width="9.28515625" style="3" customWidth="1"/>
    <col min="213" max="213" width="9.42578125" style="3" customWidth="1"/>
    <col min="214" max="214" width="9.7109375" style="3" customWidth="1"/>
    <col min="215" max="215" width="4.42578125" style="3" customWidth="1"/>
    <col min="216" max="216" width="10.28515625" style="3" customWidth="1"/>
    <col min="217" max="443" width="7.28515625" style="3"/>
    <col min="444" max="444" width="2.28515625" style="3" customWidth="1"/>
    <col min="445" max="445" width="6" style="3" customWidth="1"/>
    <col min="446" max="447" width="2.28515625" style="3" customWidth="1"/>
    <col min="448" max="448" width="9" style="3" bestFit="1" customWidth="1"/>
    <col min="449" max="449" width="2.28515625" style="3" customWidth="1"/>
    <col min="450" max="450" width="9" style="3" bestFit="1" customWidth="1"/>
    <col min="451" max="451" width="2.28515625" style="3" customWidth="1"/>
    <col min="452" max="452" width="9" style="3" bestFit="1" customWidth="1"/>
    <col min="453" max="453" width="2.28515625" style="3" customWidth="1"/>
    <col min="454" max="454" width="9" style="3" bestFit="1" customWidth="1"/>
    <col min="455" max="455" width="2.28515625" style="3" customWidth="1"/>
    <col min="456" max="456" width="9" style="3" bestFit="1" customWidth="1"/>
    <col min="457" max="457" width="2.28515625" style="3" customWidth="1"/>
    <col min="458" max="458" width="9" style="3" bestFit="1" customWidth="1"/>
    <col min="459" max="459" width="5" style="3" customWidth="1"/>
    <col min="460" max="460" width="9" style="3" bestFit="1" customWidth="1"/>
    <col min="461" max="461" width="2.28515625" style="3" customWidth="1"/>
    <col min="462" max="462" width="9" style="3" bestFit="1" customWidth="1"/>
    <col min="463" max="463" width="2.28515625" style="3" customWidth="1"/>
    <col min="464" max="464" width="9" style="3" bestFit="1" customWidth="1"/>
    <col min="465" max="465" width="2.28515625" style="3" customWidth="1"/>
    <col min="466" max="466" width="9" style="3" bestFit="1" customWidth="1"/>
    <col min="467" max="467" width="6.28515625" style="3" customWidth="1"/>
    <col min="468" max="468" width="9.28515625" style="3" customWidth="1"/>
    <col min="469" max="469" width="9.42578125" style="3" customWidth="1"/>
    <col min="470" max="470" width="9.7109375" style="3" customWidth="1"/>
    <col min="471" max="471" width="4.42578125" style="3" customWidth="1"/>
    <col min="472" max="472" width="10.28515625" style="3" customWidth="1"/>
    <col min="473" max="699" width="7.28515625" style="3"/>
    <col min="700" max="700" width="2.28515625" style="3" customWidth="1"/>
    <col min="701" max="701" width="6" style="3" customWidth="1"/>
    <col min="702" max="703" width="2.28515625" style="3" customWidth="1"/>
    <col min="704" max="704" width="9" style="3" bestFit="1" customWidth="1"/>
    <col min="705" max="705" width="2.28515625" style="3" customWidth="1"/>
    <col min="706" max="706" width="9" style="3" bestFit="1" customWidth="1"/>
    <col min="707" max="707" width="2.28515625" style="3" customWidth="1"/>
    <col min="708" max="708" width="9" style="3" bestFit="1" customWidth="1"/>
    <col min="709" max="709" width="2.28515625" style="3" customWidth="1"/>
    <col min="710" max="710" width="9" style="3" bestFit="1" customWidth="1"/>
    <col min="711" max="711" width="2.28515625" style="3" customWidth="1"/>
    <col min="712" max="712" width="9" style="3" bestFit="1" customWidth="1"/>
    <col min="713" max="713" width="2.28515625" style="3" customWidth="1"/>
    <col min="714" max="714" width="9" style="3" bestFit="1" customWidth="1"/>
    <col min="715" max="715" width="5" style="3" customWidth="1"/>
    <col min="716" max="716" width="9" style="3" bestFit="1" customWidth="1"/>
    <col min="717" max="717" width="2.28515625" style="3" customWidth="1"/>
    <col min="718" max="718" width="9" style="3" bestFit="1" customWidth="1"/>
    <col min="719" max="719" width="2.28515625" style="3" customWidth="1"/>
    <col min="720" max="720" width="9" style="3" bestFit="1" customWidth="1"/>
    <col min="721" max="721" width="2.28515625" style="3" customWidth="1"/>
    <col min="722" max="722" width="9" style="3" bestFit="1" customWidth="1"/>
    <col min="723" max="723" width="6.28515625" style="3" customWidth="1"/>
    <col min="724" max="724" width="9.28515625" style="3" customWidth="1"/>
    <col min="725" max="725" width="9.42578125" style="3" customWidth="1"/>
    <col min="726" max="726" width="9.7109375" style="3" customWidth="1"/>
    <col min="727" max="727" width="4.42578125" style="3" customWidth="1"/>
    <col min="728" max="728" width="10.28515625" style="3" customWidth="1"/>
    <col min="729" max="955" width="7.28515625" style="3"/>
    <col min="956" max="956" width="2.28515625" style="3" customWidth="1"/>
    <col min="957" max="957" width="6" style="3" customWidth="1"/>
    <col min="958" max="959" width="2.28515625" style="3" customWidth="1"/>
    <col min="960" max="960" width="9" style="3" bestFit="1" customWidth="1"/>
    <col min="961" max="961" width="2.28515625" style="3" customWidth="1"/>
    <col min="962" max="962" width="9" style="3" bestFit="1" customWidth="1"/>
    <col min="963" max="963" width="2.28515625" style="3" customWidth="1"/>
    <col min="964" max="964" width="9" style="3" bestFit="1" customWidth="1"/>
    <col min="965" max="965" width="2.28515625" style="3" customWidth="1"/>
    <col min="966" max="966" width="9" style="3" bestFit="1" customWidth="1"/>
    <col min="967" max="967" width="2.28515625" style="3" customWidth="1"/>
    <col min="968" max="968" width="9" style="3" bestFit="1" customWidth="1"/>
    <col min="969" max="969" width="2.28515625" style="3" customWidth="1"/>
    <col min="970" max="970" width="9" style="3" bestFit="1" customWidth="1"/>
    <col min="971" max="971" width="5" style="3" customWidth="1"/>
    <col min="972" max="972" width="9" style="3" bestFit="1" customWidth="1"/>
    <col min="973" max="973" width="2.28515625" style="3" customWidth="1"/>
    <col min="974" max="974" width="9" style="3" bestFit="1" customWidth="1"/>
    <col min="975" max="975" width="2.28515625" style="3" customWidth="1"/>
    <col min="976" max="976" width="9" style="3" bestFit="1" customWidth="1"/>
    <col min="977" max="977" width="2.28515625" style="3" customWidth="1"/>
    <col min="978" max="978" width="9" style="3" bestFit="1" customWidth="1"/>
    <col min="979" max="979" width="6.28515625" style="3" customWidth="1"/>
    <col min="980" max="980" width="9.28515625" style="3" customWidth="1"/>
    <col min="981" max="981" width="9.42578125" style="3" customWidth="1"/>
    <col min="982" max="982" width="9.7109375" style="3" customWidth="1"/>
    <col min="983" max="983" width="4.42578125" style="3" customWidth="1"/>
    <col min="984" max="984" width="10.28515625" style="3" customWidth="1"/>
    <col min="985" max="1211" width="7.28515625" style="3"/>
    <col min="1212" max="1212" width="2.28515625" style="3" customWidth="1"/>
    <col min="1213" max="1213" width="6" style="3" customWidth="1"/>
    <col min="1214" max="1215" width="2.28515625" style="3" customWidth="1"/>
    <col min="1216" max="1216" width="9" style="3" bestFit="1" customWidth="1"/>
    <col min="1217" max="1217" width="2.28515625" style="3" customWidth="1"/>
    <col min="1218" max="1218" width="9" style="3" bestFit="1" customWidth="1"/>
    <col min="1219" max="1219" width="2.28515625" style="3" customWidth="1"/>
    <col min="1220" max="1220" width="9" style="3" bestFit="1" customWidth="1"/>
    <col min="1221" max="1221" width="2.28515625" style="3" customWidth="1"/>
    <col min="1222" max="1222" width="9" style="3" bestFit="1" customWidth="1"/>
    <col min="1223" max="1223" width="2.28515625" style="3" customWidth="1"/>
    <col min="1224" max="1224" width="9" style="3" bestFit="1" customWidth="1"/>
    <col min="1225" max="1225" width="2.28515625" style="3" customWidth="1"/>
    <col min="1226" max="1226" width="9" style="3" bestFit="1" customWidth="1"/>
    <col min="1227" max="1227" width="5" style="3" customWidth="1"/>
    <col min="1228" max="1228" width="9" style="3" bestFit="1" customWidth="1"/>
    <col min="1229" max="1229" width="2.28515625" style="3" customWidth="1"/>
    <col min="1230" max="1230" width="9" style="3" bestFit="1" customWidth="1"/>
    <col min="1231" max="1231" width="2.28515625" style="3" customWidth="1"/>
    <col min="1232" max="1232" width="9" style="3" bestFit="1" customWidth="1"/>
    <col min="1233" max="1233" width="2.28515625" style="3" customWidth="1"/>
    <col min="1234" max="1234" width="9" style="3" bestFit="1" customWidth="1"/>
    <col min="1235" max="1235" width="6.28515625" style="3" customWidth="1"/>
    <col min="1236" max="1236" width="9.28515625" style="3" customWidth="1"/>
    <col min="1237" max="1237" width="9.42578125" style="3" customWidth="1"/>
    <col min="1238" max="1238" width="9.7109375" style="3" customWidth="1"/>
    <col min="1239" max="1239" width="4.42578125" style="3" customWidth="1"/>
    <col min="1240" max="1240" width="10.28515625" style="3" customWidth="1"/>
    <col min="1241" max="1467" width="7.28515625" style="3"/>
    <col min="1468" max="1468" width="2.28515625" style="3" customWidth="1"/>
    <col min="1469" max="1469" width="6" style="3" customWidth="1"/>
    <col min="1470" max="1471" width="2.28515625" style="3" customWidth="1"/>
    <col min="1472" max="1472" width="9" style="3" bestFit="1" customWidth="1"/>
    <col min="1473" max="1473" width="2.28515625" style="3" customWidth="1"/>
    <col min="1474" max="1474" width="9" style="3" bestFit="1" customWidth="1"/>
    <col min="1475" max="1475" width="2.28515625" style="3" customWidth="1"/>
    <col min="1476" max="1476" width="9" style="3" bestFit="1" customWidth="1"/>
    <col min="1477" max="1477" width="2.28515625" style="3" customWidth="1"/>
    <col min="1478" max="1478" width="9" style="3" bestFit="1" customWidth="1"/>
    <col min="1479" max="1479" width="2.28515625" style="3" customWidth="1"/>
    <col min="1480" max="1480" width="9" style="3" bestFit="1" customWidth="1"/>
    <col min="1481" max="1481" width="2.28515625" style="3" customWidth="1"/>
    <col min="1482" max="1482" width="9" style="3" bestFit="1" customWidth="1"/>
    <col min="1483" max="1483" width="5" style="3" customWidth="1"/>
    <col min="1484" max="1484" width="9" style="3" bestFit="1" customWidth="1"/>
    <col min="1485" max="1485" width="2.28515625" style="3" customWidth="1"/>
    <col min="1486" max="1486" width="9" style="3" bestFit="1" customWidth="1"/>
    <col min="1487" max="1487" width="2.28515625" style="3" customWidth="1"/>
    <col min="1488" max="1488" width="9" style="3" bestFit="1" customWidth="1"/>
    <col min="1489" max="1489" width="2.28515625" style="3" customWidth="1"/>
    <col min="1490" max="1490" width="9" style="3" bestFit="1" customWidth="1"/>
    <col min="1491" max="1491" width="6.28515625" style="3" customWidth="1"/>
    <col min="1492" max="1492" width="9.28515625" style="3" customWidth="1"/>
    <col min="1493" max="1493" width="9.42578125" style="3" customWidth="1"/>
    <col min="1494" max="1494" width="9.7109375" style="3" customWidth="1"/>
    <col min="1495" max="1495" width="4.42578125" style="3" customWidth="1"/>
    <col min="1496" max="1496" width="10.28515625" style="3" customWidth="1"/>
    <col min="1497" max="1723" width="7.28515625" style="3"/>
    <col min="1724" max="1724" width="2.28515625" style="3" customWidth="1"/>
    <col min="1725" max="1725" width="6" style="3" customWidth="1"/>
    <col min="1726" max="1727" width="2.28515625" style="3" customWidth="1"/>
    <col min="1728" max="1728" width="9" style="3" bestFit="1" customWidth="1"/>
    <col min="1729" max="1729" width="2.28515625" style="3" customWidth="1"/>
    <col min="1730" max="1730" width="9" style="3" bestFit="1" customWidth="1"/>
    <col min="1731" max="1731" width="2.28515625" style="3" customWidth="1"/>
    <col min="1732" max="1732" width="9" style="3" bestFit="1" customWidth="1"/>
    <col min="1733" max="1733" width="2.28515625" style="3" customWidth="1"/>
    <col min="1734" max="1734" width="9" style="3" bestFit="1" customWidth="1"/>
    <col min="1735" max="1735" width="2.28515625" style="3" customWidth="1"/>
    <col min="1736" max="1736" width="9" style="3" bestFit="1" customWidth="1"/>
    <col min="1737" max="1737" width="2.28515625" style="3" customWidth="1"/>
    <col min="1738" max="1738" width="9" style="3" bestFit="1" customWidth="1"/>
    <col min="1739" max="1739" width="5" style="3" customWidth="1"/>
    <col min="1740" max="1740" width="9" style="3" bestFit="1" customWidth="1"/>
    <col min="1741" max="1741" width="2.28515625" style="3" customWidth="1"/>
    <col min="1742" max="1742" width="9" style="3" bestFit="1" customWidth="1"/>
    <col min="1743" max="1743" width="2.28515625" style="3" customWidth="1"/>
    <col min="1744" max="1744" width="9" style="3" bestFit="1" customWidth="1"/>
    <col min="1745" max="1745" width="2.28515625" style="3" customWidth="1"/>
    <col min="1746" max="1746" width="9" style="3" bestFit="1" customWidth="1"/>
    <col min="1747" max="1747" width="6.28515625" style="3" customWidth="1"/>
    <col min="1748" max="1748" width="9.28515625" style="3" customWidth="1"/>
    <col min="1749" max="1749" width="9.42578125" style="3" customWidth="1"/>
    <col min="1750" max="1750" width="9.7109375" style="3" customWidth="1"/>
    <col min="1751" max="1751" width="4.42578125" style="3" customWidth="1"/>
    <col min="1752" max="1752" width="10.28515625" style="3" customWidth="1"/>
    <col min="1753" max="1979" width="7.28515625" style="3"/>
    <col min="1980" max="1980" width="2.28515625" style="3" customWidth="1"/>
    <col min="1981" max="1981" width="6" style="3" customWidth="1"/>
    <col min="1982" max="1983" width="2.28515625" style="3" customWidth="1"/>
    <col min="1984" max="1984" width="9" style="3" bestFit="1" customWidth="1"/>
    <col min="1985" max="1985" width="2.28515625" style="3" customWidth="1"/>
    <col min="1986" max="1986" width="9" style="3" bestFit="1" customWidth="1"/>
    <col min="1987" max="1987" width="2.28515625" style="3" customWidth="1"/>
    <col min="1988" max="1988" width="9" style="3" bestFit="1" customWidth="1"/>
    <col min="1989" max="1989" width="2.28515625" style="3" customWidth="1"/>
    <col min="1990" max="1990" width="9" style="3" bestFit="1" customWidth="1"/>
    <col min="1991" max="1991" width="2.28515625" style="3" customWidth="1"/>
    <col min="1992" max="1992" width="9" style="3" bestFit="1" customWidth="1"/>
    <col min="1993" max="1993" width="2.28515625" style="3" customWidth="1"/>
    <col min="1994" max="1994" width="9" style="3" bestFit="1" customWidth="1"/>
    <col min="1995" max="1995" width="5" style="3" customWidth="1"/>
    <col min="1996" max="1996" width="9" style="3" bestFit="1" customWidth="1"/>
    <col min="1997" max="1997" width="2.28515625" style="3" customWidth="1"/>
    <col min="1998" max="1998" width="9" style="3" bestFit="1" customWidth="1"/>
    <col min="1999" max="1999" width="2.28515625" style="3" customWidth="1"/>
    <col min="2000" max="2000" width="9" style="3" bestFit="1" customWidth="1"/>
    <col min="2001" max="2001" width="2.28515625" style="3" customWidth="1"/>
    <col min="2002" max="2002" width="9" style="3" bestFit="1" customWidth="1"/>
    <col min="2003" max="2003" width="6.28515625" style="3" customWidth="1"/>
    <col min="2004" max="2004" width="9.28515625" style="3" customWidth="1"/>
    <col min="2005" max="2005" width="9.42578125" style="3" customWidth="1"/>
    <col min="2006" max="2006" width="9.7109375" style="3" customWidth="1"/>
    <col min="2007" max="2007" width="4.42578125" style="3" customWidth="1"/>
    <col min="2008" max="2008" width="10.28515625" style="3" customWidth="1"/>
    <col min="2009" max="2235" width="7.28515625" style="3"/>
    <col min="2236" max="2236" width="2.28515625" style="3" customWidth="1"/>
    <col min="2237" max="2237" width="6" style="3" customWidth="1"/>
    <col min="2238" max="2239" width="2.28515625" style="3" customWidth="1"/>
    <col min="2240" max="2240" width="9" style="3" bestFit="1" customWidth="1"/>
    <col min="2241" max="2241" width="2.28515625" style="3" customWidth="1"/>
    <col min="2242" max="2242" width="9" style="3" bestFit="1" customWidth="1"/>
    <col min="2243" max="2243" width="2.28515625" style="3" customWidth="1"/>
    <col min="2244" max="2244" width="9" style="3" bestFit="1" customWidth="1"/>
    <col min="2245" max="2245" width="2.28515625" style="3" customWidth="1"/>
    <col min="2246" max="2246" width="9" style="3" bestFit="1" customWidth="1"/>
    <col min="2247" max="2247" width="2.28515625" style="3" customWidth="1"/>
    <col min="2248" max="2248" width="9" style="3" bestFit="1" customWidth="1"/>
    <col min="2249" max="2249" width="2.28515625" style="3" customWidth="1"/>
    <col min="2250" max="2250" width="9" style="3" bestFit="1" customWidth="1"/>
    <col min="2251" max="2251" width="5" style="3" customWidth="1"/>
    <col min="2252" max="2252" width="9" style="3" bestFit="1" customWidth="1"/>
    <col min="2253" max="2253" width="2.28515625" style="3" customWidth="1"/>
    <col min="2254" max="2254" width="9" style="3" bestFit="1" customWidth="1"/>
    <col min="2255" max="2255" width="2.28515625" style="3" customWidth="1"/>
    <col min="2256" max="2256" width="9" style="3" bestFit="1" customWidth="1"/>
    <col min="2257" max="2257" width="2.28515625" style="3" customWidth="1"/>
    <col min="2258" max="2258" width="9" style="3" bestFit="1" customWidth="1"/>
    <col min="2259" max="2259" width="6.28515625" style="3" customWidth="1"/>
    <col min="2260" max="2260" width="9.28515625" style="3" customWidth="1"/>
    <col min="2261" max="2261" width="9.42578125" style="3" customWidth="1"/>
    <col min="2262" max="2262" width="9.7109375" style="3" customWidth="1"/>
    <col min="2263" max="2263" width="4.42578125" style="3" customWidth="1"/>
    <col min="2264" max="2264" width="10.28515625" style="3" customWidth="1"/>
    <col min="2265" max="2491" width="7.28515625" style="3"/>
    <col min="2492" max="2492" width="2.28515625" style="3" customWidth="1"/>
    <col min="2493" max="2493" width="6" style="3" customWidth="1"/>
    <col min="2494" max="2495" width="2.28515625" style="3" customWidth="1"/>
    <col min="2496" max="2496" width="9" style="3" bestFit="1" customWidth="1"/>
    <col min="2497" max="2497" width="2.28515625" style="3" customWidth="1"/>
    <col min="2498" max="2498" width="9" style="3" bestFit="1" customWidth="1"/>
    <col min="2499" max="2499" width="2.28515625" style="3" customWidth="1"/>
    <col min="2500" max="2500" width="9" style="3" bestFit="1" customWidth="1"/>
    <col min="2501" max="2501" width="2.28515625" style="3" customWidth="1"/>
    <col min="2502" max="2502" width="9" style="3" bestFit="1" customWidth="1"/>
    <col min="2503" max="2503" width="2.28515625" style="3" customWidth="1"/>
    <col min="2504" max="2504" width="9" style="3" bestFit="1" customWidth="1"/>
    <col min="2505" max="2505" width="2.28515625" style="3" customWidth="1"/>
    <col min="2506" max="2506" width="9" style="3" bestFit="1" customWidth="1"/>
    <col min="2507" max="2507" width="5" style="3" customWidth="1"/>
    <col min="2508" max="2508" width="9" style="3" bestFit="1" customWidth="1"/>
    <col min="2509" max="2509" width="2.28515625" style="3" customWidth="1"/>
    <col min="2510" max="2510" width="9" style="3" bestFit="1" customWidth="1"/>
    <col min="2511" max="2511" width="2.28515625" style="3" customWidth="1"/>
    <col min="2512" max="2512" width="9" style="3" bestFit="1" customWidth="1"/>
    <col min="2513" max="2513" width="2.28515625" style="3" customWidth="1"/>
    <col min="2514" max="2514" width="9" style="3" bestFit="1" customWidth="1"/>
    <col min="2515" max="2515" width="6.28515625" style="3" customWidth="1"/>
    <col min="2516" max="2516" width="9.28515625" style="3" customWidth="1"/>
    <col min="2517" max="2517" width="9.42578125" style="3" customWidth="1"/>
    <col min="2518" max="2518" width="9.7109375" style="3" customWidth="1"/>
    <col min="2519" max="2519" width="4.42578125" style="3" customWidth="1"/>
    <col min="2520" max="2520" width="10.28515625" style="3" customWidth="1"/>
    <col min="2521" max="2747" width="7.28515625" style="3"/>
    <col min="2748" max="2748" width="2.28515625" style="3" customWidth="1"/>
    <col min="2749" max="2749" width="6" style="3" customWidth="1"/>
    <col min="2750" max="2751" width="2.28515625" style="3" customWidth="1"/>
    <col min="2752" max="2752" width="9" style="3" bestFit="1" customWidth="1"/>
    <col min="2753" max="2753" width="2.28515625" style="3" customWidth="1"/>
    <col min="2754" max="2754" width="9" style="3" bestFit="1" customWidth="1"/>
    <col min="2755" max="2755" width="2.28515625" style="3" customWidth="1"/>
    <col min="2756" max="2756" width="9" style="3" bestFit="1" customWidth="1"/>
    <col min="2757" max="2757" width="2.28515625" style="3" customWidth="1"/>
    <col min="2758" max="2758" width="9" style="3" bestFit="1" customWidth="1"/>
    <col min="2759" max="2759" width="2.28515625" style="3" customWidth="1"/>
    <col min="2760" max="2760" width="9" style="3" bestFit="1" customWidth="1"/>
    <col min="2761" max="2761" width="2.28515625" style="3" customWidth="1"/>
    <col min="2762" max="2762" width="9" style="3" bestFit="1" customWidth="1"/>
    <col min="2763" max="2763" width="5" style="3" customWidth="1"/>
    <col min="2764" max="2764" width="9" style="3" bestFit="1" customWidth="1"/>
    <col min="2765" max="2765" width="2.28515625" style="3" customWidth="1"/>
    <col min="2766" max="2766" width="9" style="3" bestFit="1" customWidth="1"/>
    <col min="2767" max="2767" width="2.28515625" style="3" customWidth="1"/>
    <col min="2768" max="2768" width="9" style="3" bestFit="1" customWidth="1"/>
    <col min="2769" max="2769" width="2.28515625" style="3" customWidth="1"/>
    <col min="2770" max="2770" width="9" style="3" bestFit="1" customWidth="1"/>
    <col min="2771" max="2771" width="6.28515625" style="3" customWidth="1"/>
    <col min="2772" max="2772" width="9.28515625" style="3" customWidth="1"/>
    <col min="2773" max="2773" width="9.42578125" style="3" customWidth="1"/>
    <col min="2774" max="2774" width="9.7109375" style="3" customWidth="1"/>
    <col min="2775" max="2775" width="4.42578125" style="3" customWidth="1"/>
    <col min="2776" max="2776" width="10.28515625" style="3" customWidth="1"/>
    <col min="2777" max="3003" width="7.28515625" style="3"/>
    <col min="3004" max="3004" width="2.28515625" style="3" customWidth="1"/>
    <col min="3005" max="3005" width="6" style="3" customWidth="1"/>
    <col min="3006" max="3007" width="2.28515625" style="3" customWidth="1"/>
    <col min="3008" max="3008" width="9" style="3" bestFit="1" customWidth="1"/>
    <col min="3009" max="3009" width="2.28515625" style="3" customWidth="1"/>
    <col min="3010" max="3010" width="9" style="3" bestFit="1" customWidth="1"/>
    <col min="3011" max="3011" width="2.28515625" style="3" customWidth="1"/>
    <col min="3012" max="3012" width="9" style="3" bestFit="1" customWidth="1"/>
    <col min="3013" max="3013" width="2.28515625" style="3" customWidth="1"/>
    <col min="3014" max="3014" width="9" style="3" bestFit="1" customWidth="1"/>
    <col min="3015" max="3015" width="2.28515625" style="3" customWidth="1"/>
    <col min="3016" max="3016" width="9" style="3" bestFit="1" customWidth="1"/>
    <col min="3017" max="3017" width="2.28515625" style="3" customWidth="1"/>
    <col min="3018" max="3018" width="9" style="3" bestFit="1" customWidth="1"/>
    <col min="3019" max="3019" width="5" style="3" customWidth="1"/>
    <col min="3020" max="3020" width="9" style="3" bestFit="1" customWidth="1"/>
    <col min="3021" max="3021" width="2.28515625" style="3" customWidth="1"/>
    <col min="3022" max="3022" width="9" style="3" bestFit="1" customWidth="1"/>
    <col min="3023" max="3023" width="2.28515625" style="3" customWidth="1"/>
    <col min="3024" max="3024" width="9" style="3" bestFit="1" customWidth="1"/>
    <col min="3025" max="3025" width="2.28515625" style="3" customWidth="1"/>
    <col min="3026" max="3026" width="9" style="3" bestFit="1" customWidth="1"/>
    <col min="3027" max="3027" width="6.28515625" style="3" customWidth="1"/>
    <col min="3028" max="3028" width="9.28515625" style="3" customWidth="1"/>
    <col min="3029" max="3029" width="9.42578125" style="3" customWidth="1"/>
    <col min="3030" max="3030" width="9.7109375" style="3" customWidth="1"/>
    <col min="3031" max="3031" width="4.42578125" style="3" customWidth="1"/>
    <col min="3032" max="3032" width="10.28515625" style="3" customWidth="1"/>
    <col min="3033" max="3259" width="7.28515625" style="3"/>
    <col min="3260" max="3260" width="2.28515625" style="3" customWidth="1"/>
    <col min="3261" max="3261" width="6" style="3" customWidth="1"/>
    <col min="3262" max="3263" width="2.28515625" style="3" customWidth="1"/>
    <col min="3264" max="3264" width="9" style="3" bestFit="1" customWidth="1"/>
    <col min="3265" max="3265" width="2.28515625" style="3" customWidth="1"/>
    <col min="3266" max="3266" width="9" style="3" bestFit="1" customWidth="1"/>
    <col min="3267" max="3267" width="2.28515625" style="3" customWidth="1"/>
    <col min="3268" max="3268" width="9" style="3" bestFit="1" customWidth="1"/>
    <col min="3269" max="3269" width="2.28515625" style="3" customWidth="1"/>
    <col min="3270" max="3270" width="9" style="3" bestFit="1" customWidth="1"/>
    <col min="3271" max="3271" width="2.28515625" style="3" customWidth="1"/>
    <col min="3272" max="3272" width="9" style="3" bestFit="1" customWidth="1"/>
    <col min="3273" max="3273" width="2.28515625" style="3" customWidth="1"/>
    <col min="3274" max="3274" width="9" style="3" bestFit="1" customWidth="1"/>
    <col min="3275" max="3275" width="5" style="3" customWidth="1"/>
    <col min="3276" max="3276" width="9" style="3" bestFit="1" customWidth="1"/>
    <col min="3277" max="3277" width="2.28515625" style="3" customWidth="1"/>
    <col min="3278" max="3278" width="9" style="3" bestFit="1" customWidth="1"/>
    <col min="3279" max="3279" width="2.28515625" style="3" customWidth="1"/>
    <col min="3280" max="3280" width="9" style="3" bestFit="1" customWidth="1"/>
    <col min="3281" max="3281" width="2.28515625" style="3" customWidth="1"/>
    <col min="3282" max="3282" width="9" style="3" bestFit="1" customWidth="1"/>
    <col min="3283" max="3283" width="6.28515625" style="3" customWidth="1"/>
    <col min="3284" max="3284" width="9.28515625" style="3" customWidth="1"/>
    <col min="3285" max="3285" width="9.42578125" style="3" customWidth="1"/>
    <col min="3286" max="3286" width="9.7109375" style="3" customWidth="1"/>
    <col min="3287" max="3287" width="4.42578125" style="3" customWidth="1"/>
    <col min="3288" max="3288" width="10.28515625" style="3" customWidth="1"/>
    <col min="3289" max="3515" width="7.28515625" style="3"/>
    <col min="3516" max="3516" width="2.28515625" style="3" customWidth="1"/>
    <col min="3517" max="3517" width="6" style="3" customWidth="1"/>
    <col min="3518" max="3519" width="2.28515625" style="3" customWidth="1"/>
    <col min="3520" max="3520" width="9" style="3" bestFit="1" customWidth="1"/>
    <col min="3521" max="3521" width="2.28515625" style="3" customWidth="1"/>
    <col min="3522" max="3522" width="9" style="3" bestFit="1" customWidth="1"/>
    <col min="3523" max="3523" width="2.28515625" style="3" customWidth="1"/>
    <col min="3524" max="3524" width="9" style="3" bestFit="1" customWidth="1"/>
    <col min="3525" max="3525" width="2.28515625" style="3" customWidth="1"/>
    <col min="3526" max="3526" width="9" style="3" bestFit="1" customWidth="1"/>
    <col min="3527" max="3527" width="2.28515625" style="3" customWidth="1"/>
    <col min="3528" max="3528" width="9" style="3" bestFit="1" customWidth="1"/>
    <col min="3529" max="3529" width="2.28515625" style="3" customWidth="1"/>
    <col min="3530" max="3530" width="9" style="3" bestFit="1" customWidth="1"/>
    <col min="3531" max="3531" width="5" style="3" customWidth="1"/>
    <col min="3532" max="3532" width="9" style="3" bestFit="1" customWidth="1"/>
    <col min="3533" max="3533" width="2.28515625" style="3" customWidth="1"/>
    <col min="3534" max="3534" width="9" style="3" bestFit="1" customWidth="1"/>
    <col min="3535" max="3535" width="2.28515625" style="3" customWidth="1"/>
    <col min="3536" max="3536" width="9" style="3" bestFit="1" customWidth="1"/>
    <col min="3537" max="3537" width="2.28515625" style="3" customWidth="1"/>
    <col min="3538" max="3538" width="9" style="3" bestFit="1" customWidth="1"/>
    <col min="3539" max="3539" width="6.28515625" style="3" customWidth="1"/>
    <col min="3540" max="3540" width="9.28515625" style="3" customWidth="1"/>
    <col min="3541" max="3541" width="9.42578125" style="3" customWidth="1"/>
    <col min="3542" max="3542" width="9.7109375" style="3" customWidth="1"/>
    <col min="3543" max="3543" width="4.42578125" style="3" customWidth="1"/>
    <col min="3544" max="3544" width="10.28515625" style="3" customWidth="1"/>
    <col min="3545" max="3771" width="7.28515625" style="3"/>
    <col min="3772" max="3772" width="2.28515625" style="3" customWidth="1"/>
    <col min="3773" max="3773" width="6" style="3" customWidth="1"/>
    <col min="3774" max="3775" width="2.28515625" style="3" customWidth="1"/>
    <col min="3776" max="3776" width="9" style="3" bestFit="1" customWidth="1"/>
    <col min="3777" max="3777" width="2.28515625" style="3" customWidth="1"/>
    <col min="3778" max="3778" width="9" style="3" bestFit="1" customWidth="1"/>
    <col min="3779" max="3779" width="2.28515625" style="3" customWidth="1"/>
    <col min="3780" max="3780" width="9" style="3" bestFit="1" customWidth="1"/>
    <col min="3781" max="3781" width="2.28515625" style="3" customWidth="1"/>
    <col min="3782" max="3782" width="9" style="3" bestFit="1" customWidth="1"/>
    <col min="3783" max="3783" width="2.28515625" style="3" customWidth="1"/>
    <col min="3784" max="3784" width="9" style="3" bestFit="1" customWidth="1"/>
    <col min="3785" max="3785" width="2.28515625" style="3" customWidth="1"/>
    <col min="3786" max="3786" width="9" style="3" bestFit="1" customWidth="1"/>
    <col min="3787" max="3787" width="5" style="3" customWidth="1"/>
    <col min="3788" max="3788" width="9" style="3" bestFit="1" customWidth="1"/>
    <col min="3789" max="3789" width="2.28515625" style="3" customWidth="1"/>
    <col min="3790" max="3790" width="9" style="3" bestFit="1" customWidth="1"/>
    <col min="3791" max="3791" width="2.28515625" style="3" customWidth="1"/>
    <col min="3792" max="3792" width="9" style="3" bestFit="1" customWidth="1"/>
    <col min="3793" max="3793" width="2.28515625" style="3" customWidth="1"/>
    <col min="3794" max="3794" width="9" style="3" bestFit="1" customWidth="1"/>
    <col min="3795" max="3795" width="6.28515625" style="3" customWidth="1"/>
    <col min="3796" max="3796" width="9.28515625" style="3" customWidth="1"/>
    <col min="3797" max="3797" width="9.42578125" style="3" customWidth="1"/>
    <col min="3798" max="3798" width="9.7109375" style="3" customWidth="1"/>
    <col min="3799" max="3799" width="4.42578125" style="3" customWidth="1"/>
    <col min="3800" max="3800" width="10.28515625" style="3" customWidth="1"/>
    <col min="3801" max="4027" width="7.28515625" style="3"/>
    <col min="4028" max="4028" width="2.28515625" style="3" customWidth="1"/>
    <col min="4029" max="4029" width="6" style="3" customWidth="1"/>
    <col min="4030" max="4031" width="2.28515625" style="3" customWidth="1"/>
    <col min="4032" max="4032" width="9" style="3" bestFit="1" customWidth="1"/>
    <col min="4033" max="4033" width="2.28515625" style="3" customWidth="1"/>
    <col min="4034" max="4034" width="9" style="3" bestFit="1" customWidth="1"/>
    <col min="4035" max="4035" width="2.28515625" style="3" customWidth="1"/>
    <col min="4036" max="4036" width="9" style="3" bestFit="1" customWidth="1"/>
    <col min="4037" max="4037" width="2.28515625" style="3" customWidth="1"/>
    <col min="4038" max="4038" width="9" style="3" bestFit="1" customWidth="1"/>
    <col min="4039" max="4039" width="2.28515625" style="3" customWidth="1"/>
    <col min="4040" max="4040" width="9" style="3" bestFit="1" customWidth="1"/>
    <col min="4041" max="4041" width="2.28515625" style="3" customWidth="1"/>
    <col min="4042" max="4042" width="9" style="3" bestFit="1" customWidth="1"/>
    <col min="4043" max="4043" width="5" style="3" customWidth="1"/>
    <col min="4044" max="4044" width="9" style="3" bestFit="1" customWidth="1"/>
    <col min="4045" max="4045" width="2.28515625" style="3" customWidth="1"/>
    <col min="4046" max="4046" width="9" style="3" bestFit="1" customWidth="1"/>
    <col min="4047" max="4047" width="2.28515625" style="3" customWidth="1"/>
    <col min="4048" max="4048" width="9" style="3" bestFit="1" customWidth="1"/>
    <col min="4049" max="4049" width="2.28515625" style="3" customWidth="1"/>
    <col min="4050" max="4050" width="9" style="3" bestFit="1" customWidth="1"/>
    <col min="4051" max="4051" width="6.28515625" style="3" customWidth="1"/>
    <col min="4052" max="4052" width="9.28515625" style="3" customWidth="1"/>
    <col min="4053" max="4053" width="9.42578125" style="3" customWidth="1"/>
    <col min="4054" max="4054" width="9.7109375" style="3" customWidth="1"/>
    <col min="4055" max="4055" width="4.42578125" style="3" customWidth="1"/>
    <col min="4056" max="4056" width="10.28515625" style="3" customWidth="1"/>
    <col min="4057" max="4283" width="7.28515625" style="3"/>
    <col min="4284" max="4284" width="2.28515625" style="3" customWidth="1"/>
    <col min="4285" max="4285" width="6" style="3" customWidth="1"/>
    <col min="4286" max="4287" width="2.28515625" style="3" customWidth="1"/>
    <col min="4288" max="4288" width="9" style="3" bestFit="1" customWidth="1"/>
    <col min="4289" max="4289" width="2.28515625" style="3" customWidth="1"/>
    <col min="4290" max="4290" width="9" style="3" bestFit="1" customWidth="1"/>
    <col min="4291" max="4291" width="2.28515625" style="3" customWidth="1"/>
    <col min="4292" max="4292" width="9" style="3" bestFit="1" customWidth="1"/>
    <col min="4293" max="4293" width="2.28515625" style="3" customWidth="1"/>
    <col min="4294" max="4294" width="9" style="3" bestFit="1" customWidth="1"/>
    <col min="4295" max="4295" width="2.28515625" style="3" customWidth="1"/>
    <col min="4296" max="4296" width="9" style="3" bestFit="1" customWidth="1"/>
    <col min="4297" max="4297" width="2.28515625" style="3" customWidth="1"/>
    <col min="4298" max="4298" width="9" style="3" bestFit="1" customWidth="1"/>
    <col min="4299" max="4299" width="5" style="3" customWidth="1"/>
    <col min="4300" max="4300" width="9" style="3" bestFit="1" customWidth="1"/>
    <col min="4301" max="4301" width="2.28515625" style="3" customWidth="1"/>
    <col min="4302" max="4302" width="9" style="3" bestFit="1" customWidth="1"/>
    <col min="4303" max="4303" width="2.28515625" style="3" customWidth="1"/>
    <col min="4304" max="4304" width="9" style="3" bestFit="1" customWidth="1"/>
    <col min="4305" max="4305" width="2.28515625" style="3" customWidth="1"/>
    <col min="4306" max="4306" width="9" style="3" bestFit="1" customWidth="1"/>
    <col min="4307" max="4307" width="6.28515625" style="3" customWidth="1"/>
    <col min="4308" max="4308" width="9.28515625" style="3" customWidth="1"/>
    <col min="4309" max="4309" width="9.42578125" style="3" customWidth="1"/>
    <col min="4310" max="4310" width="9.7109375" style="3" customWidth="1"/>
    <col min="4311" max="4311" width="4.42578125" style="3" customWidth="1"/>
    <col min="4312" max="4312" width="10.28515625" style="3" customWidth="1"/>
    <col min="4313" max="4539" width="7.28515625" style="3"/>
    <col min="4540" max="4540" width="2.28515625" style="3" customWidth="1"/>
    <col min="4541" max="4541" width="6" style="3" customWidth="1"/>
    <col min="4542" max="4543" width="2.28515625" style="3" customWidth="1"/>
    <col min="4544" max="4544" width="9" style="3" bestFit="1" customWidth="1"/>
    <col min="4545" max="4545" width="2.28515625" style="3" customWidth="1"/>
    <col min="4546" max="4546" width="9" style="3" bestFit="1" customWidth="1"/>
    <col min="4547" max="4547" width="2.28515625" style="3" customWidth="1"/>
    <col min="4548" max="4548" width="9" style="3" bestFit="1" customWidth="1"/>
    <col min="4549" max="4549" width="2.28515625" style="3" customWidth="1"/>
    <col min="4550" max="4550" width="9" style="3" bestFit="1" customWidth="1"/>
    <col min="4551" max="4551" width="2.28515625" style="3" customWidth="1"/>
    <col min="4552" max="4552" width="9" style="3" bestFit="1" customWidth="1"/>
    <col min="4553" max="4553" width="2.28515625" style="3" customWidth="1"/>
    <col min="4554" max="4554" width="9" style="3" bestFit="1" customWidth="1"/>
    <col min="4555" max="4555" width="5" style="3" customWidth="1"/>
    <col min="4556" max="4556" width="9" style="3" bestFit="1" customWidth="1"/>
    <col min="4557" max="4557" width="2.28515625" style="3" customWidth="1"/>
    <col min="4558" max="4558" width="9" style="3" bestFit="1" customWidth="1"/>
    <col min="4559" max="4559" width="2.28515625" style="3" customWidth="1"/>
    <col min="4560" max="4560" width="9" style="3" bestFit="1" customWidth="1"/>
    <col min="4561" max="4561" width="2.28515625" style="3" customWidth="1"/>
    <col min="4562" max="4562" width="9" style="3" bestFit="1" customWidth="1"/>
    <col min="4563" max="4563" width="6.28515625" style="3" customWidth="1"/>
    <col min="4564" max="4564" width="9.28515625" style="3" customWidth="1"/>
    <col min="4565" max="4565" width="9.42578125" style="3" customWidth="1"/>
    <col min="4566" max="4566" width="9.7109375" style="3" customWidth="1"/>
    <col min="4567" max="4567" width="4.42578125" style="3" customWidth="1"/>
    <col min="4568" max="4568" width="10.28515625" style="3" customWidth="1"/>
    <col min="4569" max="4795" width="7.28515625" style="3"/>
    <col min="4796" max="4796" width="2.28515625" style="3" customWidth="1"/>
    <col min="4797" max="4797" width="6" style="3" customWidth="1"/>
    <col min="4798" max="4799" width="2.28515625" style="3" customWidth="1"/>
    <col min="4800" max="4800" width="9" style="3" bestFit="1" customWidth="1"/>
    <col min="4801" max="4801" width="2.28515625" style="3" customWidth="1"/>
    <col min="4802" max="4802" width="9" style="3" bestFit="1" customWidth="1"/>
    <col min="4803" max="4803" width="2.28515625" style="3" customWidth="1"/>
    <col min="4804" max="4804" width="9" style="3" bestFit="1" customWidth="1"/>
    <col min="4805" max="4805" width="2.28515625" style="3" customWidth="1"/>
    <col min="4806" max="4806" width="9" style="3" bestFit="1" customWidth="1"/>
    <col min="4807" max="4807" width="2.28515625" style="3" customWidth="1"/>
    <col min="4808" max="4808" width="9" style="3" bestFit="1" customWidth="1"/>
    <col min="4809" max="4809" width="2.28515625" style="3" customWidth="1"/>
    <col min="4810" max="4810" width="9" style="3" bestFit="1" customWidth="1"/>
    <col min="4811" max="4811" width="5" style="3" customWidth="1"/>
    <col min="4812" max="4812" width="9" style="3" bestFit="1" customWidth="1"/>
    <col min="4813" max="4813" width="2.28515625" style="3" customWidth="1"/>
    <col min="4814" max="4814" width="9" style="3" bestFit="1" customWidth="1"/>
    <col min="4815" max="4815" width="2.28515625" style="3" customWidth="1"/>
    <col min="4816" max="4816" width="9" style="3" bestFit="1" customWidth="1"/>
    <col min="4817" max="4817" width="2.28515625" style="3" customWidth="1"/>
    <col min="4818" max="4818" width="9" style="3" bestFit="1" customWidth="1"/>
    <col min="4819" max="4819" width="6.28515625" style="3" customWidth="1"/>
    <col min="4820" max="4820" width="9.28515625" style="3" customWidth="1"/>
    <col min="4821" max="4821" width="9.42578125" style="3" customWidth="1"/>
    <col min="4822" max="4822" width="9.7109375" style="3" customWidth="1"/>
    <col min="4823" max="4823" width="4.42578125" style="3" customWidth="1"/>
    <col min="4824" max="4824" width="10.28515625" style="3" customWidth="1"/>
    <col min="4825" max="5051" width="7.28515625" style="3"/>
    <col min="5052" max="5052" width="2.28515625" style="3" customWidth="1"/>
    <col min="5053" max="5053" width="6" style="3" customWidth="1"/>
    <col min="5054" max="5055" width="2.28515625" style="3" customWidth="1"/>
    <col min="5056" max="5056" width="9" style="3" bestFit="1" customWidth="1"/>
    <col min="5057" max="5057" width="2.28515625" style="3" customWidth="1"/>
    <col min="5058" max="5058" width="9" style="3" bestFit="1" customWidth="1"/>
    <col min="5059" max="5059" width="2.28515625" style="3" customWidth="1"/>
    <col min="5060" max="5060" width="9" style="3" bestFit="1" customWidth="1"/>
    <col min="5061" max="5061" width="2.28515625" style="3" customWidth="1"/>
    <col min="5062" max="5062" width="9" style="3" bestFit="1" customWidth="1"/>
    <col min="5063" max="5063" width="2.28515625" style="3" customWidth="1"/>
    <col min="5064" max="5064" width="9" style="3" bestFit="1" customWidth="1"/>
    <col min="5065" max="5065" width="2.28515625" style="3" customWidth="1"/>
    <col min="5066" max="5066" width="9" style="3" bestFit="1" customWidth="1"/>
    <col min="5067" max="5067" width="5" style="3" customWidth="1"/>
    <col min="5068" max="5068" width="9" style="3" bestFit="1" customWidth="1"/>
    <col min="5069" max="5069" width="2.28515625" style="3" customWidth="1"/>
    <col min="5070" max="5070" width="9" style="3" bestFit="1" customWidth="1"/>
    <col min="5071" max="5071" width="2.28515625" style="3" customWidth="1"/>
    <col min="5072" max="5072" width="9" style="3" bestFit="1" customWidth="1"/>
    <col min="5073" max="5073" width="2.28515625" style="3" customWidth="1"/>
    <col min="5074" max="5074" width="9" style="3" bestFit="1" customWidth="1"/>
    <col min="5075" max="5075" width="6.28515625" style="3" customWidth="1"/>
    <col min="5076" max="5076" width="9.28515625" style="3" customWidth="1"/>
    <col min="5077" max="5077" width="9.42578125" style="3" customWidth="1"/>
    <col min="5078" max="5078" width="9.7109375" style="3" customWidth="1"/>
    <col min="5079" max="5079" width="4.42578125" style="3" customWidth="1"/>
    <col min="5080" max="5080" width="10.28515625" style="3" customWidth="1"/>
    <col min="5081" max="5307" width="7.28515625" style="3"/>
    <col min="5308" max="5308" width="2.28515625" style="3" customWidth="1"/>
    <col min="5309" max="5309" width="6" style="3" customWidth="1"/>
    <col min="5310" max="5311" width="2.28515625" style="3" customWidth="1"/>
    <col min="5312" max="5312" width="9" style="3" bestFit="1" customWidth="1"/>
    <col min="5313" max="5313" width="2.28515625" style="3" customWidth="1"/>
    <col min="5314" max="5314" width="9" style="3" bestFit="1" customWidth="1"/>
    <col min="5315" max="5315" width="2.28515625" style="3" customWidth="1"/>
    <col min="5316" max="5316" width="9" style="3" bestFit="1" customWidth="1"/>
    <col min="5317" max="5317" width="2.28515625" style="3" customWidth="1"/>
    <col min="5318" max="5318" width="9" style="3" bestFit="1" customWidth="1"/>
    <col min="5319" max="5319" width="2.28515625" style="3" customWidth="1"/>
    <col min="5320" max="5320" width="9" style="3" bestFit="1" customWidth="1"/>
    <col min="5321" max="5321" width="2.28515625" style="3" customWidth="1"/>
    <col min="5322" max="5322" width="9" style="3" bestFit="1" customWidth="1"/>
    <col min="5323" max="5323" width="5" style="3" customWidth="1"/>
    <col min="5324" max="5324" width="9" style="3" bestFit="1" customWidth="1"/>
    <col min="5325" max="5325" width="2.28515625" style="3" customWidth="1"/>
    <col min="5326" max="5326" width="9" style="3" bestFit="1" customWidth="1"/>
    <col min="5327" max="5327" width="2.28515625" style="3" customWidth="1"/>
    <col min="5328" max="5328" width="9" style="3" bestFit="1" customWidth="1"/>
    <col min="5329" max="5329" width="2.28515625" style="3" customWidth="1"/>
    <col min="5330" max="5330" width="9" style="3" bestFit="1" customWidth="1"/>
    <col min="5331" max="5331" width="6.28515625" style="3" customWidth="1"/>
    <col min="5332" max="5332" width="9.28515625" style="3" customWidth="1"/>
    <col min="5333" max="5333" width="9.42578125" style="3" customWidth="1"/>
    <col min="5334" max="5334" width="9.7109375" style="3" customWidth="1"/>
    <col min="5335" max="5335" width="4.42578125" style="3" customWidth="1"/>
    <col min="5336" max="5336" width="10.28515625" style="3" customWidth="1"/>
    <col min="5337" max="5563" width="7.28515625" style="3"/>
    <col min="5564" max="5564" width="2.28515625" style="3" customWidth="1"/>
    <col min="5565" max="5565" width="6" style="3" customWidth="1"/>
    <col min="5566" max="5567" width="2.28515625" style="3" customWidth="1"/>
    <col min="5568" max="5568" width="9" style="3" bestFit="1" customWidth="1"/>
    <col min="5569" max="5569" width="2.28515625" style="3" customWidth="1"/>
    <col min="5570" max="5570" width="9" style="3" bestFit="1" customWidth="1"/>
    <col min="5571" max="5571" width="2.28515625" style="3" customWidth="1"/>
    <col min="5572" max="5572" width="9" style="3" bestFit="1" customWidth="1"/>
    <col min="5573" max="5573" width="2.28515625" style="3" customWidth="1"/>
    <col min="5574" max="5574" width="9" style="3" bestFit="1" customWidth="1"/>
    <col min="5575" max="5575" width="2.28515625" style="3" customWidth="1"/>
    <col min="5576" max="5576" width="9" style="3" bestFit="1" customWidth="1"/>
    <col min="5577" max="5577" width="2.28515625" style="3" customWidth="1"/>
    <col min="5578" max="5578" width="9" style="3" bestFit="1" customWidth="1"/>
    <col min="5579" max="5579" width="5" style="3" customWidth="1"/>
    <col min="5580" max="5580" width="9" style="3" bestFit="1" customWidth="1"/>
    <col min="5581" max="5581" width="2.28515625" style="3" customWidth="1"/>
    <col min="5582" max="5582" width="9" style="3" bestFit="1" customWidth="1"/>
    <col min="5583" max="5583" width="2.28515625" style="3" customWidth="1"/>
    <col min="5584" max="5584" width="9" style="3" bestFit="1" customWidth="1"/>
    <col min="5585" max="5585" width="2.28515625" style="3" customWidth="1"/>
    <col min="5586" max="5586" width="9" style="3" bestFit="1" customWidth="1"/>
    <col min="5587" max="5587" width="6.28515625" style="3" customWidth="1"/>
    <col min="5588" max="5588" width="9.28515625" style="3" customWidth="1"/>
    <col min="5589" max="5589" width="9.42578125" style="3" customWidth="1"/>
    <col min="5590" max="5590" width="9.7109375" style="3" customWidth="1"/>
    <col min="5591" max="5591" width="4.42578125" style="3" customWidth="1"/>
    <col min="5592" max="5592" width="10.28515625" style="3" customWidth="1"/>
    <col min="5593" max="5819" width="7.28515625" style="3"/>
    <col min="5820" max="5820" width="2.28515625" style="3" customWidth="1"/>
    <col min="5821" max="5821" width="6" style="3" customWidth="1"/>
    <col min="5822" max="5823" width="2.28515625" style="3" customWidth="1"/>
    <col min="5824" max="5824" width="9" style="3" bestFit="1" customWidth="1"/>
    <col min="5825" max="5825" width="2.28515625" style="3" customWidth="1"/>
    <col min="5826" max="5826" width="9" style="3" bestFit="1" customWidth="1"/>
    <col min="5827" max="5827" width="2.28515625" style="3" customWidth="1"/>
    <col min="5828" max="5828" width="9" style="3" bestFit="1" customWidth="1"/>
    <col min="5829" max="5829" width="2.28515625" style="3" customWidth="1"/>
    <col min="5830" max="5830" width="9" style="3" bestFit="1" customWidth="1"/>
    <col min="5831" max="5831" width="2.28515625" style="3" customWidth="1"/>
    <col min="5832" max="5832" width="9" style="3" bestFit="1" customWidth="1"/>
    <col min="5833" max="5833" width="2.28515625" style="3" customWidth="1"/>
    <col min="5834" max="5834" width="9" style="3" bestFit="1" customWidth="1"/>
    <col min="5835" max="5835" width="5" style="3" customWidth="1"/>
    <col min="5836" max="5836" width="9" style="3" bestFit="1" customWidth="1"/>
    <col min="5837" max="5837" width="2.28515625" style="3" customWidth="1"/>
    <col min="5838" max="5838" width="9" style="3" bestFit="1" customWidth="1"/>
    <col min="5839" max="5839" width="2.28515625" style="3" customWidth="1"/>
    <col min="5840" max="5840" width="9" style="3" bestFit="1" customWidth="1"/>
    <col min="5841" max="5841" width="2.28515625" style="3" customWidth="1"/>
    <col min="5842" max="5842" width="9" style="3" bestFit="1" customWidth="1"/>
    <col min="5843" max="5843" width="6.28515625" style="3" customWidth="1"/>
    <col min="5844" max="5844" width="9.28515625" style="3" customWidth="1"/>
    <col min="5845" max="5845" width="9.42578125" style="3" customWidth="1"/>
    <col min="5846" max="5846" width="9.7109375" style="3" customWidth="1"/>
    <col min="5847" max="5847" width="4.42578125" style="3" customWidth="1"/>
    <col min="5848" max="5848" width="10.28515625" style="3" customWidth="1"/>
    <col min="5849" max="6075" width="7.28515625" style="3"/>
    <col min="6076" max="6076" width="2.28515625" style="3" customWidth="1"/>
    <col min="6077" max="6077" width="6" style="3" customWidth="1"/>
    <col min="6078" max="6079" width="2.28515625" style="3" customWidth="1"/>
    <col min="6080" max="6080" width="9" style="3" bestFit="1" customWidth="1"/>
    <col min="6081" max="6081" width="2.28515625" style="3" customWidth="1"/>
    <col min="6082" max="6082" width="9" style="3" bestFit="1" customWidth="1"/>
    <col min="6083" max="6083" width="2.28515625" style="3" customWidth="1"/>
    <col min="6084" max="6084" width="9" style="3" bestFit="1" customWidth="1"/>
    <col min="6085" max="6085" width="2.28515625" style="3" customWidth="1"/>
    <col min="6086" max="6086" width="9" style="3" bestFit="1" customWidth="1"/>
    <col min="6087" max="6087" width="2.28515625" style="3" customWidth="1"/>
    <col min="6088" max="6088" width="9" style="3" bestFit="1" customWidth="1"/>
    <col min="6089" max="6089" width="2.28515625" style="3" customWidth="1"/>
    <col min="6090" max="6090" width="9" style="3" bestFit="1" customWidth="1"/>
    <col min="6091" max="6091" width="5" style="3" customWidth="1"/>
    <col min="6092" max="6092" width="9" style="3" bestFit="1" customWidth="1"/>
    <col min="6093" max="6093" width="2.28515625" style="3" customWidth="1"/>
    <col min="6094" max="6094" width="9" style="3" bestFit="1" customWidth="1"/>
    <col min="6095" max="6095" width="2.28515625" style="3" customWidth="1"/>
    <col min="6096" max="6096" width="9" style="3" bestFit="1" customWidth="1"/>
    <col min="6097" max="6097" width="2.28515625" style="3" customWidth="1"/>
    <col min="6098" max="6098" width="9" style="3" bestFit="1" customWidth="1"/>
    <col min="6099" max="6099" width="6.28515625" style="3" customWidth="1"/>
    <col min="6100" max="6100" width="9.28515625" style="3" customWidth="1"/>
    <col min="6101" max="6101" width="9.42578125" style="3" customWidth="1"/>
    <col min="6102" max="6102" width="9.7109375" style="3" customWidth="1"/>
    <col min="6103" max="6103" width="4.42578125" style="3" customWidth="1"/>
    <col min="6104" max="6104" width="10.28515625" style="3" customWidth="1"/>
    <col min="6105" max="6331" width="7.28515625" style="3"/>
    <col min="6332" max="6332" width="2.28515625" style="3" customWidth="1"/>
    <col min="6333" max="6333" width="6" style="3" customWidth="1"/>
    <col min="6334" max="6335" width="2.28515625" style="3" customWidth="1"/>
    <col min="6336" max="6336" width="9" style="3" bestFit="1" customWidth="1"/>
    <col min="6337" max="6337" width="2.28515625" style="3" customWidth="1"/>
    <col min="6338" max="6338" width="9" style="3" bestFit="1" customWidth="1"/>
    <col min="6339" max="6339" width="2.28515625" style="3" customWidth="1"/>
    <col min="6340" max="6340" width="9" style="3" bestFit="1" customWidth="1"/>
    <col min="6341" max="6341" width="2.28515625" style="3" customWidth="1"/>
    <col min="6342" max="6342" width="9" style="3" bestFit="1" customWidth="1"/>
    <col min="6343" max="6343" width="2.28515625" style="3" customWidth="1"/>
    <col min="6344" max="6344" width="9" style="3" bestFit="1" customWidth="1"/>
    <col min="6345" max="6345" width="2.28515625" style="3" customWidth="1"/>
    <col min="6346" max="6346" width="9" style="3" bestFit="1" customWidth="1"/>
    <col min="6347" max="6347" width="5" style="3" customWidth="1"/>
    <col min="6348" max="6348" width="9" style="3" bestFit="1" customWidth="1"/>
    <col min="6349" max="6349" width="2.28515625" style="3" customWidth="1"/>
    <col min="6350" max="6350" width="9" style="3" bestFit="1" customWidth="1"/>
    <col min="6351" max="6351" width="2.28515625" style="3" customWidth="1"/>
    <col min="6352" max="6352" width="9" style="3" bestFit="1" customWidth="1"/>
    <col min="6353" max="6353" width="2.28515625" style="3" customWidth="1"/>
    <col min="6354" max="6354" width="9" style="3" bestFit="1" customWidth="1"/>
    <col min="6355" max="6355" width="6.28515625" style="3" customWidth="1"/>
    <col min="6356" max="6356" width="9.28515625" style="3" customWidth="1"/>
    <col min="6357" max="6357" width="9.42578125" style="3" customWidth="1"/>
    <col min="6358" max="6358" width="9.7109375" style="3" customWidth="1"/>
    <col min="6359" max="6359" width="4.42578125" style="3" customWidth="1"/>
    <col min="6360" max="6360" width="10.28515625" style="3" customWidth="1"/>
    <col min="6361" max="6587" width="7.28515625" style="3"/>
    <col min="6588" max="6588" width="2.28515625" style="3" customWidth="1"/>
    <col min="6589" max="6589" width="6" style="3" customWidth="1"/>
    <col min="6590" max="6591" width="2.28515625" style="3" customWidth="1"/>
    <col min="6592" max="6592" width="9" style="3" bestFit="1" customWidth="1"/>
    <col min="6593" max="6593" width="2.28515625" style="3" customWidth="1"/>
    <col min="6594" max="6594" width="9" style="3" bestFit="1" customWidth="1"/>
    <col min="6595" max="6595" width="2.28515625" style="3" customWidth="1"/>
    <col min="6596" max="6596" width="9" style="3" bestFit="1" customWidth="1"/>
    <col min="6597" max="6597" width="2.28515625" style="3" customWidth="1"/>
    <col min="6598" max="6598" width="9" style="3" bestFit="1" customWidth="1"/>
    <col min="6599" max="6599" width="2.28515625" style="3" customWidth="1"/>
    <col min="6600" max="6600" width="9" style="3" bestFit="1" customWidth="1"/>
    <col min="6601" max="6601" width="2.28515625" style="3" customWidth="1"/>
    <col min="6602" max="6602" width="9" style="3" bestFit="1" customWidth="1"/>
    <col min="6603" max="6603" width="5" style="3" customWidth="1"/>
    <col min="6604" max="6604" width="9" style="3" bestFit="1" customWidth="1"/>
    <col min="6605" max="6605" width="2.28515625" style="3" customWidth="1"/>
    <col min="6606" max="6606" width="9" style="3" bestFit="1" customWidth="1"/>
    <col min="6607" max="6607" width="2.28515625" style="3" customWidth="1"/>
    <col min="6608" max="6608" width="9" style="3" bestFit="1" customWidth="1"/>
    <col min="6609" max="6609" width="2.28515625" style="3" customWidth="1"/>
    <col min="6610" max="6610" width="9" style="3" bestFit="1" customWidth="1"/>
    <col min="6611" max="6611" width="6.28515625" style="3" customWidth="1"/>
    <col min="6612" max="6612" width="9.28515625" style="3" customWidth="1"/>
    <col min="6613" max="6613" width="9.42578125" style="3" customWidth="1"/>
    <col min="6614" max="6614" width="9.7109375" style="3" customWidth="1"/>
    <col min="6615" max="6615" width="4.42578125" style="3" customWidth="1"/>
    <col min="6616" max="6616" width="10.28515625" style="3" customWidth="1"/>
    <col min="6617" max="6843" width="7.28515625" style="3"/>
    <col min="6844" max="6844" width="2.28515625" style="3" customWidth="1"/>
    <col min="6845" max="6845" width="6" style="3" customWidth="1"/>
    <col min="6846" max="6847" width="2.28515625" style="3" customWidth="1"/>
    <col min="6848" max="6848" width="9" style="3" bestFit="1" customWidth="1"/>
    <col min="6849" max="6849" width="2.28515625" style="3" customWidth="1"/>
    <col min="6850" max="6850" width="9" style="3" bestFit="1" customWidth="1"/>
    <col min="6851" max="6851" width="2.28515625" style="3" customWidth="1"/>
    <col min="6852" max="6852" width="9" style="3" bestFit="1" customWidth="1"/>
    <col min="6853" max="6853" width="2.28515625" style="3" customWidth="1"/>
    <col min="6854" max="6854" width="9" style="3" bestFit="1" customWidth="1"/>
    <col min="6855" max="6855" width="2.28515625" style="3" customWidth="1"/>
    <col min="6856" max="6856" width="9" style="3" bestFit="1" customWidth="1"/>
    <col min="6857" max="6857" width="2.28515625" style="3" customWidth="1"/>
    <col min="6858" max="6858" width="9" style="3" bestFit="1" customWidth="1"/>
    <col min="6859" max="6859" width="5" style="3" customWidth="1"/>
    <col min="6860" max="6860" width="9" style="3" bestFit="1" customWidth="1"/>
    <col min="6861" max="6861" width="2.28515625" style="3" customWidth="1"/>
    <col min="6862" max="6862" width="9" style="3" bestFit="1" customWidth="1"/>
    <col min="6863" max="6863" width="2.28515625" style="3" customWidth="1"/>
    <col min="6864" max="6864" width="9" style="3" bestFit="1" customWidth="1"/>
    <col min="6865" max="6865" width="2.28515625" style="3" customWidth="1"/>
    <col min="6866" max="6866" width="9" style="3" bestFit="1" customWidth="1"/>
    <col min="6867" max="6867" width="6.28515625" style="3" customWidth="1"/>
    <col min="6868" max="6868" width="9.28515625" style="3" customWidth="1"/>
    <col min="6869" max="6869" width="9.42578125" style="3" customWidth="1"/>
    <col min="6870" max="6870" width="9.7109375" style="3" customWidth="1"/>
    <col min="6871" max="6871" width="4.42578125" style="3" customWidth="1"/>
    <col min="6872" max="6872" width="10.28515625" style="3" customWidth="1"/>
    <col min="6873" max="7099" width="7.28515625" style="3"/>
    <col min="7100" max="7100" width="2.28515625" style="3" customWidth="1"/>
    <col min="7101" max="7101" width="6" style="3" customWidth="1"/>
    <col min="7102" max="7103" width="2.28515625" style="3" customWidth="1"/>
    <col min="7104" max="7104" width="9" style="3" bestFit="1" customWidth="1"/>
    <col min="7105" max="7105" width="2.28515625" style="3" customWidth="1"/>
    <col min="7106" max="7106" width="9" style="3" bestFit="1" customWidth="1"/>
    <col min="7107" max="7107" width="2.28515625" style="3" customWidth="1"/>
    <col min="7108" max="7108" width="9" style="3" bestFit="1" customWidth="1"/>
    <col min="7109" max="7109" width="2.28515625" style="3" customWidth="1"/>
    <col min="7110" max="7110" width="9" style="3" bestFit="1" customWidth="1"/>
    <col min="7111" max="7111" width="2.28515625" style="3" customWidth="1"/>
    <col min="7112" max="7112" width="9" style="3" bestFit="1" customWidth="1"/>
    <col min="7113" max="7113" width="2.28515625" style="3" customWidth="1"/>
    <col min="7114" max="7114" width="9" style="3" bestFit="1" customWidth="1"/>
    <col min="7115" max="7115" width="5" style="3" customWidth="1"/>
    <col min="7116" max="7116" width="9" style="3" bestFit="1" customWidth="1"/>
    <col min="7117" max="7117" width="2.28515625" style="3" customWidth="1"/>
    <col min="7118" max="7118" width="9" style="3" bestFit="1" customWidth="1"/>
    <col min="7119" max="7119" width="2.28515625" style="3" customWidth="1"/>
    <col min="7120" max="7120" width="9" style="3" bestFit="1" customWidth="1"/>
    <col min="7121" max="7121" width="2.28515625" style="3" customWidth="1"/>
    <col min="7122" max="7122" width="9" style="3" bestFit="1" customWidth="1"/>
    <col min="7123" max="7123" width="6.28515625" style="3" customWidth="1"/>
    <col min="7124" max="7124" width="9.28515625" style="3" customWidth="1"/>
    <col min="7125" max="7125" width="9.42578125" style="3" customWidth="1"/>
    <col min="7126" max="7126" width="9.7109375" style="3" customWidth="1"/>
    <col min="7127" max="7127" width="4.42578125" style="3" customWidth="1"/>
    <col min="7128" max="7128" width="10.28515625" style="3" customWidth="1"/>
    <col min="7129" max="7355" width="7.28515625" style="3"/>
    <col min="7356" max="7356" width="2.28515625" style="3" customWidth="1"/>
    <col min="7357" max="7357" width="6" style="3" customWidth="1"/>
    <col min="7358" max="7359" width="2.28515625" style="3" customWidth="1"/>
    <col min="7360" max="7360" width="9" style="3" bestFit="1" customWidth="1"/>
    <col min="7361" max="7361" width="2.28515625" style="3" customWidth="1"/>
    <col min="7362" max="7362" width="9" style="3" bestFit="1" customWidth="1"/>
    <col min="7363" max="7363" width="2.28515625" style="3" customWidth="1"/>
    <col min="7364" max="7364" width="9" style="3" bestFit="1" customWidth="1"/>
    <col min="7365" max="7365" width="2.28515625" style="3" customWidth="1"/>
    <col min="7366" max="7366" width="9" style="3" bestFit="1" customWidth="1"/>
    <col min="7367" max="7367" width="2.28515625" style="3" customWidth="1"/>
    <col min="7368" max="7368" width="9" style="3" bestFit="1" customWidth="1"/>
    <col min="7369" max="7369" width="2.28515625" style="3" customWidth="1"/>
    <col min="7370" max="7370" width="9" style="3" bestFit="1" customWidth="1"/>
    <col min="7371" max="7371" width="5" style="3" customWidth="1"/>
    <col min="7372" max="7372" width="9" style="3" bestFit="1" customWidth="1"/>
    <col min="7373" max="7373" width="2.28515625" style="3" customWidth="1"/>
    <col min="7374" max="7374" width="9" style="3" bestFit="1" customWidth="1"/>
    <col min="7375" max="7375" width="2.28515625" style="3" customWidth="1"/>
    <col min="7376" max="7376" width="9" style="3" bestFit="1" customWidth="1"/>
    <col min="7377" max="7377" width="2.28515625" style="3" customWidth="1"/>
    <col min="7378" max="7378" width="9" style="3" bestFit="1" customWidth="1"/>
    <col min="7379" max="7379" width="6.28515625" style="3" customWidth="1"/>
    <col min="7380" max="7380" width="9.28515625" style="3" customWidth="1"/>
    <col min="7381" max="7381" width="9.42578125" style="3" customWidth="1"/>
    <col min="7382" max="7382" width="9.7109375" style="3" customWidth="1"/>
    <col min="7383" max="7383" width="4.42578125" style="3" customWidth="1"/>
    <col min="7384" max="7384" width="10.28515625" style="3" customWidth="1"/>
    <col min="7385" max="7611" width="7.28515625" style="3"/>
    <col min="7612" max="7612" width="2.28515625" style="3" customWidth="1"/>
    <col min="7613" max="7613" width="6" style="3" customWidth="1"/>
    <col min="7614" max="7615" width="2.28515625" style="3" customWidth="1"/>
    <col min="7616" max="7616" width="9" style="3" bestFit="1" customWidth="1"/>
    <col min="7617" max="7617" width="2.28515625" style="3" customWidth="1"/>
    <col min="7618" max="7618" width="9" style="3" bestFit="1" customWidth="1"/>
    <col min="7619" max="7619" width="2.28515625" style="3" customWidth="1"/>
    <col min="7620" max="7620" width="9" style="3" bestFit="1" customWidth="1"/>
    <col min="7621" max="7621" width="2.28515625" style="3" customWidth="1"/>
    <col min="7622" max="7622" width="9" style="3" bestFit="1" customWidth="1"/>
    <col min="7623" max="7623" width="2.28515625" style="3" customWidth="1"/>
    <col min="7624" max="7624" width="9" style="3" bestFit="1" customWidth="1"/>
    <col min="7625" max="7625" width="2.28515625" style="3" customWidth="1"/>
    <col min="7626" max="7626" width="9" style="3" bestFit="1" customWidth="1"/>
    <col min="7627" max="7627" width="5" style="3" customWidth="1"/>
    <col min="7628" max="7628" width="9" style="3" bestFit="1" customWidth="1"/>
    <col min="7629" max="7629" width="2.28515625" style="3" customWidth="1"/>
    <col min="7630" max="7630" width="9" style="3" bestFit="1" customWidth="1"/>
    <col min="7631" max="7631" width="2.28515625" style="3" customWidth="1"/>
    <col min="7632" max="7632" width="9" style="3" bestFit="1" customWidth="1"/>
    <col min="7633" max="7633" width="2.28515625" style="3" customWidth="1"/>
    <col min="7634" max="7634" width="9" style="3" bestFit="1" customWidth="1"/>
    <col min="7635" max="7635" width="6.28515625" style="3" customWidth="1"/>
    <col min="7636" max="7636" width="9.28515625" style="3" customWidth="1"/>
    <col min="7637" max="7637" width="9.42578125" style="3" customWidth="1"/>
    <col min="7638" max="7638" width="9.7109375" style="3" customWidth="1"/>
    <col min="7639" max="7639" width="4.42578125" style="3" customWidth="1"/>
    <col min="7640" max="7640" width="10.28515625" style="3" customWidth="1"/>
    <col min="7641" max="7867" width="7.28515625" style="3"/>
    <col min="7868" max="7868" width="2.28515625" style="3" customWidth="1"/>
    <col min="7869" max="7869" width="6" style="3" customWidth="1"/>
    <col min="7870" max="7871" width="2.28515625" style="3" customWidth="1"/>
    <col min="7872" max="7872" width="9" style="3" bestFit="1" customWidth="1"/>
    <col min="7873" max="7873" width="2.28515625" style="3" customWidth="1"/>
    <col min="7874" max="7874" width="9" style="3" bestFit="1" customWidth="1"/>
    <col min="7875" max="7875" width="2.28515625" style="3" customWidth="1"/>
    <col min="7876" max="7876" width="9" style="3" bestFit="1" customWidth="1"/>
    <col min="7877" max="7877" width="2.28515625" style="3" customWidth="1"/>
    <col min="7878" max="7878" width="9" style="3" bestFit="1" customWidth="1"/>
    <col min="7879" max="7879" width="2.28515625" style="3" customWidth="1"/>
    <col min="7880" max="7880" width="9" style="3" bestFit="1" customWidth="1"/>
    <col min="7881" max="7881" width="2.28515625" style="3" customWidth="1"/>
    <col min="7882" max="7882" width="9" style="3" bestFit="1" customWidth="1"/>
    <col min="7883" max="7883" width="5" style="3" customWidth="1"/>
    <col min="7884" max="7884" width="9" style="3" bestFit="1" customWidth="1"/>
    <col min="7885" max="7885" width="2.28515625" style="3" customWidth="1"/>
    <col min="7886" max="7886" width="9" style="3" bestFit="1" customWidth="1"/>
    <col min="7887" max="7887" width="2.28515625" style="3" customWidth="1"/>
    <col min="7888" max="7888" width="9" style="3" bestFit="1" customWidth="1"/>
    <col min="7889" max="7889" width="2.28515625" style="3" customWidth="1"/>
    <col min="7890" max="7890" width="9" style="3" bestFit="1" customWidth="1"/>
    <col min="7891" max="7891" width="6.28515625" style="3" customWidth="1"/>
    <col min="7892" max="7892" width="9.28515625" style="3" customWidth="1"/>
    <col min="7893" max="7893" width="9.42578125" style="3" customWidth="1"/>
    <col min="7894" max="7894" width="9.7109375" style="3" customWidth="1"/>
    <col min="7895" max="7895" width="4.42578125" style="3" customWidth="1"/>
    <col min="7896" max="7896" width="10.28515625" style="3" customWidth="1"/>
    <col min="7897" max="8123" width="7.28515625" style="3"/>
    <col min="8124" max="8124" width="2.28515625" style="3" customWidth="1"/>
    <col min="8125" max="8125" width="6" style="3" customWidth="1"/>
    <col min="8126" max="8127" width="2.28515625" style="3" customWidth="1"/>
    <col min="8128" max="8128" width="9" style="3" bestFit="1" customWidth="1"/>
    <col min="8129" max="8129" width="2.28515625" style="3" customWidth="1"/>
    <col min="8130" max="8130" width="9" style="3" bestFit="1" customWidth="1"/>
    <col min="8131" max="8131" width="2.28515625" style="3" customWidth="1"/>
    <col min="8132" max="8132" width="9" style="3" bestFit="1" customWidth="1"/>
    <col min="8133" max="8133" width="2.28515625" style="3" customWidth="1"/>
    <col min="8134" max="8134" width="9" style="3" bestFit="1" customWidth="1"/>
    <col min="8135" max="8135" width="2.28515625" style="3" customWidth="1"/>
    <col min="8136" max="8136" width="9" style="3" bestFit="1" customWidth="1"/>
    <col min="8137" max="8137" width="2.28515625" style="3" customWidth="1"/>
    <col min="8138" max="8138" width="9" style="3" bestFit="1" customWidth="1"/>
    <col min="8139" max="8139" width="5" style="3" customWidth="1"/>
    <col min="8140" max="8140" width="9" style="3" bestFit="1" customWidth="1"/>
    <col min="8141" max="8141" width="2.28515625" style="3" customWidth="1"/>
    <col min="8142" max="8142" width="9" style="3" bestFit="1" customWidth="1"/>
    <col min="8143" max="8143" width="2.28515625" style="3" customWidth="1"/>
    <col min="8144" max="8144" width="9" style="3" bestFit="1" customWidth="1"/>
    <col min="8145" max="8145" width="2.28515625" style="3" customWidth="1"/>
    <col min="8146" max="8146" width="9" style="3" bestFit="1" customWidth="1"/>
    <col min="8147" max="8147" width="6.28515625" style="3" customWidth="1"/>
    <col min="8148" max="8148" width="9.28515625" style="3" customWidth="1"/>
    <col min="8149" max="8149" width="9.42578125" style="3" customWidth="1"/>
    <col min="8150" max="8150" width="9.7109375" style="3" customWidth="1"/>
    <col min="8151" max="8151" width="4.42578125" style="3" customWidth="1"/>
    <col min="8152" max="8152" width="10.28515625" style="3" customWidth="1"/>
    <col min="8153" max="8379" width="7.28515625" style="3"/>
    <col min="8380" max="8380" width="2.28515625" style="3" customWidth="1"/>
    <col min="8381" max="8381" width="6" style="3" customWidth="1"/>
    <col min="8382" max="8383" width="2.28515625" style="3" customWidth="1"/>
    <col min="8384" max="8384" width="9" style="3" bestFit="1" customWidth="1"/>
    <col min="8385" max="8385" width="2.28515625" style="3" customWidth="1"/>
    <col min="8386" max="8386" width="9" style="3" bestFit="1" customWidth="1"/>
    <col min="8387" max="8387" width="2.28515625" style="3" customWidth="1"/>
    <col min="8388" max="8388" width="9" style="3" bestFit="1" customWidth="1"/>
    <col min="8389" max="8389" width="2.28515625" style="3" customWidth="1"/>
    <col min="8390" max="8390" width="9" style="3" bestFit="1" customWidth="1"/>
    <col min="8391" max="8391" width="2.28515625" style="3" customWidth="1"/>
    <col min="8392" max="8392" width="9" style="3" bestFit="1" customWidth="1"/>
    <col min="8393" max="8393" width="2.28515625" style="3" customWidth="1"/>
    <col min="8394" max="8394" width="9" style="3" bestFit="1" customWidth="1"/>
    <col min="8395" max="8395" width="5" style="3" customWidth="1"/>
    <col min="8396" max="8396" width="9" style="3" bestFit="1" customWidth="1"/>
    <col min="8397" max="8397" width="2.28515625" style="3" customWidth="1"/>
    <col min="8398" max="8398" width="9" style="3" bestFit="1" customWidth="1"/>
    <col min="8399" max="8399" width="2.28515625" style="3" customWidth="1"/>
    <col min="8400" max="8400" width="9" style="3" bestFit="1" customWidth="1"/>
    <col min="8401" max="8401" width="2.28515625" style="3" customWidth="1"/>
    <col min="8402" max="8402" width="9" style="3" bestFit="1" customWidth="1"/>
    <col min="8403" max="8403" width="6.28515625" style="3" customWidth="1"/>
    <col min="8404" max="8404" width="9.28515625" style="3" customWidth="1"/>
    <col min="8405" max="8405" width="9.42578125" style="3" customWidth="1"/>
    <col min="8406" max="8406" width="9.7109375" style="3" customWidth="1"/>
    <col min="8407" max="8407" width="4.42578125" style="3" customWidth="1"/>
    <col min="8408" max="8408" width="10.28515625" style="3" customWidth="1"/>
    <col min="8409" max="8635" width="7.28515625" style="3"/>
    <col min="8636" max="8636" width="2.28515625" style="3" customWidth="1"/>
    <col min="8637" max="8637" width="6" style="3" customWidth="1"/>
    <col min="8638" max="8639" width="2.28515625" style="3" customWidth="1"/>
    <col min="8640" max="8640" width="9" style="3" bestFit="1" customWidth="1"/>
    <col min="8641" max="8641" width="2.28515625" style="3" customWidth="1"/>
    <col min="8642" max="8642" width="9" style="3" bestFit="1" customWidth="1"/>
    <col min="8643" max="8643" width="2.28515625" style="3" customWidth="1"/>
    <col min="8644" max="8644" width="9" style="3" bestFit="1" customWidth="1"/>
    <col min="8645" max="8645" width="2.28515625" style="3" customWidth="1"/>
    <col min="8646" max="8646" width="9" style="3" bestFit="1" customWidth="1"/>
    <col min="8647" max="8647" width="2.28515625" style="3" customWidth="1"/>
    <col min="8648" max="8648" width="9" style="3" bestFit="1" customWidth="1"/>
    <col min="8649" max="8649" width="2.28515625" style="3" customWidth="1"/>
    <col min="8650" max="8650" width="9" style="3" bestFit="1" customWidth="1"/>
    <col min="8651" max="8651" width="5" style="3" customWidth="1"/>
    <col min="8652" max="8652" width="9" style="3" bestFit="1" customWidth="1"/>
    <col min="8653" max="8653" width="2.28515625" style="3" customWidth="1"/>
    <col min="8654" max="8654" width="9" style="3" bestFit="1" customWidth="1"/>
    <col min="8655" max="8655" width="2.28515625" style="3" customWidth="1"/>
    <col min="8656" max="8656" width="9" style="3" bestFit="1" customWidth="1"/>
    <col min="8657" max="8657" width="2.28515625" style="3" customWidth="1"/>
    <col min="8658" max="8658" width="9" style="3" bestFit="1" customWidth="1"/>
    <col min="8659" max="8659" width="6.28515625" style="3" customWidth="1"/>
    <col min="8660" max="8660" width="9.28515625" style="3" customWidth="1"/>
    <col min="8661" max="8661" width="9.42578125" style="3" customWidth="1"/>
    <col min="8662" max="8662" width="9.7109375" style="3" customWidth="1"/>
    <col min="8663" max="8663" width="4.42578125" style="3" customWidth="1"/>
    <col min="8664" max="8664" width="10.28515625" style="3" customWidth="1"/>
    <col min="8665" max="8891" width="7.28515625" style="3"/>
    <col min="8892" max="8892" width="2.28515625" style="3" customWidth="1"/>
    <col min="8893" max="8893" width="6" style="3" customWidth="1"/>
    <col min="8894" max="8895" width="2.28515625" style="3" customWidth="1"/>
    <col min="8896" max="8896" width="9" style="3" bestFit="1" customWidth="1"/>
    <col min="8897" max="8897" width="2.28515625" style="3" customWidth="1"/>
    <col min="8898" max="8898" width="9" style="3" bestFit="1" customWidth="1"/>
    <col min="8899" max="8899" width="2.28515625" style="3" customWidth="1"/>
    <col min="8900" max="8900" width="9" style="3" bestFit="1" customWidth="1"/>
    <col min="8901" max="8901" width="2.28515625" style="3" customWidth="1"/>
    <col min="8902" max="8902" width="9" style="3" bestFit="1" customWidth="1"/>
    <col min="8903" max="8903" width="2.28515625" style="3" customWidth="1"/>
    <col min="8904" max="8904" width="9" style="3" bestFit="1" customWidth="1"/>
    <col min="8905" max="8905" width="2.28515625" style="3" customWidth="1"/>
    <col min="8906" max="8906" width="9" style="3" bestFit="1" customWidth="1"/>
    <col min="8907" max="8907" width="5" style="3" customWidth="1"/>
    <col min="8908" max="8908" width="9" style="3" bestFit="1" customWidth="1"/>
    <col min="8909" max="8909" width="2.28515625" style="3" customWidth="1"/>
    <col min="8910" max="8910" width="9" style="3" bestFit="1" customWidth="1"/>
    <col min="8911" max="8911" width="2.28515625" style="3" customWidth="1"/>
    <col min="8912" max="8912" width="9" style="3" bestFit="1" customWidth="1"/>
    <col min="8913" max="8913" width="2.28515625" style="3" customWidth="1"/>
    <col min="8914" max="8914" width="9" style="3" bestFit="1" customWidth="1"/>
    <col min="8915" max="8915" width="6.28515625" style="3" customWidth="1"/>
    <col min="8916" max="8916" width="9.28515625" style="3" customWidth="1"/>
    <col min="8917" max="8917" width="9.42578125" style="3" customWidth="1"/>
    <col min="8918" max="8918" width="9.7109375" style="3" customWidth="1"/>
    <col min="8919" max="8919" width="4.42578125" style="3" customWidth="1"/>
    <col min="8920" max="8920" width="10.28515625" style="3" customWidth="1"/>
    <col min="8921" max="9147" width="7.28515625" style="3"/>
    <col min="9148" max="9148" width="2.28515625" style="3" customWidth="1"/>
    <col min="9149" max="9149" width="6" style="3" customWidth="1"/>
    <col min="9150" max="9151" width="2.28515625" style="3" customWidth="1"/>
    <col min="9152" max="9152" width="9" style="3" bestFit="1" customWidth="1"/>
    <col min="9153" max="9153" width="2.28515625" style="3" customWidth="1"/>
    <col min="9154" max="9154" width="9" style="3" bestFit="1" customWidth="1"/>
    <col min="9155" max="9155" width="2.28515625" style="3" customWidth="1"/>
    <col min="9156" max="9156" width="9" style="3" bestFit="1" customWidth="1"/>
    <col min="9157" max="9157" width="2.28515625" style="3" customWidth="1"/>
    <col min="9158" max="9158" width="9" style="3" bestFit="1" customWidth="1"/>
    <col min="9159" max="9159" width="2.28515625" style="3" customWidth="1"/>
    <col min="9160" max="9160" width="9" style="3" bestFit="1" customWidth="1"/>
    <col min="9161" max="9161" width="2.28515625" style="3" customWidth="1"/>
    <col min="9162" max="9162" width="9" style="3" bestFit="1" customWidth="1"/>
    <col min="9163" max="9163" width="5" style="3" customWidth="1"/>
    <col min="9164" max="9164" width="9" style="3" bestFit="1" customWidth="1"/>
    <col min="9165" max="9165" width="2.28515625" style="3" customWidth="1"/>
    <col min="9166" max="9166" width="9" style="3" bestFit="1" customWidth="1"/>
    <col min="9167" max="9167" width="2.28515625" style="3" customWidth="1"/>
    <col min="9168" max="9168" width="9" style="3" bestFit="1" customWidth="1"/>
    <col min="9169" max="9169" width="2.28515625" style="3" customWidth="1"/>
    <col min="9170" max="9170" width="9" style="3" bestFit="1" customWidth="1"/>
    <col min="9171" max="9171" width="6.28515625" style="3" customWidth="1"/>
    <col min="9172" max="9172" width="9.28515625" style="3" customWidth="1"/>
    <col min="9173" max="9173" width="9.42578125" style="3" customWidth="1"/>
    <col min="9174" max="9174" width="9.7109375" style="3" customWidth="1"/>
    <col min="9175" max="9175" width="4.42578125" style="3" customWidth="1"/>
    <col min="9176" max="9176" width="10.28515625" style="3" customWidth="1"/>
    <col min="9177" max="9403" width="7.28515625" style="3"/>
    <col min="9404" max="9404" width="2.28515625" style="3" customWidth="1"/>
    <col min="9405" max="9405" width="6" style="3" customWidth="1"/>
    <col min="9406" max="9407" width="2.28515625" style="3" customWidth="1"/>
    <col min="9408" max="9408" width="9" style="3" bestFit="1" customWidth="1"/>
    <col min="9409" max="9409" width="2.28515625" style="3" customWidth="1"/>
    <col min="9410" max="9410" width="9" style="3" bestFit="1" customWidth="1"/>
    <col min="9411" max="9411" width="2.28515625" style="3" customWidth="1"/>
    <col min="9412" max="9412" width="9" style="3" bestFit="1" customWidth="1"/>
    <col min="9413" max="9413" width="2.28515625" style="3" customWidth="1"/>
    <col min="9414" max="9414" width="9" style="3" bestFit="1" customWidth="1"/>
    <col min="9415" max="9415" width="2.28515625" style="3" customWidth="1"/>
    <col min="9416" max="9416" width="9" style="3" bestFit="1" customWidth="1"/>
    <col min="9417" max="9417" width="2.28515625" style="3" customWidth="1"/>
    <col min="9418" max="9418" width="9" style="3" bestFit="1" customWidth="1"/>
    <col min="9419" max="9419" width="5" style="3" customWidth="1"/>
    <col min="9420" max="9420" width="9" style="3" bestFit="1" customWidth="1"/>
    <col min="9421" max="9421" width="2.28515625" style="3" customWidth="1"/>
    <col min="9422" max="9422" width="9" style="3" bestFit="1" customWidth="1"/>
    <col min="9423" max="9423" width="2.28515625" style="3" customWidth="1"/>
    <col min="9424" max="9424" width="9" style="3" bestFit="1" customWidth="1"/>
    <col min="9425" max="9425" width="2.28515625" style="3" customWidth="1"/>
    <col min="9426" max="9426" width="9" style="3" bestFit="1" customWidth="1"/>
    <col min="9427" max="9427" width="6.28515625" style="3" customWidth="1"/>
    <col min="9428" max="9428" width="9.28515625" style="3" customWidth="1"/>
    <col min="9429" max="9429" width="9.42578125" style="3" customWidth="1"/>
    <col min="9430" max="9430" width="9.7109375" style="3" customWidth="1"/>
    <col min="9431" max="9431" width="4.42578125" style="3" customWidth="1"/>
    <col min="9432" max="9432" width="10.28515625" style="3" customWidth="1"/>
    <col min="9433" max="9659" width="7.28515625" style="3"/>
    <col min="9660" max="9660" width="2.28515625" style="3" customWidth="1"/>
    <col min="9661" max="9661" width="6" style="3" customWidth="1"/>
    <col min="9662" max="9663" width="2.28515625" style="3" customWidth="1"/>
    <col min="9664" max="9664" width="9" style="3" bestFit="1" customWidth="1"/>
    <col min="9665" max="9665" width="2.28515625" style="3" customWidth="1"/>
    <col min="9666" max="9666" width="9" style="3" bestFit="1" customWidth="1"/>
    <col min="9667" max="9667" width="2.28515625" style="3" customWidth="1"/>
    <col min="9668" max="9668" width="9" style="3" bestFit="1" customWidth="1"/>
    <col min="9669" max="9669" width="2.28515625" style="3" customWidth="1"/>
    <col min="9670" max="9670" width="9" style="3" bestFit="1" customWidth="1"/>
    <col min="9671" max="9671" width="2.28515625" style="3" customWidth="1"/>
    <col min="9672" max="9672" width="9" style="3" bestFit="1" customWidth="1"/>
    <col min="9673" max="9673" width="2.28515625" style="3" customWidth="1"/>
    <col min="9674" max="9674" width="9" style="3" bestFit="1" customWidth="1"/>
    <col min="9675" max="9675" width="5" style="3" customWidth="1"/>
    <col min="9676" max="9676" width="9" style="3" bestFit="1" customWidth="1"/>
    <col min="9677" max="9677" width="2.28515625" style="3" customWidth="1"/>
    <col min="9678" max="9678" width="9" style="3" bestFit="1" customWidth="1"/>
    <col min="9679" max="9679" width="2.28515625" style="3" customWidth="1"/>
    <col min="9680" max="9680" width="9" style="3" bestFit="1" customWidth="1"/>
    <col min="9681" max="9681" width="2.28515625" style="3" customWidth="1"/>
    <col min="9682" max="9682" width="9" style="3" bestFit="1" customWidth="1"/>
    <col min="9683" max="9683" width="6.28515625" style="3" customWidth="1"/>
    <col min="9684" max="9684" width="9.28515625" style="3" customWidth="1"/>
    <col min="9685" max="9685" width="9.42578125" style="3" customWidth="1"/>
    <col min="9686" max="9686" width="9.7109375" style="3" customWidth="1"/>
    <col min="9687" max="9687" width="4.42578125" style="3" customWidth="1"/>
    <col min="9688" max="9688" width="10.28515625" style="3" customWidth="1"/>
    <col min="9689" max="9915" width="7.28515625" style="3"/>
    <col min="9916" max="9916" width="2.28515625" style="3" customWidth="1"/>
    <col min="9917" max="9917" width="6" style="3" customWidth="1"/>
    <col min="9918" max="9919" width="2.28515625" style="3" customWidth="1"/>
    <col min="9920" max="9920" width="9" style="3" bestFit="1" customWidth="1"/>
    <col min="9921" max="9921" width="2.28515625" style="3" customWidth="1"/>
    <col min="9922" max="9922" width="9" style="3" bestFit="1" customWidth="1"/>
    <col min="9923" max="9923" width="2.28515625" style="3" customWidth="1"/>
    <col min="9924" max="9924" width="9" style="3" bestFit="1" customWidth="1"/>
    <col min="9925" max="9925" width="2.28515625" style="3" customWidth="1"/>
    <col min="9926" max="9926" width="9" style="3" bestFit="1" customWidth="1"/>
    <col min="9927" max="9927" width="2.28515625" style="3" customWidth="1"/>
    <col min="9928" max="9928" width="9" style="3" bestFit="1" customWidth="1"/>
    <col min="9929" max="9929" width="2.28515625" style="3" customWidth="1"/>
    <col min="9930" max="9930" width="9" style="3" bestFit="1" customWidth="1"/>
    <col min="9931" max="9931" width="5" style="3" customWidth="1"/>
    <col min="9932" max="9932" width="9" style="3" bestFit="1" customWidth="1"/>
    <col min="9933" max="9933" width="2.28515625" style="3" customWidth="1"/>
    <col min="9934" max="9934" width="9" style="3" bestFit="1" customWidth="1"/>
    <col min="9935" max="9935" width="2.28515625" style="3" customWidth="1"/>
    <col min="9936" max="9936" width="9" style="3" bestFit="1" customWidth="1"/>
    <col min="9937" max="9937" width="2.28515625" style="3" customWidth="1"/>
    <col min="9938" max="9938" width="9" style="3" bestFit="1" customWidth="1"/>
    <col min="9939" max="9939" width="6.28515625" style="3" customWidth="1"/>
    <col min="9940" max="9940" width="9.28515625" style="3" customWidth="1"/>
    <col min="9941" max="9941" width="9.42578125" style="3" customWidth="1"/>
    <col min="9942" max="9942" width="9.7109375" style="3" customWidth="1"/>
    <col min="9943" max="9943" width="4.42578125" style="3" customWidth="1"/>
    <col min="9944" max="9944" width="10.28515625" style="3" customWidth="1"/>
    <col min="9945" max="10171" width="7.28515625" style="3"/>
    <col min="10172" max="10172" width="2.28515625" style="3" customWidth="1"/>
    <col min="10173" max="10173" width="6" style="3" customWidth="1"/>
    <col min="10174" max="10175" width="2.28515625" style="3" customWidth="1"/>
    <col min="10176" max="10176" width="9" style="3" bestFit="1" customWidth="1"/>
    <col min="10177" max="10177" width="2.28515625" style="3" customWidth="1"/>
    <col min="10178" max="10178" width="9" style="3" bestFit="1" customWidth="1"/>
    <col min="10179" max="10179" width="2.28515625" style="3" customWidth="1"/>
    <col min="10180" max="10180" width="9" style="3" bestFit="1" customWidth="1"/>
    <col min="10181" max="10181" width="2.28515625" style="3" customWidth="1"/>
    <col min="10182" max="10182" width="9" style="3" bestFit="1" customWidth="1"/>
    <col min="10183" max="10183" width="2.28515625" style="3" customWidth="1"/>
    <col min="10184" max="10184" width="9" style="3" bestFit="1" customWidth="1"/>
    <col min="10185" max="10185" width="2.28515625" style="3" customWidth="1"/>
    <col min="10186" max="10186" width="9" style="3" bestFit="1" customWidth="1"/>
    <col min="10187" max="10187" width="5" style="3" customWidth="1"/>
    <col min="10188" max="10188" width="9" style="3" bestFit="1" customWidth="1"/>
    <col min="10189" max="10189" width="2.28515625" style="3" customWidth="1"/>
    <col min="10190" max="10190" width="9" style="3" bestFit="1" customWidth="1"/>
    <col min="10191" max="10191" width="2.28515625" style="3" customWidth="1"/>
    <col min="10192" max="10192" width="9" style="3" bestFit="1" customWidth="1"/>
    <col min="10193" max="10193" width="2.28515625" style="3" customWidth="1"/>
    <col min="10194" max="10194" width="9" style="3" bestFit="1" customWidth="1"/>
    <col min="10195" max="10195" width="6.28515625" style="3" customWidth="1"/>
    <col min="10196" max="10196" width="9.28515625" style="3" customWidth="1"/>
    <col min="10197" max="10197" width="9.42578125" style="3" customWidth="1"/>
    <col min="10198" max="10198" width="9.7109375" style="3" customWidth="1"/>
    <col min="10199" max="10199" width="4.42578125" style="3" customWidth="1"/>
    <col min="10200" max="10200" width="10.28515625" style="3" customWidth="1"/>
    <col min="10201" max="10427" width="7.28515625" style="3"/>
    <col min="10428" max="10428" width="2.28515625" style="3" customWidth="1"/>
    <col min="10429" max="10429" width="6" style="3" customWidth="1"/>
    <col min="10430" max="10431" width="2.28515625" style="3" customWidth="1"/>
    <col min="10432" max="10432" width="9" style="3" bestFit="1" customWidth="1"/>
    <col min="10433" max="10433" width="2.28515625" style="3" customWidth="1"/>
    <col min="10434" max="10434" width="9" style="3" bestFit="1" customWidth="1"/>
    <col min="10435" max="10435" width="2.28515625" style="3" customWidth="1"/>
    <col min="10436" max="10436" width="9" style="3" bestFit="1" customWidth="1"/>
    <col min="10437" max="10437" width="2.28515625" style="3" customWidth="1"/>
    <col min="10438" max="10438" width="9" style="3" bestFit="1" customWidth="1"/>
    <col min="10439" max="10439" width="2.28515625" style="3" customWidth="1"/>
    <col min="10440" max="10440" width="9" style="3" bestFit="1" customWidth="1"/>
    <col min="10441" max="10441" width="2.28515625" style="3" customWidth="1"/>
    <col min="10442" max="10442" width="9" style="3" bestFit="1" customWidth="1"/>
    <col min="10443" max="10443" width="5" style="3" customWidth="1"/>
    <col min="10444" max="10444" width="9" style="3" bestFit="1" customWidth="1"/>
    <col min="10445" max="10445" width="2.28515625" style="3" customWidth="1"/>
    <col min="10446" max="10446" width="9" style="3" bestFit="1" customWidth="1"/>
    <col min="10447" max="10447" width="2.28515625" style="3" customWidth="1"/>
    <col min="10448" max="10448" width="9" style="3" bestFit="1" customWidth="1"/>
    <col min="10449" max="10449" width="2.28515625" style="3" customWidth="1"/>
    <col min="10450" max="10450" width="9" style="3" bestFit="1" customWidth="1"/>
    <col min="10451" max="10451" width="6.28515625" style="3" customWidth="1"/>
    <col min="10452" max="10452" width="9.28515625" style="3" customWidth="1"/>
    <col min="10453" max="10453" width="9.42578125" style="3" customWidth="1"/>
    <col min="10454" max="10454" width="9.7109375" style="3" customWidth="1"/>
    <col min="10455" max="10455" width="4.42578125" style="3" customWidth="1"/>
    <col min="10456" max="10456" width="10.28515625" style="3" customWidth="1"/>
    <col min="10457" max="10683" width="7.28515625" style="3"/>
    <col min="10684" max="10684" width="2.28515625" style="3" customWidth="1"/>
    <col min="10685" max="10685" width="6" style="3" customWidth="1"/>
    <col min="10686" max="10687" width="2.28515625" style="3" customWidth="1"/>
    <col min="10688" max="10688" width="9" style="3" bestFit="1" customWidth="1"/>
    <col min="10689" max="10689" width="2.28515625" style="3" customWidth="1"/>
    <col min="10690" max="10690" width="9" style="3" bestFit="1" customWidth="1"/>
    <col min="10691" max="10691" width="2.28515625" style="3" customWidth="1"/>
    <col min="10692" max="10692" width="9" style="3" bestFit="1" customWidth="1"/>
    <col min="10693" max="10693" width="2.28515625" style="3" customWidth="1"/>
    <col min="10694" max="10694" width="9" style="3" bestFit="1" customWidth="1"/>
    <col min="10695" max="10695" width="2.28515625" style="3" customWidth="1"/>
    <col min="10696" max="10696" width="9" style="3" bestFit="1" customWidth="1"/>
    <col min="10697" max="10697" width="2.28515625" style="3" customWidth="1"/>
    <col min="10698" max="10698" width="9" style="3" bestFit="1" customWidth="1"/>
    <col min="10699" max="10699" width="5" style="3" customWidth="1"/>
    <col min="10700" max="10700" width="9" style="3" bestFit="1" customWidth="1"/>
    <col min="10701" max="10701" width="2.28515625" style="3" customWidth="1"/>
    <col min="10702" max="10702" width="9" style="3" bestFit="1" customWidth="1"/>
    <col min="10703" max="10703" width="2.28515625" style="3" customWidth="1"/>
    <col min="10704" max="10704" width="9" style="3" bestFit="1" customWidth="1"/>
    <col min="10705" max="10705" width="2.28515625" style="3" customWidth="1"/>
    <col min="10706" max="10706" width="9" style="3" bestFit="1" customWidth="1"/>
    <col min="10707" max="10707" width="6.28515625" style="3" customWidth="1"/>
    <col min="10708" max="10708" width="9.28515625" style="3" customWidth="1"/>
    <col min="10709" max="10709" width="9.42578125" style="3" customWidth="1"/>
    <col min="10710" max="10710" width="9.7109375" style="3" customWidth="1"/>
    <col min="10711" max="10711" width="4.42578125" style="3" customWidth="1"/>
    <col min="10712" max="10712" width="10.28515625" style="3" customWidth="1"/>
    <col min="10713" max="10939" width="7.28515625" style="3"/>
    <col min="10940" max="10940" width="2.28515625" style="3" customWidth="1"/>
    <col min="10941" max="10941" width="6" style="3" customWidth="1"/>
    <col min="10942" max="10943" width="2.28515625" style="3" customWidth="1"/>
    <col min="10944" max="10944" width="9" style="3" bestFit="1" customWidth="1"/>
    <col min="10945" max="10945" width="2.28515625" style="3" customWidth="1"/>
    <col min="10946" max="10946" width="9" style="3" bestFit="1" customWidth="1"/>
    <col min="10947" max="10947" width="2.28515625" style="3" customWidth="1"/>
    <col min="10948" max="10948" width="9" style="3" bestFit="1" customWidth="1"/>
    <col min="10949" max="10949" width="2.28515625" style="3" customWidth="1"/>
    <col min="10950" max="10950" width="9" style="3" bestFit="1" customWidth="1"/>
    <col min="10951" max="10951" width="2.28515625" style="3" customWidth="1"/>
    <col min="10952" max="10952" width="9" style="3" bestFit="1" customWidth="1"/>
    <col min="10953" max="10953" width="2.28515625" style="3" customWidth="1"/>
    <col min="10954" max="10954" width="9" style="3" bestFit="1" customWidth="1"/>
    <col min="10955" max="10955" width="5" style="3" customWidth="1"/>
    <col min="10956" max="10956" width="9" style="3" bestFit="1" customWidth="1"/>
    <col min="10957" max="10957" width="2.28515625" style="3" customWidth="1"/>
    <col min="10958" max="10958" width="9" style="3" bestFit="1" customWidth="1"/>
    <col min="10959" max="10959" width="2.28515625" style="3" customWidth="1"/>
    <col min="10960" max="10960" width="9" style="3" bestFit="1" customWidth="1"/>
    <col min="10961" max="10961" width="2.28515625" style="3" customWidth="1"/>
    <col min="10962" max="10962" width="9" style="3" bestFit="1" customWidth="1"/>
    <col min="10963" max="10963" width="6.28515625" style="3" customWidth="1"/>
    <col min="10964" max="10964" width="9.28515625" style="3" customWidth="1"/>
    <col min="10965" max="10965" width="9.42578125" style="3" customWidth="1"/>
    <col min="10966" max="10966" width="9.7109375" style="3" customWidth="1"/>
    <col min="10967" max="10967" width="4.42578125" style="3" customWidth="1"/>
    <col min="10968" max="10968" width="10.28515625" style="3" customWidth="1"/>
    <col min="10969" max="11195" width="7.28515625" style="3"/>
    <col min="11196" max="11196" width="2.28515625" style="3" customWidth="1"/>
    <col min="11197" max="11197" width="6" style="3" customWidth="1"/>
    <col min="11198" max="11199" width="2.28515625" style="3" customWidth="1"/>
    <col min="11200" max="11200" width="9" style="3" bestFit="1" customWidth="1"/>
    <col min="11201" max="11201" width="2.28515625" style="3" customWidth="1"/>
    <col min="11202" max="11202" width="9" style="3" bestFit="1" customWidth="1"/>
    <col min="11203" max="11203" width="2.28515625" style="3" customWidth="1"/>
    <col min="11204" max="11204" width="9" style="3" bestFit="1" customWidth="1"/>
    <col min="11205" max="11205" width="2.28515625" style="3" customWidth="1"/>
    <col min="11206" max="11206" width="9" style="3" bestFit="1" customWidth="1"/>
    <col min="11207" max="11207" width="2.28515625" style="3" customWidth="1"/>
    <col min="11208" max="11208" width="9" style="3" bestFit="1" customWidth="1"/>
    <col min="11209" max="11209" width="2.28515625" style="3" customWidth="1"/>
    <col min="11210" max="11210" width="9" style="3" bestFit="1" customWidth="1"/>
    <col min="11211" max="11211" width="5" style="3" customWidth="1"/>
    <col min="11212" max="11212" width="9" style="3" bestFit="1" customWidth="1"/>
    <col min="11213" max="11213" width="2.28515625" style="3" customWidth="1"/>
    <col min="11214" max="11214" width="9" style="3" bestFit="1" customWidth="1"/>
    <col min="11215" max="11215" width="2.28515625" style="3" customWidth="1"/>
    <col min="11216" max="11216" width="9" style="3" bestFit="1" customWidth="1"/>
    <col min="11217" max="11217" width="2.28515625" style="3" customWidth="1"/>
    <col min="11218" max="11218" width="9" style="3" bestFit="1" customWidth="1"/>
    <col min="11219" max="11219" width="6.28515625" style="3" customWidth="1"/>
    <col min="11220" max="11220" width="9.28515625" style="3" customWidth="1"/>
    <col min="11221" max="11221" width="9.42578125" style="3" customWidth="1"/>
    <col min="11222" max="11222" width="9.7109375" style="3" customWidth="1"/>
    <col min="11223" max="11223" width="4.42578125" style="3" customWidth="1"/>
    <col min="11224" max="11224" width="10.28515625" style="3" customWidth="1"/>
    <col min="11225" max="11451" width="7.28515625" style="3"/>
    <col min="11452" max="11452" width="2.28515625" style="3" customWidth="1"/>
    <col min="11453" max="11453" width="6" style="3" customWidth="1"/>
    <col min="11454" max="11455" width="2.28515625" style="3" customWidth="1"/>
    <col min="11456" max="11456" width="9" style="3" bestFit="1" customWidth="1"/>
    <col min="11457" max="11457" width="2.28515625" style="3" customWidth="1"/>
    <col min="11458" max="11458" width="9" style="3" bestFit="1" customWidth="1"/>
    <col min="11459" max="11459" width="2.28515625" style="3" customWidth="1"/>
    <col min="11460" max="11460" width="9" style="3" bestFit="1" customWidth="1"/>
    <col min="11461" max="11461" width="2.28515625" style="3" customWidth="1"/>
    <col min="11462" max="11462" width="9" style="3" bestFit="1" customWidth="1"/>
    <col min="11463" max="11463" width="2.28515625" style="3" customWidth="1"/>
    <col min="11464" max="11464" width="9" style="3" bestFit="1" customWidth="1"/>
    <col min="11465" max="11465" width="2.28515625" style="3" customWidth="1"/>
    <col min="11466" max="11466" width="9" style="3" bestFit="1" customWidth="1"/>
    <col min="11467" max="11467" width="5" style="3" customWidth="1"/>
    <col min="11468" max="11468" width="9" style="3" bestFit="1" customWidth="1"/>
    <col min="11469" max="11469" width="2.28515625" style="3" customWidth="1"/>
    <col min="11470" max="11470" width="9" style="3" bestFit="1" customWidth="1"/>
    <col min="11471" max="11471" width="2.28515625" style="3" customWidth="1"/>
    <col min="11472" max="11472" width="9" style="3" bestFit="1" customWidth="1"/>
    <col min="11473" max="11473" width="2.28515625" style="3" customWidth="1"/>
    <col min="11474" max="11474" width="9" style="3" bestFit="1" customWidth="1"/>
    <col min="11475" max="11475" width="6.28515625" style="3" customWidth="1"/>
    <col min="11476" max="11476" width="9.28515625" style="3" customWidth="1"/>
    <col min="11477" max="11477" width="9.42578125" style="3" customWidth="1"/>
    <col min="11478" max="11478" width="9.7109375" style="3" customWidth="1"/>
    <col min="11479" max="11479" width="4.42578125" style="3" customWidth="1"/>
    <col min="11480" max="11480" width="10.28515625" style="3" customWidth="1"/>
    <col min="11481" max="11707" width="7.28515625" style="3"/>
    <col min="11708" max="11708" width="2.28515625" style="3" customWidth="1"/>
    <col min="11709" max="11709" width="6" style="3" customWidth="1"/>
    <col min="11710" max="11711" width="2.28515625" style="3" customWidth="1"/>
    <col min="11712" max="11712" width="9" style="3" bestFit="1" customWidth="1"/>
    <col min="11713" max="11713" width="2.28515625" style="3" customWidth="1"/>
    <col min="11714" max="11714" width="9" style="3" bestFit="1" customWidth="1"/>
    <col min="11715" max="11715" width="2.28515625" style="3" customWidth="1"/>
    <col min="11716" max="11716" width="9" style="3" bestFit="1" customWidth="1"/>
    <col min="11717" max="11717" width="2.28515625" style="3" customWidth="1"/>
    <col min="11718" max="11718" width="9" style="3" bestFit="1" customWidth="1"/>
    <col min="11719" max="11719" width="2.28515625" style="3" customWidth="1"/>
    <col min="11720" max="11720" width="9" style="3" bestFit="1" customWidth="1"/>
    <col min="11721" max="11721" width="2.28515625" style="3" customWidth="1"/>
    <col min="11722" max="11722" width="9" style="3" bestFit="1" customWidth="1"/>
    <col min="11723" max="11723" width="5" style="3" customWidth="1"/>
    <col min="11724" max="11724" width="9" style="3" bestFit="1" customWidth="1"/>
    <col min="11725" max="11725" width="2.28515625" style="3" customWidth="1"/>
    <col min="11726" max="11726" width="9" style="3" bestFit="1" customWidth="1"/>
    <col min="11727" max="11727" width="2.28515625" style="3" customWidth="1"/>
    <col min="11728" max="11728" width="9" style="3" bestFit="1" customWidth="1"/>
    <col min="11729" max="11729" width="2.28515625" style="3" customWidth="1"/>
    <col min="11730" max="11730" width="9" style="3" bestFit="1" customWidth="1"/>
    <col min="11731" max="11731" width="6.28515625" style="3" customWidth="1"/>
    <col min="11732" max="11732" width="9.28515625" style="3" customWidth="1"/>
    <col min="11733" max="11733" width="9.42578125" style="3" customWidth="1"/>
    <col min="11734" max="11734" width="9.7109375" style="3" customWidth="1"/>
    <col min="11735" max="11735" width="4.42578125" style="3" customWidth="1"/>
    <col min="11736" max="11736" width="10.28515625" style="3" customWidth="1"/>
    <col min="11737" max="11963" width="7.28515625" style="3"/>
    <col min="11964" max="11964" width="2.28515625" style="3" customWidth="1"/>
    <col min="11965" max="11965" width="6" style="3" customWidth="1"/>
    <col min="11966" max="11967" width="2.28515625" style="3" customWidth="1"/>
    <col min="11968" max="11968" width="9" style="3" bestFit="1" customWidth="1"/>
    <col min="11969" max="11969" width="2.28515625" style="3" customWidth="1"/>
    <col min="11970" max="11970" width="9" style="3" bestFit="1" customWidth="1"/>
    <col min="11971" max="11971" width="2.28515625" style="3" customWidth="1"/>
    <col min="11972" max="11972" width="9" style="3" bestFit="1" customWidth="1"/>
    <col min="11973" max="11973" width="2.28515625" style="3" customWidth="1"/>
    <col min="11974" max="11974" width="9" style="3" bestFit="1" customWidth="1"/>
    <col min="11975" max="11975" width="2.28515625" style="3" customWidth="1"/>
    <col min="11976" max="11976" width="9" style="3" bestFit="1" customWidth="1"/>
    <col min="11977" max="11977" width="2.28515625" style="3" customWidth="1"/>
    <col min="11978" max="11978" width="9" style="3" bestFit="1" customWidth="1"/>
    <col min="11979" max="11979" width="5" style="3" customWidth="1"/>
    <col min="11980" max="11980" width="9" style="3" bestFit="1" customWidth="1"/>
    <col min="11981" max="11981" width="2.28515625" style="3" customWidth="1"/>
    <col min="11982" max="11982" width="9" style="3" bestFit="1" customWidth="1"/>
    <col min="11983" max="11983" width="2.28515625" style="3" customWidth="1"/>
    <col min="11984" max="11984" width="9" style="3" bestFit="1" customWidth="1"/>
    <col min="11985" max="11985" width="2.28515625" style="3" customWidth="1"/>
    <col min="11986" max="11986" width="9" style="3" bestFit="1" customWidth="1"/>
    <col min="11987" max="11987" width="6.28515625" style="3" customWidth="1"/>
    <col min="11988" max="11988" width="9.28515625" style="3" customWidth="1"/>
    <col min="11989" max="11989" width="9.42578125" style="3" customWidth="1"/>
    <col min="11990" max="11990" width="9.7109375" style="3" customWidth="1"/>
    <col min="11991" max="11991" width="4.42578125" style="3" customWidth="1"/>
    <col min="11992" max="11992" width="10.28515625" style="3" customWidth="1"/>
    <col min="11993" max="12219" width="7.28515625" style="3"/>
    <col min="12220" max="12220" width="2.28515625" style="3" customWidth="1"/>
    <col min="12221" max="12221" width="6" style="3" customWidth="1"/>
    <col min="12222" max="12223" width="2.28515625" style="3" customWidth="1"/>
    <col min="12224" max="12224" width="9" style="3" bestFit="1" customWidth="1"/>
    <col min="12225" max="12225" width="2.28515625" style="3" customWidth="1"/>
    <col min="12226" max="12226" width="9" style="3" bestFit="1" customWidth="1"/>
    <col min="12227" max="12227" width="2.28515625" style="3" customWidth="1"/>
    <col min="12228" max="12228" width="9" style="3" bestFit="1" customWidth="1"/>
    <col min="12229" max="12229" width="2.28515625" style="3" customWidth="1"/>
    <col min="12230" max="12230" width="9" style="3" bestFit="1" customWidth="1"/>
    <col min="12231" max="12231" width="2.28515625" style="3" customWidth="1"/>
    <col min="12232" max="12232" width="9" style="3" bestFit="1" customWidth="1"/>
    <col min="12233" max="12233" width="2.28515625" style="3" customWidth="1"/>
    <col min="12234" max="12234" width="9" style="3" bestFit="1" customWidth="1"/>
    <col min="12235" max="12235" width="5" style="3" customWidth="1"/>
    <col min="12236" max="12236" width="9" style="3" bestFit="1" customWidth="1"/>
    <col min="12237" max="12237" width="2.28515625" style="3" customWidth="1"/>
    <col min="12238" max="12238" width="9" style="3" bestFit="1" customWidth="1"/>
    <col min="12239" max="12239" width="2.28515625" style="3" customWidth="1"/>
    <col min="12240" max="12240" width="9" style="3" bestFit="1" customWidth="1"/>
    <col min="12241" max="12241" width="2.28515625" style="3" customWidth="1"/>
    <col min="12242" max="12242" width="9" style="3" bestFit="1" customWidth="1"/>
    <col min="12243" max="12243" width="6.28515625" style="3" customWidth="1"/>
    <col min="12244" max="12244" width="9.28515625" style="3" customWidth="1"/>
    <col min="12245" max="12245" width="9.42578125" style="3" customWidth="1"/>
    <col min="12246" max="12246" width="9.7109375" style="3" customWidth="1"/>
    <col min="12247" max="12247" width="4.42578125" style="3" customWidth="1"/>
    <col min="12248" max="12248" width="10.28515625" style="3" customWidth="1"/>
    <col min="12249" max="12475" width="7.28515625" style="3"/>
    <col min="12476" max="12476" width="2.28515625" style="3" customWidth="1"/>
    <col min="12477" max="12477" width="6" style="3" customWidth="1"/>
    <col min="12478" max="12479" width="2.28515625" style="3" customWidth="1"/>
    <col min="12480" max="12480" width="9" style="3" bestFit="1" customWidth="1"/>
    <col min="12481" max="12481" width="2.28515625" style="3" customWidth="1"/>
    <col min="12482" max="12482" width="9" style="3" bestFit="1" customWidth="1"/>
    <col min="12483" max="12483" width="2.28515625" style="3" customWidth="1"/>
    <col min="12484" max="12484" width="9" style="3" bestFit="1" customWidth="1"/>
    <col min="12485" max="12485" width="2.28515625" style="3" customWidth="1"/>
    <col min="12486" max="12486" width="9" style="3" bestFit="1" customWidth="1"/>
    <col min="12487" max="12487" width="2.28515625" style="3" customWidth="1"/>
    <col min="12488" max="12488" width="9" style="3" bestFit="1" customWidth="1"/>
    <col min="12489" max="12489" width="2.28515625" style="3" customWidth="1"/>
    <col min="12490" max="12490" width="9" style="3" bestFit="1" customWidth="1"/>
    <col min="12491" max="12491" width="5" style="3" customWidth="1"/>
    <col min="12492" max="12492" width="9" style="3" bestFit="1" customWidth="1"/>
    <col min="12493" max="12493" width="2.28515625" style="3" customWidth="1"/>
    <col min="12494" max="12494" width="9" style="3" bestFit="1" customWidth="1"/>
    <col min="12495" max="12495" width="2.28515625" style="3" customWidth="1"/>
    <col min="12496" max="12496" width="9" style="3" bestFit="1" customWidth="1"/>
    <col min="12497" max="12497" width="2.28515625" style="3" customWidth="1"/>
    <col min="12498" max="12498" width="9" style="3" bestFit="1" customWidth="1"/>
    <col min="12499" max="12499" width="6.28515625" style="3" customWidth="1"/>
    <col min="12500" max="12500" width="9.28515625" style="3" customWidth="1"/>
    <col min="12501" max="12501" width="9.42578125" style="3" customWidth="1"/>
    <col min="12502" max="12502" width="9.7109375" style="3" customWidth="1"/>
    <col min="12503" max="12503" width="4.42578125" style="3" customWidth="1"/>
    <col min="12504" max="12504" width="10.28515625" style="3" customWidth="1"/>
    <col min="12505" max="12731" width="7.28515625" style="3"/>
    <col min="12732" max="12732" width="2.28515625" style="3" customWidth="1"/>
    <col min="12733" max="12733" width="6" style="3" customWidth="1"/>
    <col min="12734" max="12735" width="2.28515625" style="3" customWidth="1"/>
    <col min="12736" max="12736" width="9" style="3" bestFit="1" customWidth="1"/>
    <col min="12737" max="12737" width="2.28515625" style="3" customWidth="1"/>
    <col min="12738" max="12738" width="9" style="3" bestFit="1" customWidth="1"/>
    <col min="12739" max="12739" width="2.28515625" style="3" customWidth="1"/>
    <col min="12740" max="12740" width="9" style="3" bestFit="1" customWidth="1"/>
    <col min="12741" max="12741" width="2.28515625" style="3" customWidth="1"/>
    <col min="12742" max="12742" width="9" style="3" bestFit="1" customWidth="1"/>
    <col min="12743" max="12743" width="2.28515625" style="3" customWidth="1"/>
    <col min="12744" max="12744" width="9" style="3" bestFit="1" customWidth="1"/>
    <col min="12745" max="12745" width="2.28515625" style="3" customWidth="1"/>
    <col min="12746" max="12746" width="9" style="3" bestFit="1" customWidth="1"/>
    <col min="12747" max="12747" width="5" style="3" customWidth="1"/>
    <col min="12748" max="12748" width="9" style="3" bestFit="1" customWidth="1"/>
    <col min="12749" max="12749" width="2.28515625" style="3" customWidth="1"/>
    <col min="12750" max="12750" width="9" style="3" bestFit="1" customWidth="1"/>
    <col min="12751" max="12751" width="2.28515625" style="3" customWidth="1"/>
    <col min="12752" max="12752" width="9" style="3" bestFit="1" customWidth="1"/>
    <col min="12753" max="12753" width="2.28515625" style="3" customWidth="1"/>
    <col min="12754" max="12754" width="9" style="3" bestFit="1" customWidth="1"/>
    <col min="12755" max="12755" width="6.28515625" style="3" customWidth="1"/>
    <col min="12756" max="12756" width="9.28515625" style="3" customWidth="1"/>
    <col min="12757" max="12757" width="9.42578125" style="3" customWidth="1"/>
    <col min="12758" max="12758" width="9.7109375" style="3" customWidth="1"/>
    <col min="12759" max="12759" width="4.42578125" style="3" customWidth="1"/>
    <col min="12760" max="12760" width="10.28515625" style="3" customWidth="1"/>
    <col min="12761" max="12987" width="7.28515625" style="3"/>
    <col min="12988" max="12988" width="2.28515625" style="3" customWidth="1"/>
    <col min="12989" max="12989" width="6" style="3" customWidth="1"/>
    <col min="12990" max="12991" width="2.28515625" style="3" customWidth="1"/>
    <col min="12992" max="12992" width="9" style="3" bestFit="1" customWidth="1"/>
    <col min="12993" max="12993" width="2.28515625" style="3" customWidth="1"/>
    <col min="12994" max="12994" width="9" style="3" bestFit="1" customWidth="1"/>
    <col min="12995" max="12995" width="2.28515625" style="3" customWidth="1"/>
    <col min="12996" max="12996" width="9" style="3" bestFit="1" customWidth="1"/>
    <col min="12997" max="12997" width="2.28515625" style="3" customWidth="1"/>
    <col min="12998" max="12998" width="9" style="3" bestFit="1" customWidth="1"/>
    <col min="12999" max="12999" width="2.28515625" style="3" customWidth="1"/>
    <col min="13000" max="13000" width="9" style="3" bestFit="1" customWidth="1"/>
    <col min="13001" max="13001" width="2.28515625" style="3" customWidth="1"/>
    <col min="13002" max="13002" width="9" style="3" bestFit="1" customWidth="1"/>
    <col min="13003" max="13003" width="5" style="3" customWidth="1"/>
    <col min="13004" max="13004" width="9" style="3" bestFit="1" customWidth="1"/>
    <col min="13005" max="13005" width="2.28515625" style="3" customWidth="1"/>
    <col min="13006" max="13006" width="9" style="3" bestFit="1" customWidth="1"/>
    <col min="13007" max="13007" width="2.28515625" style="3" customWidth="1"/>
    <col min="13008" max="13008" width="9" style="3" bestFit="1" customWidth="1"/>
    <col min="13009" max="13009" width="2.28515625" style="3" customWidth="1"/>
    <col min="13010" max="13010" width="9" style="3" bestFit="1" customWidth="1"/>
    <col min="13011" max="13011" width="6.28515625" style="3" customWidth="1"/>
    <col min="13012" max="13012" width="9.28515625" style="3" customWidth="1"/>
    <col min="13013" max="13013" width="9.42578125" style="3" customWidth="1"/>
    <col min="13014" max="13014" width="9.7109375" style="3" customWidth="1"/>
    <col min="13015" max="13015" width="4.42578125" style="3" customWidth="1"/>
    <col min="13016" max="13016" width="10.28515625" style="3" customWidth="1"/>
    <col min="13017" max="13243" width="7.28515625" style="3"/>
    <col min="13244" max="13244" width="2.28515625" style="3" customWidth="1"/>
    <col min="13245" max="13245" width="6" style="3" customWidth="1"/>
    <col min="13246" max="13247" width="2.28515625" style="3" customWidth="1"/>
    <col min="13248" max="13248" width="9" style="3" bestFit="1" customWidth="1"/>
    <col min="13249" max="13249" width="2.28515625" style="3" customWidth="1"/>
    <col min="13250" max="13250" width="9" style="3" bestFit="1" customWidth="1"/>
    <col min="13251" max="13251" width="2.28515625" style="3" customWidth="1"/>
    <col min="13252" max="13252" width="9" style="3" bestFit="1" customWidth="1"/>
    <col min="13253" max="13253" width="2.28515625" style="3" customWidth="1"/>
    <col min="13254" max="13254" width="9" style="3" bestFit="1" customWidth="1"/>
    <col min="13255" max="13255" width="2.28515625" style="3" customWidth="1"/>
    <col min="13256" max="13256" width="9" style="3" bestFit="1" customWidth="1"/>
    <col min="13257" max="13257" width="2.28515625" style="3" customWidth="1"/>
    <col min="13258" max="13258" width="9" style="3" bestFit="1" customWidth="1"/>
    <col min="13259" max="13259" width="5" style="3" customWidth="1"/>
    <col min="13260" max="13260" width="9" style="3" bestFit="1" customWidth="1"/>
    <col min="13261" max="13261" width="2.28515625" style="3" customWidth="1"/>
    <col min="13262" max="13262" width="9" style="3" bestFit="1" customWidth="1"/>
    <col min="13263" max="13263" width="2.28515625" style="3" customWidth="1"/>
    <col min="13264" max="13264" width="9" style="3" bestFit="1" customWidth="1"/>
    <col min="13265" max="13265" width="2.28515625" style="3" customWidth="1"/>
    <col min="13266" max="13266" width="9" style="3" bestFit="1" customWidth="1"/>
    <col min="13267" max="13267" width="6.28515625" style="3" customWidth="1"/>
    <col min="13268" max="13268" width="9.28515625" style="3" customWidth="1"/>
    <col min="13269" max="13269" width="9.42578125" style="3" customWidth="1"/>
    <col min="13270" max="13270" width="9.7109375" style="3" customWidth="1"/>
    <col min="13271" max="13271" width="4.42578125" style="3" customWidth="1"/>
    <col min="13272" max="13272" width="10.28515625" style="3" customWidth="1"/>
    <col min="13273" max="13499" width="7.28515625" style="3"/>
    <col min="13500" max="13500" width="2.28515625" style="3" customWidth="1"/>
    <col min="13501" max="13501" width="6" style="3" customWidth="1"/>
    <col min="13502" max="13503" width="2.28515625" style="3" customWidth="1"/>
    <col min="13504" max="13504" width="9" style="3" bestFit="1" customWidth="1"/>
    <col min="13505" max="13505" width="2.28515625" style="3" customWidth="1"/>
    <col min="13506" max="13506" width="9" style="3" bestFit="1" customWidth="1"/>
    <col min="13507" max="13507" width="2.28515625" style="3" customWidth="1"/>
    <col min="13508" max="13508" width="9" style="3" bestFit="1" customWidth="1"/>
    <col min="13509" max="13509" width="2.28515625" style="3" customWidth="1"/>
    <col min="13510" max="13510" width="9" style="3" bestFit="1" customWidth="1"/>
    <col min="13511" max="13511" width="2.28515625" style="3" customWidth="1"/>
    <col min="13512" max="13512" width="9" style="3" bestFit="1" customWidth="1"/>
    <col min="13513" max="13513" width="2.28515625" style="3" customWidth="1"/>
    <col min="13514" max="13514" width="9" style="3" bestFit="1" customWidth="1"/>
    <col min="13515" max="13515" width="5" style="3" customWidth="1"/>
    <col min="13516" max="13516" width="9" style="3" bestFit="1" customWidth="1"/>
    <col min="13517" max="13517" width="2.28515625" style="3" customWidth="1"/>
    <col min="13518" max="13518" width="9" style="3" bestFit="1" customWidth="1"/>
    <col min="13519" max="13519" width="2.28515625" style="3" customWidth="1"/>
    <col min="13520" max="13520" width="9" style="3" bestFit="1" customWidth="1"/>
    <col min="13521" max="13521" width="2.28515625" style="3" customWidth="1"/>
    <col min="13522" max="13522" width="9" style="3" bestFit="1" customWidth="1"/>
    <col min="13523" max="13523" width="6.28515625" style="3" customWidth="1"/>
    <col min="13524" max="13524" width="9.28515625" style="3" customWidth="1"/>
    <col min="13525" max="13525" width="9.42578125" style="3" customWidth="1"/>
    <col min="13526" max="13526" width="9.7109375" style="3" customWidth="1"/>
    <col min="13527" max="13527" width="4.42578125" style="3" customWidth="1"/>
    <col min="13528" max="13528" width="10.28515625" style="3" customWidth="1"/>
    <col min="13529" max="13755" width="7.28515625" style="3"/>
    <col min="13756" max="13756" width="2.28515625" style="3" customWidth="1"/>
    <col min="13757" max="13757" width="6" style="3" customWidth="1"/>
    <col min="13758" max="13759" width="2.28515625" style="3" customWidth="1"/>
    <col min="13760" max="13760" width="9" style="3" bestFit="1" customWidth="1"/>
    <col min="13761" max="13761" width="2.28515625" style="3" customWidth="1"/>
    <col min="13762" max="13762" width="9" style="3" bestFit="1" customWidth="1"/>
    <col min="13763" max="13763" width="2.28515625" style="3" customWidth="1"/>
    <col min="13764" max="13764" width="9" style="3" bestFit="1" customWidth="1"/>
    <col min="13765" max="13765" width="2.28515625" style="3" customWidth="1"/>
    <col min="13766" max="13766" width="9" style="3" bestFit="1" customWidth="1"/>
    <col min="13767" max="13767" width="2.28515625" style="3" customWidth="1"/>
    <col min="13768" max="13768" width="9" style="3" bestFit="1" customWidth="1"/>
    <col min="13769" max="13769" width="2.28515625" style="3" customWidth="1"/>
    <col min="13770" max="13770" width="9" style="3" bestFit="1" customWidth="1"/>
    <col min="13771" max="13771" width="5" style="3" customWidth="1"/>
    <col min="13772" max="13772" width="9" style="3" bestFit="1" customWidth="1"/>
    <col min="13773" max="13773" width="2.28515625" style="3" customWidth="1"/>
    <col min="13774" max="13774" width="9" style="3" bestFit="1" customWidth="1"/>
    <col min="13775" max="13775" width="2.28515625" style="3" customWidth="1"/>
    <col min="13776" max="13776" width="9" style="3" bestFit="1" customWidth="1"/>
    <col min="13777" max="13777" width="2.28515625" style="3" customWidth="1"/>
    <col min="13778" max="13778" width="9" style="3" bestFit="1" customWidth="1"/>
    <col min="13779" max="13779" width="6.28515625" style="3" customWidth="1"/>
    <col min="13780" max="13780" width="9.28515625" style="3" customWidth="1"/>
    <col min="13781" max="13781" width="9.42578125" style="3" customWidth="1"/>
    <col min="13782" max="13782" width="9.7109375" style="3" customWidth="1"/>
    <col min="13783" max="13783" width="4.42578125" style="3" customWidth="1"/>
    <col min="13784" max="13784" width="10.28515625" style="3" customWidth="1"/>
    <col min="13785" max="14011" width="7.28515625" style="3"/>
    <col min="14012" max="14012" width="2.28515625" style="3" customWidth="1"/>
    <col min="14013" max="14013" width="6" style="3" customWidth="1"/>
    <col min="14014" max="14015" width="2.28515625" style="3" customWidth="1"/>
    <col min="14016" max="14016" width="9" style="3" bestFit="1" customWidth="1"/>
    <col min="14017" max="14017" width="2.28515625" style="3" customWidth="1"/>
    <col min="14018" max="14018" width="9" style="3" bestFit="1" customWidth="1"/>
    <col min="14019" max="14019" width="2.28515625" style="3" customWidth="1"/>
    <col min="14020" max="14020" width="9" style="3" bestFit="1" customWidth="1"/>
    <col min="14021" max="14021" width="2.28515625" style="3" customWidth="1"/>
    <col min="14022" max="14022" width="9" style="3" bestFit="1" customWidth="1"/>
    <col min="14023" max="14023" width="2.28515625" style="3" customWidth="1"/>
    <col min="14024" max="14024" width="9" style="3" bestFit="1" customWidth="1"/>
    <col min="14025" max="14025" width="2.28515625" style="3" customWidth="1"/>
    <col min="14026" max="14026" width="9" style="3" bestFit="1" customWidth="1"/>
    <col min="14027" max="14027" width="5" style="3" customWidth="1"/>
    <col min="14028" max="14028" width="9" style="3" bestFit="1" customWidth="1"/>
    <col min="14029" max="14029" width="2.28515625" style="3" customWidth="1"/>
    <col min="14030" max="14030" width="9" style="3" bestFit="1" customWidth="1"/>
    <col min="14031" max="14031" width="2.28515625" style="3" customWidth="1"/>
    <col min="14032" max="14032" width="9" style="3" bestFit="1" customWidth="1"/>
    <col min="14033" max="14033" width="2.28515625" style="3" customWidth="1"/>
    <col min="14034" max="14034" width="9" style="3" bestFit="1" customWidth="1"/>
    <col min="14035" max="14035" width="6.28515625" style="3" customWidth="1"/>
    <col min="14036" max="14036" width="9.28515625" style="3" customWidth="1"/>
    <col min="14037" max="14037" width="9.42578125" style="3" customWidth="1"/>
    <col min="14038" max="14038" width="9.7109375" style="3" customWidth="1"/>
    <col min="14039" max="14039" width="4.42578125" style="3" customWidth="1"/>
    <col min="14040" max="14040" width="10.28515625" style="3" customWidth="1"/>
    <col min="14041" max="14267" width="7.28515625" style="3"/>
    <col min="14268" max="14268" width="2.28515625" style="3" customWidth="1"/>
    <col min="14269" max="14269" width="6" style="3" customWidth="1"/>
    <col min="14270" max="14271" width="2.28515625" style="3" customWidth="1"/>
    <col min="14272" max="14272" width="9" style="3" bestFit="1" customWidth="1"/>
    <col min="14273" max="14273" width="2.28515625" style="3" customWidth="1"/>
    <col min="14274" max="14274" width="9" style="3" bestFit="1" customWidth="1"/>
    <col min="14275" max="14275" width="2.28515625" style="3" customWidth="1"/>
    <col min="14276" max="14276" width="9" style="3" bestFit="1" customWidth="1"/>
    <col min="14277" max="14277" width="2.28515625" style="3" customWidth="1"/>
    <col min="14278" max="14278" width="9" style="3" bestFit="1" customWidth="1"/>
    <col min="14279" max="14279" width="2.28515625" style="3" customWidth="1"/>
    <col min="14280" max="14280" width="9" style="3" bestFit="1" customWidth="1"/>
    <col min="14281" max="14281" width="2.28515625" style="3" customWidth="1"/>
    <col min="14282" max="14282" width="9" style="3" bestFit="1" customWidth="1"/>
    <col min="14283" max="14283" width="5" style="3" customWidth="1"/>
    <col min="14284" max="14284" width="9" style="3" bestFit="1" customWidth="1"/>
    <col min="14285" max="14285" width="2.28515625" style="3" customWidth="1"/>
    <col min="14286" max="14286" width="9" style="3" bestFit="1" customWidth="1"/>
    <col min="14287" max="14287" width="2.28515625" style="3" customWidth="1"/>
    <col min="14288" max="14288" width="9" style="3" bestFit="1" customWidth="1"/>
    <col min="14289" max="14289" width="2.28515625" style="3" customWidth="1"/>
    <col min="14290" max="14290" width="9" style="3" bestFit="1" customWidth="1"/>
    <col min="14291" max="14291" width="6.28515625" style="3" customWidth="1"/>
    <col min="14292" max="14292" width="9.28515625" style="3" customWidth="1"/>
    <col min="14293" max="14293" width="9.42578125" style="3" customWidth="1"/>
    <col min="14294" max="14294" width="9.7109375" style="3" customWidth="1"/>
    <col min="14295" max="14295" width="4.42578125" style="3" customWidth="1"/>
    <col min="14296" max="14296" width="10.28515625" style="3" customWidth="1"/>
    <col min="14297" max="14523" width="7.28515625" style="3"/>
    <col min="14524" max="14524" width="2.28515625" style="3" customWidth="1"/>
    <col min="14525" max="14525" width="6" style="3" customWidth="1"/>
    <col min="14526" max="14527" width="2.28515625" style="3" customWidth="1"/>
    <col min="14528" max="14528" width="9" style="3" bestFit="1" customWidth="1"/>
    <col min="14529" max="14529" width="2.28515625" style="3" customWidth="1"/>
    <col min="14530" max="14530" width="9" style="3" bestFit="1" customWidth="1"/>
    <col min="14531" max="14531" width="2.28515625" style="3" customWidth="1"/>
    <col min="14532" max="14532" width="9" style="3" bestFit="1" customWidth="1"/>
    <col min="14533" max="14533" width="2.28515625" style="3" customWidth="1"/>
    <col min="14534" max="14534" width="9" style="3" bestFit="1" customWidth="1"/>
    <col min="14535" max="14535" width="2.28515625" style="3" customWidth="1"/>
    <col min="14536" max="14536" width="9" style="3" bestFit="1" customWidth="1"/>
    <col min="14537" max="14537" width="2.28515625" style="3" customWidth="1"/>
    <col min="14538" max="14538" width="9" style="3" bestFit="1" customWidth="1"/>
    <col min="14539" max="14539" width="5" style="3" customWidth="1"/>
    <col min="14540" max="14540" width="9" style="3" bestFit="1" customWidth="1"/>
    <col min="14541" max="14541" width="2.28515625" style="3" customWidth="1"/>
    <col min="14542" max="14542" width="9" style="3" bestFit="1" customWidth="1"/>
    <col min="14543" max="14543" width="2.28515625" style="3" customWidth="1"/>
    <col min="14544" max="14544" width="9" style="3" bestFit="1" customWidth="1"/>
    <col min="14545" max="14545" width="2.28515625" style="3" customWidth="1"/>
    <col min="14546" max="14546" width="9" style="3" bestFit="1" customWidth="1"/>
    <col min="14547" max="14547" width="6.28515625" style="3" customWidth="1"/>
    <col min="14548" max="14548" width="9.28515625" style="3" customWidth="1"/>
    <col min="14549" max="14549" width="9.42578125" style="3" customWidth="1"/>
    <col min="14550" max="14550" width="9.7109375" style="3" customWidth="1"/>
    <col min="14551" max="14551" width="4.42578125" style="3" customWidth="1"/>
    <col min="14552" max="14552" width="10.28515625" style="3" customWidth="1"/>
    <col min="14553" max="14779" width="7.28515625" style="3"/>
    <col min="14780" max="14780" width="2.28515625" style="3" customWidth="1"/>
    <col min="14781" max="14781" width="6" style="3" customWidth="1"/>
    <col min="14782" max="14783" width="2.28515625" style="3" customWidth="1"/>
    <col min="14784" max="14784" width="9" style="3" bestFit="1" customWidth="1"/>
    <col min="14785" max="14785" width="2.28515625" style="3" customWidth="1"/>
    <col min="14786" max="14786" width="9" style="3" bestFit="1" customWidth="1"/>
    <col min="14787" max="14787" width="2.28515625" style="3" customWidth="1"/>
    <col min="14788" max="14788" width="9" style="3" bestFit="1" customWidth="1"/>
    <col min="14789" max="14789" width="2.28515625" style="3" customWidth="1"/>
    <col min="14790" max="14790" width="9" style="3" bestFit="1" customWidth="1"/>
    <col min="14791" max="14791" width="2.28515625" style="3" customWidth="1"/>
    <col min="14792" max="14792" width="9" style="3" bestFit="1" customWidth="1"/>
    <col min="14793" max="14793" width="2.28515625" style="3" customWidth="1"/>
    <col min="14794" max="14794" width="9" style="3" bestFit="1" customWidth="1"/>
    <col min="14795" max="14795" width="5" style="3" customWidth="1"/>
    <col min="14796" max="14796" width="9" style="3" bestFit="1" customWidth="1"/>
    <col min="14797" max="14797" width="2.28515625" style="3" customWidth="1"/>
    <col min="14798" max="14798" width="9" style="3" bestFit="1" customWidth="1"/>
    <col min="14799" max="14799" width="2.28515625" style="3" customWidth="1"/>
    <col min="14800" max="14800" width="9" style="3" bestFit="1" customWidth="1"/>
    <col min="14801" max="14801" width="2.28515625" style="3" customWidth="1"/>
    <col min="14802" max="14802" width="9" style="3" bestFit="1" customWidth="1"/>
    <col min="14803" max="14803" width="6.28515625" style="3" customWidth="1"/>
    <col min="14804" max="14804" width="9.28515625" style="3" customWidth="1"/>
    <col min="14805" max="14805" width="9.42578125" style="3" customWidth="1"/>
    <col min="14806" max="14806" width="9.7109375" style="3" customWidth="1"/>
    <col min="14807" max="14807" width="4.42578125" style="3" customWidth="1"/>
    <col min="14808" max="14808" width="10.28515625" style="3" customWidth="1"/>
    <col min="14809" max="15035" width="7.28515625" style="3"/>
    <col min="15036" max="15036" width="2.28515625" style="3" customWidth="1"/>
    <col min="15037" max="15037" width="6" style="3" customWidth="1"/>
    <col min="15038" max="15039" width="2.28515625" style="3" customWidth="1"/>
    <col min="15040" max="15040" width="9" style="3" bestFit="1" customWidth="1"/>
    <col min="15041" max="15041" width="2.28515625" style="3" customWidth="1"/>
    <col min="15042" max="15042" width="9" style="3" bestFit="1" customWidth="1"/>
    <col min="15043" max="15043" width="2.28515625" style="3" customWidth="1"/>
    <col min="15044" max="15044" width="9" style="3" bestFit="1" customWidth="1"/>
    <col min="15045" max="15045" width="2.28515625" style="3" customWidth="1"/>
    <col min="15046" max="15046" width="9" style="3" bestFit="1" customWidth="1"/>
    <col min="15047" max="15047" width="2.28515625" style="3" customWidth="1"/>
    <col min="15048" max="15048" width="9" style="3" bestFit="1" customWidth="1"/>
    <col min="15049" max="15049" width="2.28515625" style="3" customWidth="1"/>
    <col min="15050" max="15050" width="9" style="3" bestFit="1" customWidth="1"/>
    <col min="15051" max="15051" width="5" style="3" customWidth="1"/>
    <col min="15052" max="15052" width="9" style="3" bestFit="1" customWidth="1"/>
    <col min="15053" max="15053" width="2.28515625" style="3" customWidth="1"/>
    <col min="15054" max="15054" width="9" style="3" bestFit="1" customWidth="1"/>
    <col min="15055" max="15055" width="2.28515625" style="3" customWidth="1"/>
    <col min="15056" max="15056" width="9" style="3" bestFit="1" customWidth="1"/>
    <col min="15057" max="15057" width="2.28515625" style="3" customWidth="1"/>
    <col min="15058" max="15058" width="9" style="3" bestFit="1" customWidth="1"/>
    <col min="15059" max="15059" width="6.28515625" style="3" customWidth="1"/>
    <col min="15060" max="15060" width="9.28515625" style="3" customWidth="1"/>
    <col min="15061" max="15061" width="9.42578125" style="3" customWidth="1"/>
    <col min="15062" max="15062" width="9.7109375" style="3" customWidth="1"/>
    <col min="15063" max="15063" width="4.42578125" style="3" customWidth="1"/>
    <col min="15064" max="15064" width="10.28515625" style="3" customWidth="1"/>
    <col min="15065" max="15291" width="7.28515625" style="3"/>
    <col min="15292" max="15292" width="2.28515625" style="3" customWidth="1"/>
    <col min="15293" max="15293" width="6" style="3" customWidth="1"/>
    <col min="15294" max="15295" width="2.28515625" style="3" customWidth="1"/>
    <col min="15296" max="15296" width="9" style="3" bestFit="1" customWidth="1"/>
    <col min="15297" max="15297" width="2.28515625" style="3" customWidth="1"/>
    <col min="15298" max="15298" width="9" style="3" bestFit="1" customWidth="1"/>
    <col min="15299" max="15299" width="2.28515625" style="3" customWidth="1"/>
    <col min="15300" max="15300" width="9" style="3" bestFit="1" customWidth="1"/>
    <col min="15301" max="15301" width="2.28515625" style="3" customWidth="1"/>
    <col min="15302" max="15302" width="9" style="3" bestFit="1" customWidth="1"/>
    <col min="15303" max="15303" width="2.28515625" style="3" customWidth="1"/>
    <col min="15304" max="15304" width="9" style="3" bestFit="1" customWidth="1"/>
    <col min="15305" max="15305" width="2.28515625" style="3" customWidth="1"/>
    <col min="15306" max="15306" width="9" style="3" bestFit="1" customWidth="1"/>
    <col min="15307" max="15307" width="5" style="3" customWidth="1"/>
    <col min="15308" max="15308" width="9" style="3" bestFit="1" customWidth="1"/>
    <col min="15309" max="15309" width="2.28515625" style="3" customWidth="1"/>
    <col min="15310" max="15310" width="9" style="3" bestFit="1" customWidth="1"/>
    <col min="15311" max="15311" width="2.28515625" style="3" customWidth="1"/>
    <col min="15312" max="15312" width="9" style="3" bestFit="1" customWidth="1"/>
    <col min="15313" max="15313" width="2.28515625" style="3" customWidth="1"/>
    <col min="15314" max="15314" width="9" style="3" bestFit="1" customWidth="1"/>
    <col min="15315" max="15315" width="6.28515625" style="3" customWidth="1"/>
    <col min="15316" max="15316" width="9.28515625" style="3" customWidth="1"/>
    <col min="15317" max="15317" width="9.42578125" style="3" customWidth="1"/>
    <col min="15318" max="15318" width="9.7109375" style="3" customWidth="1"/>
    <col min="15319" max="15319" width="4.42578125" style="3" customWidth="1"/>
    <col min="15320" max="15320" width="10.28515625" style="3" customWidth="1"/>
    <col min="15321" max="15547" width="7.28515625" style="3"/>
    <col min="15548" max="15548" width="2.28515625" style="3" customWidth="1"/>
    <col min="15549" max="15549" width="6" style="3" customWidth="1"/>
    <col min="15550" max="15551" width="2.28515625" style="3" customWidth="1"/>
    <col min="15552" max="15552" width="9" style="3" bestFit="1" customWidth="1"/>
    <col min="15553" max="15553" width="2.28515625" style="3" customWidth="1"/>
    <col min="15554" max="15554" width="9" style="3" bestFit="1" customWidth="1"/>
    <col min="15555" max="15555" width="2.28515625" style="3" customWidth="1"/>
    <col min="15556" max="15556" width="9" style="3" bestFit="1" customWidth="1"/>
    <col min="15557" max="15557" width="2.28515625" style="3" customWidth="1"/>
    <col min="15558" max="15558" width="9" style="3" bestFit="1" customWidth="1"/>
    <col min="15559" max="15559" width="2.28515625" style="3" customWidth="1"/>
    <col min="15560" max="15560" width="9" style="3" bestFit="1" customWidth="1"/>
    <col min="15561" max="15561" width="2.28515625" style="3" customWidth="1"/>
    <col min="15562" max="15562" width="9" style="3" bestFit="1" customWidth="1"/>
    <col min="15563" max="15563" width="5" style="3" customWidth="1"/>
    <col min="15564" max="15564" width="9" style="3" bestFit="1" customWidth="1"/>
    <col min="15565" max="15565" width="2.28515625" style="3" customWidth="1"/>
    <col min="15566" max="15566" width="9" style="3" bestFit="1" customWidth="1"/>
    <col min="15567" max="15567" width="2.28515625" style="3" customWidth="1"/>
    <col min="15568" max="15568" width="9" style="3" bestFit="1" customWidth="1"/>
    <col min="15569" max="15569" width="2.28515625" style="3" customWidth="1"/>
    <col min="15570" max="15570" width="9" style="3" bestFit="1" customWidth="1"/>
    <col min="15571" max="15571" width="6.28515625" style="3" customWidth="1"/>
    <col min="15572" max="15572" width="9.28515625" style="3" customWidth="1"/>
    <col min="15573" max="15573" width="9.42578125" style="3" customWidth="1"/>
    <col min="15574" max="15574" width="9.7109375" style="3" customWidth="1"/>
    <col min="15575" max="15575" width="4.42578125" style="3" customWidth="1"/>
    <col min="15576" max="15576" width="10.28515625" style="3" customWidth="1"/>
    <col min="15577" max="15803" width="7.28515625" style="3"/>
    <col min="15804" max="15804" width="2.28515625" style="3" customWidth="1"/>
    <col min="15805" max="15805" width="6" style="3" customWidth="1"/>
    <col min="15806" max="15807" width="2.28515625" style="3" customWidth="1"/>
    <col min="15808" max="15808" width="9" style="3" bestFit="1" customWidth="1"/>
    <col min="15809" max="15809" width="2.28515625" style="3" customWidth="1"/>
    <col min="15810" max="15810" width="9" style="3" bestFit="1" customWidth="1"/>
    <col min="15811" max="15811" width="2.28515625" style="3" customWidth="1"/>
    <col min="15812" max="15812" width="9" style="3" bestFit="1" customWidth="1"/>
    <col min="15813" max="15813" width="2.28515625" style="3" customWidth="1"/>
    <col min="15814" max="15814" width="9" style="3" bestFit="1" customWidth="1"/>
    <col min="15815" max="15815" width="2.28515625" style="3" customWidth="1"/>
    <col min="15816" max="15816" width="9" style="3" bestFit="1" customWidth="1"/>
    <col min="15817" max="15817" width="2.28515625" style="3" customWidth="1"/>
    <col min="15818" max="15818" width="9" style="3" bestFit="1" customWidth="1"/>
    <col min="15819" max="15819" width="5" style="3" customWidth="1"/>
    <col min="15820" max="15820" width="9" style="3" bestFit="1" customWidth="1"/>
    <col min="15821" max="15821" width="2.28515625" style="3" customWidth="1"/>
    <col min="15822" max="15822" width="9" style="3" bestFit="1" customWidth="1"/>
    <col min="15823" max="15823" width="2.28515625" style="3" customWidth="1"/>
    <col min="15824" max="15824" width="9" style="3" bestFit="1" customWidth="1"/>
    <col min="15825" max="15825" width="2.28515625" style="3" customWidth="1"/>
    <col min="15826" max="15826" width="9" style="3" bestFit="1" customWidth="1"/>
    <col min="15827" max="15827" width="6.28515625" style="3" customWidth="1"/>
    <col min="15828" max="15828" width="9.28515625" style="3" customWidth="1"/>
    <col min="15829" max="15829" width="9.42578125" style="3" customWidth="1"/>
    <col min="15830" max="15830" width="9.7109375" style="3" customWidth="1"/>
    <col min="15831" max="15831" width="4.42578125" style="3" customWidth="1"/>
    <col min="15832" max="15832" width="10.28515625" style="3" customWidth="1"/>
    <col min="15833" max="16059" width="7.28515625" style="3"/>
    <col min="16060" max="16060" width="2.28515625" style="3" customWidth="1"/>
    <col min="16061" max="16061" width="6" style="3" customWidth="1"/>
    <col min="16062" max="16063" width="2.28515625" style="3" customWidth="1"/>
    <col min="16064" max="16064" width="9" style="3" bestFit="1" customWidth="1"/>
    <col min="16065" max="16065" width="2.28515625" style="3" customWidth="1"/>
    <col min="16066" max="16066" width="9" style="3" bestFit="1" customWidth="1"/>
    <col min="16067" max="16067" width="2.28515625" style="3" customWidth="1"/>
    <col min="16068" max="16068" width="9" style="3" bestFit="1" customWidth="1"/>
    <col min="16069" max="16069" width="2.28515625" style="3" customWidth="1"/>
    <col min="16070" max="16070" width="9" style="3" bestFit="1" customWidth="1"/>
    <col min="16071" max="16071" width="2.28515625" style="3" customWidth="1"/>
    <col min="16072" max="16072" width="9" style="3" bestFit="1" customWidth="1"/>
    <col min="16073" max="16073" width="2.28515625" style="3" customWidth="1"/>
    <col min="16074" max="16074" width="9" style="3" bestFit="1" customWidth="1"/>
    <col min="16075" max="16075" width="5" style="3" customWidth="1"/>
    <col min="16076" max="16076" width="9" style="3" bestFit="1" customWidth="1"/>
    <col min="16077" max="16077" width="2.28515625" style="3" customWidth="1"/>
    <col min="16078" max="16078" width="9" style="3" bestFit="1" customWidth="1"/>
    <col min="16079" max="16079" width="2.28515625" style="3" customWidth="1"/>
    <col min="16080" max="16080" width="9" style="3" bestFit="1" customWidth="1"/>
    <col min="16081" max="16081" width="2.28515625" style="3" customWidth="1"/>
    <col min="16082" max="16082" width="9" style="3" bestFit="1" customWidth="1"/>
    <col min="16083" max="16083" width="6.28515625" style="3" customWidth="1"/>
    <col min="16084" max="16084" width="9.28515625" style="3" customWidth="1"/>
    <col min="16085" max="16085" width="9.42578125" style="3" customWidth="1"/>
    <col min="16086" max="16086" width="9.7109375" style="3" customWidth="1"/>
    <col min="16087" max="16087" width="4.42578125" style="3" customWidth="1"/>
    <col min="16088" max="16088" width="10.28515625" style="3" customWidth="1"/>
    <col min="16089" max="16384" width="7.28515625" style="3"/>
  </cols>
  <sheetData>
    <row r="1" spans="1:5" x14ac:dyDescent="0.25">
      <c r="A1" s="310" t="s">
        <v>80</v>
      </c>
      <c r="B1" s="310"/>
      <c r="C1" s="310"/>
      <c r="D1" s="310"/>
    </row>
    <row r="2" spans="1:5" x14ac:dyDescent="0.25">
      <c r="A2" s="310" t="s">
        <v>75</v>
      </c>
      <c r="B2" s="310"/>
      <c r="C2" s="310"/>
      <c r="D2" s="310"/>
    </row>
    <row r="4" spans="1:5" x14ac:dyDescent="0.25">
      <c r="A4" s="43"/>
      <c r="B4" s="44"/>
      <c r="C4" s="44"/>
      <c r="D4" s="44"/>
    </row>
    <row r="5" spans="1:5" ht="15" customHeight="1" x14ac:dyDescent="0.25">
      <c r="A5" s="56" t="s">
        <v>121</v>
      </c>
      <c r="B5" s="56"/>
      <c r="C5" s="56"/>
      <c r="D5" s="56"/>
      <c r="E5" s="56"/>
    </row>
    <row r="6" spans="1:5" x14ac:dyDescent="0.25">
      <c r="B6" s="56" t="s">
        <v>112</v>
      </c>
      <c r="C6" s="56"/>
      <c r="D6" s="56"/>
      <c r="E6" s="56"/>
    </row>
    <row r="7" spans="1:5" x14ac:dyDescent="0.25">
      <c r="A7" s="3" t="s">
        <v>145</v>
      </c>
      <c r="B7" s="44"/>
      <c r="C7" s="44"/>
      <c r="D7" s="44"/>
    </row>
    <row r="8" spans="1:5" x14ac:dyDescent="0.25">
      <c r="B8" s="44" t="s">
        <v>123</v>
      </c>
      <c r="C8" s="44" t="s">
        <v>126</v>
      </c>
      <c r="D8" s="44"/>
    </row>
    <row r="9" spans="1:5" x14ac:dyDescent="0.25">
      <c r="B9" s="44" t="s">
        <v>124</v>
      </c>
      <c r="C9" s="44" t="s">
        <v>127</v>
      </c>
      <c r="D9" s="44"/>
    </row>
    <row r="10" spans="1:5" x14ac:dyDescent="0.25">
      <c r="B10" s="44" t="s">
        <v>125</v>
      </c>
      <c r="C10" s="44" t="s">
        <v>128</v>
      </c>
      <c r="D10" s="44"/>
    </row>
    <row r="11" spans="1:5" x14ac:dyDescent="0.25">
      <c r="B11" s="44" t="s">
        <v>129</v>
      </c>
      <c r="C11" s="44" t="s">
        <v>130</v>
      </c>
      <c r="D11" s="44"/>
    </row>
    <row r="12" spans="1:5" x14ac:dyDescent="0.25">
      <c r="A12" s="9"/>
      <c r="B12" s="7"/>
      <c r="C12" s="40"/>
      <c r="D12" s="7"/>
    </row>
    <row r="13" spans="1:5" ht="15" customHeight="1" x14ac:dyDescent="0.25">
      <c r="A13" s="45"/>
      <c r="B13" s="312" t="s">
        <v>75</v>
      </c>
      <c r="C13" s="44"/>
      <c r="D13" s="44"/>
    </row>
    <row r="14" spans="1:5" ht="15.75" customHeight="1" thickBot="1" x14ac:dyDescent="0.3">
      <c r="A14" s="12" t="s">
        <v>56</v>
      </c>
      <c r="B14" s="313"/>
      <c r="C14" s="8" t="s">
        <v>18</v>
      </c>
      <c r="D14" s="7"/>
    </row>
    <row r="15" spans="1:5" x14ac:dyDescent="0.25">
      <c r="A15" s="54" t="s">
        <v>57</v>
      </c>
      <c r="B15" s="206"/>
      <c r="C15" s="10">
        <v>0</v>
      </c>
    </row>
    <row r="16" spans="1:5" x14ac:dyDescent="0.25">
      <c r="A16" s="54" t="s">
        <v>87</v>
      </c>
      <c r="B16" s="206">
        <f>'Hyperion Data'!D21</f>
        <v>0</v>
      </c>
      <c r="C16" s="10">
        <v>0</v>
      </c>
    </row>
    <row r="17" spans="1:4" x14ac:dyDescent="0.25">
      <c r="A17" s="54" t="s">
        <v>58</v>
      </c>
      <c r="B17" s="206">
        <f>'Hyperion Data'!E23+'Hyperion Data'!V23</f>
        <v>591288043.17999983</v>
      </c>
      <c r="C17" s="20">
        <f>ROUND(B17/$C$35,4)</f>
        <v>5.6599999999999998E-2</v>
      </c>
    </row>
    <row r="18" spans="1:4" x14ac:dyDescent="0.25">
      <c r="A18" s="54" t="s">
        <v>59</v>
      </c>
      <c r="B18" s="206">
        <f>'Hyperion Data'!F23</f>
        <v>5071817069.4499998</v>
      </c>
      <c r="C18" s="20">
        <f>ROUND(B18/$C$35,4)</f>
        <v>0.4859</v>
      </c>
    </row>
    <row r="19" spans="1:4" x14ac:dyDescent="0.25">
      <c r="A19" s="54" t="s">
        <v>60</v>
      </c>
      <c r="B19" s="206">
        <f>'Hyperion Data'!G23</f>
        <v>271501289.20999992</v>
      </c>
      <c r="C19" s="20">
        <f>ROUND(B19/$C$35,4)</f>
        <v>2.5999999999999999E-2</v>
      </c>
    </row>
    <row r="20" spans="1:4" x14ac:dyDescent="0.25">
      <c r="A20" s="54" t="s">
        <v>61</v>
      </c>
      <c r="B20" s="206">
        <f>'Hyperion Data'!H23</f>
        <v>3003503434.5</v>
      </c>
      <c r="C20" s="20">
        <f>ROUND(B20/$C$35,4)</f>
        <v>0.2878</v>
      </c>
    </row>
    <row r="21" spans="1:4" x14ac:dyDescent="0.25">
      <c r="A21" s="54" t="s">
        <v>62</v>
      </c>
      <c r="B21" s="206">
        <f>'Hyperion Data'!I23</f>
        <v>1499548716.8399999</v>
      </c>
      <c r="C21" s="20">
        <f>ROUND(B21/$C$35,4)</f>
        <v>0.14369999999999999</v>
      </c>
      <c r="D21" s="5"/>
    </row>
    <row r="22" spans="1:4" x14ac:dyDescent="0.25">
      <c r="A22" s="54" t="s">
        <v>63</v>
      </c>
      <c r="B22" s="206">
        <f>'Hyperion Data'!J23</f>
        <v>0</v>
      </c>
      <c r="C22" s="11">
        <v>0</v>
      </c>
      <c r="D22" s="15"/>
    </row>
    <row r="23" spans="1:4" x14ac:dyDescent="0.25">
      <c r="A23" s="54" t="s">
        <v>64</v>
      </c>
      <c r="B23" s="206">
        <f>'Hyperion Data'!K23</f>
        <v>12389559302.689997</v>
      </c>
      <c r="C23" s="10">
        <v>0</v>
      </c>
      <c r="D23" s="15"/>
    </row>
    <row r="24" spans="1:4" x14ac:dyDescent="0.25">
      <c r="A24" s="54" t="s">
        <v>65</v>
      </c>
      <c r="B24" s="206">
        <f>'Hyperion Data'!P23</f>
        <v>38580018.899999999</v>
      </c>
      <c r="C24" s="11">
        <v>0</v>
      </c>
      <c r="D24" s="15"/>
    </row>
    <row r="25" spans="1:4" x14ac:dyDescent="0.25">
      <c r="A25" s="54" t="s">
        <v>66</v>
      </c>
      <c r="B25" s="206">
        <v>0</v>
      </c>
      <c r="C25" s="11">
        <v>0</v>
      </c>
      <c r="D25" s="15"/>
    </row>
    <row r="26" spans="1:4" x14ac:dyDescent="0.25">
      <c r="A26" s="54" t="s">
        <v>67</v>
      </c>
      <c r="B26" s="206"/>
      <c r="C26" s="11">
        <v>0</v>
      </c>
      <c r="D26" s="15"/>
    </row>
    <row r="27" spans="1:4" x14ac:dyDescent="0.25">
      <c r="A27" s="54" t="s">
        <v>68</v>
      </c>
      <c r="B27" s="206"/>
      <c r="C27" s="11">
        <v>0</v>
      </c>
      <c r="D27" s="16"/>
    </row>
    <row r="28" spans="1:4" x14ac:dyDescent="0.25">
      <c r="A28" s="25" t="s">
        <v>69</v>
      </c>
      <c r="B28" s="206"/>
      <c r="C28" s="10">
        <v>0</v>
      </c>
      <c r="D28" s="11"/>
    </row>
    <row r="29" spans="1:4" x14ac:dyDescent="0.25">
      <c r="A29" s="25" t="s">
        <v>70</v>
      </c>
      <c r="B29" s="206"/>
      <c r="C29" s="20"/>
      <c r="D29" s="15"/>
    </row>
    <row r="30" spans="1:4" x14ac:dyDescent="0.25">
      <c r="A30" s="25" t="s">
        <v>71</v>
      </c>
      <c r="B30" s="206"/>
      <c r="C30" s="10">
        <v>0</v>
      </c>
      <c r="D30" s="11"/>
    </row>
    <row r="31" spans="1:4" x14ac:dyDescent="0.25">
      <c r="A31" s="25" t="s">
        <v>72</v>
      </c>
      <c r="B31" s="52"/>
      <c r="C31" s="10">
        <v>0</v>
      </c>
      <c r="D31" s="11"/>
    </row>
    <row r="32" spans="1:4" x14ac:dyDescent="0.25">
      <c r="A32" s="25" t="s">
        <v>333</v>
      </c>
      <c r="B32" s="206">
        <f>'Hyperion Data'!Y23</f>
        <v>175680513.33000001</v>
      </c>
      <c r="C32" s="10">
        <v>0</v>
      </c>
      <c r="D32" s="11"/>
    </row>
    <row r="33" spans="1:4" x14ac:dyDescent="0.25">
      <c r="A33" s="54" t="s">
        <v>11</v>
      </c>
      <c r="B33" s="89">
        <f>SUM(B17:B32)</f>
        <v>23041478388.099998</v>
      </c>
      <c r="C33" s="21">
        <f>SUM(C15:C31)</f>
        <v>1</v>
      </c>
      <c r="D33" s="16"/>
    </row>
    <row r="35" spans="1:4" x14ac:dyDescent="0.25">
      <c r="A35" s="80" t="s">
        <v>144</v>
      </c>
      <c r="B35" s="81"/>
      <c r="C35" s="84">
        <f>B17+B18+B19+B20+B21+B29</f>
        <v>10437658553.18</v>
      </c>
    </row>
  </sheetData>
  <mergeCells count="3">
    <mergeCell ref="B13:B14"/>
    <mergeCell ref="A1:D1"/>
    <mergeCell ref="A2:D2"/>
  </mergeCells>
  <printOptions horizontalCentered="1"/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M31"/>
  <sheetViews>
    <sheetView workbookViewId="0">
      <selection sqref="A1:D1"/>
    </sheetView>
  </sheetViews>
  <sheetFormatPr defaultColWidth="7.28515625" defaultRowHeight="15" x14ac:dyDescent="0.25"/>
  <cols>
    <col min="1" max="1" width="16.42578125" style="3" customWidth="1"/>
    <col min="2" max="2" width="8" style="3" bestFit="1" customWidth="1"/>
    <col min="3" max="3" width="11.5703125" style="3" customWidth="1"/>
    <col min="4" max="4" width="6.42578125" style="3" customWidth="1"/>
    <col min="5" max="5" width="8.28515625" style="3" bestFit="1" customWidth="1"/>
    <col min="6" max="6" width="20.28515625" style="3" bestFit="1" customWidth="1"/>
    <col min="7" max="7" width="9.5703125" style="3" bestFit="1" customWidth="1"/>
    <col min="8" max="219" width="7.28515625" style="3"/>
    <col min="220" max="220" width="2.28515625" style="3" customWidth="1"/>
    <col min="221" max="221" width="6" style="3" customWidth="1"/>
    <col min="222" max="223" width="2.28515625" style="3" customWidth="1"/>
    <col min="224" max="224" width="9" style="3" bestFit="1" customWidth="1"/>
    <col min="225" max="225" width="2.28515625" style="3" customWidth="1"/>
    <col min="226" max="226" width="9" style="3" bestFit="1" customWidth="1"/>
    <col min="227" max="227" width="2.28515625" style="3" customWidth="1"/>
    <col min="228" max="228" width="9" style="3" bestFit="1" customWidth="1"/>
    <col min="229" max="229" width="2.28515625" style="3" customWidth="1"/>
    <col min="230" max="230" width="9" style="3" bestFit="1" customWidth="1"/>
    <col min="231" max="231" width="2.28515625" style="3" customWidth="1"/>
    <col min="232" max="232" width="9" style="3" bestFit="1" customWidth="1"/>
    <col min="233" max="233" width="2.28515625" style="3" customWidth="1"/>
    <col min="234" max="234" width="9" style="3" bestFit="1" customWidth="1"/>
    <col min="235" max="235" width="5" style="3" customWidth="1"/>
    <col min="236" max="236" width="9" style="3" bestFit="1" customWidth="1"/>
    <col min="237" max="237" width="2.28515625" style="3" customWidth="1"/>
    <col min="238" max="238" width="9" style="3" bestFit="1" customWidth="1"/>
    <col min="239" max="239" width="2.28515625" style="3" customWidth="1"/>
    <col min="240" max="240" width="9" style="3" bestFit="1" customWidth="1"/>
    <col min="241" max="241" width="2.28515625" style="3" customWidth="1"/>
    <col min="242" max="242" width="9" style="3" bestFit="1" customWidth="1"/>
    <col min="243" max="243" width="6.28515625" style="3" customWidth="1"/>
    <col min="244" max="244" width="9.28515625" style="3" customWidth="1"/>
    <col min="245" max="245" width="9.42578125" style="3" customWidth="1"/>
    <col min="246" max="246" width="9.7109375" style="3" customWidth="1"/>
    <col min="247" max="247" width="4.42578125" style="3" customWidth="1"/>
    <col min="248" max="248" width="10.28515625" style="3" customWidth="1"/>
    <col min="249" max="475" width="7.28515625" style="3"/>
    <col min="476" max="476" width="2.28515625" style="3" customWidth="1"/>
    <col min="477" max="477" width="6" style="3" customWidth="1"/>
    <col min="478" max="479" width="2.28515625" style="3" customWidth="1"/>
    <col min="480" max="480" width="9" style="3" bestFit="1" customWidth="1"/>
    <col min="481" max="481" width="2.28515625" style="3" customWidth="1"/>
    <col min="482" max="482" width="9" style="3" bestFit="1" customWidth="1"/>
    <col min="483" max="483" width="2.28515625" style="3" customWidth="1"/>
    <col min="484" max="484" width="9" style="3" bestFit="1" customWidth="1"/>
    <col min="485" max="485" width="2.28515625" style="3" customWidth="1"/>
    <col min="486" max="486" width="9" style="3" bestFit="1" customWidth="1"/>
    <col min="487" max="487" width="2.28515625" style="3" customWidth="1"/>
    <col min="488" max="488" width="9" style="3" bestFit="1" customWidth="1"/>
    <col min="489" max="489" width="2.28515625" style="3" customWidth="1"/>
    <col min="490" max="490" width="9" style="3" bestFit="1" customWidth="1"/>
    <col min="491" max="491" width="5" style="3" customWidth="1"/>
    <col min="492" max="492" width="9" style="3" bestFit="1" customWidth="1"/>
    <col min="493" max="493" width="2.28515625" style="3" customWidth="1"/>
    <col min="494" max="494" width="9" style="3" bestFit="1" customWidth="1"/>
    <col min="495" max="495" width="2.28515625" style="3" customWidth="1"/>
    <col min="496" max="496" width="9" style="3" bestFit="1" customWidth="1"/>
    <col min="497" max="497" width="2.28515625" style="3" customWidth="1"/>
    <col min="498" max="498" width="9" style="3" bestFit="1" customWidth="1"/>
    <col min="499" max="499" width="6.28515625" style="3" customWidth="1"/>
    <col min="500" max="500" width="9.28515625" style="3" customWidth="1"/>
    <col min="501" max="501" width="9.42578125" style="3" customWidth="1"/>
    <col min="502" max="502" width="9.7109375" style="3" customWidth="1"/>
    <col min="503" max="503" width="4.42578125" style="3" customWidth="1"/>
    <col min="504" max="504" width="10.28515625" style="3" customWidth="1"/>
    <col min="505" max="731" width="7.28515625" style="3"/>
    <col min="732" max="732" width="2.28515625" style="3" customWidth="1"/>
    <col min="733" max="733" width="6" style="3" customWidth="1"/>
    <col min="734" max="735" width="2.28515625" style="3" customWidth="1"/>
    <col min="736" max="736" width="9" style="3" bestFit="1" customWidth="1"/>
    <col min="737" max="737" width="2.28515625" style="3" customWidth="1"/>
    <col min="738" max="738" width="9" style="3" bestFit="1" customWidth="1"/>
    <col min="739" max="739" width="2.28515625" style="3" customWidth="1"/>
    <col min="740" max="740" width="9" style="3" bestFit="1" customWidth="1"/>
    <col min="741" max="741" width="2.28515625" style="3" customWidth="1"/>
    <col min="742" max="742" width="9" style="3" bestFit="1" customWidth="1"/>
    <col min="743" max="743" width="2.28515625" style="3" customWidth="1"/>
    <col min="744" max="744" width="9" style="3" bestFit="1" customWidth="1"/>
    <col min="745" max="745" width="2.28515625" style="3" customWidth="1"/>
    <col min="746" max="746" width="9" style="3" bestFit="1" customWidth="1"/>
    <col min="747" max="747" width="5" style="3" customWidth="1"/>
    <col min="748" max="748" width="9" style="3" bestFit="1" customWidth="1"/>
    <col min="749" max="749" width="2.28515625" style="3" customWidth="1"/>
    <col min="750" max="750" width="9" style="3" bestFit="1" customWidth="1"/>
    <col min="751" max="751" width="2.28515625" style="3" customWidth="1"/>
    <col min="752" max="752" width="9" style="3" bestFit="1" customWidth="1"/>
    <col min="753" max="753" width="2.28515625" style="3" customWidth="1"/>
    <col min="754" max="754" width="9" style="3" bestFit="1" customWidth="1"/>
    <col min="755" max="755" width="6.28515625" style="3" customWidth="1"/>
    <col min="756" max="756" width="9.28515625" style="3" customWidth="1"/>
    <col min="757" max="757" width="9.42578125" style="3" customWidth="1"/>
    <col min="758" max="758" width="9.7109375" style="3" customWidth="1"/>
    <col min="759" max="759" width="4.42578125" style="3" customWidth="1"/>
    <col min="760" max="760" width="10.28515625" style="3" customWidth="1"/>
    <col min="761" max="987" width="7.28515625" style="3"/>
    <col min="988" max="988" width="2.28515625" style="3" customWidth="1"/>
    <col min="989" max="989" width="6" style="3" customWidth="1"/>
    <col min="990" max="991" width="2.28515625" style="3" customWidth="1"/>
    <col min="992" max="992" width="9" style="3" bestFit="1" customWidth="1"/>
    <col min="993" max="993" width="2.28515625" style="3" customWidth="1"/>
    <col min="994" max="994" width="9" style="3" bestFit="1" customWidth="1"/>
    <col min="995" max="995" width="2.28515625" style="3" customWidth="1"/>
    <col min="996" max="996" width="9" style="3" bestFit="1" customWidth="1"/>
    <col min="997" max="997" width="2.28515625" style="3" customWidth="1"/>
    <col min="998" max="998" width="9" style="3" bestFit="1" customWidth="1"/>
    <col min="999" max="999" width="2.28515625" style="3" customWidth="1"/>
    <col min="1000" max="1000" width="9" style="3" bestFit="1" customWidth="1"/>
    <col min="1001" max="1001" width="2.28515625" style="3" customWidth="1"/>
    <col min="1002" max="1002" width="9" style="3" bestFit="1" customWidth="1"/>
    <col min="1003" max="1003" width="5" style="3" customWidth="1"/>
    <col min="1004" max="1004" width="9" style="3" bestFit="1" customWidth="1"/>
    <col min="1005" max="1005" width="2.28515625" style="3" customWidth="1"/>
    <col min="1006" max="1006" width="9" style="3" bestFit="1" customWidth="1"/>
    <col min="1007" max="1007" width="2.28515625" style="3" customWidth="1"/>
    <col min="1008" max="1008" width="9" style="3" bestFit="1" customWidth="1"/>
    <col min="1009" max="1009" width="2.28515625" style="3" customWidth="1"/>
    <col min="1010" max="1010" width="9" style="3" bestFit="1" customWidth="1"/>
    <col min="1011" max="1011" width="6.28515625" style="3" customWidth="1"/>
    <col min="1012" max="1012" width="9.28515625" style="3" customWidth="1"/>
    <col min="1013" max="1013" width="9.42578125" style="3" customWidth="1"/>
    <col min="1014" max="1014" width="9.7109375" style="3" customWidth="1"/>
    <col min="1015" max="1015" width="4.42578125" style="3" customWidth="1"/>
    <col min="1016" max="1016" width="10.28515625" style="3" customWidth="1"/>
    <col min="1017" max="1243" width="7.28515625" style="3"/>
    <col min="1244" max="1244" width="2.28515625" style="3" customWidth="1"/>
    <col min="1245" max="1245" width="6" style="3" customWidth="1"/>
    <col min="1246" max="1247" width="2.28515625" style="3" customWidth="1"/>
    <col min="1248" max="1248" width="9" style="3" bestFit="1" customWidth="1"/>
    <col min="1249" max="1249" width="2.28515625" style="3" customWidth="1"/>
    <col min="1250" max="1250" width="9" style="3" bestFit="1" customWidth="1"/>
    <col min="1251" max="1251" width="2.28515625" style="3" customWidth="1"/>
    <col min="1252" max="1252" width="9" style="3" bestFit="1" customWidth="1"/>
    <col min="1253" max="1253" width="2.28515625" style="3" customWidth="1"/>
    <col min="1254" max="1254" width="9" style="3" bestFit="1" customWidth="1"/>
    <col min="1255" max="1255" width="2.28515625" style="3" customWidth="1"/>
    <col min="1256" max="1256" width="9" style="3" bestFit="1" customWidth="1"/>
    <col min="1257" max="1257" width="2.28515625" style="3" customWidth="1"/>
    <col min="1258" max="1258" width="9" style="3" bestFit="1" customWidth="1"/>
    <col min="1259" max="1259" width="5" style="3" customWidth="1"/>
    <col min="1260" max="1260" width="9" style="3" bestFit="1" customWidth="1"/>
    <col min="1261" max="1261" width="2.28515625" style="3" customWidth="1"/>
    <col min="1262" max="1262" width="9" style="3" bestFit="1" customWidth="1"/>
    <col min="1263" max="1263" width="2.28515625" style="3" customWidth="1"/>
    <col min="1264" max="1264" width="9" style="3" bestFit="1" customWidth="1"/>
    <col min="1265" max="1265" width="2.28515625" style="3" customWidth="1"/>
    <col min="1266" max="1266" width="9" style="3" bestFit="1" customWidth="1"/>
    <col min="1267" max="1267" width="6.28515625" style="3" customWidth="1"/>
    <col min="1268" max="1268" width="9.28515625" style="3" customWidth="1"/>
    <col min="1269" max="1269" width="9.42578125" style="3" customWidth="1"/>
    <col min="1270" max="1270" width="9.7109375" style="3" customWidth="1"/>
    <col min="1271" max="1271" width="4.42578125" style="3" customWidth="1"/>
    <col min="1272" max="1272" width="10.28515625" style="3" customWidth="1"/>
    <col min="1273" max="1499" width="7.28515625" style="3"/>
    <col min="1500" max="1500" width="2.28515625" style="3" customWidth="1"/>
    <col min="1501" max="1501" width="6" style="3" customWidth="1"/>
    <col min="1502" max="1503" width="2.28515625" style="3" customWidth="1"/>
    <col min="1504" max="1504" width="9" style="3" bestFit="1" customWidth="1"/>
    <col min="1505" max="1505" width="2.28515625" style="3" customWidth="1"/>
    <col min="1506" max="1506" width="9" style="3" bestFit="1" customWidth="1"/>
    <col min="1507" max="1507" width="2.28515625" style="3" customWidth="1"/>
    <col min="1508" max="1508" width="9" style="3" bestFit="1" customWidth="1"/>
    <col min="1509" max="1509" width="2.28515625" style="3" customWidth="1"/>
    <col min="1510" max="1510" width="9" style="3" bestFit="1" customWidth="1"/>
    <col min="1511" max="1511" width="2.28515625" style="3" customWidth="1"/>
    <col min="1512" max="1512" width="9" style="3" bestFit="1" customWidth="1"/>
    <col min="1513" max="1513" width="2.28515625" style="3" customWidth="1"/>
    <col min="1514" max="1514" width="9" style="3" bestFit="1" customWidth="1"/>
    <col min="1515" max="1515" width="5" style="3" customWidth="1"/>
    <col min="1516" max="1516" width="9" style="3" bestFit="1" customWidth="1"/>
    <col min="1517" max="1517" width="2.28515625" style="3" customWidth="1"/>
    <col min="1518" max="1518" width="9" style="3" bestFit="1" customWidth="1"/>
    <col min="1519" max="1519" width="2.28515625" style="3" customWidth="1"/>
    <col min="1520" max="1520" width="9" style="3" bestFit="1" customWidth="1"/>
    <col min="1521" max="1521" width="2.28515625" style="3" customWidth="1"/>
    <col min="1522" max="1522" width="9" style="3" bestFit="1" customWidth="1"/>
    <col min="1523" max="1523" width="6.28515625" style="3" customWidth="1"/>
    <col min="1524" max="1524" width="9.28515625" style="3" customWidth="1"/>
    <col min="1525" max="1525" width="9.42578125" style="3" customWidth="1"/>
    <col min="1526" max="1526" width="9.7109375" style="3" customWidth="1"/>
    <col min="1527" max="1527" width="4.42578125" style="3" customWidth="1"/>
    <col min="1528" max="1528" width="10.28515625" style="3" customWidth="1"/>
    <col min="1529" max="1755" width="7.28515625" style="3"/>
    <col min="1756" max="1756" width="2.28515625" style="3" customWidth="1"/>
    <col min="1757" max="1757" width="6" style="3" customWidth="1"/>
    <col min="1758" max="1759" width="2.28515625" style="3" customWidth="1"/>
    <col min="1760" max="1760" width="9" style="3" bestFit="1" customWidth="1"/>
    <col min="1761" max="1761" width="2.28515625" style="3" customWidth="1"/>
    <col min="1762" max="1762" width="9" style="3" bestFit="1" customWidth="1"/>
    <col min="1763" max="1763" width="2.28515625" style="3" customWidth="1"/>
    <col min="1764" max="1764" width="9" style="3" bestFit="1" customWidth="1"/>
    <col min="1765" max="1765" width="2.28515625" style="3" customWidth="1"/>
    <col min="1766" max="1766" width="9" style="3" bestFit="1" customWidth="1"/>
    <col min="1767" max="1767" width="2.28515625" style="3" customWidth="1"/>
    <col min="1768" max="1768" width="9" style="3" bestFit="1" customWidth="1"/>
    <col min="1769" max="1769" width="2.28515625" style="3" customWidth="1"/>
    <col min="1770" max="1770" width="9" style="3" bestFit="1" customWidth="1"/>
    <col min="1771" max="1771" width="5" style="3" customWidth="1"/>
    <col min="1772" max="1772" width="9" style="3" bestFit="1" customWidth="1"/>
    <col min="1773" max="1773" width="2.28515625" style="3" customWidth="1"/>
    <col min="1774" max="1774" width="9" style="3" bestFit="1" customWidth="1"/>
    <col min="1775" max="1775" width="2.28515625" style="3" customWidth="1"/>
    <col min="1776" max="1776" width="9" style="3" bestFit="1" customWidth="1"/>
    <col min="1777" max="1777" width="2.28515625" style="3" customWidth="1"/>
    <col min="1778" max="1778" width="9" style="3" bestFit="1" customWidth="1"/>
    <col min="1779" max="1779" width="6.28515625" style="3" customWidth="1"/>
    <col min="1780" max="1780" width="9.28515625" style="3" customWidth="1"/>
    <col min="1781" max="1781" width="9.42578125" style="3" customWidth="1"/>
    <col min="1782" max="1782" width="9.7109375" style="3" customWidth="1"/>
    <col min="1783" max="1783" width="4.42578125" style="3" customWidth="1"/>
    <col min="1784" max="1784" width="10.28515625" style="3" customWidth="1"/>
    <col min="1785" max="2011" width="7.28515625" style="3"/>
    <col min="2012" max="2012" width="2.28515625" style="3" customWidth="1"/>
    <col min="2013" max="2013" width="6" style="3" customWidth="1"/>
    <col min="2014" max="2015" width="2.28515625" style="3" customWidth="1"/>
    <col min="2016" max="2016" width="9" style="3" bestFit="1" customWidth="1"/>
    <col min="2017" max="2017" width="2.28515625" style="3" customWidth="1"/>
    <col min="2018" max="2018" width="9" style="3" bestFit="1" customWidth="1"/>
    <col min="2019" max="2019" width="2.28515625" style="3" customWidth="1"/>
    <col min="2020" max="2020" width="9" style="3" bestFit="1" customWidth="1"/>
    <col min="2021" max="2021" width="2.28515625" style="3" customWidth="1"/>
    <col min="2022" max="2022" width="9" style="3" bestFit="1" customWidth="1"/>
    <col min="2023" max="2023" width="2.28515625" style="3" customWidth="1"/>
    <col min="2024" max="2024" width="9" style="3" bestFit="1" customWidth="1"/>
    <col min="2025" max="2025" width="2.28515625" style="3" customWidth="1"/>
    <col min="2026" max="2026" width="9" style="3" bestFit="1" customWidth="1"/>
    <col min="2027" max="2027" width="5" style="3" customWidth="1"/>
    <col min="2028" max="2028" width="9" style="3" bestFit="1" customWidth="1"/>
    <col min="2029" max="2029" width="2.28515625" style="3" customWidth="1"/>
    <col min="2030" max="2030" width="9" style="3" bestFit="1" customWidth="1"/>
    <col min="2031" max="2031" width="2.28515625" style="3" customWidth="1"/>
    <col min="2032" max="2032" width="9" style="3" bestFit="1" customWidth="1"/>
    <col min="2033" max="2033" width="2.28515625" style="3" customWidth="1"/>
    <col min="2034" max="2034" width="9" style="3" bestFit="1" customWidth="1"/>
    <col min="2035" max="2035" width="6.28515625" style="3" customWidth="1"/>
    <col min="2036" max="2036" width="9.28515625" style="3" customWidth="1"/>
    <col min="2037" max="2037" width="9.42578125" style="3" customWidth="1"/>
    <col min="2038" max="2038" width="9.7109375" style="3" customWidth="1"/>
    <col min="2039" max="2039" width="4.42578125" style="3" customWidth="1"/>
    <col min="2040" max="2040" width="10.28515625" style="3" customWidth="1"/>
    <col min="2041" max="2267" width="7.28515625" style="3"/>
    <col min="2268" max="2268" width="2.28515625" style="3" customWidth="1"/>
    <col min="2269" max="2269" width="6" style="3" customWidth="1"/>
    <col min="2270" max="2271" width="2.28515625" style="3" customWidth="1"/>
    <col min="2272" max="2272" width="9" style="3" bestFit="1" customWidth="1"/>
    <col min="2273" max="2273" width="2.28515625" style="3" customWidth="1"/>
    <col min="2274" max="2274" width="9" style="3" bestFit="1" customWidth="1"/>
    <col min="2275" max="2275" width="2.28515625" style="3" customWidth="1"/>
    <col min="2276" max="2276" width="9" style="3" bestFit="1" customWidth="1"/>
    <col min="2277" max="2277" width="2.28515625" style="3" customWidth="1"/>
    <col min="2278" max="2278" width="9" style="3" bestFit="1" customWidth="1"/>
    <col min="2279" max="2279" width="2.28515625" style="3" customWidth="1"/>
    <col min="2280" max="2280" width="9" style="3" bestFit="1" customWidth="1"/>
    <col min="2281" max="2281" width="2.28515625" style="3" customWidth="1"/>
    <col min="2282" max="2282" width="9" style="3" bestFit="1" customWidth="1"/>
    <col min="2283" max="2283" width="5" style="3" customWidth="1"/>
    <col min="2284" max="2284" width="9" style="3" bestFit="1" customWidth="1"/>
    <col min="2285" max="2285" width="2.28515625" style="3" customWidth="1"/>
    <col min="2286" max="2286" width="9" style="3" bestFit="1" customWidth="1"/>
    <col min="2287" max="2287" width="2.28515625" style="3" customWidth="1"/>
    <col min="2288" max="2288" width="9" style="3" bestFit="1" customWidth="1"/>
    <col min="2289" max="2289" width="2.28515625" style="3" customWidth="1"/>
    <col min="2290" max="2290" width="9" style="3" bestFit="1" customWidth="1"/>
    <col min="2291" max="2291" width="6.28515625" style="3" customWidth="1"/>
    <col min="2292" max="2292" width="9.28515625" style="3" customWidth="1"/>
    <col min="2293" max="2293" width="9.42578125" style="3" customWidth="1"/>
    <col min="2294" max="2294" width="9.7109375" style="3" customWidth="1"/>
    <col min="2295" max="2295" width="4.42578125" style="3" customWidth="1"/>
    <col min="2296" max="2296" width="10.28515625" style="3" customWidth="1"/>
    <col min="2297" max="2523" width="7.28515625" style="3"/>
    <col min="2524" max="2524" width="2.28515625" style="3" customWidth="1"/>
    <col min="2525" max="2525" width="6" style="3" customWidth="1"/>
    <col min="2526" max="2527" width="2.28515625" style="3" customWidth="1"/>
    <col min="2528" max="2528" width="9" style="3" bestFit="1" customWidth="1"/>
    <col min="2529" max="2529" width="2.28515625" style="3" customWidth="1"/>
    <col min="2530" max="2530" width="9" style="3" bestFit="1" customWidth="1"/>
    <col min="2531" max="2531" width="2.28515625" style="3" customWidth="1"/>
    <col min="2532" max="2532" width="9" style="3" bestFit="1" customWidth="1"/>
    <col min="2533" max="2533" width="2.28515625" style="3" customWidth="1"/>
    <col min="2534" max="2534" width="9" style="3" bestFit="1" customWidth="1"/>
    <col min="2535" max="2535" width="2.28515625" style="3" customWidth="1"/>
    <col min="2536" max="2536" width="9" style="3" bestFit="1" customWidth="1"/>
    <col min="2537" max="2537" width="2.28515625" style="3" customWidth="1"/>
    <col min="2538" max="2538" width="9" style="3" bestFit="1" customWidth="1"/>
    <col min="2539" max="2539" width="5" style="3" customWidth="1"/>
    <col min="2540" max="2540" width="9" style="3" bestFit="1" customWidth="1"/>
    <col min="2541" max="2541" width="2.28515625" style="3" customWidth="1"/>
    <col min="2542" max="2542" width="9" style="3" bestFit="1" customWidth="1"/>
    <col min="2543" max="2543" width="2.28515625" style="3" customWidth="1"/>
    <col min="2544" max="2544" width="9" style="3" bestFit="1" customWidth="1"/>
    <col min="2545" max="2545" width="2.28515625" style="3" customWidth="1"/>
    <col min="2546" max="2546" width="9" style="3" bestFit="1" customWidth="1"/>
    <col min="2547" max="2547" width="6.28515625" style="3" customWidth="1"/>
    <col min="2548" max="2548" width="9.28515625" style="3" customWidth="1"/>
    <col min="2549" max="2549" width="9.42578125" style="3" customWidth="1"/>
    <col min="2550" max="2550" width="9.7109375" style="3" customWidth="1"/>
    <col min="2551" max="2551" width="4.42578125" style="3" customWidth="1"/>
    <col min="2552" max="2552" width="10.28515625" style="3" customWidth="1"/>
    <col min="2553" max="2779" width="7.28515625" style="3"/>
    <col min="2780" max="2780" width="2.28515625" style="3" customWidth="1"/>
    <col min="2781" max="2781" width="6" style="3" customWidth="1"/>
    <col min="2782" max="2783" width="2.28515625" style="3" customWidth="1"/>
    <col min="2784" max="2784" width="9" style="3" bestFit="1" customWidth="1"/>
    <col min="2785" max="2785" width="2.28515625" style="3" customWidth="1"/>
    <col min="2786" max="2786" width="9" style="3" bestFit="1" customWidth="1"/>
    <col min="2787" max="2787" width="2.28515625" style="3" customWidth="1"/>
    <col min="2788" max="2788" width="9" style="3" bestFit="1" customWidth="1"/>
    <col min="2789" max="2789" width="2.28515625" style="3" customWidth="1"/>
    <col min="2790" max="2790" width="9" style="3" bestFit="1" customWidth="1"/>
    <col min="2791" max="2791" width="2.28515625" style="3" customWidth="1"/>
    <col min="2792" max="2792" width="9" style="3" bestFit="1" customWidth="1"/>
    <col min="2793" max="2793" width="2.28515625" style="3" customWidth="1"/>
    <col min="2794" max="2794" width="9" style="3" bestFit="1" customWidth="1"/>
    <col min="2795" max="2795" width="5" style="3" customWidth="1"/>
    <col min="2796" max="2796" width="9" style="3" bestFit="1" customWidth="1"/>
    <col min="2797" max="2797" width="2.28515625" style="3" customWidth="1"/>
    <col min="2798" max="2798" width="9" style="3" bestFit="1" customWidth="1"/>
    <col min="2799" max="2799" width="2.28515625" style="3" customWidth="1"/>
    <col min="2800" max="2800" width="9" style="3" bestFit="1" customWidth="1"/>
    <col min="2801" max="2801" width="2.28515625" style="3" customWidth="1"/>
    <col min="2802" max="2802" width="9" style="3" bestFit="1" customWidth="1"/>
    <col min="2803" max="2803" width="6.28515625" style="3" customWidth="1"/>
    <col min="2804" max="2804" width="9.28515625" style="3" customWidth="1"/>
    <col min="2805" max="2805" width="9.42578125" style="3" customWidth="1"/>
    <col min="2806" max="2806" width="9.7109375" style="3" customWidth="1"/>
    <col min="2807" max="2807" width="4.42578125" style="3" customWidth="1"/>
    <col min="2808" max="2808" width="10.28515625" style="3" customWidth="1"/>
    <col min="2809" max="3035" width="7.28515625" style="3"/>
    <col min="3036" max="3036" width="2.28515625" style="3" customWidth="1"/>
    <col min="3037" max="3037" width="6" style="3" customWidth="1"/>
    <col min="3038" max="3039" width="2.28515625" style="3" customWidth="1"/>
    <col min="3040" max="3040" width="9" style="3" bestFit="1" customWidth="1"/>
    <col min="3041" max="3041" width="2.28515625" style="3" customWidth="1"/>
    <col min="3042" max="3042" width="9" style="3" bestFit="1" customWidth="1"/>
    <col min="3043" max="3043" width="2.28515625" style="3" customWidth="1"/>
    <col min="3044" max="3044" width="9" style="3" bestFit="1" customWidth="1"/>
    <col min="3045" max="3045" width="2.28515625" style="3" customWidth="1"/>
    <col min="3046" max="3046" width="9" style="3" bestFit="1" customWidth="1"/>
    <col min="3047" max="3047" width="2.28515625" style="3" customWidth="1"/>
    <col min="3048" max="3048" width="9" style="3" bestFit="1" customWidth="1"/>
    <col min="3049" max="3049" width="2.28515625" style="3" customWidth="1"/>
    <col min="3050" max="3050" width="9" style="3" bestFit="1" customWidth="1"/>
    <col min="3051" max="3051" width="5" style="3" customWidth="1"/>
    <col min="3052" max="3052" width="9" style="3" bestFit="1" customWidth="1"/>
    <col min="3053" max="3053" width="2.28515625" style="3" customWidth="1"/>
    <col min="3054" max="3054" width="9" style="3" bestFit="1" customWidth="1"/>
    <col min="3055" max="3055" width="2.28515625" style="3" customWidth="1"/>
    <col min="3056" max="3056" width="9" style="3" bestFit="1" customWidth="1"/>
    <col min="3057" max="3057" width="2.28515625" style="3" customWidth="1"/>
    <col min="3058" max="3058" width="9" style="3" bestFit="1" customWidth="1"/>
    <col min="3059" max="3059" width="6.28515625" style="3" customWidth="1"/>
    <col min="3060" max="3060" width="9.28515625" style="3" customWidth="1"/>
    <col min="3061" max="3061" width="9.42578125" style="3" customWidth="1"/>
    <col min="3062" max="3062" width="9.7109375" style="3" customWidth="1"/>
    <col min="3063" max="3063" width="4.42578125" style="3" customWidth="1"/>
    <col min="3064" max="3064" width="10.28515625" style="3" customWidth="1"/>
    <col min="3065" max="3291" width="7.28515625" style="3"/>
    <col min="3292" max="3292" width="2.28515625" style="3" customWidth="1"/>
    <col min="3293" max="3293" width="6" style="3" customWidth="1"/>
    <col min="3294" max="3295" width="2.28515625" style="3" customWidth="1"/>
    <col min="3296" max="3296" width="9" style="3" bestFit="1" customWidth="1"/>
    <col min="3297" max="3297" width="2.28515625" style="3" customWidth="1"/>
    <col min="3298" max="3298" width="9" style="3" bestFit="1" customWidth="1"/>
    <col min="3299" max="3299" width="2.28515625" style="3" customWidth="1"/>
    <col min="3300" max="3300" width="9" style="3" bestFit="1" customWidth="1"/>
    <col min="3301" max="3301" width="2.28515625" style="3" customWidth="1"/>
    <col min="3302" max="3302" width="9" style="3" bestFit="1" customWidth="1"/>
    <col min="3303" max="3303" width="2.28515625" style="3" customWidth="1"/>
    <col min="3304" max="3304" width="9" style="3" bestFit="1" customWidth="1"/>
    <col min="3305" max="3305" width="2.28515625" style="3" customWidth="1"/>
    <col min="3306" max="3306" width="9" style="3" bestFit="1" customWidth="1"/>
    <col min="3307" max="3307" width="5" style="3" customWidth="1"/>
    <col min="3308" max="3308" width="9" style="3" bestFit="1" customWidth="1"/>
    <col min="3309" max="3309" width="2.28515625" style="3" customWidth="1"/>
    <col min="3310" max="3310" width="9" style="3" bestFit="1" customWidth="1"/>
    <col min="3311" max="3311" width="2.28515625" style="3" customWidth="1"/>
    <col min="3312" max="3312" width="9" style="3" bestFit="1" customWidth="1"/>
    <col min="3313" max="3313" width="2.28515625" style="3" customWidth="1"/>
    <col min="3314" max="3314" width="9" style="3" bestFit="1" customWidth="1"/>
    <col min="3315" max="3315" width="6.28515625" style="3" customWidth="1"/>
    <col min="3316" max="3316" width="9.28515625" style="3" customWidth="1"/>
    <col min="3317" max="3317" width="9.42578125" style="3" customWidth="1"/>
    <col min="3318" max="3318" width="9.7109375" style="3" customWidth="1"/>
    <col min="3319" max="3319" width="4.42578125" style="3" customWidth="1"/>
    <col min="3320" max="3320" width="10.28515625" style="3" customWidth="1"/>
    <col min="3321" max="3547" width="7.28515625" style="3"/>
    <col min="3548" max="3548" width="2.28515625" style="3" customWidth="1"/>
    <col min="3549" max="3549" width="6" style="3" customWidth="1"/>
    <col min="3550" max="3551" width="2.28515625" style="3" customWidth="1"/>
    <col min="3552" max="3552" width="9" style="3" bestFit="1" customWidth="1"/>
    <col min="3553" max="3553" width="2.28515625" style="3" customWidth="1"/>
    <col min="3554" max="3554" width="9" style="3" bestFit="1" customWidth="1"/>
    <col min="3555" max="3555" width="2.28515625" style="3" customWidth="1"/>
    <col min="3556" max="3556" width="9" style="3" bestFit="1" customWidth="1"/>
    <col min="3557" max="3557" width="2.28515625" style="3" customWidth="1"/>
    <col min="3558" max="3558" width="9" style="3" bestFit="1" customWidth="1"/>
    <col min="3559" max="3559" width="2.28515625" style="3" customWidth="1"/>
    <col min="3560" max="3560" width="9" style="3" bestFit="1" customWidth="1"/>
    <col min="3561" max="3561" width="2.28515625" style="3" customWidth="1"/>
    <col min="3562" max="3562" width="9" style="3" bestFit="1" customWidth="1"/>
    <col min="3563" max="3563" width="5" style="3" customWidth="1"/>
    <col min="3564" max="3564" width="9" style="3" bestFit="1" customWidth="1"/>
    <col min="3565" max="3565" width="2.28515625" style="3" customWidth="1"/>
    <col min="3566" max="3566" width="9" style="3" bestFit="1" customWidth="1"/>
    <col min="3567" max="3567" width="2.28515625" style="3" customWidth="1"/>
    <col min="3568" max="3568" width="9" style="3" bestFit="1" customWidth="1"/>
    <col min="3569" max="3569" width="2.28515625" style="3" customWidth="1"/>
    <col min="3570" max="3570" width="9" style="3" bestFit="1" customWidth="1"/>
    <col min="3571" max="3571" width="6.28515625" style="3" customWidth="1"/>
    <col min="3572" max="3572" width="9.28515625" style="3" customWidth="1"/>
    <col min="3573" max="3573" width="9.42578125" style="3" customWidth="1"/>
    <col min="3574" max="3574" width="9.7109375" style="3" customWidth="1"/>
    <col min="3575" max="3575" width="4.42578125" style="3" customWidth="1"/>
    <col min="3576" max="3576" width="10.28515625" style="3" customWidth="1"/>
    <col min="3577" max="3803" width="7.28515625" style="3"/>
    <col min="3804" max="3804" width="2.28515625" style="3" customWidth="1"/>
    <col min="3805" max="3805" width="6" style="3" customWidth="1"/>
    <col min="3806" max="3807" width="2.28515625" style="3" customWidth="1"/>
    <col min="3808" max="3808" width="9" style="3" bestFit="1" customWidth="1"/>
    <col min="3809" max="3809" width="2.28515625" style="3" customWidth="1"/>
    <col min="3810" max="3810" width="9" style="3" bestFit="1" customWidth="1"/>
    <col min="3811" max="3811" width="2.28515625" style="3" customWidth="1"/>
    <col min="3812" max="3812" width="9" style="3" bestFit="1" customWidth="1"/>
    <col min="3813" max="3813" width="2.28515625" style="3" customWidth="1"/>
    <col min="3814" max="3814" width="9" style="3" bestFit="1" customWidth="1"/>
    <col min="3815" max="3815" width="2.28515625" style="3" customWidth="1"/>
    <col min="3816" max="3816" width="9" style="3" bestFit="1" customWidth="1"/>
    <col min="3817" max="3817" width="2.28515625" style="3" customWidth="1"/>
    <col min="3818" max="3818" width="9" style="3" bestFit="1" customWidth="1"/>
    <col min="3819" max="3819" width="5" style="3" customWidth="1"/>
    <col min="3820" max="3820" width="9" style="3" bestFit="1" customWidth="1"/>
    <col min="3821" max="3821" width="2.28515625" style="3" customWidth="1"/>
    <col min="3822" max="3822" width="9" style="3" bestFit="1" customWidth="1"/>
    <col min="3823" max="3823" width="2.28515625" style="3" customWidth="1"/>
    <col min="3824" max="3824" width="9" style="3" bestFit="1" customWidth="1"/>
    <col min="3825" max="3825" width="2.28515625" style="3" customWidth="1"/>
    <col min="3826" max="3826" width="9" style="3" bestFit="1" customWidth="1"/>
    <col min="3827" max="3827" width="6.28515625" style="3" customWidth="1"/>
    <col min="3828" max="3828" width="9.28515625" style="3" customWidth="1"/>
    <col min="3829" max="3829" width="9.42578125" style="3" customWidth="1"/>
    <col min="3830" max="3830" width="9.7109375" style="3" customWidth="1"/>
    <col min="3831" max="3831" width="4.42578125" style="3" customWidth="1"/>
    <col min="3832" max="3832" width="10.28515625" style="3" customWidth="1"/>
    <col min="3833" max="4059" width="7.28515625" style="3"/>
    <col min="4060" max="4060" width="2.28515625" style="3" customWidth="1"/>
    <col min="4061" max="4061" width="6" style="3" customWidth="1"/>
    <col min="4062" max="4063" width="2.28515625" style="3" customWidth="1"/>
    <col min="4064" max="4064" width="9" style="3" bestFit="1" customWidth="1"/>
    <col min="4065" max="4065" width="2.28515625" style="3" customWidth="1"/>
    <col min="4066" max="4066" width="9" style="3" bestFit="1" customWidth="1"/>
    <col min="4067" max="4067" width="2.28515625" style="3" customWidth="1"/>
    <col min="4068" max="4068" width="9" style="3" bestFit="1" customWidth="1"/>
    <col min="4069" max="4069" width="2.28515625" style="3" customWidth="1"/>
    <col min="4070" max="4070" width="9" style="3" bestFit="1" customWidth="1"/>
    <col min="4071" max="4071" width="2.28515625" style="3" customWidth="1"/>
    <col min="4072" max="4072" width="9" style="3" bestFit="1" customWidth="1"/>
    <col min="4073" max="4073" width="2.28515625" style="3" customWidth="1"/>
    <col min="4074" max="4074" width="9" style="3" bestFit="1" customWidth="1"/>
    <col min="4075" max="4075" width="5" style="3" customWidth="1"/>
    <col min="4076" max="4076" width="9" style="3" bestFit="1" customWidth="1"/>
    <col min="4077" max="4077" width="2.28515625" style="3" customWidth="1"/>
    <col min="4078" max="4078" width="9" style="3" bestFit="1" customWidth="1"/>
    <col min="4079" max="4079" width="2.28515625" style="3" customWidth="1"/>
    <col min="4080" max="4080" width="9" style="3" bestFit="1" customWidth="1"/>
    <col min="4081" max="4081" width="2.28515625" style="3" customWidth="1"/>
    <col min="4082" max="4082" width="9" style="3" bestFit="1" customWidth="1"/>
    <col min="4083" max="4083" width="6.28515625" style="3" customWidth="1"/>
    <col min="4084" max="4084" width="9.28515625" style="3" customWidth="1"/>
    <col min="4085" max="4085" width="9.42578125" style="3" customWidth="1"/>
    <col min="4086" max="4086" width="9.7109375" style="3" customWidth="1"/>
    <col min="4087" max="4087" width="4.42578125" style="3" customWidth="1"/>
    <col min="4088" max="4088" width="10.28515625" style="3" customWidth="1"/>
    <col min="4089" max="4315" width="7.28515625" style="3"/>
    <col min="4316" max="4316" width="2.28515625" style="3" customWidth="1"/>
    <col min="4317" max="4317" width="6" style="3" customWidth="1"/>
    <col min="4318" max="4319" width="2.28515625" style="3" customWidth="1"/>
    <col min="4320" max="4320" width="9" style="3" bestFit="1" customWidth="1"/>
    <col min="4321" max="4321" width="2.28515625" style="3" customWidth="1"/>
    <col min="4322" max="4322" width="9" style="3" bestFit="1" customWidth="1"/>
    <col min="4323" max="4323" width="2.28515625" style="3" customWidth="1"/>
    <col min="4324" max="4324" width="9" style="3" bestFit="1" customWidth="1"/>
    <col min="4325" max="4325" width="2.28515625" style="3" customWidth="1"/>
    <col min="4326" max="4326" width="9" style="3" bestFit="1" customWidth="1"/>
    <col min="4327" max="4327" width="2.28515625" style="3" customWidth="1"/>
    <col min="4328" max="4328" width="9" style="3" bestFit="1" customWidth="1"/>
    <col min="4329" max="4329" width="2.28515625" style="3" customWidth="1"/>
    <col min="4330" max="4330" width="9" style="3" bestFit="1" customWidth="1"/>
    <col min="4331" max="4331" width="5" style="3" customWidth="1"/>
    <col min="4332" max="4332" width="9" style="3" bestFit="1" customWidth="1"/>
    <col min="4333" max="4333" width="2.28515625" style="3" customWidth="1"/>
    <col min="4334" max="4334" width="9" style="3" bestFit="1" customWidth="1"/>
    <col min="4335" max="4335" width="2.28515625" style="3" customWidth="1"/>
    <col min="4336" max="4336" width="9" style="3" bestFit="1" customWidth="1"/>
    <col min="4337" max="4337" width="2.28515625" style="3" customWidth="1"/>
    <col min="4338" max="4338" width="9" style="3" bestFit="1" customWidth="1"/>
    <col min="4339" max="4339" width="6.28515625" style="3" customWidth="1"/>
    <col min="4340" max="4340" width="9.28515625" style="3" customWidth="1"/>
    <col min="4341" max="4341" width="9.42578125" style="3" customWidth="1"/>
    <col min="4342" max="4342" width="9.7109375" style="3" customWidth="1"/>
    <col min="4343" max="4343" width="4.42578125" style="3" customWidth="1"/>
    <col min="4344" max="4344" width="10.28515625" style="3" customWidth="1"/>
    <col min="4345" max="4571" width="7.28515625" style="3"/>
    <col min="4572" max="4572" width="2.28515625" style="3" customWidth="1"/>
    <col min="4573" max="4573" width="6" style="3" customWidth="1"/>
    <col min="4574" max="4575" width="2.28515625" style="3" customWidth="1"/>
    <col min="4576" max="4576" width="9" style="3" bestFit="1" customWidth="1"/>
    <col min="4577" max="4577" width="2.28515625" style="3" customWidth="1"/>
    <col min="4578" max="4578" width="9" style="3" bestFit="1" customWidth="1"/>
    <col min="4579" max="4579" width="2.28515625" style="3" customWidth="1"/>
    <col min="4580" max="4580" width="9" style="3" bestFit="1" customWidth="1"/>
    <col min="4581" max="4581" width="2.28515625" style="3" customWidth="1"/>
    <col min="4582" max="4582" width="9" style="3" bestFit="1" customWidth="1"/>
    <col min="4583" max="4583" width="2.28515625" style="3" customWidth="1"/>
    <col min="4584" max="4584" width="9" style="3" bestFit="1" customWidth="1"/>
    <col min="4585" max="4585" width="2.28515625" style="3" customWidth="1"/>
    <col min="4586" max="4586" width="9" style="3" bestFit="1" customWidth="1"/>
    <col min="4587" max="4587" width="5" style="3" customWidth="1"/>
    <col min="4588" max="4588" width="9" style="3" bestFit="1" customWidth="1"/>
    <col min="4589" max="4589" width="2.28515625" style="3" customWidth="1"/>
    <col min="4590" max="4590" width="9" style="3" bestFit="1" customWidth="1"/>
    <col min="4591" max="4591" width="2.28515625" style="3" customWidth="1"/>
    <col min="4592" max="4592" width="9" style="3" bestFit="1" customWidth="1"/>
    <col min="4593" max="4593" width="2.28515625" style="3" customWidth="1"/>
    <col min="4594" max="4594" width="9" style="3" bestFit="1" customWidth="1"/>
    <col min="4595" max="4595" width="6.28515625" style="3" customWidth="1"/>
    <col min="4596" max="4596" width="9.28515625" style="3" customWidth="1"/>
    <col min="4597" max="4597" width="9.42578125" style="3" customWidth="1"/>
    <col min="4598" max="4598" width="9.7109375" style="3" customWidth="1"/>
    <col min="4599" max="4599" width="4.42578125" style="3" customWidth="1"/>
    <col min="4600" max="4600" width="10.28515625" style="3" customWidth="1"/>
    <col min="4601" max="4827" width="7.28515625" style="3"/>
    <col min="4828" max="4828" width="2.28515625" style="3" customWidth="1"/>
    <col min="4829" max="4829" width="6" style="3" customWidth="1"/>
    <col min="4830" max="4831" width="2.28515625" style="3" customWidth="1"/>
    <col min="4832" max="4832" width="9" style="3" bestFit="1" customWidth="1"/>
    <col min="4833" max="4833" width="2.28515625" style="3" customWidth="1"/>
    <col min="4834" max="4834" width="9" style="3" bestFit="1" customWidth="1"/>
    <col min="4835" max="4835" width="2.28515625" style="3" customWidth="1"/>
    <col min="4836" max="4836" width="9" style="3" bestFit="1" customWidth="1"/>
    <col min="4837" max="4837" width="2.28515625" style="3" customWidth="1"/>
    <col min="4838" max="4838" width="9" style="3" bestFit="1" customWidth="1"/>
    <col min="4839" max="4839" width="2.28515625" style="3" customWidth="1"/>
    <col min="4840" max="4840" width="9" style="3" bestFit="1" customWidth="1"/>
    <col min="4841" max="4841" width="2.28515625" style="3" customWidth="1"/>
    <col min="4842" max="4842" width="9" style="3" bestFit="1" customWidth="1"/>
    <col min="4843" max="4843" width="5" style="3" customWidth="1"/>
    <col min="4844" max="4844" width="9" style="3" bestFit="1" customWidth="1"/>
    <col min="4845" max="4845" width="2.28515625" style="3" customWidth="1"/>
    <col min="4846" max="4846" width="9" style="3" bestFit="1" customWidth="1"/>
    <col min="4847" max="4847" width="2.28515625" style="3" customWidth="1"/>
    <col min="4848" max="4848" width="9" style="3" bestFit="1" customWidth="1"/>
    <col min="4849" max="4849" width="2.28515625" style="3" customWidth="1"/>
    <col min="4850" max="4850" width="9" style="3" bestFit="1" customWidth="1"/>
    <col min="4851" max="4851" width="6.28515625" style="3" customWidth="1"/>
    <col min="4852" max="4852" width="9.28515625" style="3" customWidth="1"/>
    <col min="4853" max="4853" width="9.42578125" style="3" customWidth="1"/>
    <col min="4854" max="4854" width="9.7109375" style="3" customWidth="1"/>
    <col min="4855" max="4855" width="4.42578125" style="3" customWidth="1"/>
    <col min="4856" max="4856" width="10.28515625" style="3" customWidth="1"/>
    <col min="4857" max="5083" width="7.28515625" style="3"/>
    <col min="5084" max="5084" width="2.28515625" style="3" customWidth="1"/>
    <col min="5085" max="5085" width="6" style="3" customWidth="1"/>
    <col min="5086" max="5087" width="2.28515625" style="3" customWidth="1"/>
    <col min="5088" max="5088" width="9" style="3" bestFit="1" customWidth="1"/>
    <col min="5089" max="5089" width="2.28515625" style="3" customWidth="1"/>
    <col min="5090" max="5090" width="9" style="3" bestFit="1" customWidth="1"/>
    <col min="5091" max="5091" width="2.28515625" style="3" customWidth="1"/>
    <col min="5092" max="5092" width="9" style="3" bestFit="1" customWidth="1"/>
    <col min="5093" max="5093" width="2.28515625" style="3" customWidth="1"/>
    <col min="5094" max="5094" width="9" style="3" bestFit="1" customWidth="1"/>
    <col min="5095" max="5095" width="2.28515625" style="3" customWidth="1"/>
    <col min="5096" max="5096" width="9" style="3" bestFit="1" customWidth="1"/>
    <col min="5097" max="5097" width="2.28515625" style="3" customWidth="1"/>
    <col min="5098" max="5098" width="9" style="3" bestFit="1" customWidth="1"/>
    <col min="5099" max="5099" width="5" style="3" customWidth="1"/>
    <col min="5100" max="5100" width="9" style="3" bestFit="1" customWidth="1"/>
    <col min="5101" max="5101" width="2.28515625" style="3" customWidth="1"/>
    <col min="5102" max="5102" width="9" style="3" bestFit="1" customWidth="1"/>
    <col min="5103" max="5103" width="2.28515625" style="3" customWidth="1"/>
    <col min="5104" max="5104" width="9" style="3" bestFit="1" customWidth="1"/>
    <col min="5105" max="5105" width="2.28515625" style="3" customWidth="1"/>
    <col min="5106" max="5106" width="9" style="3" bestFit="1" customWidth="1"/>
    <col min="5107" max="5107" width="6.28515625" style="3" customWidth="1"/>
    <col min="5108" max="5108" width="9.28515625" style="3" customWidth="1"/>
    <col min="5109" max="5109" width="9.42578125" style="3" customWidth="1"/>
    <col min="5110" max="5110" width="9.7109375" style="3" customWidth="1"/>
    <col min="5111" max="5111" width="4.42578125" style="3" customWidth="1"/>
    <col min="5112" max="5112" width="10.28515625" style="3" customWidth="1"/>
    <col min="5113" max="5339" width="7.28515625" style="3"/>
    <col min="5340" max="5340" width="2.28515625" style="3" customWidth="1"/>
    <col min="5341" max="5341" width="6" style="3" customWidth="1"/>
    <col min="5342" max="5343" width="2.28515625" style="3" customWidth="1"/>
    <col min="5344" max="5344" width="9" style="3" bestFit="1" customWidth="1"/>
    <col min="5345" max="5345" width="2.28515625" style="3" customWidth="1"/>
    <col min="5346" max="5346" width="9" style="3" bestFit="1" customWidth="1"/>
    <col min="5347" max="5347" width="2.28515625" style="3" customWidth="1"/>
    <col min="5348" max="5348" width="9" style="3" bestFit="1" customWidth="1"/>
    <col min="5349" max="5349" width="2.28515625" style="3" customWidth="1"/>
    <col min="5350" max="5350" width="9" style="3" bestFit="1" customWidth="1"/>
    <col min="5351" max="5351" width="2.28515625" style="3" customWidth="1"/>
    <col min="5352" max="5352" width="9" style="3" bestFit="1" customWidth="1"/>
    <col min="5353" max="5353" width="2.28515625" style="3" customWidth="1"/>
    <col min="5354" max="5354" width="9" style="3" bestFit="1" customWidth="1"/>
    <col min="5355" max="5355" width="5" style="3" customWidth="1"/>
    <col min="5356" max="5356" width="9" style="3" bestFit="1" customWidth="1"/>
    <col min="5357" max="5357" width="2.28515625" style="3" customWidth="1"/>
    <col min="5358" max="5358" width="9" style="3" bestFit="1" customWidth="1"/>
    <col min="5359" max="5359" width="2.28515625" style="3" customWidth="1"/>
    <col min="5360" max="5360" width="9" style="3" bestFit="1" customWidth="1"/>
    <col min="5361" max="5361" width="2.28515625" style="3" customWidth="1"/>
    <col min="5362" max="5362" width="9" style="3" bestFit="1" customWidth="1"/>
    <col min="5363" max="5363" width="6.28515625" style="3" customWidth="1"/>
    <col min="5364" max="5364" width="9.28515625" style="3" customWidth="1"/>
    <col min="5365" max="5365" width="9.42578125" style="3" customWidth="1"/>
    <col min="5366" max="5366" width="9.7109375" style="3" customWidth="1"/>
    <col min="5367" max="5367" width="4.42578125" style="3" customWidth="1"/>
    <col min="5368" max="5368" width="10.28515625" style="3" customWidth="1"/>
    <col min="5369" max="5595" width="7.28515625" style="3"/>
    <col min="5596" max="5596" width="2.28515625" style="3" customWidth="1"/>
    <col min="5597" max="5597" width="6" style="3" customWidth="1"/>
    <col min="5598" max="5599" width="2.28515625" style="3" customWidth="1"/>
    <col min="5600" max="5600" width="9" style="3" bestFit="1" customWidth="1"/>
    <col min="5601" max="5601" width="2.28515625" style="3" customWidth="1"/>
    <col min="5602" max="5602" width="9" style="3" bestFit="1" customWidth="1"/>
    <col min="5603" max="5603" width="2.28515625" style="3" customWidth="1"/>
    <col min="5604" max="5604" width="9" style="3" bestFit="1" customWidth="1"/>
    <col min="5605" max="5605" width="2.28515625" style="3" customWidth="1"/>
    <col min="5606" max="5606" width="9" style="3" bestFit="1" customWidth="1"/>
    <col min="5607" max="5607" width="2.28515625" style="3" customWidth="1"/>
    <col min="5608" max="5608" width="9" style="3" bestFit="1" customWidth="1"/>
    <col min="5609" max="5609" width="2.28515625" style="3" customWidth="1"/>
    <col min="5610" max="5610" width="9" style="3" bestFit="1" customWidth="1"/>
    <col min="5611" max="5611" width="5" style="3" customWidth="1"/>
    <col min="5612" max="5612" width="9" style="3" bestFit="1" customWidth="1"/>
    <col min="5613" max="5613" width="2.28515625" style="3" customWidth="1"/>
    <col min="5614" max="5614" width="9" style="3" bestFit="1" customWidth="1"/>
    <col min="5615" max="5615" width="2.28515625" style="3" customWidth="1"/>
    <col min="5616" max="5616" width="9" style="3" bestFit="1" customWidth="1"/>
    <col min="5617" max="5617" width="2.28515625" style="3" customWidth="1"/>
    <col min="5618" max="5618" width="9" style="3" bestFit="1" customWidth="1"/>
    <col min="5619" max="5619" width="6.28515625" style="3" customWidth="1"/>
    <col min="5620" max="5620" width="9.28515625" style="3" customWidth="1"/>
    <col min="5621" max="5621" width="9.42578125" style="3" customWidth="1"/>
    <col min="5622" max="5622" width="9.7109375" style="3" customWidth="1"/>
    <col min="5623" max="5623" width="4.42578125" style="3" customWidth="1"/>
    <col min="5624" max="5624" width="10.28515625" style="3" customWidth="1"/>
    <col min="5625" max="5851" width="7.28515625" style="3"/>
    <col min="5852" max="5852" width="2.28515625" style="3" customWidth="1"/>
    <col min="5853" max="5853" width="6" style="3" customWidth="1"/>
    <col min="5854" max="5855" width="2.28515625" style="3" customWidth="1"/>
    <col min="5856" max="5856" width="9" style="3" bestFit="1" customWidth="1"/>
    <col min="5857" max="5857" width="2.28515625" style="3" customWidth="1"/>
    <col min="5858" max="5858" width="9" style="3" bestFit="1" customWidth="1"/>
    <col min="5859" max="5859" width="2.28515625" style="3" customWidth="1"/>
    <col min="5860" max="5860" width="9" style="3" bestFit="1" customWidth="1"/>
    <col min="5861" max="5861" width="2.28515625" style="3" customWidth="1"/>
    <col min="5862" max="5862" width="9" style="3" bestFit="1" customWidth="1"/>
    <col min="5863" max="5863" width="2.28515625" style="3" customWidth="1"/>
    <col min="5864" max="5864" width="9" style="3" bestFit="1" customWidth="1"/>
    <col min="5865" max="5865" width="2.28515625" style="3" customWidth="1"/>
    <col min="5866" max="5866" width="9" style="3" bestFit="1" customWidth="1"/>
    <col min="5867" max="5867" width="5" style="3" customWidth="1"/>
    <col min="5868" max="5868" width="9" style="3" bestFit="1" customWidth="1"/>
    <col min="5869" max="5869" width="2.28515625" style="3" customWidth="1"/>
    <col min="5870" max="5870" width="9" style="3" bestFit="1" customWidth="1"/>
    <col min="5871" max="5871" width="2.28515625" style="3" customWidth="1"/>
    <col min="5872" max="5872" width="9" style="3" bestFit="1" customWidth="1"/>
    <col min="5873" max="5873" width="2.28515625" style="3" customWidth="1"/>
    <col min="5874" max="5874" width="9" style="3" bestFit="1" customWidth="1"/>
    <col min="5875" max="5875" width="6.28515625" style="3" customWidth="1"/>
    <col min="5876" max="5876" width="9.28515625" style="3" customWidth="1"/>
    <col min="5877" max="5877" width="9.42578125" style="3" customWidth="1"/>
    <col min="5878" max="5878" width="9.7109375" style="3" customWidth="1"/>
    <col min="5879" max="5879" width="4.42578125" style="3" customWidth="1"/>
    <col min="5880" max="5880" width="10.28515625" style="3" customWidth="1"/>
    <col min="5881" max="6107" width="7.28515625" style="3"/>
    <col min="6108" max="6108" width="2.28515625" style="3" customWidth="1"/>
    <col min="6109" max="6109" width="6" style="3" customWidth="1"/>
    <col min="6110" max="6111" width="2.28515625" style="3" customWidth="1"/>
    <col min="6112" max="6112" width="9" style="3" bestFit="1" customWidth="1"/>
    <col min="6113" max="6113" width="2.28515625" style="3" customWidth="1"/>
    <col min="6114" max="6114" width="9" style="3" bestFit="1" customWidth="1"/>
    <col min="6115" max="6115" width="2.28515625" style="3" customWidth="1"/>
    <col min="6116" max="6116" width="9" style="3" bestFit="1" customWidth="1"/>
    <col min="6117" max="6117" width="2.28515625" style="3" customWidth="1"/>
    <col min="6118" max="6118" width="9" style="3" bestFit="1" customWidth="1"/>
    <col min="6119" max="6119" width="2.28515625" style="3" customWidth="1"/>
    <col min="6120" max="6120" width="9" style="3" bestFit="1" customWidth="1"/>
    <col min="6121" max="6121" width="2.28515625" style="3" customWidth="1"/>
    <col min="6122" max="6122" width="9" style="3" bestFit="1" customWidth="1"/>
    <col min="6123" max="6123" width="5" style="3" customWidth="1"/>
    <col min="6124" max="6124" width="9" style="3" bestFit="1" customWidth="1"/>
    <col min="6125" max="6125" width="2.28515625" style="3" customWidth="1"/>
    <col min="6126" max="6126" width="9" style="3" bestFit="1" customWidth="1"/>
    <col min="6127" max="6127" width="2.28515625" style="3" customWidth="1"/>
    <col min="6128" max="6128" width="9" style="3" bestFit="1" customWidth="1"/>
    <col min="6129" max="6129" width="2.28515625" style="3" customWidth="1"/>
    <col min="6130" max="6130" width="9" style="3" bestFit="1" customWidth="1"/>
    <col min="6131" max="6131" width="6.28515625" style="3" customWidth="1"/>
    <col min="6132" max="6132" width="9.28515625" style="3" customWidth="1"/>
    <col min="6133" max="6133" width="9.42578125" style="3" customWidth="1"/>
    <col min="6134" max="6134" width="9.7109375" style="3" customWidth="1"/>
    <col min="6135" max="6135" width="4.42578125" style="3" customWidth="1"/>
    <col min="6136" max="6136" width="10.28515625" style="3" customWidth="1"/>
    <col min="6137" max="6363" width="7.28515625" style="3"/>
    <col min="6364" max="6364" width="2.28515625" style="3" customWidth="1"/>
    <col min="6365" max="6365" width="6" style="3" customWidth="1"/>
    <col min="6366" max="6367" width="2.28515625" style="3" customWidth="1"/>
    <col min="6368" max="6368" width="9" style="3" bestFit="1" customWidth="1"/>
    <col min="6369" max="6369" width="2.28515625" style="3" customWidth="1"/>
    <col min="6370" max="6370" width="9" style="3" bestFit="1" customWidth="1"/>
    <col min="6371" max="6371" width="2.28515625" style="3" customWidth="1"/>
    <col min="6372" max="6372" width="9" style="3" bestFit="1" customWidth="1"/>
    <col min="6373" max="6373" width="2.28515625" style="3" customWidth="1"/>
    <col min="6374" max="6374" width="9" style="3" bestFit="1" customWidth="1"/>
    <col min="6375" max="6375" width="2.28515625" style="3" customWidth="1"/>
    <col min="6376" max="6376" width="9" style="3" bestFit="1" customWidth="1"/>
    <col min="6377" max="6377" width="2.28515625" style="3" customWidth="1"/>
    <col min="6378" max="6378" width="9" style="3" bestFit="1" customWidth="1"/>
    <col min="6379" max="6379" width="5" style="3" customWidth="1"/>
    <col min="6380" max="6380" width="9" style="3" bestFit="1" customWidth="1"/>
    <col min="6381" max="6381" width="2.28515625" style="3" customWidth="1"/>
    <col min="6382" max="6382" width="9" style="3" bestFit="1" customWidth="1"/>
    <col min="6383" max="6383" width="2.28515625" style="3" customWidth="1"/>
    <col min="6384" max="6384" width="9" style="3" bestFit="1" customWidth="1"/>
    <col min="6385" max="6385" width="2.28515625" style="3" customWidth="1"/>
    <col min="6386" max="6386" width="9" style="3" bestFit="1" customWidth="1"/>
    <col min="6387" max="6387" width="6.28515625" style="3" customWidth="1"/>
    <col min="6388" max="6388" width="9.28515625" style="3" customWidth="1"/>
    <col min="6389" max="6389" width="9.42578125" style="3" customWidth="1"/>
    <col min="6390" max="6390" width="9.7109375" style="3" customWidth="1"/>
    <col min="6391" max="6391" width="4.42578125" style="3" customWidth="1"/>
    <col min="6392" max="6392" width="10.28515625" style="3" customWidth="1"/>
    <col min="6393" max="6619" width="7.28515625" style="3"/>
    <col min="6620" max="6620" width="2.28515625" style="3" customWidth="1"/>
    <col min="6621" max="6621" width="6" style="3" customWidth="1"/>
    <col min="6622" max="6623" width="2.28515625" style="3" customWidth="1"/>
    <col min="6624" max="6624" width="9" style="3" bestFit="1" customWidth="1"/>
    <col min="6625" max="6625" width="2.28515625" style="3" customWidth="1"/>
    <col min="6626" max="6626" width="9" style="3" bestFit="1" customWidth="1"/>
    <col min="6627" max="6627" width="2.28515625" style="3" customWidth="1"/>
    <col min="6628" max="6628" width="9" style="3" bestFit="1" customWidth="1"/>
    <col min="6629" max="6629" width="2.28515625" style="3" customWidth="1"/>
    <col min="6630" max="6630" width="9" style="3" bestFit="1" customWidth="1"/>
    <col min="6631" max="6631" width="2.28515625" style="3" customWidth="1"/>
    <col min="6632" max="6632" width="9" style="3" bestFit="1" customWidth="1"/>
    <col min="6633" max="6633" width="2.28515625" style="3" customWidth="1"/>
    <col min="6634" max="6634" width="9" style="3" bestFit="1" customWidth="1"/>
    <col min="6635" max="6635" width="5" style="3" customWidth="1"/>
    <col min="6636" max="6636" width="9" style="3" bestFit="1" customWidth="1"/>
    <col min="6637" max="6637" width="2.28515625" style="3" customWidth="1"/>
    <col min="6638" max="6638" width="9" style="3" bestFit="1" customWidth="1"/>
    <col min="6639" max="6639" width="2.28515625" style="3" customWidth="1"/>
    <col min="6640" max="6640" width="9" style="3" bestFit="1" customWidth="1"/>
    <col min="6641" max="6641" width="2.28515625" style="3" customWidth="1"/>
    <col min="6642" max="6642" width="9" style="3" bestFit="1" customWidth="1"/>
    <col min="6643" max="6643" width="6.28515625" style="3" customWidth="1"/>
    <col min="6644" max="6644" width="9.28515625" style="3" customWidth="1"/>
    <col min="6645" max="6645" width="9.42578125" style="3" customWidth="1"/>
    <col min="6646" max="6646" width="9.7109375" style="3" customWidth="1"/>
    <col min="6647" max="6647" width="4.42578125" style="3" customWidth="1"/>
    <col min="6648" max="6648" width="10.28515625" style="3" customWidth="1"/>
    <col min="6649" max="6875" width="7.28515625" style="3"/>
    <col min="6876" max="6876" width="2.28515625" style="3" customWidth="1"/>
    <col min="6877" max="6877" width="6" style="3" customWidth="1"/>
    <col min="6878" max="6879" width="2.28515625" style="3" customWidth="1"/>
    <col min="6880" max="6880" width="9" style="3" bestFit="1" customWidth="1"/>
    <col min="6881" max="6881" width="2.28515625" style="3" customWidth="1"/>
    <col min="6882" max="6882" width="9" style="3" bestFit="1" customWidth="1"/>
    <col min="6883" max="6883" width="2.28515625" style="3" customWidth="1"/>
    <col min="6884" max="6884" width="9" style="3" bestFit="1" customWidth="1"/>
    <col min="6885" max="6885" width="2.28515625" style="3" customWidth="1"/>
    <col min="6886" max="6886" width="9" style="3" bestFit="1" customWidth="1"/>
    <col min="6887" max="6887" width="2.28515625" style="3" customWidth="1"/>
    <col min="6888" max="6888" width="9" style="3" bestFit="1" customWidth="1"/>
    <col min="6889" max="6889" width="2.28515625" style="3" customWidth="1"/>
    <col min="6890" max="6890" width="9" style="3" bestFit="1" customWidth="1"/>
    <col min="6891" max="6891" width="5" style="3" customWidth="1"/>
    <col min="6892" max="6892" width="9" style="3" bestFit="1" customWidth="1"/>
    <col min="6893" max="6893" width="2.28515625" style="3" customWidth="1"/>
    <col min="6894" max="6894" width="9" style="3" bestFit="1" customWidth="1"/>
    <col min="6895" max="6895" width="2.28515625" style="3" customWidth="1"/>
    <col min="6896" max="6896" width="9" style="3" bestFit="1" customWidth="1"/>
    <col min="6897" max="6897" width="2.28515625" style="3" customWidth="1"/>
    <col min="6898" max="6898" width="9" style="3" bestFit="1" customWidth="1"/>
    <col min="6899" max="6899" width="6.28515625" style="3" customWidth="1"/>
    <col min="6900" max="6900" width="9.28515625" style="3" customWidth="1"/>
    <col min="6901" max="6901" width="9.42578125" style="3" customWidth="1"/>
    <col min="6902" max="6902" width="9.7109375" style="3" customWidth="1"/>
    <col min="6903" max="6903" width="4.42578125" style="3" customWidth="1"/>
    <col min="6904" max="6904" width="10.28515625" style="3" customWidth="1"/>
    <col min="6905" max="7131" width="7.28515625" style="3"/>
    <col min="7132" max="7132" width="2.28515625" style="3" customWidth="1"/>
    <col min="7133" max="7133" width="6" style="3" customWidth="1"/>
    <col min="7134" max="7135" width="2.28515625" style="3" customWidth="1"/>
    <col min="7136" max="7136" width="9" style="3" bestFit="1" customWidth="1"/>
    <col min="7137" max="7137" width="2.28515625" style="3" customWidth="1"/>
    <col min="7138" max="7138" width="9" style="3" bestFit="1" customWidth="1"/>
    <col min="7139" max="7139" width="2.28515625" style="3" customWidth="1"/>
    <col min="7140" max="7140" width="9" style="3" bestFit="1" customWidth="1"/>
    <col min="7141" max="7141" width="2.28515625" style="3" customWidth="1"/>
    <col min="7142" max="7142" width="9" style="3" bestFit="1" customWidth="1"/>
    <col min="7143" max="7143" width="2.28515625" style="3" customWidth="1"/>
    <col min="7144" max="7144" width="9" style="3" bestFit="1" customWidth="1"/>
    <col min="7145" max="7145" width="2.28515625" style="3" customWidth="1"/>
    <col min="7146" max="7146" width="9" style="3" bestFit="1" customWidth="1"/>
    <col min="7147" max="7147" width="5" style="3" customWidth="1"/>
    <col min="7148" max="7148" width="9" style="3" bestFit="1" customWidth="1"/>
    <col min="7149" max="7149" width="2.28515625" style="3" customWidth="1"/>
    <col min="7150" max="7150" width="9" style="3" bestFit="1" customWidth="1"/>
    <col min="7151" max="7151" width="2.28515625" style="3" customWidth="1"/>
    <col min="7152" max="7152" width="9" style="3" bestFit="1" customWidth="1"/>
    <col min="7153" max="7153" width="2.28515625" style="3" customWidth="1"/>
    <col min="7154" max="7154" width="9" style="3" bestFit="1" customWidth="1"/>
    <col min="7155" max="7155" width="6.28515625" style="3" customWidth="1"/>
    <col min="7156" max="7156" width="9.28515625" style="3" customWidth="1"/>
    <col min="7157" max="7157" width="9.42578125" style="3" customWidth="1"/>
    <col min="7158" max="7158" width="9.7109375" style="3" customWidth="1"/>
    <col min="7159" max="7159" width="4.42578125" style="3" customWidth="1"/>
    <col min="7160" max="7160" width="10.28515625" style="3" customWidth="1"/>
    <col min="7161" max="7387" width="7.28515625" style="3"/>
    <col min="7388" max="7388" width="2.28515625" style="3" customWidth="1"/>
    <col min="7389" max="7389" width="6" style="3" customWidth="1"/>
    <col min="7390" max="7391" width="2.28515625" style="3" customWidth="1"/>
    <col min="7392" max="7392" width="9" style="3" bestFit="1" customWidth="1"/>
    <col min="7393" max="7393" width="2.28515625" style="3" customWidth="1"/>
    <col min="7394" max="7394" width="9" style="3" bestFit="1" customWidth="1"/>
    <col min="7395" max="7395" width="2.28515625" style="3" customWidth="1"/>
    <col min="7396" max="7396" width="9" style="3" bestFit="1" customWidth="1"/>
    <col min="7397" max="7397" width="2.28515625" style="3" customWidth="1"/>
    <col min="7398" max="7398" width="9" style="3" bestFit="1" customWidth="1"/>
    <col min="7399" max="7399" width="2.28515625" style="3" customWidth="1"/>
    <col min="7400" max="7400" width="9" style="3" bestFit="1" customWidth="1"/>
    <col min="7401" max="7401" width="2.28515625" style="3" customWidth="1"/>
    <col min="7402" max="7402" width="9" style="3" bestFit="1" customWidth="1"/>
    <col min="7403" max="7403" width="5" style="3" customWidth="1"/>
    <col min="7404" max="7404" width="9" style="3" bestFit="1" customWidth="1"/>
    <col min="7405" max="7405" width="2.28515625" style="3" customWidth="1"/>
    <col min="7406" max="7406" width="9" style="3" bestFit="1" customWidth="1"/>
    <col min="7407" max="7407" width="2.28515625" style="3" customWidth="1"/>
    <col min="7408" max="7408" width="9" style="3" bestFit="1" customWidth="1"/>
    <col min="7409" max="7409" width="2.28515625" style="3" customWidth="1"/>
    <col min="7410" max="7410" width="9" style="3" bestFit="1" customWidth="1"/>
    <col min="7411" max="7411" width="6.28515625" style="3" customWidth="1"/>
    <col min="7412" max="7412" width="9.28515625" style="3" customWidth="1"/>
    <col min="7413" max="7413" width="9.42578125" style="3" customWidth="1"/>
    <col min="7414" max="7414" width="9.7109375" style="3" customWidth="1"/>
    <col min="7415" max="7415" width="4.42578125" style="3" customWidth="1"/>
    <col min="7416" max="7416" width="10.28515625" style="3" customWidth="1"/>
    <col min="7417" max="7643" width="7.28515625" style="3"/>
    <col min="7644" max="7644" width="2.28515625" style="3" customWidth="1"/>
    <col min="7645" max="7645" width="6" style="3" customWidth="1"/>
    <col min="7646" max="7647" width="2.28515625" style="3" customWidth="1"/>
    <col min="7648" max="7648" width="9" style="3" bestFit="1" customWidth="1"/>
    <col min="7649" max="7649" width="2.28515625" style="3" customWidth="1"/>
    <col min="7650" max="7650" width="9" style="3" bestFit="1" customWidth="1"/>
    <col min="7651" max="7651" width="2.28515625" style="3" customWidth="1"/>
    <col min="7652" max="7652" width="9" style="3" bestFit="1" customWidth="1"/>
    <col min="7653" max="7653" width="2.28515625" style="3" customWidth="1"/>
    <col min="7654" max="7654" width="9" style="3" bestFit="1" customWidth="1"/>
    <col min="7655" max="7655" width="2.28515625" style="3" customWidth="1"/>
    <col min="7656" max="7656" width="9" style="3" bestFit="1" customWidth="1"/>
    <col min="7657" max="7657" width="2.28515625" style="3" customWidth="1"/>
    <col min="7658" max="7658" width="9" style="3" bestFit="1" customWidth="1"/>
    <col min="7659" max="7659" width="5" style="3" customWidth="1"/>
    <col min="7660" max="7660" width="9" style="3" bestFit="1" customWidth="1"/>
    <col min="7661" max="7661" width="2.28515625" style="3" customWidth="1"/>
    <col min="7662" max="7662" width="9" style="3" bestFit="1" customWidth="1"/>
    <col min="7663" max="7663" width="2.28515625" style="3" customWidth="1"/>
    <col min="7664" max="7664" width="9" style="3" bestFit="1" customWidth="1"/>
    <col min="7665" max="7665" width="2.28515625" style="3" customWidth="1"/>
    <col min="7666" max="7666" width="9" style="3" bestFit="1" customWidth="1"/>
    <col min="7667" max="7667" width="6.28515625" style="3" customWidth="1"/>
    <col min="7668" max="7668" width="9.28515625" style="3" customWidth="1"/>
    <col min="7669" max="7669" width="9.42578125" style="3" customWidth="1"/>
    <col min="7670" max="7670" width="9.7109375" style="3" customWidth="1"/>
    <col min="7671" max="7671" width="4.42578125" style="3" customWidth="1"/>
    <col min="7672" max="7672" width="10.28515625" style="3" customWidth="1"/>
    <col min="7673" max="7899" width="7.28515625" style="3"/>
    <col min="7900" max="7900" width="2.28515625" style="3" customWidth="1"/>
    <col min="7901" max="7901" width="6" style="3" customWidth="1"/>
    <col min="7902" max="7903" width="2.28515625" style="3" customWidth="1"/>
    <col min="7904" max="7904" width="9" style="3" bestFit="1" customWidth="1"/>
    <col min="7905" max="7905" width="2.28515625" style="3" customWidth="1"/>
    <col min="7906" max="7906" width="9" style="3" bestFit="1" customWidth="1"/>
    <col min="7907" max="7907" width="2.28515625" style="3" customWidth="1"/>
    <col min="7908" max="7908" width="9" style="3" bestFit="1" customWidth="1"/>
    <col min="7909" max="7909" width="2.28515625" style="3" customWidth="1"/>
    <col min="7910" max="7910" width="9" style="3" bestFit="1" customWidth="1"/>
    <col min="7911" max="7911" width="2.28515625" style="3" customWidth="1"/>
    <col min="7912" max="7912" width="9" style="3" bestFit="1" customWidth="1"/>
    <col min="7913" max="7913" width="2.28515625" style="3" customWidth="1"/>
    <col min="7914" max="7914" width="9" style="3" bestFit="1" customWidth="1"/>
    <col min="7915" max="7915" width="5" style="3" customWidth="1"/>
    <col min="7916" max="7916" width="9" style="3" bestFit="1" customWidth="1"/>
    <col min="7917" max="7917" width="2.28515625" style="3" customWidth="1"/>
    <col min="7918" max="7918" width="9" style="3" bestFit="1" customWidth="1"/>
    <col min="7919" max="7919" width="2.28515625" style="3" customWidth="1"/>
    <col min="7920" max="7920" width="9" style="3" bestFit="1" customWidth="1"/>
    <col min="7921" max="7921" width="2.28515625" style="3" customWidth="1"/>
    <col min="7922" max="7922" width="9" style="3" bestFit="1" customWidth="1"/>
    <col min="7923" max="7923" width="6.28515625" style="3" customWidth="1"/>
    <col min="7924" max="7924" width="9.28515625" style="3" customWidth="1"/>
    <col min="7925" max="7925" width="9.42578125" style="3" customWidth="1"/>
    <col min="7926" max="7926" width="9.7109375" style="3" customWidth="1"/>
    <col min="7927" max="7927" width="4.42578125" style="3" customWidth="1"/>
    <col min="7928" max="7928" width="10.28515625" style="3" customWidth="1"/>
    <col min="7929" max="8155" width="7.28515625" style="3"/>
    <col min="8156" max="8156" width="2.28515625" style="3" customWidth="1"/>
    <col min="8157" max="8157" width="6" style="3" customWidth="1"/>
    <col min="8158" max="8159" width="2.28515625" style="3" customWidth="1"/>
    <col min="8160" max="8160" width="9" style="3" bestFit="1" customWidth="1"/>
    <col min="8161" max="8161" width="2.28515625" style="3" customWidth="1"/>
    <col min="8162" max="8162" width="9" style="3" bestFit="1" customWidth="1"/>
    <col min="8163" max="8163" width="2.28515625" style="3" customWidth="1"/>
    <col min="8164" max="8164" width="9" style="3" bestFit="1" customWidth="1"/>
    <col min="8165" max="8165" width="2.28515625" style="3" customWidth="1"/>
    <col min="8166" max="8166" width="9" style="3" bestFit="1" customWidth="1"/>
    <col min="8167" max="8167" width="2.28515625" style="3" customWidth="1"/>
    <col min="8168" max="8168" width="9" style="3" bestFit="1" customWidth="1"/>
    <col min="8169" max="8169" width="2.28515625" style="3" customWidth="1"/>
    <col min="8170" max="8170" width="9" style="3" bestFit="1" customWidth="1"/>
    <col min="8171" max="8171" width="5" style="3" customWidth="1"/>
    <col min="8172" max="8172" width="9" style="3" bestFit="1" customWidth="1"/>
    <col min="8173" max="8173" width="2.28515625" style="3" customWidth="1"/>
    <col min="8174" max="8174" width="9" style="3" bestFit="1" customWidth="1"/>
    <col min="8175" max="8175" width="2.28515625" style="3" customWidth="1"/>
    <col min="8176" max="8176" width="9" style="3" bestFit="1" customWidth="1"/>
    <col min="8177" max="8177" width="2.28515625" style="3" customWidth="1"/>
    <col min="8178" max="8178" width="9" style="3" bestFit="1" customWidth="1"/>
    <col min="8179" max="8179" width="6.28515625" style="3" customWidth="1"/>
    <col min="8180" max="8180" width="9.28515625" style="3" customWidth="1"/>
    <col min="8181" max="8181" width="9.42578125" style="3" customWidth="1"/>
    <col min="8182" max="8182" width="9.7109375" style="3" customWidth="1"/>
    <col min="8183" max="8183" width="4.42578125" style="3" customWidth="1"/>
    <col min="8184" max="8184" width="10.28515625" style="3" customWidth="1"/>
    <col min="8185" max="8411" width="7.28515625" style="3"/>
    <col min="8412" max="8412" width="2.28515625" style="3" customWidth="1"/>
    <col min="8413" max="8413" width="6" style="3" customWidth="1"/>
    <col min="8414" max="8415" width="2.28515625" style="3" customWidth="1"/>
    <col min="8416" max="8416" width="9" style="3" bestFit="1" customWidth="1"/>
    <col min="8417" max="8417" width="2.28515625" style="3" customWidth="1"/>
    <col min="8418" max="8418" width="9" style="3" bestFit="1" customWidth="1"/>
    <col min="8419" max="8419" width="2.28515625" style="3" customWidth="1"/>
    <col min="8420" max="8420" width="9" style="3" bestFit="1" customWidth="1"/>
    <col min="8421" max="8421" width="2.28515625" style="3" customWidth="1"/>
    <col min="8422" max="8422" width="9" style="3" bestFit="1" customWidth="1"/>
    <col min="8423" max="8423" width="2.28515625" style="3" customWidth="1"/>
    <col min="8424" max="8424" width="9" style="3" bestFit="1" customWidth="1"/>
    <col min="8425" max="8425" width="2.28515625" style="3" customWidth="1"/>
    <col min="8426" max="8426" width="9" style="3" bestFit="1" customWidth="1"/>
    <col min="8427" max="8427" width="5" style="3" customWidth="1"/>
    <col min="8428" max="8428" width="9" style="3" bestFit="1" customWidth="1"/>
    <col min="8429" max="8429" width="2.28515625" style="3" customWidth="1"/>
    <col min="8430" max="8430" width="9" style="3" bestFit="1" customWidth="1"/>
    <col min="8431" max="8431" width="2.28515625" style="3" customWidth="1"/>
    <col min="8432" max="8432" width="9" style="3" bestFit="1" customWidth="1"/>
    <col min="8433" max="8433" width="2.28515625" style="3" customWidth="1"/>
    <col min="8434" max="8434" width="9" style="3" bestFit="1" customWidth="1"/>
    <col min="8435" max="8435" width="6.28515625" style="3" customWidth="1"/>
    <col min="8436" max="8436" width="9.28515625" style="3" customWidth="1"/>
    <col min="8437" max="8437" width="9.42578125" style="3" customWidth="1"/>
    <col min="8438" max="8438" width="9.7109375" style="3" customWidth="1"/>
    <col min="8439" max="8439" width="4.42578125" style="3" customWidth="1"/>
    <col min="8440" max="8440" width="10.28515625" style="3" customWidth="1"/>
    <col min="8441" max="8667" width="7.28515625" style="3"/>
    <col min="8668" max="8668" width="2.28515625" style="3" customWidth="1"/>
    <col min="8669" max="8669" width="6" style="3" customWidth="1"/>
    <col min="8670" max="8671" width="2.28515625" style="3" customWidth="1"/>
    <col min="8672" max="8672" width="9" style="3" bestFit="1" customWidth="1"/>
    <col min="8673" max="8673" width="2.28515625" style="3" customWidth="1"/>
    <col min="8674" max="8674" width="9" style="3" bestFit="1" customWidth="1"/>
    <col min="8675" max="8675" width="2.28515625" style="3" customWidth="1"/>
    <col min="8676" max="8676" width="9" style="3" bestFit="1" customWidth="1"/>
    <col min="8677" max="8677" width="2.28515625" style="3" customWidth="1"/>
    <col min="8678" max="8678" width="9" style="3" bestFit="1" customWidth="1"/>
    <col min="8679" max="8679" width="2.28515625" style="3" customWidth="1"/>
    <col min="8680" max="8680" width="9" style="3" bestFit="1" customWidth="1"/>
    <col min="8681" max="8681" width="2.28515625" style="3" customWidth="1"/>
    <col min="8682" max="8682" width="9" style="3" bestFit="1" customWidth="1"/>
    <col min="8683" max="8683" width="5" style="3" customWidth="1"/>
    <col min="8684" max="8684" width="9" style="3" bestFit="1" customWidth="1"/>
    <col min="8685" max="8685" width="2.28515625" style="3" customWidth="1"/>
    <col min="8686" max="8686" width="9" style="3" bestFit="1" customWidth="1"/>
    <col min="8687" max="8687" width="2.28515625" style="3" customWidth="1"/>
    <col min="8688" max="8688" width="9" style="3" bestFit="1" customWidth="1"/>
    <col min="8689" max="8689" width="2.28515625" style="3" customWidth="1"/>
    <col min="8690" max="8690" width="9" style="3" bestFit="1" customWidth="1"/>
    <col min="8691" max="8691" width="6.28515625" style="3" customWidth="1"/>
    <col min="8692" max="8692" width="9.28515625" style="3" customWidth="1"/>
    <col min="8693" max="8693" width="9.42578125" style="3" customWidth="1"/>
    <col min="8694" max="8694" width="9.7109375" style="3" customWidth="1"/>
    <col min="8695" max="8695" width="4.42578125" style="3" customWidth="1"/>
    <col min="8696" max="8696" width="10.28515625" style="3" customWidth="1"/>
    <col min="8697" max="8923" width="7.28515625" style="3"/>
    <col min="8924" max="8924" width="2.28515625" style="3" customWidth="1"/>
    <col min="8925" max="8925" width="6" style="3" customWidth="1"/>
    <col min="8926" max="8927" width="2.28515625" style="3" customWidth="1"/>
    <col min="8928" max="8928" width="9" style="3" bestFit="1" customWidth="1"/>
    <col min="8929" max="8929" width="2.28515625" style="3" customWidth="1"/>
    <col min="8930" max="8930" width="9" style="3" bestFit="1" customWidth="1"/>
    <col min="8931" max="8931" width="2.28515625" style="3" customWidth="1"/>
    <col min="8932" max="8932" width="9" style="3" bestFit="1" customWidth="1"/>
    <col min="8933" max="8933" width="2.28515625" style="3" customWidth="1"/>
    <col min="8934" max="8934" width="9" style="3" bestFit="1" customWidth="1"/>
    <col min="8935" max="8935" width="2.28515625" style="3" customWidth="1"/>
    <col min="8936" max="8936" width="9" style="3" bestFit="1" customWidth="1"/>
    <col min="8937" max="8937" width="2.28515625" style="3" customWidth="1"/>
    <col min="8938" max="8938" width="9" style="3" bestFit="1" customWidth="1"/>
    <col min="8939" max="8939" width="5" style="3" customWidth="1"/>
    <col min="8940" max="8940" width="9" style="3" bestFit="1" customWidth="1"/>
    <col min="8941" max="8941" width="2.28515625" style="3" customWidth="1"/>
    <col min="8942" max="8942" width="9" style="3" bestFit="1" customWidth="1"/>
    <col min="8943" max="8943" width="2.28515625" style="3" customWidth="1"/>
    <col min="8944" max="8944" width="9" style="3" bestFit="1" customWidth="1"/>
    <col min="8945" max="8945" width="2.28515625" style="3" customWidth="1"/>
    <col min="8946" max="8946" width="9" style="3" bestFit="1" customWidth="1"/>
    <col min="8947" max="8947" width="6.28515625" style="3" customWidth="1"/>
    <col min="8948" max="8948" width="9.28515625" style="3" customWidth="1"/>
    <col min="8949" max="8949" width="9.42578125" style="3" customWidth="1"/>
    <col min="8950" max="8950" width="9.7109375" style="3" customWidth="1"/>
    <col min="8951" max="8951" width="4.42578125" style="3" customWidth="1"/>
    <col min="8952" max="8952" width="10.28515625" style="3" customWidth="1"/>
    <col min="8953" max="9179" width="7.28515625" style="3"/>
    <col min="9180" max="9180" width="2.28515625" style="3" customWidth="1"/>
    <col min="9181" max="9181" width="6" style="3" customWidth="1"/>
    <col min="9182" max="9183" width="2.28515625" style="3" customWidth="1"/>
    <col min="9184" max="9184" width="9" style="3" bestFit="1" customWidth="1"/>
    <col min="9185" max="9185" width="2.28515625" style="3" customWidth="1"/>
    <col min="9186" max="9186" width="9" style="3" bestFit="1" customWidth="1"/>
    <col min="9187" max="9187" width="2.28515625" style="3" customWidth="1"/>
    <col min="9188" max="9188" width="9" style="3" bestFit="1" customWidth="1"/>
    <col min="9189" max="9189" width="2.28515625" style="3" customWidth="1"/>
    <col min="9190" max="9190" width="9" style="3" bestFit="1" customWidth="1"/>
    <col min="9191" max="9191" width="2.28515625" style="3" customWidth="1"/>
    <col min="9192" max="9192" width="9" style="3" bestFit="1" customWidth="1"/>
    <col min="9193" max="9193" width="2.28515625" style="3" customWidth="1"/>
    <col min="9194" max="9194" width="9" style="3" bestFit="1" customWidth="1"/>
    <col min="9195" max="9195" width="5" style="3" customWidth="1"/>
    <col min="9196" max="9196" width="9" style="3" bestFit="1" customWidth="1"/>
    <col min="9197" max="9197" width="2.28515625" style="3" customWidth="1"/>
    <col min="9198" max="9198" width="9" style="3" bestFit="1" customWidth="1"/>
    <col min="9199" max="9199" width="2.28515625" style="3" customWidth="1"/>
    <col min="9200" max="9200" width="9" style="3" bestFit="1" customWidth="1"/>
    <col min="9201" max="9201" width="2.28515625" style="3" customWidth="1"/>
    <col min="9202" max="9202" width="9" style="3" bestFit="1" customWidth="1"/>
    <col min="9203" max="9203" width="6.28515625" style="3" customWidth="1"/>
    <col min="9204" max="9204" width="9.28515625" style="3" customWidth="1"/>
    <col min="9205" max="9205" width="9.42578125" style="3" customWidth="1"/>
    <col min="9206" max="9206" width="9.7109375" style="3" customWidth="1"/>
    <col min="9207" max="9207" width="4.42578125" style="3" customWidth="1"/>
    <col min="9208" max="9208" width="10.28515625" style="3" customWidth="1"/>
    <col min="9209" max="9435" width="7.28515625" style="3"/>
    <col min="9436" max="9436" width="2.28515625" style="3" customWidth="1"/>
    <col min="9437" max="9437" width="6" style="3" customWidth="1"/>
    <col min="9438" max="9439" width="2.28515625" style="3" customWidth="1"/>
    <col min="9440" max="9440" width="9" style="3" bestFit="1" customWidth="1"/>
    <col min="9441" max="9441" width="2.28515625" style="3" customWidth="1"/>
    <col min="9442" max="9442" width="9" style="3" bestFit="1" customWidth="1"/>
    <col min="9443" max="9443" width="2.28515625" style="3" customWidth="1"/>
    <col min="9444" max="9444" width="9" style="3" bestFit="1" customWidth="1"/>
    <col min="9445" max="9445" width="2.28515625" style="3" customWidth="1"/>
    <col min="9446" max="9446" width="9" style="3" bestFit="1" customWidth="1"/>
    <col min="9447" max="9447" width="2.28515625" style="3" customWidth="1"/>
    <col min="9448" max="9448" width="9" style="3" bestFit="1" customWidth="1"/>
    <col min="9449" max="9449" width="2.28515625" style="3" customWidth="1"/>
    <col min="9450" max="9450" width="9" style="3" bestFit="1" customWidth="1"/>
    <col min="9451" max="9451" width="5" style="3" customWidth="1"/>
    <col min="9452" max="9452" width="9" style="3" bestFit="1" customWidth="1"/>
    <col min="9453" max="9453" width="2.28515625" style="3" customWidth="1"/>
    <col min="9454" max="9454" width="9" style="3" bestFit="1" customWidth="1"/>
    <col min="9455" max="9455" width="2.28515625" style="3" customWidth="1"/>
    <col min="9456" max="9456" width="9" style="3" bestFit="1" customWidth="1"/>
    <col min="9457" max="9457" width="2.28515625" style="3" customWidth="1"/>
    <col min="9458" max="9458" width="9" style="3" bestFit="1" customWidth="1"/>
    <col min="9459" max="9459" width="6.28515625" style="3" customWidth="1"/>
    <col min="9460" max="9460" width="9.28515625" style="3" customWidth="1"/>
    <col min="9461" max="9461" width="9.42578125" style="3" customWidth="1"/>
    <col min="9462" max="9462" width="9.7109375" style="3" customWidth="1"/>
    <col min="9463" max="9463" width="4.42578125" style="3" customWidth="1"/>
    <col min="9464" max="9464" width="10.28515625" style="3" customWidth="1"/>
    <col min="9465" max="9691" width="7.28515625" style="3"/>
    <col min="9692" max="9692" width="2.28515625" style="3" customWidth="1"/>
    <col min="9693" max="9693" width="6" style="3" customWidth="1"/>
    <col min="9694" max="9695" width="2.28515625" style="3" customWidth="1"/>
    <col min="9696" max="9696" width="9" style="3" bestFit="1" customWidth="1"/>
    <col min="9697" max="9697" width="2.28515625" style="3" customWidth="1"/>
    <col min="9698" max="9698" width="9" style="3" bestFit="1" customWidth="1"/>
    <col min="9699" max="9699" width="2.28515625" style="3" customWidth="1"/>
    <col min="9700" max="9700" width="9" style="3" bestFit="1" customWidth="1"/>
    <col min="9701" max="9701" width="2.28515625" style="3" customWidth="1"/>
    <col min="9702" max="9702" width="9" style="3" bestFit="1" customWidth="1"/>
    <col min="9703" max="9703" width="2.28515625" style="3" customWidth="1"/>
    <col min="9704" max="9704" width="9" style="3" bestFit="1" customWidth="1"/>
    <col min="9705" max="9705" width="2.28515625" style="3" customWidth="1"/>
    <col min="9706" max="9706" width="9" style="3" bestFit="1" customWidth="1"/>
    <col min="9707" max="9707" width="5" style="3" customWidth="1"/>
    <col min="9708" max="9708" width="9" style="3" bestFit="1" customWidth="1"/>
    <col min="9709" max="9709" width="2.28515625" style="3" customWidth="1"/>
    <col min="9710" max="9710" width="9" style="3" bestFit="1" customWidth="1"/>
    <col min="9711" max="9711" width="2.28515625" style="3" customWidth="1"/>
    <col min="9712" max="9712" width="9" style="3" bestFit="1" customWidth="1"/>
    <col min="9713" max="9713" width="2.28515625" style="3" customWidth="1"/>
    <col min="9714" max="9714" width="9" style="3" bestFit="1" customWidth="1"/>
    <col min="9715" max="9715" width="6.28515625" style="3" customWidth="1"/>
    <col min="9716" max="9716" width="9.28515625" style="3" customWidth="1"/>
    <col min="9717" max="9717" width="9.42578125" style="3" customWidth="1"/>
    <col min="9718" max="9718" width="9.7109375" style="3" customWidth="1"/>
    <col min="9719" max="9719" width="4.42578125" style="3" customWidth="1"/>
    <col min="9720" max="9720" width="10.28515625" style="3" customWidth="1"/>
    <col min="9721" max="9947" width="7.28515625" style="3"/>
    <col min="9948" max="9948" width="2.28515625" style="3" customWidth="1"/>
    <col min="9949" max="9949" width="6" style="3" customWidth="1"/>
    <col min="9950" max="9951" width="2.28515625" style="3" customWidth="1"/>
    <col min="9952" max="9952" width="9" style="3" bestFit="1" customWidth="1"/>
    <col min="9953" max="9953" width="2.28515625" style="3" customWidth="1"/>
    <col min="9954" max="9954" width="9" style="3" bestFit="1" customWidth="1"/>
    <col min="9955" max="9955" width="2.28515625" style="3" customWidth="1"/>
    <col min="9956" max="9956" width="9" style="3" bestFit="1" customWidth="1"/>
    <col min="9957" max="9957" width="2.28515625" style="3" customWidth="1"/>
    <col min="9958" max="9958" width="9" style="3" bestFit="1" customWidth="1"/>
    <col min="9959" max="9959" width="2.28515625" style="3" customWidth="1"/>
    <col min="9960" max="9960" width="9" style="3" bestFit="1" customWidth="1"/>
    <col min="9961" max="9961" width="2.28515625" style="3" customWidth="1"/>
    <col min="9962" max="9962" width="9" style="3" bestFit="1" customWidth="1"/>
    <col min="9963" max="9963" width="5" style="3" customWidth="1"/>
    <col min="9964" max="9964" width="9" style="3" bestFit="1" customWidth="1"/>
    <col min="9965" max="9965" width="2.28515625" style="3" customWidth="1"/>
    <col min="9966" max="9966" width="9" style="3" bestFit="1" customWidth="1"/>
    <col min="9967" max="9967" width="2.28515625" style="3" customWidth="1"/>
    <col min="9968" max="9968" width="9" style="3" bestFit="1" customWidth="1"/>
    <col min="9969" max="9969" width="2.28515625" style="3" customWidth="1"/>
    <col min="9970" max="9970" width="9" style="3" bestFit="1" customWidth="1"/>
    <col min="9971" max="9971" width="6.28515625" style="3" customWidth="1"/>
    <col min="9972" max="9972" width="9.28515625" style="3" customWidth="1"/>
    <col min="9973" max="9973" width="9.42578125" style="3" customWidth="1"/>
    <col min="9974" max="9974" width="9.7109375" style="3" customWidth="1"/>
    <col min="9975" max="9975" width="4.42578125" style="3" customWidth="1"/>
    <col min="9976" max="9976" width="10.28515625" style="3" customWidth="1"/>
    <col min="9977" max="10203" width="7.28515625" style="3"/>
    <col min="10204" max="10204" width="2.28515625" style="3" customWidth="1"/>
    <col min="10205" max="10205" width="6" style="3" customWidth="1"/>
    <col min="10206" max="10207" width="2.28515625" style="3" customWidth="1"/>
    <col min="10208" max="10208" width="9" style="3" bestFit="1" customWidth="1"/>
    <col min="10209" max="10209" width="2.28515625" style="3" customWidth="1"/>
    <col min="10210" max="10210" width="9" style="3" bestFit="1" customWidth="1"/>
    <col min="10211" max="10211" width="2.28515625" style="3" customWidth="1"/>
    <col min="10212" max="10212" width="9" style="3" bestFit="1" customWidth="1"/>
    <col min="10213" max="10213" width="2.28515625" style="3" customWidth="1"/>
    <col min="10214" max="10214" width="9" style="3" bestFit="1" customWidth="1"/>
    <col min="10215" max="10215" width="2.28515625" style="3" customWidth="1"/>
    <col min="10216" max="10216" width="9" style="3" bestFit="1" customWidth="1"/>
    <col min="10217" max="10217" width="2.28515625" style="3" customWidth="1"/>
    <col min="10218" max="10218" width="9" style="3" bestFit="1" customWidth="1"/>
    <col min="10219" max="10219" width="5" style="3" customWidth="1"/>
    <col min="10220" max="10220" width="9" style="3" bestFit="1" customWidth="1"/>
    <col min="10221" max="10221" width="2.28515625" style="3" customWidth="1"/>
    <col min="10222" max="10222" width="9" style="3" bestFit="1" customWidth="1"/>
    <col min="10223" max="10223" width="2.28515625" style="3" customWidth="1"/>
    <col min="10224" max="10224" width="9" style="3" bestFit="1" customWidth="1"/>
    <col min="10225" max="10225" width="2.28515625" style="3" customWidth="1"/>
    <col min="10226" max="10226" width="9" style="3" bestFit="1" customWidth="1"/>
    <col min="10227" max="10227" width="6.28515625" style="3" customWidth="1"/>
    <col min="10228" max="10228" width="9.28515625" style="3" customWidth="1"/>
    <col min="10229" max="10229" width="9.42578125" style="3" customWidth="1"/>
    <col min="10230" max="10230" width="9.7109375" style="3" customWidth="1"/>
    <col min="10231" max="10231" width="4.42578125" style="3" customWidth="1"/>
    <col min="10232" max="10232" width="10.28515625" style="3" customWidth="1"/>
    <col min="10233" max="10459" width="7.28515625" style="3"/>
    <col min="10460" max="10460" width="2.28515625" style="3" customWidth="1"/>
    <col min="10461" max="10461" width="6" style="3" customWidth="1"/>
    <col min="10462" max="10463" width="2.28515625" style="3" customWidth="1"/>
    <col min="10464" max="10464" width="9" style="3" bestFit="1" customWidth="1"/>
    <col min="10465" max="10465" width="2.28515625" style="3" customWidth="1"/>
    <col min="10466" max="10466" width="9" style="3" bestFit="1" customWidth="1"/>
    <col min="10467" max="10467" width="2.28515625" style="3" customWidth="1"/>
    <col min="10468" max="10468" width="9" style="3" bestFit="1" customWidth="1"/>
    <col min="10469" max="10469" width="2.28515625" style="3" customWidth="1"/>
    <col min="10470" max="10470" width="9" style="3" bestFit="1" customWidth="1"/>
    <col min="10471" max="10471" width="2.28515625" style="3" customWidth="1"/>
    <col min="10472" max="10472" width="9" style="3" bestFit="1" customWidth="1"/>
    <col min="10473" max="10473" width="2.28515625" style="3" customWidth="1"/>
    <col min="10474" max="10474" width="9" style="3" bestFit="1" customWidth="1"/>
    <col min="10475" max="10475" width="5" style="3" customWidth="1"/>
    <col min="10476" max="10476" width="9" style="3" bestFit="1" customWidth="1"/>
    <col min="10477" max="10477" width="2.28515625" style="3" customWidth="1"/>
    <col min="10478" max="10478" width="9" style="3" bestFit="1" customWidth="1"/>
    <col min="10479" max="10479" width="2.28515625" style="3" customWidth="1"/>
    <col min="10480" max="10480" width="9" style="3" bestFit="1" customWidth="1"/>
    <col min="10481" max="10481" width="2.28515625" style="3" customWidth="1"/>
    <col min="10482" max="10482" width="9" style="3" bestFit="1" customWidth="1"/>
    <col min="10483" max="10483" width="6.28515625" style="3" customWidth="1"/>
    <col min="10484" max="10484" width="9.28515625" style="3" customWidth="1"/>
    <col min="10485" max="10485" width="9.42578125" style="3" customWidth="1"/>
    <col min="10486" max="10486" width="9.7109375" style="3" customWidth="1"/>
    <col min="10487" max="10487" width="4.42578125" style="3" customWidth="1"/>
    <col min="10488" max="10488" width="10.28515625" style="3" customWidth="1"/>
    <col min="10489" max="10715" width="7.28515625" style="3"/>
    <col min="10716" max="10716" width="2.28515625" style="3" customWidth="1"/>
    <col min="10717" max="10717" width="6" style="3" customWidth="1"/>
    <col min="10718" max="10719" width="2.28515625" style="3" customWidth="1"/>
    <col min="10720" max="10720" width="9" style="3" bestFit="1" customWidth="1"/>
    <col min="10721" max="10721" width="2.28515625" style="3" customWidth="1"/>
    <col min="10722" max="10722" width="9" style="3" bestFit="1" customWidth="1"/>
    <col min="10723" max="10723" width="2.28515625" style="3" customWidth="1"/>
    <col min="10724" max="10724" width="9" style="3" bestFit="1" customWidth="1"/>
    <col min="10725" max="10725" width="2.28515625" style="3" customWidth="1"/>
    <col min="10726" max="10726" width="9" style="3" bestFit="1" customWidth="1"/>
    <col min="10727" max="10727" width="2.28515625" style="3" customWidth="1"/>
    <col min="10728" max="10728" width="9" style="3" bestFit="1" customWidth="1"/>
    <col min="10729" max="10729" width="2.28515625" style="3" customWidth="1"/>
    <col min="10730" max="10730" width="9" style="3" bestFit="1" customWidth="1"/>
    <col min="10731" max="10731" width="5" style="3" customWidth="1"/>
    <col min="10732" max="10732" width="9" style="3" bestFit="1" customWidth="1"/>
    <col min="10733" max="10733" width="2.28515625" style="3" customWidth="1"/>
    <col min="10734" max="10734" width="9" style="3" bestFit="1" customWidth="1"/>
    <col min="10735" max="10735" width="2.28515625" style="3" customWidth="1"/>
    <col min="10736" max="10736" width="9" style="3" bestFit="1" customWidth="1"/>
    <col min="10737" max="10737" width="2.28515625" style="3" customWidth="1"/>
    <col min="10738" max="10738" width="9" style="3" bestFit="1" customWidth="1"/>
    <col min="10739" max="10739" width="6.28515625" style="3" customWidth="1"/>
    <col min="10740" max="10740" width="9.28515625" style="3" customWidth="1"/>
    <col min="10741" max="10741" width="9.42578125" style="3" customWidth="1"/>
    <col min="10742" max="10742" width="9.7109375" style="3" customWidth="1"/>
    <col min="10743" max="10743" width="4.42578125" style="3" customWidth="1"/>
    <col min="10744" max="10744" width="10.28515625" style="3" customWidth="1"/>
    <col min="10745" max="10971" width="7.28515625" style="3"/>
    <col min="10972" max="10972" width="2.28515625" style="3" customWidth="1"/>
    <col min="10973" max="10973" width="6" style="3" customWidth="1"/>
    <col min="10974" max="10975" width="2.28515625" style="3" customWidth="1"/>
    <col min="10976" max="10976" width="9" style="3" bestFit="1" customWidth="1"/>
    <col min="10977" max="10977" width="2.28515625" style="3" customWidth="1"/>
    <col min="10978" max="10978" width="9" style="3" bestFit="1" customWidth="1"/>
    <col min="10979" max="10979" width="2.28515625" style="3" customWidth="1"/>
    <col min="10980" max="10980" width="9" style="3" bestFit="1" customWidth="1"/>
    <col min="10981" max="10981" width="2.28515625" style="3" customWidth="1"/>
    <col min="10982" max="10982" width="9" style="3" bestFit="1" customWidth="1"/>
    <col min="10983" max="10983" width="2.28515625" style="3" customWidth="1"/>
    <col min="10984" max="10984" width="9" style="3" bestFit="1" customWidth="1"/>
    <col min="10985" max="10985" width="2.28515625" style="3" customWidth="1"/>
    <col min="10986" max="10986" width="9" style="3" bestFit="1" customWidth="1"/>
    <col min="10987" max="10987" width="5" style="3" customWidth="1"/>
    <col min="10988" max="10988" width="9" style="3" bestFit="1" customWidth="1"/>
    <col min="10989" max="10989" width="2.28515625" style="3" customWidth="1"/>
    <col min="10990" max="10990" width="9" style="3" bestFit="1" customWidth="1"/>
    <col min="10991" max="10991" width="2.28515625" style="3" customWidth="1"/>
    <col min="10992" max="10992" width="9" style="3" bestFit="1" customWidth="1"/>
    <col min="10993" max="10993" width="2.28515625" style="3" customWidth="1"/>
    <col min="10994" max="10994" width="9" style="3" bestFit="1" customWidth="1"/>
    <col min="10995" max="10995" width="6.28515625" style="3" customWidth="1"/>
    <col min="10996" max="10996" width="9.28515625" style="3" customWidth="1"/>
    <col min="10997" max="10997" width="9.42578125" style="3" customWidth="1"/>
    <col min="10998" max="10998" width="9.7109375" style="3" customWidth="1"/>
    <col min="10999" max="10999" width="4.42578125" style="3" customWidth="1"/>
    <col min="11000" max="11000" width="10.28515625" style="3" customWidth="1"/>
    <col min="11001" max="11227" width="7.28515625" style="3"/>
    <col min="11228" max="11228" width="2.28515625" style="3" customWidth="1"/>
    <col min="11229" max="11229" width="6" style="3" customWidth="1"/>
    <col min="11230" max="11231" width="2.28515625" style="3" customWidth="1"/>
    <col min="11232" max="11232" width="9" style="3" bestFit="1" customWidth="1"/>
    <col min="11233" max="11233" width="2.28515625" style="3" customWidth="1"/>
    <col min="11234" max="11234" width="9" style="3" bestFit="1" customWidth="1"/>
    <col min="11235" max="11235" width="2.28515625" style="3" customWidth="1"/>
    <col min="11236" max="11236" width="9" style="3" bestFit="1" customWidth="1"/>
    <col min="11237" max="11237" width="2.28515625" style="3" customWidth="1"/>
    <col min="11238" max="11238" width="9" style="3" bestFit="1" customWidth="1"/>
    <col min="11239" max="11239" width="2.28515625" style="3" customWidth="1"/>
    <col min="11240" max="11240" width="9" style="3" bestFit="1" customWidth="1"/>
    <col min="11241" max="11241" width="2.28515625" style="3" customWidth="1"/>
    <col min="11242" max="11242" width="9" style="3" bestFit="1" customWidth="1"/>
    <col min="11243" max="11243" width="5" style="3" customWidth="1"/>
    <col min="11244" max="11244" width="9" style="3" bestFit="1" customWidth="1"/>
    <col min="11245" max="11245" width="2.28515625" style="3" customWidth="1"/>
    <col min="11246" max="11246" width="9" style="3" bestFit="1" customWidth="1"/>
    <col min="11247" max="11247" width="2.28515625" style="3" customWidth="1"/>
    <col min="11248" max="11248" width="9" style="3" bestFit="1" customWidth="1"/>
    <col min="11249" max="11249" width="2.28515625" style="3" customWidth="1"/>
    <col min="11250" max="11250" width="9" style="3" bestFit="1" customWidth="1"/>
    <col min="11251" max="11251" width="6.28515625" style="3" customWidth="1"/>
    <col min="11252" max="11252" width="9.28515625" style="3" customWidth="1"/>
    <col min="11253" max="11253" width="9.42578125" style="3" customWidth="1"/>
    <col min="11254" max="11254" width="9.7109375" style="3" customWidth="1"/>
    <col min="11255" max="11255" width="4.42578125" style="3" customWidth="1"/>
    <col min="11256" max="11256" width="10.28515625" style="3" customWidth="1"/>
    <col min="11257" max="11483" width="7.28515625" style="3"/>
    <col min="11484" max="11484" width="2.28515625" style="3" customWidth="1"/>
    <col min="11485" max="11485" width="6" style="3" customWidth="1"/>
    <col min="11486" max="11487" width="2.28515625" style="3" customWidth="1"/>
    <col min="11488" max="11488" width="9" style="3" bestFit="1" customWidth="1"/>
    <col min="11489" max="11489" width="2.28515625" style="3" customWidth="1"/>
    <col min="11490" max="11490" width="9" style="3" bestFit="1" customWidth="1"/>
    <col min="11491" max="11491" width="2.28515625" style="3" customWidth="1"/>
    <col min="11492" max="11492" width="9" style="3" bestFit="1" customWidth="1"/>
    <col min="11493" max="11493" width="2.28515625" style="3" customWidth="1"/>
    <col min="11494" max="11494" width="9" style="3" bestFit="1" customWidth="1"/>
    <col min="11495" max="11495" width="2.28515625" style="3" customWidth="1"/>
    <col min="11496" max="11496" width="9" style="3" bestFit="1" customWidth="1"/>
    <col min="11497" max="11497" width="2.28515625" style="3" customWidth="1"/>
    <col min="11498" max="11498" width="9" style="3" bestFit="1" customWidth="1"/>
    <col min="11499" max="11499" width="5" style="3" customWidth="1"/>
    <col min="11500" max="11500" width="9" style="3" bestFit="1" customWidth="1"/>
    <col min="11501" max="11501" width="2.28515625" style="3" customWidth="1"/>
    <col min="11502" max="11502" width="9" style="3" bestFit="1" customWidth="1"/>
    <col min="11503" max="11503" width="2.28515625" style="3" customWidth="1"/>
    <col min="11504" max="11504" width="9" style="3" bestFit="1" customWidth="1"/>
    <col min="11505" max="11505" width="2.28515625" style="3" customWidth="1"/>
    <col min="11506" max="11506" width="9" style="3" bestFit="1" customWidth="1"/>
    <col min="11507" max="11507" width="6.28515625" style="3" customWidth="1"/>
    <col min="11508" max="11508" width="9.28515625" style="3" customWidth="1"/>
    <col min="11509" max="11509" width="9.42578125" style="3" customWidth="1"/>
    <col min="11510" max="11510" width="9.7109375" style="3" customWidth="1"/>
    <col min="11511" max="11511" width="4.42578125" style="3" customWidth="1"/>
    <col min="11512" max="11512" width="10.28515625" style="3" customWidth="1"/>
    <col min="11513" max="11739" width="7.28515625" style="3"/>
    <col min="11740" max="11740" width="2.28515625" style="3" customWidth="1"/>
    <col min="11741" max="11741" width="6" style="3" customWidth="1"/>
    <col min="11742" max="11743" width="2.28515625" style="3" customWidth="1"/>
    <col min="11744" max="11744" width="9" style="3" bestFit="1" customWidth="1"/>
    <col min="11745" max="11745" width="2.28515625" style="3" customWidth="1"/>
    <col min="11746" max="11746" width="9" style="3" bestFit="1" customWidth="1"/>
    <col min="11747" max="11747" width="2.28515625" style="3" customWidth="1"/>
    <col min="11748" max="11748" width="9" style="3" bestFit="1" customWidth="1"/>
    <col min="11749" max="11749" width="2.28515625" style="3" customWidth="1"/>
    <col min="11750" max="11750" width="9" style="3" bestFit="1" customWidth="1"/>
    <col min="11751" max="11751" width="2.28515625" style="3" customWidth="1"/>
    <col min="11752" max="11752" width="9" style="3" bestFit="1" customWidth="1"/>
    <col min="11753" max="11753" width="2.28515625" style="3" customWidth="1"/>
    <col min="11754" max="11754" width="9" style="3" bestFit="1" customWidth="1"/>
    <col min="11755" max="11755" width="5" style="3" customWidth="1"/>
    <col min="11756" max="11756" width="9" style="3" bestFit="1" customWidth="1"/>
    <col min="11757" max="11757" width="2.28515625" style="3" customWidth="1"/>
    <col min="11758" max="11758" width="9" style="3" bestFit="1" customWidth="1"/>
    <col min="11759" max="11759" width="2.28515625" style="3" customWidth="1"/>
    <col min="11760" max="11760" width="9" style="3" bestFit="1" customWidth="1"/>
    <col min="11761" max="11761" width="2.28515625" style="3" customWidth="1"/>
    <col min="11762" max="11762" width="9" style="3" bestFit="1" customWidth="1"/>
    <col min="11763" max="11763" width="6.28515625" style="3" customWidth="1"/>
    <col min="11764" max="11764" width="9.28515625" style="3" customWidth="1"/>
    <col min="11765" max="11765" width="9.42578125" style="3" customWidth="1"/>
    <col min="11766" max="11766" width="9.7109375" style="3" customWidth="1"/>
    <col min="11767" max="11767" width="4.42578125" style="3" customWidth="1"/>
    <col min="11768" max="11768" width="10.28515625" style="3" customWidth="1"/>
    <col min="11769" max="11995" width="7.28515625" style="3"/>
    <col min="11996" max="11996" width="2.28515625" style="3" customWidth="1"/>
    <col min="11997" max="11997" width="6" style="3" customWidth="1"/>
    <col min="11998" max="11999" width="2.28515625" style="3" customWidth="1"/>
    <col min="12000" max="12000" width="9" style="3" bestFit="1" customWidth="1"/>
    <col min="12001" max="12001" width="2.28515625" style="3" customWidth="1"/>
    <col min="12002" max="12002" width="9" style="3" bestFit="1" customWidth="1"/>
    <col min="12003" max="12003" width="2.28515625" style="3" customWidth="1"/>
    <col min="12004" max="12004" width="9" style="3" bestFit="1" customWidth="1"/>
    <col min="12005" max="12005" width="2.28515625" style="3" customWidth="1"/>
    <col min="12006" max="12006" width="9" style="3" bestFit="1" customWidth="1"/>
    <col min="12007" max="12007" width="2.28515625" style="3" customWidth="1"/>
    <col min="12008" max="12008" width="9" style="3" bestFit="1" customWidth="1"/>
    <col min="12009" max="12009" width="2.28515625" style="3" customWidth="1"/>
    <col min="12010" max="12010" width="9" style="3" bestFit="1" customWidth="1"/>
    <col min="12011" max="12011" width="5" style="3" customWidth="1"/>
    <col min="12012" max="12012" width="9" style="3" bestFit="1" customWidth="1"/>
    <col min="12013" max="12013" width="2.28515625" style="3" customWidth="1"/>
    <col min="12014" max="12014" width="9" style="3" bestFit="1" customWidth="1"/>
    <col min="12015" max="12015" width="2.28515625" style="3" customWidth="1"/>
    <col min="12016" max="12016" width="9" style="3" bestFit="1" customWidth="1"/>
    <col min="12017" max="12017" width="2.28515625" style="3" customWidth="1"/>
    <col min="12018" max="12018" width="9" style="3" bestFit="1" customWidth="1"/>
    <col min="12019" max="12019" width="6.28515625" style="3" customWidth="1"/>
    <col min="12020" max="12020" width="9.28515625" style="3" customWidth="1"/>
    <col min="12021" max="12021" width="9.42578125" style="3" customWidth="1"/>
    <col min="12022" max="12022" width="9.7109375" style="3" customWidth="1"/>
    <col min="12023" max="12023" width="4.42578125" style="3" customWidth="1"/>
    <col min="12024" max="12024" width="10.28515625" style="3" customWidth="1"/>
    <col min="12025" max="12251" width="7.28515625" style="3"/>
    <col min="12252" max="12252" width="2.28515625" style="3" customWidth="1"/>
    <col min="12253" max="12253" width="6" style="3" customWidth="1"/>
    <col min="12254" max="12255" width="2.28515625" style="3" customWidth="1"/>
    <col min="12256" max="12256" width="9" style="3" bestFit="1" customWidth="1"/>
    <col min="12257" max="12257" width="2.28515625" style="3" customWidth="1"/>
    <col min="12258" max="12258" width="9" style="3" bestFit="1" customWidth="1"/>
    <col min="12259" max="12259" width="2.28515625" style="3" customWidth="1"/>
    <col min="12260" max="12260" width="9" style="3" bestFit="1" customWidth="1"/>
    <col min="12261" max="12261" width="2.28515625" style="3" customWidth="1"/>
    <col min="12262" max="12262" width="9" style="3" bestFit="1" customWidth="1"/>
    <col min="12263" max="12263" width="2.28515625" style="3" customWidth="1"/>
    <col min="12264" max="12264" width="9" style="3" bestFit="1" customWidth="1"/>
    <col min="12265" max="12265" width="2.28515625" style="3" customWidth="1"/>
    <col min="12266" max="12266" width="9" style="3" bestFit="1" customWidth="1"/>
    <col min="12267" max="12267" width="5" style="3" customWidth="1"/>
    <col min="12268" max="12268" width="9" style="3" bestFit="1" customWidth="1"/>
    <col min="12269" max="12269" width="2.28515625" style="3" customWidth="1"/>
    <col min="12270" max="12270" width="9" style="3" bestFit="1" customWidth="1"/>
    <col min="12271" max="12271" width="2.28515625" style="3" customWidth="1"/>
    <col min="12272" max="12272" width="9" style="3" bestFit="1" customWidth="1"/>
    <col min="12273" max="12273" width="2.28515625" style="3" customWidth="1"/>
    <col min="12274" max="12274" width="9" style="3" bestFit="1" customWidth="1"/>
    <col min="12275" max="12275" width="6.28515625" style="3" customWidth="1"/>
    <col min="12276" max="12276" width="9.28515625" style="3" customWidth="1"/>
    <col min="12277" max="12277" width="9.42578125" style="3" customWidth="1"/>
    <col min="12278" max="12278" width="9.7109375" style="3" customWidth="1"/>
    <col min="12279" max="12279" width="4.42578125" style="3" customWidth="1"/>
    <col min="12280" max="12280" width="10.28515625" style="3" customWidth="1"/>
    <col min="12281" max="12507" width="7.28515625" style="3"/>
    <col min="12508" max="12508" width="2.28515625" style="3" customWidth="1"/>
    <col min="12509" max="12509" width="6" style="3" customWidth="1"/>
    <col min="12510" max="12511" width="2.28515625" style="3" customWidth="1"/>
    <col min="12512" max="12512" width="9" style="3" bestFit="1" customWidth="1"/>
    <col min="12513" max="12513" width="2.28515625" style="3" customWidth="1"/>
    <col min="12514" max="12514" width="9" style="3" bestFit="1" customWidth="1"/>
    <col min="12515" max="12515" width="2.28515625" style="3" customWidth="1"/>
    <col min="12516" max="12516" width="9" style="3" bestFit="1" customWidth="1"/>
    <col min="12517" max="12517" width="2.28515625" style="3" customWidth="1"/>
    <col min="12518" max="12518" width="9" style="3" bestFit="1" customWidth="1"/>
    <col min="12519" max="12519" width="2.28515625" style="3" customWidth="1"/>
    <col min="12520" max="12520" width="9" style="3" bestFit="1" customWidth="1"/>
    <col min="12521" max="12521" width="2.28515625" style="3" customWidth="1"/>
    <col min="12522" max="12522" width="9" style="3" bestFit="1" customWidth="1"/>
    <col min="12523" max="12523" width="5" style="3" customWidth="1"/>
    <col min="12524" max="12524" width="9" style="3" bestFit="1" customWidth="1"/>
    <col min="12525" max="12525" width="2.28515625" style="3" customWidth="1"/>
    <col min="12526" max="12526" width="9" style="3" bestFit="1" customWidth="1"/>
    <col min="12527" max="12527" width="2.28515625" style="3" customWidth="1"/>
    <col min="12528" max="12528" width="9" style="3" bestFit="1" customWidth="1"/>
    <col min="12529" max="12529" width="2.28515625" style="3" customWidth="1"/>
    <col min="12530" max="12530" width="9" style="3" bestFit="1" customWidth="1"/>
    <col min="12531" max="12531" width="6.28515625" style="3" customWidth="1"/>
    <col min="12532" max="12532" width="9.28515625" style="3" customWidth="1"/>
    <col min="12533" max="12533" width="9.42578125" style="3" customWidth="1"/>
    <col min="12534" max="12534" width="9.7109375" style="3" customWidth="1"/>
    <col min="12535" max="12535" width="4.42578125" style="3" customWidth="1"/>
    <col min="12536" max="12536" width="10.28515625" style="3" customWidth="1"/>
    <col min="12537" max="12763" width="7.28515625" style="3"/>
    <col min="12764" max="12764" width="2.28515625" style="3" customWidth="1"/>
    <col min="12765" max="12765" width="6" style="3" customWidth="1"/>
    <col min="12766" max="12767" width="2.28515625" style="3" customWidth="1"/>
    <col min="12768" max="12768" width="9" style="3" bestFit="1" customWidth="1"/>
    <col min="12769" max="12769" width="2.28515625" style="3" customWidth="1"/>
    <col min="12770" max="12770" width="9" style="3" bestFit="1" customWidth="1"/>
    <col min="12771" max="12771" width="2.28515625" style="3" customWidth="1"/>
    <col min="12772" max="12772" width="9" style="3" bestFit="1" customWidth="1"/>
    <col min="12773" max="12773" width="2.28515625" style="3" customWidth="1"/>
    <col min="12774" max="12774" width="9" style="3" bestFit="1" customWidth="1"/>
    <col min="12775" max="12775" width="2.28515625" style="3" customWidth="1"/>
    <col min="12776" max="12776" width="9" style="3" bestFit="1" customWidth="1"/>
    <col min="12777" max="12777" width="2.28515625" style="3" customWidth="1"/>
    <col min="12778" max="12778" width="9" style="3" bestFit="1" customWidth="1"/>
    <col min="12779" max="12779" width="5" style="3" customWidth="1"/>
    <col min="12780" max="12780" width="9" style="3" bestFit="1" customWidth="1"/>
    <col min="12781" max="12781" width="2.28515625" style="3" customWidth="1"/>
    <col min="12782" max="12782" width="9" style="3" bestFit="1" customWidth="1"/>
    <col min="12783" max="12783" width="2.28515625" style="3" customWidth="1"/>
    <col min="12784" max="12784" width="9" style="3" bestFit="1" customWidth="1"/>
    <col min="12785" max="12785" width="2.28515625" style="3" customWidth="1"/>
    <col min="12786" max="12786" width="9" style="3" bestFit="1" customWidth="1"/>
    <col min="12787" max="12787" width="6.28515625" style="3" customWidth="1"/>
    <col min="12788" max="12788" width="9.28515625" style="3" customWidth="1"/>
    <col min="12789" max="12789" width="9.42578125" style="3" customWidth="1"/>
    <col min="12790" max="12790" width="9.7109375" style="3" customWidth="1"/>
    <col min="12791" max="12791" width="4.42578125" style="3" customWidth="1"/>
    <col min="12792" max="12792" width="10.28515625" style="3" customWidth="1"/>
    <col min="12793" max="13019" width="7.28515625" style="3"/>
    <col min="13020" max="13020" width="2.28515625" style="3" customWidth="1"/>
    <col min="13021" max="13021" width="6" style="3" customWidth="1"/>
    <col min="13022" max="13023" width="2.28515625" style="3" customWidth="1"/>
    <col min="13024" max="13024" width="9" style="3" bestFit="1" customWidth="1"/>
    <col min="13025" max="13025" width="2.28515625" style="3" customWidth="1"/>
    <col min="13026" max="13026" width="9" style="3" bestFit="1" customWidth="1"/>
    <col min="13027" max="13027" width="2.28515625" style="3" customWidth="1"/>
    <col min="13028" max="13028" width="9" style="3" bestFit="1" customWidth="1"/>
    <col min="13029" max="13029" width="2.28515625" style="3" customWidth="1"/>
    <col min="13030" max="13030" width="9" style="3" bestFit="1" customWidth="1"/>
    <col min="13031" max="13031" width="2.28515625" style="3" customWidth="1"/>
    <col min="13032" max="13032" width="9" style="3" bestFit="1" customWidth="1"/>
    <col min="13033" max="13033" width="2.28515625" style="3" customWidth="1"/>
    <col min="13034" max="13034" width="9" style="3" bestFit="1" customWidth="1"/>
    <col min="13035" max="13035" width="5" style="3" customWidth="1"/>
    <col min="13036" max="13036" width="9" style="3" bestFit="1" customWidth="1"/>
    <col min="13037" max="13037" width="2.28515625" style="3" customWidth="1"/>
    <col min="13038" max="13038" width="9" style="3" bestFit="1" customWidth="1"/>
    <col min="13039" max="13039" width="2.28515625" style="3" customWidth="1"/>
    <col min="13040" max="13040" width="9" style="3" bestFit="1" customWidth="1"/>
    <col min="13041" max="13041" width="2.28515625" style="3" customWidth="1"/>
    <col min="13042" max="13042" width="9" style="3" bestFit="1" customWidth="1"/>
    <col min="13043" max="13043" width="6.28515625" style="3" customWidth="1"/>
    <col min="13044" max="13044" width="9.28515625" style="3" customWidth="1"/>
    <col min="13045" max="13045" width="9.42578125" style="3" customWidth="1"/>
    <col min="13046" max="13046" width="9.7109375" style="3" customWidth="1"/>
    <col min="13047" max="13047" width="4.42578125" style="3" customWidth="1"/>
    <col min="13048" max="13048" width="10.28515625" style="3" customWidth="1"/>
    <col min="13049" max="13275" width="7.28515625" style="3"/>
    <col min="13276" max="13276" width="2.28515625" style="3" customWidth="1"/>
    <col min="13277" max="13277" width="6" style="3" customWidth="1"/>
    <col min="13278" max="13279" width="2.28515625" style="3" customWidth="1"/>
    <col min="13280" max="13280" width="9" style="3" bestFit="1" customWidth="1"/>
    <col min="13281" max="13281" width="2.28515625" style="3" customWidth="1"/>
    <col min="13282" max="13282" width="9" style="3" bestFit="1" customWidth="1"/>
    <col min="13283" max="13283" width="2.28515625" style="3" customWidth="1"/>
    <col min="13284" max="13284" width="9" style="3" bestFit="1" customWidth="1"/>
    <col min="13285" max="13285" width="2.28515625" style="3" customWidth="1"/>
    <col min="13286" max="13286" width="9" style="3" bestFit="1" customWidth="1"/>
    <col min="13287" max="13287" width="2.28515625" style="3" customWidth="1"/>
    <col min="13288" max="13288" width="9" style="3" bestFit="1" customWidth="1"/>
    <col min="13289" max="13289" width="2.28515625" style="3" customWidth="1"/>
    <col min="13290" max="13290" width="9" style="3" bestFit="1" customWidth="1"/>
    <col min="13291" max="13291" width="5" style="3" customWidth="1"/>
    <col min="13292" max="13292" width="9" style="3" bestFit="1" customWidth="1"/>
    <col min="13293" max="13293" width="2.28515625" style="3" customWidth="1"/>
    <col min="13294" max="13294" width="9" style="3" bestFit="1" customWidth="1"/>
    <col min="13295" max="13295" width="2.28515625" style="3" customWidth="1"/>
    <col min="13296" max="13296" width="9" style="3" bestFit="1" customWidth="1"/>
    <col min="13297" max="13297" width="2.28515625" style="3" customWidth="1"/>
    <col min="13298" max="13298" width="9" style="3" bestFit="1" customWidth="1"/>
    <col min="13299" max="13299" width="6.28515625" style="3" customWidth="1"/>
    <col min="13300" max="13300" width="9.28515625" style="3" customWidth="1"/>
    <col min="13301" max="13301" width="9.42578125" style="3" customWidth="1"/>
    <col min="13302" max="13302" width="9.7109375" style="3" customWidth="1"/>
    <col min="13303" max="13303" width="4.42578125" style="3" customWidth="1"/>
    <col min="13304" max="13304" width="10.28515625" style="3" customWidth="1"/>
    <col min="13305" max="13531" width="7.28515625" style="3"/>
    <col min="13532" max="13532" width="2.28515625" style="3" customWidth="1"/>
    <col min="13533" max="13533" width="6" style="3" customWidth="1"/>
    <col min="13534" max="13535" width="2.28515625" style="3" customWidth="1"/>
    <col min="13536" max="13536" width="9" style="3" bestFit="1" customWidth="1"/>
    <col min="13537" max="13537" width="2.28515625" style="3" customWidth="1"/>
    <col min="13538" max="13538" width="9" style="3" bestFit="1" customWidth="1"/>
    <col min="13539" max="13539" width="2.28515625" style="3" customWidth="1"/>
    <col min="13540" max="13540" width="9" style="3" bestFit="1" customWidth="1"/>
    <col min="13541" max="13541" width="2.28515625" style="3" customWidth="1"/>
    <col min="13542" max="13542" width="9" style="3" bestFit="1" customWidth="1"/>
    <col min="13543" max="13543" width="2.28515625" style="3" customWidth="1"/>
    <col min="13544" max="13544" width="9" style="3" bestFit="1" customWidth="1"/>
    <col min="13545" max="13545" width="2.28515625" style="3" customWidth="1"/>
    <col min="13546" max="13546" width="9" style="3" bestFit="1" customWidth="1"/>
    <col min="13547" max="13547" width="5" style="3" customWidth="1"/>
    <col min="13548" max="13548" width="9" style="3" bestFit="1" customWidth="1"/>
    <col min="13549" max="13549" width="2.28515625" style="3" customWidth="1"/>
    <col min="13550" max="13550" width="9" style="3" bestFit="1" customWidth="1"/>
    <col min="13551" max="13551" width="2.28515625" style="3" customWidth="1"/>
    <col min="13552" max="13552" width="9" style="3" bestFit="1" customWidth="1"/>
    <col min="13553" max="13553" width="2.28515625" style="3" customWidth="1"/>
    <col min="13554" max="13554" width="9" style="3" bestFit="1" customWidth="1"/>
    <col min="13555" max="13555" width="6.28515625" style="3" customWidth="1"/>
    <col min="13556" max="13556" width="9.28515625" style="3" customWidth="1"/>
    <col min="13557" max="13557" width="9.42578125" style="3" customWidth="1"/>
    <col min="13558" max="13558" width="9.7109375" style="3" customWidth="1"/>
    <col min="13559" max="13559" width="4.42578125" style="3" customWidth="1"/>
    <col min="13560" max="13560" width="10.28515625" style="3" customWidth="1"/>
    <col min="13561" max="13787" width="7.28515625" style="3"/>
    <col min="13788" max="13788" width="2.28515625" style="3" customWidth="1"/>
    <col min="13789" max="13789" width="6" style="3" customWidth="1"/>
    <col min="13790" max="13791" width="2.28515625" style="3" customWidth="1"/>
    <col min="13792" max="13792" width="9" style="3" bestFit="1" customWidth="1"/>
    <col min="13793" max="13793" width="2.28515625" style="3" customWidth="1"/>
    <col min="13794" max="13794" width="9" style="3" bestFit="1" customWidth="1"/>
    <col min="13795" max="13795" width="2.28515625" style="3" customWidth="1"/>
    <col min="13796" max="13796" width="9" style="3" bestFit="1" customWidth="1"/>
    <col min="13797" max="13797" width="2.28515625" style="3" customWidth="1"/>
    <col min="13798" max="13798" width="9" style="3" bestFit="1" customWidth="1"/>
    <col min="13799" max="13799" width="2.28515625" style="3" customWidth="1"/>
    <col min="13800" max="13800" width="9" style="3" bestFit="1" customWidth="1"/>
    <col min="13801" max="13801" width="2.28515625" style="3" customWidth="1"/>
    <col min="13802" max="13802" width="9" style="3" bestFit="1" customWidth="1"/>
    <col min="13803" max="13803" width="5" style="3" customWidth="1"/>
    <col min="13804" max="13804" width="9" style="3" bestFit="1" customWidth="1"/>
    <col min="13805" max="13805" width="2.28515625" style="3" customWidth="1"/>
    <col min="13806" max="13806" width="9" style="3" bestFit="1" customWidth="1"/>
    <col min="13807" max="13807" width="2.28515625" style="3" customWidth="1"/>
    <col min="13808" max="13808" width="9" style="3" bestFit="1" customWidth="1"/>
    <col min="13809" max="13809" width="2.28515625" style="3" customWidth="1"/>
    <col min="13810" max="13810" width="9" style="3" bestFit="1" customWidth="1"/>
    <col min="13811" max="13811" width="6.28515625" style="3" customWidth="1"/>
    <col min="13812" max="13812" width="9.28515625" style="3" customWidth="1"/>
    <col min="13813" max="13813" width="9.42578125" style="3" customWidth="1"/>
    <col min="13814" max="13814" width="9.7109375" style="3" customWidth="1"/>
    <col min="13815" max="13815" width="4.42578125" style="3" customWidth="1"/>
    <col min="13816" max="13816" width="10.28515625" style="3" customWidth="1"/>
    <col min="13817" max="14043" width="7.28515625" style="3"/>
    <col min="14044" max="14044" width="2.28515625" style="3" customWidth="1"/>
    <col min="14045" max="14045" width="6" style="3" customWidth="1"/>
    <col min="14046" max="14047" width="2.28515625" style="3" customWidth="1"/>
    <col min="14048" max="14048" width="9" style="3" bestFit="1" customWidth="1"/>
    <col min="14049" max="14049" width="2.28515625" style="3" customWidth="1"/>
    <col min="14050" max="14050" width="9" style="3" bestFit="1" customWidth="1"/>
    <col min="14051" max="14051" width="2.28515625" style="3" customWidth="1"/>
    <col min="14052" max="14052" width="9" style="3" bestFit="1" customWidth="1"/>
    <col min="14053" max="14053" width="2.28515625" style="3" customWidth="1"/>
    <col min="14054" max="14054" width="9" style="3" bestFit="1" customWidth="1"/>
    <col min="14055" max="14055" width="2.28515625" style="3" customWidth="1"/>
    <col min="14056" max="14056" width="9" style="3" bestFit="1" customWidth="1"/>
    <col min="14057" max="14057" width="2.28515625" style="3" customWidth="1"/>
    <col min="14058" max="14058" width="9" style="3" bestFit="1" customWidth="1"/>
    <col min="14059" max="14059" width="5" style="3" customWidth="1"/>
    <col min="14060" max="14060" width="9" style="3" bestFit="1" customWidth="1"/>
    <col min="14061" max="14061" width="2.28515625" style="3" customWidth="1"/>
    <col min="14062" max="14062" width="9" style="3" bestFit="1" customWidth="1"/>
    <col min="14063" max="14063" width="2.28515625" style="3" customWidth="1"/>
    <col min="14064" max="14064" width="9" style="3" bestFit="1" customWidth="1"/>
    <col min="14065" max="14065" width="2.28515625" style="3" customWidth="1"/>
    <col min="14066" max="14066" width="9" style="3" bestFit="1" customWidth="1"/>
    <col min="14067" max="14067" width="6.28515625" style="3" customWidth="1"/>
    <col min="14068" max="14068" width="9.28515625" style="3" customWidth="1"/>
    <col min="14069" max="14069" width="9.42578125" style="3" customWidth="1"/>
    <col min="14070" max="14070" width="9.7109375" style="3" customWidth="1"/>
    <col min="14071" max="14071" width="4.42578125" style="3" customWidth="1"/>
    <col min="14072" max="14072" width="10.28515625" style="3" customWidth="1"/>
    <col min="14073" max="14299" width="7.28515625" style="3"/>
    <col min="14300" max="14300" width="2.28515625" style="3" customWidth="1"/>
    <col min="14301" max="14301" width="6" style="3" customWidth="1"/>
    <col min="14302" max="14303" width="2.28515625" style="3" customWidth="1"/>
    <col min="14304" max="14304" width="9" style="3" bestFit="1" customWidth="1"/>
    <col min="14305" max="14305" width="2.28515625" style="3" customWidth="1"/>
    <col min="14306" max="14306" width="9" style="3" bestFit="1" customWidth="1"/>
    <col min="14307" max="14307" width="2.28515625" style="3" customWidth="1"/>
    <col min="14308" max="14308" width="9" style="3" bestFit="1" customWidth="1"/>
    <col min="14309" max="14309" width="2.28515625" style="3" customWidth="1"/>
    <col min="14310" max="14310" width="9" style="3" bestFit="1" customWidth="1"/>
    <col min="14311" max="14311" width="2.28515625" style="3" customWidth="1"/>
    <col min="14312" max="14312" width="9" style="3" bestFit="1" customWidth="1"/>
    <col min="14313" max="14313" width="2.28515625" style="3" customWidth="1"/>
    <col min="14314" max="14314" width="9" style="3" bestFit="1" customWidth="1"/>
    <col min="14315" max="14315" width="5" style="3" customWidth="1"/>
    <col min="14316" max="14316" width="9" style="3" bestFit="1" customWidth="1"/>
    <col min="14317" max="14317" width="2.28515625" style="3" customWidth="1"/>
    <col min="14318" max="14318" width="9" style="3" bestFit="1" customWidth="1"/>
    <col min="14319" max="14319" width="2.28515625" style="3" customWidth="1"/>
    <col min="14320" max="14320" width="9" style="3" bestFit="1" customWidth="1"/>
    <col min="14321" max="14321" width="2.28515625" style="3" customWidth="1"/>
    <col min="14322" max="14322" width="9" style="3" bestFit="1" customWidth="1"/>
    <col min="14323" max="14323" width="6.28515625" style="3" customWidth="1"/>
    <col min="14324" max="14324" width="9.28515625" style="3" customWidth="1"/>
    <col min="14325" max="14325" width="9.42578125" style="3" customWidth="1"/>
    <col min="14326" max="14326" width="9.7109375" style="3" customWidth="1"/>
    <col min="14327" max="14327" width="4.42578125" style="3" customWidth="1"/>
    <col min="14328" max="14328" width="10.28515625" style="3" customWidth="1"/>
    <col min="14329" max="14555" width="7.28515625" style="3"/>
    <col min="14556" max="14556" width="2.28515625" style="3" customWidth="1"/>
    <col min="14557" max="14557" width="6" style="3" customWidth="1"/>
    <col min="14558" max="14559" width="2.28515625" style="3" customWidth="1"/>
    <col min="14560" max="14560" width="9" style="3" bestFit="1" customWidth="1"/>
    <col min="14561" max="14561" width="2.28515625" style="3" customWidth="1"/>
    <col min="14562" max="14562" width="9" style="3" bestFit="1" customWidth="1"/>
    <col min="14563" max="14563" width="2.28515625" style="3" customWidth="1"/>
    <col min="14564" max="14564" width="9" style="3" bestFit="1" customWidth="1"/>
    <col min="14565" max="14565" width="2.28515625" style="3" customWidth="1"/>
    <col min="14566" max="14566" width="9" style="3" bestFit="1" customWidth="1"/>
    <col min="14567" max="14567" width="2.28515625" style="3" customWidth="1"/>
    <col min="14568" max="14568" width="9" style="3" bestFit="1" customWidth="1"/>
    <col min="14569" max="14569" width="2.28515625" style="3" customWidth="1"/>
    <col min="14570" max="14570" width="9" style="3" bestFit="1" customWidth="1"/>
    <col min="14571" max="14571" width="5" style="3" customWidth="1"/>
    <col min="14572" max="14572" width="9" style="3" bestFit="1" customWidth="1"/>
    <col min="14573" max="14573" width="2.28515625" style="3" customWidth="1"/>
    <col min="14574" max="14574" width="9" style="3" bestFit="1" customWidth="1"/>
    <col min="14575" max="14575" width="2.28515625" style="3" customWidth="1"/>
    <col min="14576" max="14576" width="9" style="3" bestFit="1" customWidth="1"/>
    <col min="14577" max="14577" width="2.28515625" style="3" customWidth="1"/>
    <col min="14578" max="14578" width="9" style="3" bestFit="1" customWidth="1"/>
    <col min="14579" max="14579" width="6.28515625" style="3" customWidth="1"/>
    <col min="14580" max="14580" width="9.28515625" style="3" customWidth="1"/>
    <col min="14581" max="14581" width="9.42578125" style="3" customWidth="1"/>
    <col min="14582" max="14582" width="9.7109375" style="3" customWidth="1"/>
    <col min="14583" max="14583" width="4.42578125" style="3" customWidth="1"/>
    <col min="14584" max="14584" width="10.28515625" style="3" customWidth="1"/>
    <col min="14585" max="14811" width="7.28515625" style="3"/>
    <col min="14812" max="14812" width="2.28515625" style="3" customWidth="1"/>
    <col min="14813" max="14813" width="6" style="3" customWidth="1"/>
    <col min="14814" max="14815" width="2.28515625" style="3" customWidth="1"/>
    <col min="14816" max="14816" width="9" style="3" bestFit="1" customWidth="1"/>
    <col min="14817" max="14817" width="2.28515625" style="3" customWidth="1"/>
    <col min="14818" max="14818" width="9" style="3" bestFit="1" customWidth="1"/>
    <col min="14819" max="14819" width="2.28515625" style="3" customWidth="1"/>
    <col min="14820" max="14820" width="9" style="3" bestFit="1" customWidth="1"/>
    <col min="14821" max="14821" width="2.28515625" style="3" customWidth="1"/>
    <col min="14822" max="14822" width="9" style="3" bestFit="1" customWidth="1"/>
    <col min="14823" max="14823" width="2.28515625" style="3" customWidth="1"/>
    <col min="14824" max="14824" width="9" style="3" bestFit="1" customWidth="1"/>
    <col min="14825" max="14825" width="2.28515625" style="3" customWidth="1"/>
    <col min="14826" max="14826" width="9" style="3" bestFit="1" customWidth="1"/>
    <col min="14827" max="14827" width="5" style="3" customWidth="1"/>
    <col min="14828" max="14828" width="9" style="3" bestFit="1" customWidth="1"/>
    <col min="14829" max="14829" width="2.28515625" style="3" customWidth="1"/>
    <col min="14830" max="14830" width="9" style="3" bestFit="1" customWidth="1"/>
    <col min="14831" max="14831" width="2.28515625" style="3" customWidth="1"/>
    <col min="14832" max="14832" width="9" style="3" bestFit="1" customWidth="1"/>
    <col min="14833" max="14833" width="2.28515625" style="3" customWidth="1"/>
    <col min="14834" max="14834" width="9" style="3" bestFit="1" customWidth="1"/>
    <col min="14835" max="14835" width="6.28515625" style="3" customWidth="1"/>
    <col min="14836" max="14836" width="9.28515625" style="3" customWidth="1"/>
    <col min="14837" max="14837" width="9.42578125" style="3" customWidth="1"/>
    <col min="14838" max="14838" width="9.7109375" style="3" customWidth="1"/>
    <col min="14839" max="14839" width="4.42578125" style="3" customWidth="1"/>
    <col min="14840" max="14840" width="10.28515625" style="3" customWidth="1"/>
    <col min="14841" max="15067" width="7.28515625" style="3"/>
    <col min="15068" max="15068" width="2.28515625" style="3" customWidth="1"/>
    <col min="15069" max="15069" width="6" style="3" customWidth="1"/>
    <col min="15070" max="15071" width="2.28515625" style="3" customWidth="1"/>
    <col min="15072" max="15072" width="9" style="3" bestFit="1" customWidth="1"/>
    <col min="15073" max="15073" width="2.28515625" style="3" customWidth="1"/>
    <col min="15074" max="15074" width="9" style="3" bestFit="1" customWidth="1"/>
    <col min="15075" max="15075" width="2.28515625" style="3" customWidth="1"/>
    <col min="15076" max="15076" width="9" style="3" bestFit="1" customWidth="1"/>
    <col min="15077" max="15077" width="2.28515625" style="3" customWidth="1"/>
    <col min="15078" max="15078" width="9" style="3" bestFit="1" customWidth="1"/>
    <col min="15079" max="15079" width="2.28515625" style="3" customWidth="1"/>
    <col min="15080" max="15080" width="9" style="3" bestFit="1" customWidth="1"/>
    <col min="15081" max="15081" width="2.28515625" style="3" customWidth="1"/>
    <col min="15082" max="15082" width="9" style="3" bestFit="1" customWidth="1"/>
    <col min="15083" max="15083" width="5" style="3" customWidth="1"/>
    <col min="15084" max="15084" width="9" style="3" bestFit="1" customWidth="1"/>
    <col min="15085" max="15085" width="2.28515625" style="3" customWidth="1"/>
    <col min="15086" max="15086" width="9" style="3" bestFit="1" customWidth="1"/>
    <col min="15087" max="15087" width="2.28515625" style="3" customWidth="1"/>
    <col min="15088" max="15088" width="9" style="3" bestFit="1" customWidth="1"/>
    <col min="15089" max="15089" width="2.28515625" style="3" customWidth="1"/>
    <col min="15090" max="15090" width="9" style="3" bestFit="1" customWidth="1"/>
    <col min="15091" max="15091" width="6.28515625" style="3" customWidth="1"/>
    <col min="15092" max="15092" width="9.28515625" style="3" customWidth="1"/>
    <col min="15093" max="15093" width="9.42578125" style="3" customWidth="1"/>
    <col min="15094" max="15094" width="9.7109375" style="3" customWidth="1"/>
    <col min="15095" max="15095" width="4.42578125" style="3" customWidth="1"/>
    <col min="15096" max="15096" width="10.28515625" style="3" customWidth="1"/>
    <col min="15097" max="15323" width="7.28515625" style="3"/>
    <col min="15324" max="15324" width="2.28515625" style="3" customWidth="1"/>
    <col min="15325" max="15325" width="6" style="3" customWidth="1"/>
    <col min="15326" max="15327" width="2.28515625" style="3" customWidth="1"/>
    <col min="15328" max="15328" width="9" style="3" bestFit="1" customWidth="1"/>
    <col min="15329" max="15329" width="2.28515625" style="3" customWidth="1"/>
    <col min="15330" max="15330" width="9" style="3" bestFit="1" customWidth="1"/>
    <col min="15331" max="15331" width="2.28515625" style="3" customWidth="1"/>
    <col min="15332" max="15332" width="9" style="3" bestFit="1" customWidth="1"/>
    <col min="15333" max="15333" width="2.28515625" style="3" customWidth="1"/>
    <col min="15334" max="15334" width="9" style="3" bestFit="1" customWidth="1"/>
    <col min="15335" max="15335" width="2.28515625" style="3" customWidth="1"/>
    <col min="15336" max="15336" width="9" style="3" bestFit="1" customWidth="1"/>
    <col min="15337" max="15337" width="2.28515625" style="3" customWidth="1"/>
    <col min="15338" max="15338" width="9" style="3" bestFit="1" customWidth="1"/>
    <col min="15339" max="15339" width="5" style="3" customWidth="1"/>
    <col min="15340" max="15340" width="9" style="3" bestFit="1" customWidth="1"/>
    <col min="15341" max="15341" width="2.28515625" style="3" customWidth="1"/>
    <col min="15342" max="15342" width="9" style="3" bestFit="1" customWidth="1"/>
    <col min="15343" max="15343" width="2.28515625" style="3" customWidth="1"/>
    <col min="15344" max="15344" width="9" style="3" bestFit="1" customWidth="1"/>
    <col min="15345" max="15345" width="2.28515625" style="3" customWidth="1"/>
    <col min="15346" max="15346" width="9" style="3" bestFit="1" customWidth="1"/>
    <col min="15347" max="15347" width="6.28515625" style="3" customWidth="1"/>
    <col min="15348" max="15348" width="9.28515625" style="3" customWidth="1"/>
    <col min="15349" max="15349" width="9.42578125" style="3" customWidth="1"/>
    <col min="15350" max="15350" width="9.7109375" style="3" customWidth="1"/>
    <col min="15351" max="15351" width="4.42578125" style="3" customWidth="1"/>
    <col min="15352" max="15352" width="10.28515625" style="3" customWidth="1"/>
    <col min="15353" max="15579" width="7.28515625" style="3"/>
    <col min="15580" max="15580" width="2.28515625" style="3" customWidth="1"/>
    <col min="15581" max="15581" width="6" style="3" customWidth="1"/>
    <col min="15582" max="15583" width="2.28515625" style="3" customWidth="1"/>
    <col min="15584" max="15584" width="9" style="3" bestFit="1" customWidth="1"/>
    <col min="15585" max="15585" width="2.28515625" style="3" customWidth="1"/>
    <col min="15586" max="15586" width="9" style="3" bestFit="1" customWidth="1"/>
    <col min="15587" max="15587" width="2.28515625" style="3" customWidth="1"/>
    <col min="15588" max="15588" width="9" style="3" bestFit="1" customWidth="1"/>
    <col min="15589" max="15589" width="2.28515625" style="3" customWidth="1"/>
    <col min="15590" max="15590" width="9" style="3" bestFit="1" customWidth="1"/>
    <col min="15591" max="15591" width="2.28515625" style="3" customWidth="1"/>
    <col min="15592" max="15592" width="9" style="3" bestFit="1" customWidth="1"/>
    <col min="15593" max="15593" width="2.28515625" style="3" customWidth="1"/>
    <col min="15594" max="15594" width="9" style="3" bestFit="1" customWidth="1"/>
    <col min="15595" max="15595" width="5" style="3" customWidth="1"/>
    <col min="15596" max="15596" width="9" style="3" bestFit="1" customWidth="1"/>
    <col min="15597" max="15597" width="2.28515625" style="3" customWidth="1"/>
    <col min="15598" max="15598" width="9" style="3" bestFit="1" customWidth="1"/>
    <col min="15599" max="15599" width="2.28515625" style="3" customWidth="1"/>
    <col min="15600" max="15600" width="9" style="3" bestFit="1" customWidth="1"/>
    <col min="15601" max="15601" width="2.28515625" style="3" customWidth="1"/>
    <col min="15602" max="15602" width="9" style="3" bestFit="1" customWidth="1"/>
    <col min="15603" max="15603" width="6.28515625" style="3" customWidth="1"/>
    <col min="15604" max="15604" width="9.28515625" style="3" customWidth="1"/>
    <col min="15605" max="15605" width="9.42578125" style="3" customWidth="1"/>
    <col min="15606" max="15606" width="9.7109375" style="3" customWidth="1"/>
    <col min="15607" max="15607" width="4.42578125" style="3" customWidth="1"/>
    <col min="15608" max="15608" width="10.28515625" style="3" customWidth="1"/>
    <col min="15609" max="15835" width="7.28515625" style="3"/>
    <col min="15836" max="15836" width="2.28515625" style="3" customWidth="1"/>
    <col min="15837" max="15837" width="6" style="3" customWidth="1"/>
    <col min="15838" max="15839" width="2.28515625" style="3" customWidth="1"/>
    <col min="15840" max="15840" width="9" style="3" bestFit="1" customWidth="1"/>
    <col min="15841" max="15841" width="2.28515625" style="3" customWidth="1"/>
    <col min="15842" max="15842" width="9" style="3" bestFit="1" customWidth="1"/>
    <col min="15843" max="15843" width="2.28515625" style="3" customWidth="1"/>
    <col min="15844" max="15844" width="9" style="3" bestFit="1" customWidth="1"/>
    <col min="15845" max="15845" width="2.28515625" style="3" customWidth="1"/>
    <col min="15846" max="15846" width="9" style="3" bestFit="1" customWidth="1"/>
    <col min="15847" max="15847" width="2.28515625" style="3" customWidth="1"/>
    <col min="15848" max="15848" width="9" style="3" bestFit="1" customWidth="1"/>
    <col min="15849" max="15849" width="2.28515625" style="3" customWidth="1"/>
    <col min="15850" max="15850" width="9" style="3" bestFit="1" customWidth="1"/>
    <col min="15851" max="15851" width="5" style="3" customWidth="1"/>
    <col min="15852" max="15852" width="9" style="3" bestFit="1" customWidth="1"/>
    <col min="15853" max="15853" width="2.28515625" style="3" customWidth="1"/>
    <col min="15854" max="15854" width="9" style="3" bestFit="1" customWidth="1"/>
    <col min="15855" max="15855" width="2.28515625" style="3" customWidth="1"/>
    <col min="15856" max="15856" width="9" style="3" bestFit="1" customWidth="1"/>
    <col min="15857" max="15857" width="2.28515625" style="3" customWidth="1"/>
    <col min="15858" max="15858" width="9" style="3" bestFit="1" customWidth="1"/>
    <col min="15859" max="15859" width="6.28515625" style="3" customWidth="1"/>
    <col min="15860" max="15860" width="9.28515625" style="3" customWidth="1"/>
    <col min="15861" max="15861" width="9.42578125" style="3" customWidth="1"/>
    <col min="15862" max="15862" width="9.7109375" style="3" customWidth="1"/>
    <col min="15863" max="15863" width="4.42578125" style="3" customWidth="1"/>
    <col min="15864" max="15864" width="10.28515625" style="3" customWidth="1"/>
    <col min="15865" max="16091" width="7.28515625" style="3"/>
    <col min="16092" max="16092" width="2.28515625" style="3" customWidth="1"/>
    <col min="16093" max="16093" width="6" style="3" customWidth="1"/>
    <col min="16094" max="16095" width="2.28515625" style="3" customWidth="1"/>
    <col min="16096" max="16096" width="9" style="3" bestFit="1" customWidth="1"/>
    <col min="16097" max="16097" width="2.28515625" style="3" customWidth="1"/>
    <col min="16098" max="16098" width="9" style="3" bestFit="1" customWidth="1"/>
    <col min="16099" max="16099" width="2.28515625" style="3" customWidth="1"/>
    <col min="16100" max="16100" width="9" style="3" bestFit="1" customWidth="1"/>
    <col min="16101" max="16101" width="2.28515625" style="3" customWidth="1"/>
    <col min="16102" max="16102" width="9" style="3" bestFit="1" customWidth="1"/>
    <col min="16103" max="16103" width="2.28515625" style="3" customWidth="1"/>
    <col min="16104" max="16104" width="9" style="3" bestFit="1" customWidth="1"/>
    <col min="16105" max="16105" width="2.28515625" style="3" customWidth="1"/>
    <col min="16106" max="16106" width="9" style="3" bestFit="1" customWidth="1"/>
    <col min="16107" max="16107" width="5" style="3" customWidth="1"/>
    <col min="16108" max="16108" width="9" style="3" bestFit="1" customWidth="1"/>
    <col min="16109" max="16109" width="2.28515625" style="3" customWidth="1"/>
    <col min="16110" max="16110" width="9" style="3" bestFit="1" customWidth="1"/>
    <col min="16111" max="16111" width="2.28515625" style="3" customWidth="1"/>
    <col min="16112" max="16112" width="9" style="3" bestFit="1" customWidth="1"/>
    <col min="16113" max="16113" width="2.28515625" style="3" customWidth="1"/>
    <col min="16114" max="16114" width="9" style="3" bestFit="1" customWidth="1"/>
    <col min="16115" max="16115" width="6.28515625" style="3" customWidth="1"/>
    <col min="16116" max="16116" width="9.28515625" style="3" customWidth="1"/>
    <col min="16117" max="16117" width="9.42578125" style="3" customWidth="1"/>
    <col min="16118" max="16118" width="9.7109375" style="3" customWidth="1"/>
    <col min="16119" max="16119" width="4.42578125" style="3" customWidth="1"/>
    <col min="16120" max="16120" width="10.28515625" style="3" customWidth="1"/>
    <col min="16121" max="16384" width="7.28515625" style="3"/>
  </cols>
  <sheetData>
    <row r="1" spans="1:6" x14ac:dyDescent="0.25">
      <c r="A1" s="310" t="s">
        <v>81</v>
      </c>
      <c r="B1" s="310"/>
      <c r="C1" s="310"/>
      <c r="D1" s="310"/>
    </row>
    <row r="2" spans="1:6" x14ac:dyDescent="0.25">
      <c r="A2" s="310" t="s">
        <v>76</v>
      </c>
      <c r="B2" s="310"/>
      <c r="C2" s="310"/>
      <c r="D2" s="310"/>
    </row>
    <row r="4" spans="1:6" ht="18.75" x14ac:dyDescent="0.3">
      <c r="A4" s="42"/>
      <c r="B4" s="42"/>
      <c r="C4" s="42"/>
      <c r="D4" s="42"/>
    </row>
    <row r="5" spans="1:6" x14ac:dyDescent="0.25">
      <c r="A5" s="56" t="s">
        <v>113</v>
      </c>
      <c r="B5" s="56"/>
      <c r="C5" s="56"/>
      <c r="D5" s="56"/>
      <c r="E5" s="51"/>
    </row>
    <row r="6" spans="1:6" x14ac:dyDescent="0.25">
      <c r="A6" s="64" t="s">
        <v>114</v>
      </c>
      <c r="B6" s="7"/>
      <c r="D6" s="7"/>
    </row>
    <row r="7" spans="1:6" x14ac:dyDescent="0.25">
      <c r="A7" s="64"/>
      <c r="B7" s="3" t="s">
        <v>123</v>
      </c>
      <c r="C7" s="3" t="s">
        <v>126</v>
      </c>
      <c r="D7" s="7"/>
    </row>
    <row r="8" spans="1:6" x14ac:dyDescent="0.25">
      <c r="A8" s="64"/>
      <c r="B8" s="3" t="s">
        <v>124</v>
      </c>
      <c r="C8" s="3" t="s">
        <v>127</v>
      </c>
      <c r="D8" s="7"/>
    </row>
    <row r="9" spans="1:6" x14ac:dyDescent="0.25">
      <c r="A9" s="64"/>
      <c r="B9" s="3" t="s">
        <v>125</v>
      </c>
      <c r="C9" s="3" t="s">
        <v>128</v>
      </c>
      <c r="D9" s="7"/>
    </row>
    <row r="10" spans="1:6" x14ac:dyDescent="0.25">
      <c r="A10" s="9"/>
      <c r="B10" s="85" t="s">
        <v>129</v>
      </c>
      <c r="C10" s="85" t="s">
        <v>130</v>
      </c>
      <c r="D10" s="7"/>
    </row>
    <row r="11" spans="1:6" x14ac:dyDescent="0.25">
      <c r="A11" s="45"/>
      <c r="B11" s="44"/>
      <c r="C11" s="44"/>
      <c r="D11" s="44"/>
    </row>
    <row r="12" spans="1:6" ht="15.75" thickBot="1" x14ac:dyDescent="0.3">
      <c r="A12" s="12" t="s">
        <v>56</v>
      </c>
      <c r="B12" s="12" t="s">
        <v>163</v>
      </c>
      <c r="C12" s="8" t="s">
        <v>22</v>
      </c>
      <c r="D12" s="7"/>
    </row>
    <row r="13" spans="1:6" x14ac:dyDescent="0.25">
      <c r="A13" s="54" t="s">
        <v>57</v>
      </c>
      <c r="B13" s="205"/>
      <c r="C13" s="10"/>
      <c r="D13" s="19"/>
    </row>
    <row r="14" spans="1:6" x14ac:dyDescent="0.25">
      <c r="A14" s="54" t="s">
        <v>87</v>
      </c>
      <c r="B14" s="205"/>
      <c r="C14" s="1"/>
    </row>
    <row r="15" spans="1:6" x14ac:dyDescent="0.25">
      <c r="A15" s="54" t="s">
        <v>58</v>
      </c>
      <c r="B15" s="206">
        <v>165</v>
      </c>
      <c r="C15" s="20">
        <f>ROUND(B15/$C$31,4)</f>
        <v>4.1799999999999997E-2</v>
      </c>
      <c r="E15" s="34"/>
      <c r="F15" s="295"/>
    </row>
    <row r="16" spans="1:6" x14ac:dyDescent="0.25">
      <c r="A16" s="54" t="s">
        <v>59</v>
      </c>
      <c r="B16" s="206">
        <v>1164</v>
      </c>
      <c r="C16" s="20">
        <f>ROUND(B16/$C$31,4)</f>
        <v>0.29480000000000001</v>
      </c>
      <c r="E16" s="34"/>
      <c r="F16" s="295"/>
    </row>
    <row r="17" spans="1:13" x14ac:dyDescent="0.25">
      <c r="A17" s="54" t="s">
        <v>60</v>
      </c>
      <c r="B17" s="206">
        <v>79</v>
      </c>
      <c r="C17" s="20">
        <f t="shared" ref="C17:C19" si="0">ROUND(B17/$C$31,4)</f>
        <v>0.02</v>
      </c>
      <c r="E17" s="34"/>
      <c r="F17" s="295"/>
    </row>
    <row r="18" spans="1:13" x14ac:dyDescent="0.25">
      <c r="A18" s="54" t="s">
        <v>61</v>
      </c>
      <c r="B18" s="206">
        <v>767</v>
      </c>
      <c r="C18" s="20">
        <f t="shared" si="0"/>
        <v>0.19420000000000001</v>
      </c>
      <c r="E18" s="34"/>
      <c r="F18" s="295"/>
      <c r="I18" s="206"/>
      <c r="J18" s="206"/>
      <c r="K18" s="206"/>
      <c r="L18" s="206"/>
      <c r="M18" s="206"/>
    </row>
    <row r="19" spans="1:13" x14ac:dyDescent="0.25">
      <c r="A19" s="54" t="s">
        <v>62</v>
      </c>
      <c r="B19" s="206">
        <v>357</v>
      </c>
      <c r="C19" s="20">
        <f t="shared" si="0"/>
        <v>9.0399999999999994E-2</v>
      </c>
      <c r="D19" s="5"/>
      <c r="E19" s="34"/>
      <c r="F19" s="295"/>
    </row>
    <row r="20" spans="1:13" x14ac:dyDescent="0.25">
      <c r="A20" s="54" t="s">
        <v>63</v>
      </c>
      <c r="B20" s="208"/>
      <c r="C20" s="20"/>
      <c r="D20" s="15"/>
      <c r="E20" s="34"/>
      <c r="F20" s="295"/>
    </row>
    <row r="21" spans="1:13" x14ac:dyDescent="0.25">
      <c r="A21" s="54" t="s">
        <v>64</v>
      </c>
      <c r="B21" s="207">
        <v>1417</v>
      </c>
      <c r="C21" s="20">
        <f>ROUND(B21/$C$31,4)</f>
        <v>0.35880000000000001</v>
      </c>
      <c r="D21" s="15"/>
      <c r="E21" s="34"/>
      <c r="F21" s="295"/>
    </row>
    <row r="22" spans="1:13" x14ac:dyDescent="0.25">
      <c r="A22" s="54" t="s">
        <v>65</v>
      </c>
      <c r="B22" s="208"/>
      <c r="C22" s="21"/>
      <c r="D22" s="15"/>
      <c r="E22" s="34"/>
      <c r="F22" s="295"/>
    </row>
    <row r="23" spans="1:13" x14ac:dyDescent="0.25">
      <c r="A23" s="54" t="s">
        <v>66</v>
      </c>
      <c r="B23" s="208"/>
      <c r="C23" s="21"/>
      <c r="D23" s="15"/>
      <c r="E23" s="34"/>
      <c r="F23" s="295"/>
    </row>
    <row r="24" spans="1:13" x14ac:dyDescent="0.25">
      <c r="A24" s="54" t="s">
        <v>67</v>
      </c>
      <c r="B24" s="208"/>
      <c r="C24" s="21"/>
      <c r="D24" s="15"/>
      <c r="E24" s="34"/>
      <c r="F24" s="295"/>
    </row>
    <row r="25" spans="1:13" x14ac:dyDescent="0.25">
      <c r="A25" s="54" t="s">
        <v>68</v>
      </c>
      <c r="B25" s="208"/>
      <c r="C25" s="21"/>
      <c r="D25" s="27"/>
      <c r="E25" s="34"/>
      <c r="F25" s="295"/>
    </row>
    <row r="26" spans="1:13" x14ac:dyDescent="0.25">
      <c r="A26" s="25" t="s">
        <v>69</v>
      </c>
      <c r="B26" s="209"/>
      <c r="C26" s="37"/>
      <c r="D26" s="16"/>
      <c r="E26" s="34"/>
      <c r="F26" s="295"/>
    </row>
    <row r="27" spans="1:13" x14ac:dyDescent="0.25">
      <c r="A27" s="25" t="s">
        <v>70</v>
      </c>
      <c r="B27" s="206"/>
      <c r="C27" s="20"/>
      <c r="D27" s="15"/>
      <c r="E27" s="34"/>
      <c r="F27" s="295"/>
    </row>
    <row r="28" spans="1:13" x14ac:dyDescent="0.25">
      <c r="A28" s="25" t="s">
        <v>71</v>
      </c>
      <c r="B28" s="209"/>
      <c r="C28" s="37"/>
      <c r="D28" s="16"/>
      <c r="E28" s="34"/>
      <c r="F28" s="295"/>
    </row>
    <row r="29" spans="1:13" x14ac:dyDescent="0.25">
      <c r="A29" s="25" t="s">
        <v>72</v>
      </c>
      <c r="B29" s="149"/>
      <c r="C29" s="99"/>
      <c r="D29" s="16"/>
      <c r="E29" s="34"/>
      <c r="F29" s="295"/>
    </row>
    <row r="30" spans="1:13" x14ac:dyDescent="0.25">
      <c r="A30" s="26" t="s">
        <v>11</v>
      </c>
      <c r="B30" s="150">
        <f>SUM(B13:B29)</f>
        <v>3949</v>
      </c>
      <c r="C30" s="83">
        <f>SUM(C13:C29)</f>
        <v>1</v>
      </c>
      <c r="D30" s="16"/>
      <c r="E30" s="34"/>
      <c r="F30" s="295"/>
    </row>
    <row r="31" spans="1:13" x14ac:dyDescent="0.25">
      <c r="A31" s="98" t="s">
        <v>164</v>
      </c>
      <c r="B31" s="81"/>
      <c r="C31" s="84">
        <f>B15+B16+B17+B18+B19+B21+B27</f>
        <v>3949</v>
      </c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2:Q40"/>
  <sheetViews>
    <sheetView workbookViewId="0"/>
  </sheetViews>
  <sheetFormatPr defaultColWidth="7.28515625" defaultRowHeight="15" x14ac:dyDescent="0.25"/>
  <cols>
    <col min="1" max="1" width="9.28515625" style="3" bestFit="1" customWidth="1"/>
    <col min="2" max="2" width="23" style="3" customWidth="1"/>
    <col min="3" max="3" width="11.5703125" style="6" bestFit="1" customWidth="1"/>
    <col min="4" max="4" width="11.5703125" style="3" bestFit="1" customWidth="1"/>
    <col min="5" max="6" width="10.5703125" style="3" bestFit="1" customWidth="1"/>
    <col min="7" max="7" width="11.28515625" style="3" customWidth="1"/>
    <col min="8" max="8" width="10.5703125" style="3" bestFit="1" customWidth="1"/>
    <col min="9" max="10" width="9" style="3" bestFit="1" customWidth="1"/>
    <col min="11" max="15" width="10.5703125" style="3" bestFit="1" customWidth="1"/>
    <col min="16" max="214" width="7.28515625" style="3"/>
    <col min="215" max="215" width="7.28515625" style="3" customWidth="1"/>
    <col min="216" max="216" width="2.28515625" style="3" customWidth="1"/>
    <col min="217" max="217" width="6" style="3" customWidth="1"/>
    <col min="218" max="219" width="2.28515625" style="3" customWidth="1"/>
    <col min="220" max="220" width="10.42578125" style="3" customWidth="1"/>
    <col min="221" max="221" width="2.28515625" style="3" customWidth="1"/>
    <col min="222" max="222" width="10.42578125" style="3" customWidth="1"/>
    <col min="223" max="223" width="2.28515625" style="3" customWidth="1"/>
    <col min="224" max="224" width="9" style="3" bestFit="1" customWidth="1"/>
    <col min="225" max="225" width="2.28515625" style="3" customWidth="1"/>
    <col min="226" max="226" width="9" style="3" bestFit="1" customWidth="1"/>
    <col min="227" max="227" width="2.28515625" style="3" customWidth="1"/>
    <col min="228" max="228" width="9" style="3" bestFit="1" customWidth="1"/>
    <col min="229" max="229" width="2.28515625" style="3" customWidth="1"/>
    <col min="230" max="230" width="9" style="3" bestFit="1" customWidth="1"/>
    <col min="231" max="231" width="2.28515625" style="3" customWidth="1"/>
    <col min="232" max="232" width="9" style="3" customWidth="1"/>
    <col min="233" max="233" width="2.28515625" style="3" customWidth="1"/>
    <col min="234" max="234" width="9" style="3" bestFit="1" customWidth="1"/>
    <col min="235" max="235" width="2.28515625" style="3" customWidth="1"/>
    <col min="236" max="236" width="9" style="3" bestFit="1" customWidth="1"/>
    <col min="237" max="237" width="2.28515625" style="3" customWidth="1"/>
    <col min="238" max="238" width="9" style="3" bestFit="1" customWidth="1"/>
    <col min="239" max="239" width="2.28515625" style="3" customWidth="1"/>
    <col min="240" max="240" width="9" style="3" bestFit="1" customWidth="1"/>
    <col min="241" max="241" width="2.28515625" style="3" customWidth="1"/>
    <col min="242" max="242" width="9.28515625" style="3" bestFit="1" customWidth="1"/>
    <col min="243" max="243" width="2.28515625" style="3" customWidth="1"/>
    <col min="244" max="244" width="9" style="3" bestFit="1" customWidth="1"/>
    <col min="245" max="245" width="2.28515625" style="3" customWidth="1"/>
    <col min="246" max="246" width="9.28515625" style="3" bestFit="1" customWidth="1"/>
    <col min="247" max="470" width="7.28515625" style="3"/>
    <col min="471" max="471" width="7.28515625" style="3" customWidth="1"/>
    <col min="472" max="472" width="2.28515625" style="3" customWidth="1"/>
    <col min="473" max="473" width="6" style="3" customWidth="1"/>
    <col min="474" max="475" width="2.28515625" style="3" customWidth="1"/>
    <col min="476" max="476" width="10.42578125" style="3" customWidth="1"/>
    <col min="477" max="477" width="2.28515625" style="3" customWidth="1"/>
    <col min="478" max="478" width="10.42578125" style="3" customWidth="1"/>
    <col min="479" max="479" width="2.28515625" style="3" customWidth="1"/>
    <col min="480" max="480" width="9" style="3" bestFit="1" customWidth="1"/>
    <col min="481" max="481" width="2.28515625" style="3" customWidth="1"/>
    <col min="482" max="482" width="9" style="3" bestFit="1" customWidth="1"/>
    <col min="483" max="483" width="2.28515625" style="3" customWidth="1"/>
    <col min="484" max="484" width="9" style="3" bestFit="1" customWidth="1"/>
    <col min="485" max="485" width="2.28515625" style="3" customWidth="1"/>
    <col min="486" max="486" width="9" style="3" bestFit="1" customWidth="1"/>
    <col min="487" max="487" width="2.28515625" style="3" customWidth="1"/>
    <col min="488" max="488" width="9" style="3" customWidth="1"/>
    <col min="489" max="489" width="2.28515625" style="3" customWidth="1"/>
    <col min="490" max="490" width="9" style="3" bestFit="1" customWidth="1"/>
    <col min="491" max="491" width="2.28515625" style="3" customWidth="1"/>
    <col min="492" max="492" width="9" style="3" bestFit="1" customWidth="1"/>
    <col min="493" max="493" width="2.28515625" style="3" customWidth="1"/>
    <col min="494" max="494" width="9" style="3" bestFit="1" customWidth="1"/>
    <col min="495" max="495" width="2.28515625" style="3" customWidth="1"/>
    <col min="496" max="496" width="9" style="3" bestFit="1" customWidth="1"/>
    <col min="497" max="497" width="2.28515625" style="3" customWidth="1"/>
    <col min="498" max="498" width="9.28515625" style="3" bestFit="1" customWidth="1"/>
    <col min="499" max="499" width="2.28515625" style="3" customWidth="1"/>
    <col min="500" max="500" width="9" style="3" bestFit="1" customWidth="1"/>
    <col min="501" max="501" width="2.28515625" style="3" customWidth="1"/>
    <col min="502" max="502" width="9.28515625" style="3" bestFit="1" customWidth="1"/>
    <col min="503" max="726" width="7.28515625" style="3"/>
    <col min="727" max="727" width="7.28515625" style="3" customWidth="1"/>
    <col min="728" max="728" width="2.28515625" style="3" customWidth="1"/>
    <col min="729" max="729" width="6" style="3" customWidth="1"/>
    <col min="730" max="731" width="2.28515625" style="3" customWidth="1"/>
    <col min="732" max="732" width="10.42578125" style="3" customWidth="1"/>
    <col min="733" max="733" width="2.28515625" style="3" customWidth="1"/>
    <col min="734" max="734" width="10.42578125" style="3" customWidth="1"/>
    <col min="735" max="735" width="2.28515625" style="3" customWidth="1"/>
    <col min="736" max="736" width="9" style="3" bestFit="1" customWidth="1"/>
    <col min="737" max="737" width="2.28515625" style="3" customWidth="1"/>
    <col min="738" max="738" width="9" style="3" bestFit="1" customWidth="1"/>
    <col min="739" max="739" width="2.28515625" style="3" customWidth="1"/>
    <col min="740" max="740" width="9" style="3" bestFit="1" customWidth="1"/>
    <col min="741" max="741" width="2.28515625" style="3" customWidth="1"/>
    <col min="742" max="742" width="9" style="3" bestFit="1" customWidth="1"/>
    <col min="743" max="743" width="2.28515625" style="3" customWidth="1"/>
    <col min="744" max="744" width="9" style="3" customWidth="1"/>
    <col min="745" max="745" width="2.28515625" style="3" customWidth="1"/>
    <col min="746" max="746" width="9" style="3" bestFit="1" customWidth="1"/>
    <col min="747" max="747" width="2.28515625" style="3" customWidth="1"/>
    <col min="748" max="748" width="9" style="3" bestFit="1" customWidth="1"/>
    <col min="749" max="749" width="2.28515625" style="3" customWidth="1"/>
    <col min="750" max="750" width="9" style="3" bestFit="1" customWidth="1"/>
    <col min="751" max="751" width="2.28515625" style="3" customWidth="1"/>
    <col min="752" max="752" width="9" style="3" bestFit="1" customWidth="1"/>
    <col min="753" max="753" width="2.28515625" style="3" customWidth="1"/>
    <col min="754" max="754" width="9.28515625" style="3" bestFit="1" customWidth="1"/>
    <col min="755" max="755" width="2.28515625" style="3" customWidth="1"/>
    <col min="756" max="756" width="9" style="3" bestFit="1" customWidth="1"/>
    <col min="757" max="757" width="2.28515625" style="3" customWidth="1"/>
    <col min="758" max="758" width="9.28515625" style="3" bestFit="1" customWidth="1"/>
    <col min="759" max="982" width="7.28515625" style="3"/>
    <col min="983" max="983" width="7.28515625" style="3" customWidth="1"/>
    <col min="984" max="984" width="2.28515625" style="3" customWidth="1"/>
    <col min="985" max="985" width="6" style="3" customWidth="1"/>
    <col min="986" max="987" width="2.28515625" style="3" customWidth="1"/>
    <col min="988" max="988" width="10.42578125" style="3" customWidth="1"/>
    <col min="989" max="989" width="2.28515625" style="3" customWidth="1"/>
    <col min="990" max="990" width="10.42578125" style="3" customWidth="1"/>
    <col min="991" max="991" width="2.28515625" style="3" customWidth="1"/>
    <col min="992" max="992" width="9" style="3" bestFit="1" customWidth="1"/>
    <col min="993" max="993" width="2.28515625" style="3" customWidth="1"/>
    <col min="994" max="994" width="9" style="3" bestFit="1" customWidth="1"/>
    <col min="995" max="995" width="2.28515625" style="3" customWidth="1"/>
    <col min="996" max="996" width="9" style="3" bestFit="1" customWidth="1"/>
    <col min="997" max="997" width="2.28515625" style="3" customWidth="1"/>
    <col min="998" max="998" width="9" style="3" bestFit="1" customWidth="1"/>
    <col min="999" max="999" width="2.28515625" style="3" customWidth="1"/>
    <col min="1000" max="1000" width="9" style="3" customWidth="1"/>
    <col min="1001" max="1001" width="2.28515625" style="3" customWidth="1"/>
    <col min="1002" max="1002" width="9" style="3" bestFit="1" customWidth="1"/>
    <col min="1003" max="1003" width="2.28515625" style="3" customWidth="1"/>
    <col min="1004" max="1004" width="9" style="3" bestFit="1" customWidth="1"/>
    <col min="1005" max="1005" width="2.28515625" style="3" customWidth="1"/>
    <col min="1006" max="1006" width="9" style="3" bestFit="1" customWidth="1"/>
    <col min="1007" max="1007" width="2.28515625" style="3" customWidth="1"/>
    <col min="1008" max="1008" width="9" style="3" bestFit="1" customWidth="1"/>
    <col min="1009" max="1009" width="2.28515625" style="3" customWidth="1"/>
    <col min="1010" max="1010" width="9.28515625" style="3" bestFit="1" customWidth="1"/>
    <col min="1011" max="1011" width="2.28515625" style="3" customWidth="1"/>
    <col min="1012" max="1012" width="9" style="3" bestFit="1" customWidth="1"/>
    <col min="1013" max="1013" width="2.28515625" style="3" customWidth="1"/>
    <col min="1014" max="1014" width="9.28515625" style="3" bestFit="1" customWidth="1"/>
    <col min="1015" max="1238" width="7.28515625" style="3"/>
    <col min="1239" max="1239" width="7.28515625" style="3" customWidth="1"/>
    <col min="1240" max="1240" width="2.28515625" style="3" customWidth="1"/>
    <col min="1241" max="1241" width="6" style="3" customWidth="1"/>
    <col min="1242" max="1243" width="2.28515625" style="3" customWidth="1"/>
    <col min="1244" max="1244" width="10.42578125" style="3" customWidth="1"/>
    <col min="1245" max="1245" width="2.28515625" style="3" customWidth="1"/>
    <col min="1246" max="1246" width="10.42578125" style="3" customWidth="1"/>
    <col min="1247" max="1247" width="2.28515625" style="3" customWidth="1"/>
    <col min="1248" max="1248" width="9" style="3" bestFit="1" customWidth="1"/>
    <col min="1249" max="1249" width="2.28515625" style="3" customWidth="1"/>
    <col min="1250" max="1250" width="9" style="3" bestFit="1" customWidth="1"/>
    <col min="1251" max="1251" width="2.28515625" style="3" customWidth="1"/>
    <col min="1252" max="1252" width="9" style="3" bestFit="1" customWidth="1"/>
    <col min="1253" max="1253" width="2.28515625" style="3" customWidth="1"/>
    <col min="1254" max="1254" width="9" style="3" bestFit="1" customWidth="1"/>
    <col min="1255" max="1255" width="2.28515625" style="3" customWidth="1"/>
    <col min="1256" max="1256" width="9" style="3" customWidth="1"/>
    <col min="1257" max="1257" width="2.28515625" style="3" customWidth="1"/>
    <col min="1258" max="1258" width="9" style="3" bestFit="1" customWidth="1"/>
    <col min="1259" max="1259" width="2.28515625" style="3" customWidth="1"/>
    <col min="1260" max="1260" width="9" style="3" bestFit="1" customWidth="1"/>
    <col min="1261" max="1261" width="2.28515625" style="3" customWidth="1"/>
    <col min="1262" max="1262" width="9" style="3" bestFit="1" customWidth="1"/>
    <col min="1263" max="1263" width="2.28515625" style="3" customWidth="1"/>
    <col min="1264" max="1264" width="9" style="3" bestFit="1" customWidth="1"/>
    <col min="1265" max="1265" width="2.28515625" style="3" customWidth="1"/>
    <col min="1266" max="1266" width="9.28515625" style="3" bestFit="1" customWidth="1"/>
    <col min="1267" max="1267" width="2.28515625" style="3" customWidth="1"/>
    <col min="1268" max="1268" width="9" style="3" bestFit="1" customWidth="1"/>
    <col min="1269" max="1269" width="2.28515625" style="3" customWidth="1"/>
    <col min="1270" max="1270" width="9.28515625" style="3" bestFit="1" customWidth="1"/>
    <col min="1271" max="1494" width="7.28515625" style="3"/>
    <col min="1495" max="1495" width="7.28515625" style="3" customWidth="1"/>
    <col min="1496" max="1496" width="2.28515625" style="3" customWidth="1"/>
    <col min="1497" max="1497" width="6" style="3" customWidth="1"/>
    <col min="1498" max="1499" width="2.28515625" style="3" customWidth="1"/>
    <col min="1500" max="1500" width="10.42578125" style="3" customWidth="1"/>
    <col min="1501" max="1501" width="2.28515625" style="3" customWidth="1"/>
    <col min="1502" max="1502" width="10.42578125" style="3" customWidth="1"/>
    <col min="1503" max="1503" width="2.28515625" style="3" customWidth="1"/>
    <col min="1504" max="1504" width="9" style="3" bestFit="1" customWidth="1"/>
    <col min="1505" max="1505" width="2.28515625" style="3" customWidth="1"/>
    <col min="1506" max="1506" width="9" style="3" bestFit="1" customWidth="1"/>
    <col min="1507" max="1507" width="2.28515625" style="3" customWidth="1"/>
    <col min="1508" max="1508" width="9" style="3" bestFit="1" customWidth="1"/>
    <col min="1509" max="1509" width="2.28515625" style="3" customWidth="1"/>
    <col min="1510" max="1510" width="9" style="3" bestFit="1" customWidth="1"/>
    <col min="1511" max="1511" width="2.28515625" style="3" customWidth="1"/>
    <col min="1512" max="1512" width="9" style="3" customWidth="1"/>
    <col min="1513" max="1513" width="2.28515625" style="3" customWidth="1"/>
    <col min="1514" max="1514" width="9" style="3" bestFit="1" customWidth="1"/>
    <col min="1515" max="1515" width="2.28515625" style="3" customWidth="1"/>
    <col min="1516" max="1516" width="9" style="3" bestFit="1" customWidth="1"/>
    <col min="1517" max="1517" width="2.28515625" style="3" customWidth="1"/>
    <col min="1518" max="1518" width="9" style="3" bestFit="1" customWidth="1"/>
    <col min="1519" max="1519" width="2.28515625" style="3" customWidth="1"/>
    <col min="1520" max="1520" width="9" style="3" bestFit="1" customWidth="1"/>
    <col min="1521" max="1521" width="2.28515625" style="3" customWidth="1"/>
    <col min="1522" max="1522" width="9.28515625" style="3" bestFit="1" customWidth="1"/>
    <col min="1523" max="1523" width="2.28515625" style="3" customWidth="1"/>
    <col min="1524" max="1524" width="9" style="3" bestFit="1" customWidth="1"/>
    <col min="1525" max="1525" width="2.28515625" style="3" customWidth="1"/>
    <col min="1526" max="1526" width="9.28515625" style="3" bestFit="1" customWidth="1"/>
    <col min="1527" max="1750" width="7.28515625" style="3"/>
    <col min="1751" max="1751" width="7.28515625" style="3" customWidth="1"/>
    <col min="1752" max="1752" width="2.28515625" style="3" customWidth="1"/>
    <col min="1753" max="1753" width="6" style="3" customWidth="1"/>
    <col min="1754" max="1755" width="2.28515625" style="3" customWidth="1"/>
    <col min="1756" max="1756" width="10.42578125" style="3" customWidth="1"/>
    <col min="1757" max="1757" width="2.28515625" style="3" customWidth="1"/>
    <col min="1758" max="1758" width="10.42578125" style="3" customWidth="1"/>
    <col min="1759" max="1759" width="2.28515625" style="3" customWidth="1"/>
    <col min="1760" max="1760" width="9" style="3" bestFit="1" customWidth="1"/>
    <col min="1761" max="1761" width="2.28515625" style="3" customWidth="1"/>
    <col min="1762" max="1762" width="9" style="3" bestFit="1" customWidth="1"/>
    <col min="1763" max="1763" width="2.28515625" style="3" customWidth="1"/>
    <col min="1764" max="1764" width="9" style="3" bestFit="1" customWidth="1"/>
    <col min="1765" max="1765" width="2.28515625" style="3" customWidth="1"/>
    <col min="1766" max="1766" width="9" style="3" bestFit="1" customWidth="1"/>
    <col min="1767" max="1767" width="2.28515625" style="3" customWidth="1"/>
    <col min="1768" max="1768" width="9" style="3" customWidth="1"/>
    <col min="1769" max="1769" width="2.28515625" style="3" customWidth="1"/>
    <col min="1770" max="1770" width="9" style="3" bestFit="1" customWidth="1"/>
    <col min="1771" max="1771" width="2.28515625" style="3" customWidth="1"/>
    <col min="1772" max="1772" width="9" style="3" bestFit="1" customWidth="1"/>
    <col min="1773" max="1773" width="2.28515625" style="3" customWidth="1"/>
    <col min="1774" max="1774" width="9" style="3" bestFit="1" customWidth="1"/>
    <col min="1775" max="1775" width="2.28515625" style="3" customWidth="1"/>
    <col min="1776" max="1776" width="9" style="3" bestFit="1" customWidth="1"/>
    <col min="1777" max="1777" width="2.28515625" style="3" customWidth="1"/>
    <col min="1778" max="1778" width="9.28515625" style="3" bestFit="1" customWidth="1"/>
    <col min="1779" max="1779" width="2.28515625" style="3" customWidth="1"/>
    <col min="1780" max="1780" width="9" style="3" bestFit="1" customWidth="1"/>
    <col min="1781" max="1781" width="2.28515625" style="3" customWidth="1"/>
    <col min="1782" max="1782" width="9.28515625" style="3" bestFit="1" customWidth="1"/>
    <col min="1783" max="2006" width="7.28515625" style="3"/>
    <col min="2007" max="2007" width="7.28515625" style="3" customWidth="1"/>
    <col min="2008" max="2008" width="2.28515625" style="3" customWidth="1"/>
    <col min="2009" max="2009" width="6" style="3" customWidth="1"/>
    <col min="2010" max="2011" width="2.28515625" style="3" customWidth="1"/>
    <col min="2012" max="2012" width="10.42578125" style="3" customWidth="1"/>
    <col min="2013" max="2013" width="2.28515625" style="3" customWidth="1"/>
    <col min="2014" max="2014" width="10.42578125" style="3" customWidth="1"/>
    <col min="2015" max="2015" width="2.28515625" style="3" customWidth="1"/>
    <col min="2016" max="2016" width="9" style="3" bestFit="1" customWidth="1"/>
    <col min="2017" max="2017" width="2.28515625" style="3" customWidth="1"/>
    <col min="2018" max="2018" width="9" style="3" bestFit="1" customWidth="1"/>
    <col min="2019" max="2019" width="2.28515625" style="3" customWidth="1"/>
    <col min="2020" max="2020" width="9" style="3" bestFit="1" customWidth="1"/>
    <col min="2021" max="2021" width="2.28515625" style="3" customWidth="1"/>
    <col min="2022" max="2022" width="9" style="3" bestFit="1" customWidth="1"/>
    <col min="2023" max="2023" width="2.28515625" style="3" customWidth="1"/>
    <col min="2024" max="2024" width="9" style="3" customWidth="1"/>
    <col min="2025" max="2025" width="2.28515625" style="3" customWidth="1"/>
    <col min="2026" max="2026" width="9" style="3" bestFit="1" customWidth="1"/>
    <col min="2027" max="2027" width="2.28515625" style="3" customWidth="1"/>
    <col min="2028" max="2028" width="9" style="3" bestFit="1" customWidth="1"/>
    <col min="2029" max="2029" width="2.28515625" style="3" customWidth="1"/>
    <col min="2030" max="2030" width="9" style="3" bestFit="1" customWidth="1"/>
    <col min="2031" max="2031" width="2.28515625" style="3" customWidth="1"/>
    <col min="2032" max="2032" width="9" style="3" bestFit="1" customWidth="1"/>
    <col min="2033" max="2033" width="2.28515625" style="3" customWidth="1"/>
    <col min="2034" max="2034" width="9.28515625" style="3" bestFit="1" customWidth="1"/>
    <col min="2035" max="2035" width="2.28515625" style="3" customWidth="1"/>
    <col min="2036" max="2036" width="9" style="3" bestFit="1" customWidth="1"/>
    <col min="2037" max="2037" width="2.28515625" style="3" customWidth="1"/>
    <col min="2038" max="2038" width="9.28515625" style="3" bestFit="1" customWidth="1"/>
    <col min="2039" max="2262" width="7.28515625" style="3"/>
    <col min="2263" max="2263" width="7.28515625" style="3" customWidth="1"/>
    <col min="2264" max="2264" width="2.28515625" style="3" customWidth="1"/>
    <col min="2265" max="2265" width="6" style="3" customWidth="1"/>
    <col min="2266" max="2267" width="2.28515625" style="3" customWidth="1"/>
    <col min="2268" max="2268" width="10.42578125" style="3" customWidth="1"/>
    <col min="2269" max="2269" width="2.28515625" style="3" customWidth="1"/>
    <col min="2270" max="2270" width="10.42578125" style="3" customWidth="1"/>
    <col min="2271" max="2271" width="2.28515625" style="3" customWidth="1"/>
    <col min="2272" max="2272" width="9" style="3" bestFit="1" customWidth="1"/>
    <col min="2273" max="2273" width="2.28515625" style="3" customWidth="1"/>
    <col min="2274" max="2274" width="9" style="3" bestFit="1" customWidth="1"/>
    <col min="2275" max="2275" width="2.28515625" style="3" customWidth="1"/>
    <col min="2276" max="2276" width="9" style="3" bestFit="1" customWidth="1"/>
    <col min="2277" max="2277" width="2.28515625" style="3" customWidth="1"/>
    <col min="2278" max="2278" width="9" style="3" bestFit="1" customWidth="1"/>
    <col min="2279" max="2279" width="2.28515625" style="3" customWidth="1"/>
    <col min="2280" max="2280" width="9" style="3" customWidth="1"/>
    <col min="2281" max="2281" width="2.28515625" style="3" customWidth="1"/>
    <col min="2282" max="2282" width="9" style="3" bestFit="1" customWidth="1"/>
    <col min="2283" max="2283" width="2.28515625" style="3" customWidth="1"/>
    <col min="2284" max="2284" width="9" style="3" bestFit="1" customWidth="1"/>
    <col min="2285" max="2285" width="2.28515625" style="3" customWidth="1"/>
    <col min="2286" max="2286" width="9" style="3" bestFit="1" customWidth="1"/>
    <col min="2287" max="2287" width="2.28515625" style="3" customWidth="1"/>
    <col min="2288" max="2288" width="9" style="3" bestFit="1" customWidth="1"/>
    <col min="2289" max="2289" width="2.28515625" style="3" customWidth="1"/>
    <col min="2290" max="2290" width="9.28515625" style="3" bestFit="1" customWidth="1"/>
    <col min="2291" max="2291" width="2.28515625" style="3" customWidth="1"/>
    <col min="2292" max="2292" width="9" style="3" bestFit="1" customWidth="1"/>
    <col min="2293" max="2293" width="2.28515625" style="3" customWidth="1"/>
    <col min="2294" max="2294" width="9.28515625" style="3" bestFit="1" customWidth="1"/>
    <col min="2295" max="2518" width="7.28515625" style="3"/>
    <col min="2519" max="2519" width="7.28515625" style="3" customWidth="1"/>
    <col min="2520" max="2520" width="2.28515625" style="3" customWidth="1"/>
    <col min="2521" max="2521" width="6" style="3" customWidth="1"/>
    <col min="2522" max="2523" width="2.28515625" style="3" customWidth="1"/>
    <col min="2524" max="2524" width="10.42578125" style="3" customWidth="1"/>
    <col min="2525" max="2525" width="2.28515625" style="3" customWidth="1"/>
    <col min="2526" max="2526" width="10.42578125" style="3" customWidth="1"/>
    <col min="2527" max="2527" width="2.28515625" style="3" customWidth="1"/>
    <col min="2528" max="2528" width="9" style="3" bestFit="1" customWidth="1"/>
    <col min="2529" max="2529" width="2.28515625" style="3" customWidth="1"/>
    <col min="2530" max="2530" width="9" style="3" bestFit="1" customWidth="1"/>
    <col min="2531" max="2531" width="2.28515625" style="3" customWidth="1"/>
    <col min="2532" max="2532" width="9" style="3" bestFit="1" customWidth="1"/>
    <col min="2533" max="2533" width="2.28515625" style="3" customWidth="1"/>
    <col min="2534" max="2534" width="9" style="3" bestFit="1" customWidth="1"/>
    <col min="2535" max="2535" width="2.28515625" style="3" customWidth="1"/>
    <col min="2536" max="2536" width="9" style="3" customWidth="1"/>
    <col min="2537" max="2537" width="2.28515625" style="3" customWidth="1"/>
    <col min="2538" max="2538" width="9" style="3" bestFit="1" customWidth="1"/>
    <col min="2539" max="2539" width="2.28515625" style="3" customWidth="1"/>
    <col min="2540" max="2540" width="9" style="3" bestFit="1" customWidth="1"/>
    <col min="2541" max="2541" width="2.28515625" style="3" customWidth="1"/>
    <col min="2542" max="2542" width="9" style="3" bestFit="1" customWidth="1"/>
    <col min="2543" max="2543" width="2.28515625" style="3" customWidth="1"/>
    <col min="2544" max="2544" width="9" style="3" bestFit="1" customWidth="1"/>
    <col min="2545" max="2545" width="2.28515625" style="3" customWidth="1"/>
    <col min="2546" max="2546" width="9.28515625" style="3" bestFit="1" customWidth="1"/>
    <col min="2547" max="2547" width="2.28515625" style="3" customWidth="1"/>
    <col min="2548" max="2548" width="9" style="3" bestFit="1" customWidth="1"/>
    <col min="2549" max="2549" width="2.28515625" style="3" customWidth="1"/>
    <col min="2550" max="2550" width="9.28515625" style="3" bestFit="1" customWidth="1"/>
    <col min="2551" max="2774" width="7.28515625" style="3"/>
    <col min="2775" max="2775" width="7.28515625" style="3" customWidth="1"/>
    <col min="2776" max="2776" width="2.28515625" style="3" customWidth="1"/>
    <col min="2777" max="2777" width="6" style="3" customWidth="1"/>
    <col min="2778" max="2779" width="2.28515625" style="3" customWidth="1"/>
    <col min="2780" max="2780" width="10.42578125" style="3" customWidth="1"/>
    <col min="2781" max="2781" width="2.28515625" style="3" customWidth="1"/>
    <col min="2782" max="2782" width="10.42578125" style="3" customWidth="1"/>
    <col min="2783" max="2783" width="2.28515625" style="3" customWidth="1"/>
    <col min="2784" max="2784" width="9" style="3" bestFit="1" customWidth="1"/>
    <col min="2785" max="2785" width="2.28515625" style="3" customWidth="1"/>
    <col min="2786" max="2786" width="9" style="3" bestFit="1" customWidth="1"/>
    <col min="2787" max="2787" width="2.28515625" style="3" customWidth="1"/>
    <col min="2788" max="2788" width="9" style="3" bestFit="1" customWidth="1"/>
    <col min="2789" max="2789" width="2.28515625" style="3" customWidth="1"/>
    <col min="2790" max="2790" width="9" style="3" bestFit="1" customWidth="1"/>
    <col min="2791" max="2791" width="2.28515625" style="3" customWidth="1"/>
    <col min="2792" max="2792" width="9" style="3" customWidth="1"/>
    <col min="2793" max="2793" width="2.28515625" style="3" customWidth="1"/>
    <col min="2794" max="2794" width="9" style="3" bestFit="1" customWidth="1"/>
    <col min="2795" max="2795" width="2.28515625" style="3" customWidth="1"/>
    <col min="2796" max="2796" width="9" style="3" bestFit="1" customWidth="1"/>
    <col min="2797" max="2797" width="2.28515625" style="3" customWidth="1"/>
    <col min="2798" max="2798" width="9" style="3" bestFit="1" customWidth="1"/>
    <col min="2799" max="2799" width="2.28515625" style="3" customWidth="1"/>
    <col min="2800" max="2800" width="9" style="3" bestFit="1" customWidth="1"/>
    <col min="2801" max="2801" width="2.28515625" style="3" customWidth="1"/>
    <col min="2802" max="2802" width="9.28515625" style="3" bestFit="1" customWidth="1"/>
    <col min="2803" max="2803" width="2.28515625" style="3" customWidth="1"/>
    <col min="2804" max="2804" width="9" style="3" bestFit="1" customWidth="1"/>
    <col min="2805" max="2805" width="2.28515625" style="3" customWidth="1"/>
    <col min="2806" max="2806" width="9.28515625" style="3" bestFit="1" customWidth="1"/>
    <col min="2807" max="3030" width="7.28515625" style="3"/>
    <col min="3031" max="3031" width="7.28515625" style="3" customWidth="1"/>
    <col min="3032" max="3032" width="2.28515625" style="3" customWidth="1"/>
    <col min="3033" max="3033" width="6" style="3" customWidth="1"/>
    <col min="3034" max="3035" width="2.28515625" style="3" customWidth="1"/>
    <col min="3036" max="3036" width="10.42578125" style="3" customWidth="1"/>
    <col min="3037" max="3037" width="2.28515625" style="3" customWidth="1"/>
    <col min="3038" max="3038" width="10.42578125" style="3" customWidth="1"/>
    <col min="3039" max="3039" width="2.28515625" style="3" customWidth="1"/>
    <col min="3040" max="3040" width="9" style="3" bestFit="1" customWidth="1"/>
    <col min="3041" max="3041" width="2.28515625" style="3" customWidth="1"/>
    <col min="3042" max="3042" width="9" style="3" bestFit="1" customWidth="1"/>
    <col min="3043" max="3043" width="2.28515625" style="3" customWidth="1"/>
    <col min="3044" max="3044" width="9" style="3" bestFit="1" customWidth="1"/>
    <col min="3045" max="3045" width="2.28515625" style="3" customWidth="1"/>
    <col min="3046" max="3046" width="9" style="3" bestFit="1" customWidth="1"/>
    <col min="3047" max="3047" width="2.28515625" style="3" customWidth="1"/>
    <col min="3048" max="3048" width="9" style="3" customWidth="1"/>
    <col min="3049" max="3049" width="2.28515625" style="3" customWidth="1"/>
    <col min="3050" max="3050" width="9" style="3" bestFit="1" customWidth="1"/>
    <col min="3051" max="3051" width="2.28515625" style="3" customWidth="1"/>
    <col min="3052" max="3052" width="9" style="3" bestFit="1" customWidth="1"/>
    <col min="3053" max="3053" width="2.28515625" style="3" customWidth="1"/>
    <col min="3054" max="3054" width="9" style="3" bestFit="1" customWidth="1"/>
    <col min="3055" max="3055" width="2.28515625" style="3" customWidth="1"/>
    <col min="3056" max="3056" width="9" style="3" bestFit="1" customWidth="1"/>
    <col min="3057" max="3057" width="2.28515625" style="3" customWidth="1"/>
    <col min="3058" max="3058" width="9.28515625" style="3" bestFit="1" customWidth="1"/>
    <col min="3059" max="3059" width="2.28515625" style="3" customWidth="1"/>
    <col min="3060" max="3060" width="9" style="3" bestFit="1" customWidth="1"/>
    <col min="3061" max="3061" width="2.28515625" style="3" customWidth="1"/>
    <col min="3062" max="3062" width="9.28515625" style="3" bestFit="1" customWidth="1"/>
    <col min="3063" max="3286" width="7.28515625" style="3"/>
    <col min="3287" max="3287" width="7.28515625" style="3" customWidth="1"/>
    <col min="3288" max="3288" width="2.28515625" style="3" customWidth="1"/>
    <col min="3289" max="3289" width="6" style="3" customWidth="1"/>
    <col min="3290" max="3291" width="2.28515625" style="3" customWidth="1"/>
    <col min="3292" max="3292" width="10.42578125" style="3" customWidth="1"/>
    <col min="3293" max="3293" width="2.28515625" style="3" customWidth="1"/>
    <col min="3294" max="3294" width="10.42578125" style="3" customWidth="1"/>
    <col min="3295" max="3295" width="2.28515625" style="3" customWidth="1"/>
    <col min="3296" max="3296" width="9" style="3" bestFit="1" customWidth="1"/>
    <col min="3297" max="3297" width="2.28515625" style="3" customWidth="1"/>
    <col min="3298" max="3298" width="9" style="3" bestFit="1" customWidth="1"/>
    <col min="3299" max="3299" width="2.28515625" style="3" customWidth="1"/>
    <col min="3300" max="3300" width="9" style="3" bestFit="1" customWidth="1"/>
    <col min="3301" max="3301" width="2.28515625" style="3" customWidth="1"/>
    <col min="3302" max="3302" width="9" style="3" bestFit="1" customWidth="1"/>
    <col min="3303" max="3303" width="2.28515625" style="3" customWidth="1"/>
    <col min="3304" max="3304" width="9" style="3" customWidth="1"/>
    <col min="3305" max="3305" width="2.28515625" style="3" customWidth="1"/>
    <col min="3306" max="3306" width="9" style="3" bestFit="1" customWidth="1"/>
    <col min="3307" max="3307" width="2.28515625" style="3" customWidth="1"/>
    <col min="3308" max="3308" width="9" style="3" bestFit="1" customWidth="1"/>
    <col min="3309" max="3309" width="2.28515625" style="3" customWidth="1"/>
    <col min="3310" max="3310" width="9" style="3" bestFit="1" customWidth="1"/>
    <col min="3311" max="3311" width="2.28515625" style="3" customWidth="1"/>
    <col min="3312" max="3312" width="9" style="3" bestFit="1" customWidth="1"/>
    <col min="3313" max="3313" width="2.28515625" style="3" customWidth="1"/>
    <col min="3314" max="3314" width="9.28515625" style="3" bestFit="1" customWidth="1"/>
    <col min="3315" max="3315" width="2.28515625" style="3" customWidth="1"/>
    <col min="3316" max="3316" width="9" style="3" bestFit="1" customWidth="1"/>
    <col min="3317" max="3317" width="2.28515625" style="3" customWidth="1"/>
    <col min="3318" max="3318" width="9.28515625" style="3" bestFit="1" customWidth="1"/>
    <col min="3319" max="3542" width="7.28515625" style="3"/>
    <col min="3543" max="3543" width="7.28515625" style="3" customWidth="1"/>
    <col min="3544" max="3544" width="2.28515625" style="3" customWidth="1"/>
    <col min="3545" max="3545" width="6" style="3" customWidth="1"/>
    <col min="3546" max="3547" width="2.28515625" style="3" customWidth="1"/>
    <col min="3548" max="3548" width="10.42578125" style="3" customWidth="1"/>
    <col min="3549" max="3549" width="2.28515625" style="3" customWidth="1"/>
    <col min="3550" max="3550" width="10.42578125" style="3" customWidth="1"/>
    <col min="3551" max="3551" width="2.28515625" style="3" customWidth="1"/>
    <col min="3552" max="3552" width="9" style="3" bestFit="1" customWidth="1"/>
    <col min="3553" max="3553" width="2.28515625" style="3" customWidth="1"/>
    <col min="3554" max="3554" width="9" style="3" bestFit="1" customWidth="1"/>
    <col min="3555" max="3555" width="2.28515625" style="3" customWidth="1"/>
    <col min="3556" max="3556" width="9" style="3" bestFit="1" customWidth="1"/>
    <col min="3557" max="3557" width="2.28515625" style="3" customWidth="1"/>
    <col min="3558" max="3558" width="9" style="3" bestFit="1" customWidth="1"/>
    <col min="3559" max="3559" width="2.28515625" style="3" customWidth="1"/>
    <col min="3560" max="3560" width="9" style="3" customWidth="1"/>
    <col min="3561" max="3561" width="2.28515625" style="3" customWidth="1"/>
    <col min="3562" max="3562" width="9" style="3" bestFit="1" customWidth="1"/>
    <col min="3563" max="3563" width="2.28515625" style="3" customWidth="1"/>
    <col min="3564" max="3564" width="9" style="3" bestFit="1" customWidth="1"/>
    <col min="3565" max="3565" width="2.28515625" style="3" customWidth="1"/>
    <col min="3566" max="3566" width="9" style="3" bestFit="1" customWidth="1"/>
    <col min="3567" max="3567" width="2.28515625" style="3" customWidth="1"/>
    <col min="3568" max="3568" width="9" style="3" bestFit="1" customWidth="1"/>
    <col min="3569" max="3569" width="2.28515625" style="3" customWidth="1"/>
    <col min="3570" max="3570" width="9.28515625" style="3" bestFit="1" customWidth="1"/>
    <col min="3571" max="3571" width="2.28515625" style="3" customWidth="1"/>
    <col min="3572" max="3572" width="9" style="3" bestFit="1" customWidth="1"/>
    <col min="3573" max="3573" width="2.28515625" style="3" customWidth="1"/>
    <col min="3574" max="3574" width="9.28515625" style="3" bestFit="1" customWidth="1"/>
    <col min="3575" max="3798" width="7.28515625" style="3"/>
    <col min="3799" max="3799" width="7.28515625" style="3" customWidth="1"/>
    <col min="3800" max="3800" width="2.28515625" style="3" customWidth="1"/>
    <col min="3801" max="3801" width="6" style="3" customWidth="1"/>
    <col min="3802" max="3803" width="2.28515625" style="3" customWidth="1"/>
    <col min="3804" max="3804" width="10.42578125" style="3" customWidth="1"/>
    <col min="3805" max="3805" width="2.28515625" style="3" customWidth="1"/>
    <col min="3806" max="3806" width="10.42578125" style="3" customWidth="1"/>
    <col min="3807" max="3807" width="2.28515625" style="3" customWidth="1"/>
    <col min="3808" max="3808" width="9" style="3" bestFit="1" customWidth="1"/>
    <col min="3809" max="3809" width="2.28515625" style="3" customWidth="1"/>
    <col min="3810" max="3810" width="9" style="3" bestFit="1" customWidth="1"/>
    <col min="3811" max="3811" width="2.28515625" style="3" customWidth="1"/>
    <col min="3812" max="3812" width="9" style="3" bestFit="1" customWidth="1"/>
    <col min="3813" max="3813" width="2.28515625" style="3" customWidth="1"/>
    <col min="3814" max="3814" width="9" style="3" bestFit="1" customWidth="1"/>
    <col min="3815" max="3815" width="2.28515625" style="3" customWidth="1"/>
    <col min="3816" max="3816" width="9" style="3" customWidth="1"/>
    <col min="3817" max="3817" width="2.28515625" style="3" customWidth="1"/>
    <col min="3818" max="3818" width="9" style="3" bestFit="1" customWidth="1"/>
    <col min="3819" max="3819" width="2.28515625" style="3" customWidth="1"/>
    <col min="3820" max="3820" width="9" style="3" bestFit="1" customWidth="1"/>
    <col min="3821" max="3821" width="2.28515625" style="3" customWidth="1"/>
    <col min="3822" max="3822" width="9" style="3" bestFit="1" customWidth="1"/>
    <col min="3823" max="3823" width="2.28515625" style="3" customWidth="1"/>
    <col min="3824" max="3824" width="9" style="3" bestFit="1" customWidth="1"/>
    <col min="3825" max="3825" width="2.28515625" style="3" customWidth="1"/>
    <col min="3826" max="3826" width="9.28515625" style="3" bestFit="1" customWidth="1"/>
    <col min="3827" max="3827" width="2.28515625" style="3" customWidth="1"/>
    <col min="3828" max="3828" width="9" style="3" bestFit="1" customWidth="1"/>
    <col min="3829" max="3829" width="2.28515625" style="3" customWidth="1"/>
    <col min="3830" max="3830" width="9.28515625" style="3" bestFit="1" customWidth="1"/>
    <col min="3831" max="4054" width="7.28515625" style="3"/>
    <col min="4055" max="4055" width="7.28515625" style="3" customWidth="1"/>
    <col min="4056" max="4056" width="2.28515625" style="3" customWidth="1"/>
    <col min="4057" max="4057" width="6" style="3" customWidth="1"/>
    <col min="4058" max="4059" width="2.28515625" style="3" customWidth="1"/>
    <col min="4060" max="4060" width="10.42578125" style="3" customWidth="1"/>
    <col min="4061" max="4061" width="2.28515625" style="3" customWidth="1"/>
    <col min="4062" max="4062" width="10.42578125" style="3" customWidth="1"/>
    <col min="4063" max="4063" width="2.28515625" style="3" customWidth="1"/>
    <col min="4064" max="4064" width="9" style="3" bestFit="1" customWidth="1"/>
    <col min="4065" max="4065" width="2.28515625" style="3" customWidth="1"/>
    <col min="4066" max="4066" width="9" style="3" bestFit="1" customWidth="1"/>
    <col min="4067" max="4067" width="2.28515625" style="3" customWidth="1"/>
    <col min="4068" max="4068" width="9" style="3" bestFit="1" customWidth="1"/>
    <col min="4069" max="4069" width="2.28515625" style="3" customWidth="1"/>
    <col min="4070" max="4070" width="9" style="3" bestFit="1" customWidth="1"/>
    <col min="4071" max="4071" width="2.28515625" style="3" customWidth="1"/>
    <col min="4072" max="4072" width="9" style="3" customWidth="1"/>
    <col min="4073" max="4073" width="2.28515625" style="3" customWidth="1"/>
    <col min="4074" max="4074" width="9" style="3" bestFit="1" customWidth="1"/>
    <col min="4075" max="4075" width="2.28515625" style="3" customWidth="1"/>
    <col min="4076" max="4076" width="9" style="3" bestFit="1" customWidth="1"/>
    <col min="4077" max="4077" width="2.28515625" style="3" customWidth="1"/>
    <col min="4078" max="4078" width="9" style="3" bestFit="1" customWidth="1"/>
    <col min="4079" max="4079" width="2.28515625" style="3" customWidth="1"/>
    <col min="4080" max="4080" width="9" style="3" bestFit="1" customWidth="1"/>
    <col min="4081" max="4081" width="2.28515625" style="3" customWidth="1"/>
    <col min="4082" max="4082" width="9.28515625" style="3" bestFit="1" customWidth="1"/>
    <col min="4083" max="4083" width="2.28515625" style="3" customWidth="1"/>
    <col min="4084" max="4084" width="9" style="3" bestFit="1" customWidth="1"/>
    <col min="4085" max="4085" width="2.28515625" style="3" customWidth="1"/>
    <col min="4086" max="4086" width="9.28515625" style="3" bestFit="1" customWidth="1"/>
    <col min="4087" max="4310" width="7.28515625" style="3"/>
    <col min="4311" max="4311" width="7.28515625" style="3" customWidth="1"/>
    <col min="4312" max="4312" width="2.28515625" style="3" customWidth="1"/>
    <col min="4313" max="4313" width="6" style="3" customWidth="1"/>
    <col min="4314" max="4315" width="2.28515625" style="3" customWidth="1"/>
    <col min="4316" max="4316" width="10.42578125" style="3" customWidth="1"/>
    <col min="4317" max="4317" width="2.28515625" style="3" customWidth="1"/>
    <col min="4318" max="4318" width="10.42578125" style="3" customWidth="1"/>
    <col min="4319" max="4319" width="2.28515625" style="3" customWidth="1"/>
    <col min="4320" max="4320" width="9" style="3" bestFit="1" customWidth="1"/>
    <col min="4321" max="4321" width="2.28515625" style="3" customWidth="1"/>
    <col min="4322" max="4322" width="9" style="3" bestFit="1" customWidth="1"/>
    <col min="4323" max="4323" width="2.28515625" style="3" customWidth="1"/>
    <col min="4324" max="4324" width="9" style="3" bestFit="1" customWidth="1"/>
    <col min="4325" max="4325" width="2.28515625" style="3" customWidth="1"/>
    <col min="4326" max="4326" width="9" style="3" bestFit="1" customWidth="1"/>
    <col min="4327" max="4327" width="2.28515625" style="3" customWidth="1"/>
    <col min="4328" max="4328" width="9" style="3" customWidth="1"/>
    <col min="4329" max="4329" width="2.28515625" style="3" customWidth="1"/>
    <col min="4330" max="4330" width="9" style="3" bestFit="1" customWidth="1"/>
    <col min="4331" max="4331" width="2.28515625" style="3" customWidth="1"/>
    <col min="4332" max="4332" width="9" style="3" bestFit="1" customWidth="1"/>
    <col min="4333" max="4333" width="2.28515625" style="3" customWidth="1"/>
    <col min="4334" max="4334" width="9" style="3" bestFit="1" customWidth="1"/>
    <col min="4335" max="4335" width="2.28515625" style="3" customWidth="1"/>
    <col min="4336" max="4336" width="9" style="3" bestFit="1" customWidth="1"/>
    <col min="4337" max="4337" width="2.28515625" style="3" customWidth="1"/>
    <col min="4338" max="4338" width="9.28515625" style="3" bestFit="1" customWidth="1"/>
    <col min="4339" max="4339" width="2.28515625" style="3" customWidth="1"/>
    <col min="4340" max="4340" width="9" style="3" bestFit="1" customWidth="1"/>
    <col min="4341" max="4341" width="2.28515625" style="3" customWidth="1"/>
    <col min="4342" max="4342" width="9.28515625" style="3" bestFit="1" customWidth="1"/>
    <col min="4343" max="4566" width="7.28515625" style="3"/>
    <col min="4567" max="4567" width="7.28515625" style="3" customWidth="1"/>
    <col min="4568" max="4568" width="2.28515625" style="3" customWidth="1"/>
    <col min="4569" max="4569" width="6" style="3" customWidth="1"/>
    <col min="4570" max="4571" width="2.28515625" style="3" customWidth="1"/>
    <col min="4572" max="4572" width="10.42578125" style="3" customWidth="1"/>
    <col min="4573" max="4573" width="2.28515625" style="3" customWidth="1"/>
    <col min="4574" max="4574" width="10.42578125" style="3" customWidth="1"/>
    <col min="4575" max="4575" width="2.28515625" style="3" customWidth="1"/>
    <col min="4576" max="4576" width="9" style="3" bestFit="1" customWidth="1"/>
    <col min="4577" max="4577" width="2.28515625" style="3" customWidth="1"/>
    <col min="4578" max="4578" width="9" style="3" bestFit="1" customWidth="1"/>
    <col min="4579" max="4579" width="2.28515625" style="3" customWidth="1"/>
    <col min="4580" max="4580" width="9" style="3" bestFit="1" customWidth="1"/>
    <col min="4581" max="4581" width="2.28515625" style="3" customWidth="1"/>
    <col min="4582" max="4582" width="9" style="3" bestFit="1" customWidth="1"/>
    <col min="4583" max="4583" width="2.28515625" style="3" customWidth="1"/>
    <col min="4584" max="4584" width="9" style="3" customWidth="1"/>
    <col min="4585" max="4585" width="2.28515625" style="3" customWidth="1"/>
    <col min="4586" max="4586" width="9" style="3" bestFit="1" customWidth="1"/>
    <col min="4587" max="4587" width="2.28515625" style="3" customWidth="1"/>
    <col min="4588" max="4588" width="9" style="3" bestFit="1" customWidth="1"/>
    <col min="4589" max="4589" width="2.28515625" style="3" customWidth="1"/>
    <col min="4590" max="4590" width="9" style="3" bestFit="1" customWidth="1"/>
    <col min="4591" max="4591" width="2.28515625" style="3" customWidth="1"/>
    <col min="4592" max="4592" width="9" style="3" bestFit="1" customWidth="1"/>
    <col min="4593" max="4593" width="2.28515625" style="3" customWidth="1"/>
    <col min="4594" max="4594" width="9.28515625" style="3" bestFit="1" customWidth="1"/>
    <col min="4595" max="4595" width="2.28515625" style="3" customWidth="1"/>
    <col min="4596" max="4596" width="9" style="3" bestFit="1" customWidth="1"/>
    <col min="4597" max="4597" width="2.28515625" style="3" customWidth="1"/>
    <col min="4598" max="4598" width="9.28515625" style="3" bestFit="1" customWidth="1"/>
    <col min="4599" max="4822" width="7.28515625" style="3"/>
    <col min="4823" max="4823" width="7.28515625" style="3" customWidth="1"/>
    <col min="4824" max="4824" width="2.28515625" style="3" customWidth="1"/>
    <col min="4825" max="4825" width="6" style="3" customWidth="1"/>
    <col min="4826" max="4827" width="2.28515625" style="3" customWidth="1"/>
    <col min="4828" max="4828" width="10.42578125" style="3" customWidth="1"/>
    <col min="4829" max="4829" width="2.28515625" style="3" customWidth="1"/>
    <col min="4830" max="4830" width="10.42578125" style="3" customWidth="1"/>
    <col min="4831" max="4831" width="2.28515625" style="3" customWidth="1"/>
    <col min="4832" max="4832" width="9" style="3" bestFit="1" customWidth="1"/>
    <col min="4833" max="4833" width="2.28515625" style="3" customWidth="1"/>
    <col min="4834" max="4834" width="9" style="3" bestFit="1" customWidth="1"/>
    <col min="4835" max="4835" width="2.28515625" style="3" customWidth="1"/>
    <col min="4836" max="4836" width="9" style="3" bestFit="1" customWidth="1"/>
    <col min="4837" max="4837" width="2.28515625" style="3" customWidth="1"/>
    <col min="4838" max="4838" width="9" style="3" bestFit="1" customWidth="1"/>
    <col min="4839" max="4839" width="2.28515625" style="3" customWidth="1"/>
    <col min="4840" max="4840" width="9" style="3" customWidth="1"/>
    <col min="4841" max="4841" width="2.28515625" style="3" customWidth="1"/>
    <col min="4842" max="4842" width="9" style="3" bestFit="1" customWidth="1"/>
    <col min="4843" max="4843" width="2.28515625" style="3" customWidth="1"/>
    <col min="4844" max="4844" width="9" style="3" bestFit="1" customWidth="1"/>
    <col min="4845" max="4845" width="2.28515625" style="3" customWidth="1"/>
    <col min="4846" max="4846" width="9" style="3" bestFit="1" customWidth="1"/>
    <col min="4847" max="4847" width="2.28515625" style="3" customWidth="1"/>
    <col min="4848" max="4848" width="9" style="3" bestFit="1" customWidth="1"/>
    <col min="4849" max="4849" width="2.28515625" style="3" customWidth="1"/>
    <col min="4850" max="4850" width="9.28515625" style="3" bestFit="1" customWidth="1"/>
    <col min="4851" max="4851" width="2.28515625" style="3" customWidth="1"/>
    <col min="4852" max="4852" width="9" style="3" bestFit="1" customWidth="1"/>
    <col min="4853" max="4853" width="2.28515625" style="3" customWidth="1"/>
    <col min="4854" max="4854" width="9.28515625" style="3" bestFit="1" customWidth="1"/>
    <col min="4855" max="5078" width="7.28515625" style="3"/>
    <col min="5079" max="5079" width="7.28515625" style="3" customWidth="1"/>
    <col min="5080" max="5080" width="2.28515625" style="3" customWidth="1"/>
    <col min="5081" max="5081" width="6" style="3" customWidth="1"/>
    <col min="5082" max="5083" width="2.28515625" style="3" customWidth="1"/>
    <col min="5084" max="5084" width="10.42578125" style="3" customWidth="1"/>
    <col min="5085" max="5085" width="2.28515625" style="3" customWidth="1"/>
    <col min="5086" max="5086" width="10.42578125" style="3" customWidth="1"/>
    <col min="5087" max="5087" width="2.28515625" style="3" customWidth="1"/>
    <col min="5088" max="5088" width="9" style="3" bestFit="1" customWidth="1"/>
    <col min="5089" max="5089" width="2.28515625" style="3" customWidth="1"/>
    <col min="5090" max="5090" width="9" style="3" bestFit="1" customWidth="1"/>
    <col min="5091" max="5091" width="2.28515625" style="3" customWidth="1"/>
    <col min="5092" max="5092" width="9" style="3" bestFit="1" customWidth="1"/>
    <col min="5093" max="5093" width="2.28515625" style="3" customWidth="1"/>
    <col min="5094" max="5094" width="9" style="3" bestFit="1" customWidth="1"/>
    <col min="5095" max="5095" width="2.28515625" style="3" customWidth="1"/>
    <col min="5096" max="5096" width="9" style="3" customWidth="1"/>
    <col min="5097" max="5097" width="2.28515625" style="3" customWidth="1"/>
    <col min="5098" max="5098" width="9" style="3" bestFit="1" customWidth="1"/>
    <col min="5099" max="5099" width="2.28515625" style="3" customWidth="1"/>
    <col min="5100" max="5100" width="9" style="3" bestFit="1" customWidth="1"/>
    <col min="5101" max="5101" width="2.28515625" style="3" customWidth="1"/>
    <col min="5102" max="5102" width="9" style="3" bestFit="1" customWidth="1"/>
    <col min="5103" max="5103" width="2.28515625" style="3" customWidth="1"/>
    <col min="5104" max="5104" width="9" style="3" bestFit="1" customWidth="1"/>
    <col min="5105" max="5105" width="2.28515625" style="3" customWidth="1"/>
    <col min="5106" max="5106" width="9.28515625" style="3" bestFit="1" customWidth="1"/>
    <col min="5107" max="5107" width="2.28515625" style="3" customWidth="1"/>
    <col min="5108" max="5108" width="9" style="3" bestFit="1" customWidth="1"/>
    <col min="5109" max="5109" width="2.28515625" style="3" customWidth="1"/>
    <col min="5110" max="5110" width="9.28515625" style="3" bestFit="1" customWidth="1"/>
    <col min="5111" max="5334" width="7.28515625" style="3"/>
    <col min="5335" max="5335" width="7.28515625" style="3" customWidth="1"/>
    <col min="5336" max="5336" width="2.28515625" style="3" customWidth="1"/>
    <col min="5337" max="5337" width="6" style="3" customWidth="1"/>
    <col min="5338" max="5339" width="2.28515625" style="3" customWidth="1"/>
    <col min="5340" max="5340" width="10.42578125" style="3" customWidth="1"/>
    <col min="5341" max="5341" width="2.28515625" style="3" customWidth="1"/>
    <col min="5342" max="5342" width="10.42578125" style="3" customWidth="1"/>
    <col min="5343" max="5343" width="2.28515625" style="3" customWidth="1"/>
    <col min="5344" max="5344" width="9" style="3" bestFit="1" customWidth="1"/>
    <col min="5345" max="5345" width="2.28515625" style="3" customWidth="1"/>
    <col min="5346" max="5346" width="9" style="3" bestFit="1" customWidth="1"/>
    <col min="5347" max="5347" width="2.28515625" style="3" customWidth="1"/>
    <col min="5348" max="5348" width="9" style="3" bestFit="1" customWidth="1"/>
    <col min="5349" max="5349" width="2.28515625" style="3" customWidth="1"/>
    <col min="5350" max="5350" width="9" style="3" bestFit="1" customWidth="1"/>
    <col min="5351" max="5351" width="2.28515625" style="3" customWidth="1"/>
    <col min="5352" max="5352" width="9" style="3" customWidth="1"/>
    <col min="5353" max="5353" width="2.28515625" style="3" customWidth="1"/>
    <col min="5354" max="5354" width="9" style="3" bestFit="1" customWidth="1"/>
    <col min="5355" max="5355" width="2.28515625" style="3" customWidth="1"/>
    <col min="5356" max="5356" width="9" style="3" bestFit="1" customWidth="1"/>
    <col min="5357" max="5357" width="2.28515625" style="3" customWidth="1"/>
    <col min="5358" max="5358" width="9" style="3" bestFit="1" customWidth="1"/>
    <col min="5359" max="5359" width="2.28515625" style="3" customWidth="1"/>
    <col min="5360" max="5360" width="9" style="3" bestFit="1" customWidth="1"/>
    <col min="5361" max="5361" width="2.28515625" style="3" customWidth="1"/>
    <col min="5362" max="5362" width="9.28515625" style="3" bestFit="1" customWidth="1"/>
    <col min="5363" max="5363" width="2.28515625" style="3" customWidth="1"/>
    <col min="5364" max="5364" width="9" style="3" bestFit="1" customWidth="1"/>
    <col min="5365" max="5365" width="2.28515625" style="3" customWidth="1"/>
    <col min="5366" max="5366" width="9.28515625" style="3" bestFit="1" customWidth="1"/>
    <col min="5367" max="5590" width="7.28515625" style="3"/>
    <col min="5591" max="5591" width="7.28515625" style="3" customWidth="1"/>
    <col min="5592" max="5592" width="2.28515625" style="3" customWidth="1"/>
    <col min="5593" max="5593" width="6" style="3" customWidth="1"/>
    <col min="5594" max="5595" width="2.28515625" style="3" customWidth="1"/>
    <col min="5596" max="5596" width="10.42578125" style="3" customWidth="1"/>
    <col min="5597" max="5597" width="2.28515625" style="3" customWidth="1"/>
    <col min="5598" max="5598" width="10.42578125" style="3" customWidth="1"/>
    <col min="5599" max="5599" width="2.28515625" style="3" customWidth="1"/>
    <col min="5600" max="5600" width="9" style="3" bestFit="1" customWidth="1"/>
    <col min="5601" max="5601" width="2.28515625" style="3" customWidth="1"/>
    <col min="5602" max="5602" width="9" style="3" bestFit="1" customWidth="1"/>
    <col min="5603" max="5603" width="2.28515625" style="3" customWidth="1"/>
    <col min="5604" max="5604" width="9" style="3" bestFit="1" customWidth="1"/>
    <col min="5605" max="5605" width="2.28515625" style="3" customWidth="1"/>
    <col min="5606" max="5606" width="9" style="3" bestFit="1" customWidth="1"/>
    <col min="5607" max="5607" width="2.28515625" style="3" customWidth="1"/>
    <col min="5608" max="5608" width="9" style="3" customWidth="1"/>
    <col min="5609" max="5609" width="2.28515625" style="3" customWidth="1"/>
    <col min="5610" max="5610" width="9" style="3" bestFit="1" customWidth="1"/>
    <col min="5611" max="5611" width="2.28515625" style="3" customWidth="1"/>
    <col min="5612" max="5612" width="9" style="3" bestFit="1" customWidth="1"/>
    <col min="5613" max="5613" width="2.28515625" style="3" customWidth="1"/>
    <col min="5614" max="5614" width="9" style="3" bestFit="1" customWidth="1"/>
    <col min="5615" max="5615" width="2.28515625" style="3" customWidth="1"/>
    <col min="5616" max="5616" width="9" style="3" bestFit="1" customWidth="1"/>
    <col min="5617" max="5617" width="2.28515625" style="3" customWidth="1"/>
    <col min="5618" max="5618" width="9.28515625" style="3" bestFit="1" customWidth="1"/>
    <col min="5619" max="5619" width="2.28515625" style="3" customWidth="1"/>
    <col min="5620" max="5620" width="9" style="3" bestFit="1" customWidth="1"/>
    <col min="5621" max="5621" width="2.28515625" style="3" customWidth="1"/>
    <col min="5622" max="5622" width="9.28515625" style="3" bestFit="1" customWidth="1"/>
    <col min="5623" max="5846" width="7.28515625" style="3"/>
    <col min="5847" max="5847" width="7.28515625" style="3" customWidth="1"/>
    <col min="5848" max="5848" width="2.28515625" style="3" customWidth="1"/>
    <col min="5849" max="5849" width="6" style="3" customWidth="1"/>
    <col min="5850" max="5851" width="2.28515625" style="3" customWidth="1"/>
    <col min="5852" max="5852" width="10.42578125" style="3" customWidth="1"/>
    <col min="5853" max="5853" width="2.28515625" style="3" customWidth="1"/>
    <col min="5854" max="5854" width="10.42578125" style="3" customWidth="1"/>
    <col min="5855" max="5855" width="2.28515625" style="3" customWidth="1"/>
    <col min="5856" max="5856" width="9" style="3" bestFit="1" customWidth="1"/>
    <col min="5857" max="5857" width="2.28515625" style="3" customWidth="1"/>
    <col min="5858" max="5858" width="9" style="3" bestFit="1" customWidth="1"/>
    <col min="5859" max="5859" width="2.28515625" style="3" customWidth="1"/>
    <col min="5860" max="5860" width="9" style="3" bestFit="1" customWidth="1"/>
    <col min="5861" max="5861" width="2.28515625" style="3" customWidth="1"/>
    <col min="5862" max="5862" width="9" style="3" bestFit="1" customWidth="1"/>
    <col min="5863" max="5863" width="2.28515625" style="3" customWidth="1"/>
    <col min="5864" max="5864" width="9" style="3" customWidth="1"/>
    <col min="5865" max="5865" width="2.28515625" style="3" customWidth="1"/>
    <col min="5866" max="5866" width="9" style="3" bestFit="1" customWidth="1"/>
    <col min="5867" max="5867" width="2.28515625" style="3" customWidth="1"/>
    <col min="5868" max="5868" width="9" style="3" bestFit="1" customWidth="1"/>
    <col min="5869" max="5869" width="2.28515625" style="3" customWidth="1"/>
    <col min="5870" max="5870" width="9" style="3" bestFit="1" customWidth="1"/>
    <col min="5871" max="5871" width="2.28515625" style="3" customWidth="1"/>
    <col min="5872" max="5872" width="9" style="3" bestFit="1" customWidth="1"/>
    <col min="5873" max="5873" width="2.28515625" style="3" customWidth="1"/>
    <col min="5874" max="5874" width="9.28515625" style="3" bestFit="1" customWidth="1"/>
    <col min="5875" max="5875" width="2.28515625" style="3" customWidth="1"/>
    <col min="5876" max="5876" width="9" style="3" bestFit="1" customWidth="1"/>
    <col min="5877" max="5877" width="2.28515625" style="3" customWidth="1"/>
    <col min="5878" max="5878" width="9.28515625" style="3" bestFit="1" customWidth="1"/>
    <col min="5879" max="6102" width="7.28515625" style="3"/>
    <col min="6103" max="6103" width="7.28515625" style="3" customWidth="1"/>
    <col min="6104" max="6104" width="2.28515625" style="3" customWidth="1"/>
    <col min="6105" max="6105" width="6" style="3" customWidth="1"/>
    <col min="6106" max="6107" width="2.28515625" style="3" customWidth="1"/>
    <col min="6108" max="6108" width="10.42578125" style="3" customWidth="1"/>
    <col min="6109" max="6109" width="2.28515625" style="3" customWidth="1"/>
    <col min="6110" max="6110" width="10.42578125" style="3" customWidth="1"/>
    <col min="6111" max="6111" width="2.28515625" style="3" customWidth="1"/>
    <col min="6112" max="6112" width="9" style="3" bestFit="1" customWidth="1"/>
    <col min="6113" max="6113" width="2.28515625" style="3" customWidth="1"/>
    <col min="6114" max="6114" width="9" style="3" bestFit="1" customWidth="1"/>
    <col min="6115" max="6115" width="2.28515625" style="3" customWidth="1"/>
    <col min="6116" max="6116" width="9" style="3" bestFit="1" customWidth="1"/>
    <col min="6117" max="6117" width="2.28515625" style="3" customWidth="1"/>
    <col min="6118" max="6118" width="9" style="3" bestFit="1" customWidth="1"/>
    <col min="6119" max="6119" width="2.28515625" style="3" customWidth="1"/>
    <col min="6120" max="6120" width="9" style="3" customWidth="1"/>
    <col min="6121" max="6121" width="2.28515625" style="3" customWidth="1"/>
    <col min="6122" max="6122" width="9" style="3" bestFit="1" customWidth="1"/>
    <col min="6123" max="6123" width="2.28515625" style="3" customWidth="1"/>
    <col min="6124" max="6124" width="9" style="3" bestFit="1" customWidth="1"/>
    <col min="6125" max="6125" width="2.28515625" style="3" customWidth="1"/>
    <col min="6126" max="6126" width="9" style="3" bestFit="1" customWidth="1"/>
    <col min="6127" max="6127" width="2.28515625" style="3" customWidth="1"/>
    <col min="6128" max="6128" width="9" style="3" bestFit="1" customWidth="1"/>
    <col min="6129" max="6129" width="2.28515625" style="3" customWidth="1"/>
    <col min="6130" max="6130" width="9.28515625" style="3" bestFit="1" customWidth="1"/>
    <col min="6131" max="6131" width="2.28515625" style="3" customWidth="1"/>
    <col min="6132" max="6132" width="9" style="3" bestFit="1" customWidth="1"/>
    <col min="6133" max="6133" width="2.28515625" style="3" customWidth="1"/>
    <col min="6134" max="6134" width="9.28515625" style="3" bestFit="1" customWidth="1"/>
    <col min="6135" max="6358" width="7.28515625" style="3"/>
    <col min="6359" max="6359" width="7.28515625" style="3" customWidth="1"/>
    <col min="6360" max="6360" width="2.28515625" style="3" customWidth="1"/>
    <col min="6361" max="6361" width="6" style="3" customWidth="1"/>
    <col min="6362" max="6363" width="2.28515625" style="3" customWidth="1"/>
    <col min="6364" max="6364" width="10.42578125" style="3" customWidth="1"/>
    <col min="6365" max="6365" width="2.28515625" style="3" customWidth="1"/>
    <col min="6366" max="6366" width="10.42578125" style="3" customWidth="1"/>
    <col min="6367" max="6367" width="2.28515625" style="3" customWidth="1"/>
    <col min="6368" max="6368" width="9" style="3" bestFit="1" customWidth="1"/>
    <col min="6369" max="6369" width="2.28515625" style="3" customWidth="1"/>
    <col min="6370" max="6370" width="9" style="3" bestFit="1" customWidth="1"/>
    <col min="6371" max="6371" width="2.28515625" style="3" customWidth="1"/>
    <col min="6372" max="6372" width="9" style="3" bestFit="1" customWidth="1"/>
    <col min="6373" max="6373" width="2.28515625" style="3" customWidth="1"/>
    <col min="6374" max="6374" width="9" style="3" bestFit="1" customWidth="1"/>
    <col min="6375" max="6375" width="2.28515625" style="3" customWidth="1"/>
    <col min="6376" max="6376" width="9" style="3" customWidth="1"/>
    <col min="6377" max="6377" width="2.28515625" style="3" customWidth="1"/>
    <col min="6378" max="6378" width="9" style="3" bestFit="1" customWidth="1"/>
    <col min="6379" max="6379" width="2.28515625" style="3" customWidth="1"/>
    <col min="6380" max="6380" width="9" style="3" bestFit="1" customWidth="1"/>
    <col min="6381" max="6381" width="2.28515625" style="3" customWidth="1"/>
    <col min="6382" max="6382" width="9" style="3" bestFit="1" customWidth="1"/>
    <col min="6383" max="6383" width="2.28515625" style="3" customWidth="1"/>
    <col min="6384" max="6384" width="9" style="3" bestFit="1" customWidth="1"/>
    <col min="6385" max="6385" width="2.28515625" style="3" customWidth="1"/>
    <col min="6386" max="6386" width="9.28515625" style="3" bestFit="1" customWidth="1"/>
    <col min="6387" max="6387" width="2.28515625" style="3" customWidth="1"/>
    <col min="6388" max="6388" width="9" style="3" bestFit="1" customWidth="1"/>
    <col min="6389" max="6389" width="2.28515625" style="3" customWidth="1"/>
    <col min="6390" max="6390" width="9.28515625" style="3" bestFit="1" customWidth="1"/>
    <col min="6391" max="6614" width="7.28515625" style="3"/>
    <col min="6615" max="6615" width="7.28515625" style="3" customWidth="1"/>
    <col min="6616" max="6616" width="2.28515625" style="3" customWidth="1"/>
    <col min="6617" max="6617" width="6" style="3" customWidth="1"/>
    <col min="6618" max="6619" width="2.28515625" style="3" customWidth="1"/>
    <col min="6620" max="6620" width="10.42578125" style="3" customWidth="1"/>
    <col min="6621" max="6621" width="2.28515625" style="3" customWidth="1"/>
    <col min="6622" max="6622" width="10.42578125" style="3" customWidth="1"/>
    <col min="6623" max="6623" width="2.28515625" style="3" customWidth="1"/>
    <col min="6624" max="6624" width="9" style="3" bestFit="1" customWidth="1"/>
    <col min="6625" max="6625" width="2.28515625" style="3" customWidth="1"/>
    <col min="6626" max="6626" width="9" style="3" bestFit="1" customWidth="1"/>
    <col min="6627" max="6627" width="2.28515625" style="3" customWidth="1"/>
    <col min="6628" max="6628" width="9" style="3" bestFit="1" customWidth="1"/>
    <col min="6629" max="6629" width="2.28515625" style="3" customWidth="1"/>
    <col min="6630" max="6630" width="9" style="3" bestFit="1" customWidth="1"/>
    <col min="6631" max="6631" width="2.28515625" style="3" customWidth="1"/>
    <col min="6632" max="6632" width="9" style="3" customWidth="1"/>
    <col min="6633" max="6633" width="2.28515625" style="3" customWidth="1"/>
    <col min="6634" max="6634" width="9" style="3" bestFit="1" customWidth="1"/>
    <col min="6635" max="6635" width="2.28515625" style="3" customWidth="1"/>
    <col min="6636" max="6636" width="9" style="3" bestFit="1" customWidth="1"/>
    <col min="6637" max="6637" width="2.28515625" style="3" customWidth="1"/>
    <col min="6638" max="6638" width="9" style="3" bestFit="1" customWidth="1"/>
    <col min="6639" max="6639" width="2.28515625" style="3" customWidth="1"/>
    <col min="6640" max="6640" width="9" style="3" bestFit="1" customWidth="1"/>
    <col min="6641" max="6641" width="2.28515625" style="3" customWidth="1"/>
    <col min="6642" max="6642" width="9.28515625" style="3" bestFit="1" customWidth="1"/>
    <col min="6643" max="6643" width="2.28515625" style="3" customWidth="1"/>
    <col min="6644" max="6644" width="9" style="3" bestFit="1" customWidth="1"/>
    <col min="6645" max="6645" width="2.28515625" style="3" customWidth="1"/>
    <col min="6646" max="6646" width="9.28515625" style="3" bestFit="1" customWidth="1"/>
    <col min="6647" max="6870" width="7.28515625" style="3"/>
    <col min="6871" max="6871" width="7.28515625" style="3" customWidth="1"/>
    <col min="6872" max="6872" width="2.28515625" style="3" customWidth="1"/>
    <col min="6873" max="6873" width="6" style="3" customWidth="1"/>
    <col min="6874" max="6875" width="2.28515625" style="3" customWidth="1"/>
    <col min="6876" max="6876" width="10.42578125" style="3" customWidth="1"/>
    <col min="6877" max="6877" width="2.28515625" style="3" customWidth="1"/>
    <col min="6878" max="6878" width="10.42578125" style="3" customWidth="1"/>
    <col min="6879" max="6879" width="2.28515625" style="3" customWidth="1"/>
    <col min="6880" max="6880" width="9" style="3" bestFit="1" customWidth="1"/>
    <col min="6881" max="6881" width="2.28515625" style="3" customWidth="1"/>
    <col min="6882" max="6882" width="9" style="3" bestFit="1" customWidth="1"/>
    <col min="6883" max="6883" width="2.28515625" style="3" customWidth="1"/>
    <col min="6884" max="6884" width="9" style="3" bestFit="1" customWidth="1"/>
    <col min="6885" max="6885" width="2.28515625" style="3" customWidth="1"/>
    <col min="6886" max="6886" width="9" style="3" bestFit="1" customWidth="1"/>
    <col min="6887" max="6887" width="2.28515625" style="3" customWidth="1"/>
    <col min="6888" max="6888" width="9" style="3" customWidth="1"/>
    <col min="6889" max="6889" width="2.28515625" style="3" customWidth="1"/>
    <col min="6890" max="6890" width="9" style="3" bestFit="1" customWidth="1"/>
    <col min="6891" max="6891" width="2.28515625" style="3" customWidth="1"/>
    <col min="6892" max="6892" width="9" style="3" bestFit="1" customWidth="1"/>
    <col min="6893" max="6893" width="2.28515625" style="3" customWidth="1"/>
    <col min="6894" max="6894" width="9" style="3" bestFit="1" customWidth="1"/>
    <col min="6895" max="6895" width="2.28515625" style="3" customWidth="1"/>
    <col min="6896" max="6896" width="9" style="3" bestFit="1" customWidth="1"/>
    <col min="6897" max="6897" width="2.28515625" style="3" customWidth="1"/>
    <col min="6898" max="6898" width="9.28515625" style="3" bestFit="1" customWidth="1"/>
    <col min="6899" max="6899" width="2.28515625" style="3" customWidth="1"/>
    <col min="6900" max="6900" width="9" style="3" bestFit="1" customWidth="1"/>
    <col min="6901" max="6901" width="2.28515625" style="3" customWidth="1"/>
    <col min="6902" max="6902" width="9.28515625" style="3" bestFit="1" customWidth="1"/>
    <col min="6903" max="7126" width="7.28515625" style="3"/>
    <col min="7127" max="7127" width="7.28515625" style="3" customWidth="1"/>
    <col min="7128" max="7128" width="2.28515625" style="3" customWidth="1"/>
    <col min="7129" max="7129" width="6" style="3" customWidth="1"/>
    <col min="7130" max="7131" width="2.28515625" style="3" customWidth="1"/>
    <col min="7132" max="7132" width="10.42578125" style="3" customWidth="1"/>
    <col min="7133" max="7133" width="2.28515625" style="3" customWidth="1"/>
    <col min="7134" max="7134" width="10.42578125" style="3" customWidth="1"/>
    <col min="7135" max="7135" width="2.28515625" style="3" customWidth="1"/>
    <col min="7136" max="7136" width="9" style="3" bestFit="1" customWidth="1"/>
    <col min="7137" max="7137" width="2.28515625" style="3" customWidth="1"/>
    <col min="7138" max="7138" width="9" style="3" bestFit="1" customWidth="1"/>
    <col min="7139" max="7139" width="2.28515625" style="3" customWidth="1"/>
    <col min="7140" max="7140" width="9" style="3" bestFit="1" customWidth="1"/>
    <col min="7141" max="7141" width="2.28515625" style="3" customWidth="1"/>
    <col min="7142" max="7142" width="9" style="3" bestFit="1" customWidth="1"/>
    <col min="7143" max="7143" width="2.28515625" style="3" customWidth="1"/>
    <col min="7144" max="7144" width="9" style="3" customWidth="1"/>
    <col min="7145" max="7145" width="2.28515625" style="3" customWidth="1"/>
    <col min="7146" max="7146" width="9" style="3" bestFit="1" customWidth="1"/>
    <col min="7147" max="7147" width="2.28515625" style="3" customWidth="1"/>
    <col min="7148" max="7148" width="9" style="3" bestFit="1" customWidth="1"/>
    <col min="7149" max="7149" width="2.28515625" style="3" customWidth="1"/>
    <col min="7150" max="7150" width="9" style="3" bestFit="1" customWidth="1"/>
    <col min="7151" max="7151" width="2.28515625" style="3" customWidth="1"/>
    <col min="7152" max="7152" width="9" style="3" bestFit="1" customWidth="1"/>
    <col min="7153" max="7153" width="2.28515625" style="3" customWidth="1"/>
    <col min="7154" max="7154" width="9.28515625" style="3" bestFit="1" customWidth="1"/>
    <col min="7155" max="7155" width="2.28515625" style="3" customWidth="1"/>
    <col min="7156" max="7156" width="9" style="3" bestFit="1" customWidth="1"/>
    <col min="7157" max="7157" width="2.28515625" style="3" customWidth="1"/>
    <col min="7158" max="7158" width="9.28515625" style="3" bestFit="1" customWidth="1"/>
    <col min="7159" max="7382" width="7.28515625" style="3"/>
    <col min="7383" max="7383" width="7.28515625" style="3" customWidth="1"/>
    <col min="7384" max="7384" width="2.28515625" style="3" customWidth="1"/>
    <col min="7385" max="7385" width="6" style="3" customWidth="1"/>
    <col min="7386" max="7387" width="2.28515625" style="3" customWidth="1"/>
    <col min="7388" max="7388" width="10.42578125" style="3" customWidth="1"/>
    <col min="7389" max="7389" width="2.28515625" style="3" customWidth="1"/>
    <col min="7390" max="7390" width="10.42578125" style="3" customWidth="1"/>
    <col min="7391" max="7391" width="2.28515625" style="3" customWidth="1"/>
    <col min="7392" max="7392" width="9" style="3" bestFit="1" customWidth="1"/>
    <col min="7393" max="7393" width="2.28515625" style="3" customWidth="1"/>
    <col min="7394" max="7394" width="9" style="3" bestFit="1" customWidth="1"/>
    <col min="7395" max="7395" width="2.28515625" style="3" customWidth="1"/>
    <col min="7396" max="7396" width="9" style="3" bestFit="1" customWidth="1"/>
    <col min="7397" max="7397" width="2.28515625" style="3" customWidth="1"/>
    <col min="7398" max="7398" width="9" style="3" bestFit="1" customWidth="1"/>
    <col min="7399" max="7399" width="2.28515625" style="3" customWidth="1"/>
    <col min="7400" max="7400" width="9" style="3" customWidth="1"/>
    <col min="7401" max="7401" width="2.28515625" style="3" customWidth="1"/>
    <col min="7402" max="7402" width="9" style="3" bestFit="1" customWidth="1"/>
    <col min="7403" max="7403" width="2.28515625" style="3" customWidth="1"/>
    <col min="7404" max="7404" width="9" style="3" bestFit="1" customWidth="1"/>
    <col min="7405" max="7405" width="2.28515625" style="3" customWidth="1"/>
    <col min="7406" max="7406" width="9" style="3" bestFit="1" customWidth="1"/>
    <col min="7407" max="7407" width="2.28515625" style="3" customWidth="1"/>
    <col min="7408" max="7408" width="9" style="3" bestFit="1" customWidth="1"/>
    <col min="7409" max="7409" width="2.28515625" style="3" customWidth="1"/>
    <col min="7410" max="7410" width="9.28515625" style="3" bestFit="1" customWidth="1"/>
    <col min="7411" max="7411" width="2.28515625" style="3" customWidth="1"/>
    <col min="7412" max="7412" width="9" style="3" bestFit="1" customWidth="1"/>
    <col min="7413" max="7413" width="2.28515625" style="3" customWidth="1"/>
    <col min="7414" max="7414" width="9.28515625" style="3" bestFit="1" customWidth="1"/>
    <col min="7415" max="7638" width="7.28515625" style="3"/>
    <col min="7639" max="7639" width="7.28515625" style="3" customWidth="1"/>
    <col min="7640" max="7640" width="2.28515625" style="3" customWidth="1"/>
    <col min="7641" max="7641" width="6" style="3" customWidth="1"/>
    <col min="7642" max="7643" width="2.28515625" style="3" customWidth="1"/>
    <col min="7644" max="7644" width="10.42578125" style="3" customWidth="1"/>
    <col min="7645" max="7645" width="2.28515625" style="3" customWidth="1"/>
    <col min="7646" max="7646" width="10.42578125" style="3" customWidth="1"/>
    <col min="7647" max="7647" width="2.28515625" style="3" customWidth="1"/>
    <col min="7648" max="7648" width="9" style="3" bestFit="1" customWidth="1"/>
    <col min="7649" max="7649" width="2.28515625" style="3" customWidth="1"/>
    <col min="7650" max="7650" width="9" style="3" bestFit="1" customWidth="1"/>
    <col min="7651" max="7651" width="2.28515625" style="3" customWidth="1"/>
    <col min="7652" max="7652" width="9" style="3" bestFit="1" customWidth="1"/>
    <col min="7653" max="7653" width="2.28515625" style="3" customWidth="1"/>
    <col min="7654" max="7654" width="9" style="3" bestFit="1" customWidth="1"/>
    <col min="7655" max="7655" width="2.28515625" style="3" customWidth="1"/>
    <col min="7656" max="7656" width="9" style="3" customWidth="1"/>
    <col min="7657" max="7657" width="2.28515625" style="3" customWidth="1"/>
    <col min="7658" max="7658" width="9" style="3" bestFit="1" customWidth="1"/>
    <col min="7659" max="7659" width="2.28515625" style="3" customWidth="1"/>
    <col min="7660" max="7660" width="9" style="3" bestFit="1" customWidth="1"/>
    <col min="7661" max="7661" width="2.28515625" style="3" customWidth="1"/>
    <col min="7662" max="7662" width="9" style="3" bestFit="1" customWidth="1"/>
    <col min="7663" max="7663" width="2.28515625" style="3" customWidth="1"/>
    <col min="7664" max="7664" width="9" style="3" bestFit="1" customWidth="1"/>
    <col min="7665" max="7665" width="2.28515625" style="3" customWidth="1"/>
    <col min="7666" max="7666" width="9.28515625" style="3" bestFit="1" customWidth="1"/>
    <col min="7667" max="7667" width="2.28515625" style="3" customWidth="1"/>
    <col min="7668" max="7668" width="9" style="3" bestFit="1" customWidth="1"/>
    <col min="7669" max="7669" width="2.28515625" style="3" customWidth="1"/>
    <col min="7670" max="7670" width="9.28515625" style="3" bestFit="1" customWidth="1"/>
    <col min="7671" max="7894" width="7.28515625" style="3"/>
    <col min="7895" max="7895" width="7.28515625" style="3" customWidth="1"/>
    <col min="7896" max="7896" width="2.28515625" style="3" customWidth="1"/>
    <col min="7897" max="7897" width="6" style="3" customWidth="1"/>
    <col min="7898" max="7899" width="2.28515625" style="3" customWidth="1"/>
    <col min="7900" max="7900" width="10.42578125" style="3" customWidth="1"/>
    <col min="7901" max="7901" width="2.28515625" style="3" customWidth="1"/>
    <col min="7902" max="7902" width="10.42578125" style="3" customWidth="1"/>
    <col min="7903" max="7903" width="2.28515625" style="3" customWidth="1"/>
    <col min="7904" max="7904" width="9" style="3" bestFit="1" customWidth="1"/>
    <col min="7905" max="7905" width="2.28515625" style="3" customWidth="1"/>
    <col min="7906" max="7906" width="9" style="3" bestFit="1" customWidth="1"/>
    <col min="7907" max="7907" width="2.28515625" style="3" customWidth="1"/>
    <col min="7908" max="7908" width="9" style="3" bestFit="1" customWidth="1"/>
    <col min="7909" max="7909" width="2.28515625" style="3" customWidth="1"/>
    <col min="7910" max="7910" width="9" style="3" bestFit="1" customWidth="1"/>
    <col min="7911" max="7911" width="2.28515625" style="3" customWidth="1"/>
    <col min="7912" max="7912" width="9" style="3" customWidth="1"/>
    <col min="7913" max="7913" width="2.28515625" style="3" customWidth="1"/>
    <col min="7914" max="7914" width="9" style="3" bestFit="1" customWidth="1"/>
    <col min="7915" max="7915" width="2.28515625" style="3" customWidth="1"/>
    <col min="7916" max="7916" width="9" style="3" bestFit="1" customWidth="1"/>
    <col min="7917" max="7917" width="2.28515625" style="3" customWidth="1"/>
    <col min="7918" max="7918" width="9" style="3" bestFit="1" customWidth="1"/>
    <col min="7919" max="7919" width="2.28515625" style="3" customWidth="1"/>
    <col min="7920" max="7920" width="9" style="3" bestFit="1" customWidth="1"/>
    <col min="7921" max="7921" width="2.28515625" style="3" customWidth="1"/>
    <col min="7922" max="7922" width="9.28515625" style="3" bestFit="1" customWidth="1"/>
    <col min="7923" max="7923" width="2.28515625" style="3" customWidth="1"/>
    <col min="7924" max="7924" width="9" style="3" bestFit="1" customWidth="1"/>
    <col min="7925" max="7925" width="2.28515625" style="3" customWidth="1"/>
    <col min="7926" max="7926" width="9.28515625" style="3" bestFit="1" customWidth="1"/>
    <col min="7927" max="8150" width="7.28515625" style="3"/>
    <col min="8151" max="8151" width="7.28515625" style="3" customWidth="1"/>
    <col min="8152" max="8152" width="2.28515625" style="3" customWidth="1"/>
    <col min="8153" max="8153" width="6" style="3" customWidth="1"/>
    <col min="8154" max="8155" width="2.28515625" style="3" customWidth="1"/>
    <col min="8156" max="8156" width="10.42578125" style="3" customWidth="1"/>
    <col min="8157" max="8157" width="2.28515625" style="3" customWidth="1"/>
    <col min="8158" max="8158" width="10.42578125" style="3" customWidth="1"/>
    <col min="8159" max="8159" width="2.28515625" style="3" customWidth="1"/>
    <col min="8160" max="8160" width="9" style="3" bestFit="1" customWidth="1"/>
    <col min="8161" max="8161" width="2.28515625" style="3" customWidth="1"/>
    <col min="8162" max="8162" width="9" style="3" bestFit="1" customWidth="1"/>
    <col min="8163" max="8163" width="2.28515625" style="3" customWidth="1"/>
    <col min="8164" max="8164" width="9" style="3" bestFit="1" customWidth="1"/>
    <col min="8165" max="8165" width="2.28515625" style="3" customWidth="1"/>
    <col min="8166" max="8166" width="9" style="3" bestFit="1" customWidth="1"/>
    <col min="8167" max="8167" width="2.28515625" style="3" customWidth="1"/>
    <col min="8168" max="8168" width="9" style="3" customWidth="1"/>
    <col min="8169" max="8169" width="2.28515625" style="3" customWidth="1"/>
    <col min="8170" max="8170" width="9" style="3" bestFit="1" customWidth="1"/>
    <col min="8171" max="8171" width="2.28515625" style="3" customWidth="1"/>
    <col min="8172" max="8172" width="9" style="3" bestFit="1" customWidth="1"/>
    <col min="8173" max="8173" width="2.28515625" style="3" customWidth="1"/>
    <col min="8174" max="8174" width="9" style="3" bestFit="1" customWidth="1"/>
    <col min="8175" max="8175" width="2.28515625" style="3" customWidth="1"/>
    <col min="8176" max="8176" width="9" style="3" bestFit="1" customWidth="1"/>
    <col min="8177" max="8177" width="2.28515625" style="3" customWidth="1"/>
    <col min="8178" max="8178" width="9.28515625" style="3" bestFit="1" customWidth="1"/>
    <col min="8179" max="8179" width="2.28515625" style="3" customWidth="1"/>
    <col min="8180" max="8180" width="9" style="3" bestFit="1" customWidth="1"/>
    <col min="8181" max="8181" width="2.28515625" style="3" customWidth="1"/>
    <col min="8182" max="8182" width="9.28515625" style="3" bestFit="1" customWidth="1"/>
    <col min="8183" max="8406" width="7.28515625" style="3"/>
    <col min="8407" max="8407" width="7.28515625" style="3" customWidth="1"/>
    <col min="8408" max="8408" width="2.28515625" style="3" customWidth="1"/>
    <col min="8409" max="8409" width="6" style="3" customWidth="1"/>
    <col min="8410" max="8411" width="2.28515625" style="3" customWidth="1"/>
    <col min="8412" max="8412" width="10.42578125" style="3" customWidth="1"/>
    <col min="8413" max="8413" width="2.28515625" style="3" customWidth="1"/>
    <col min="8414" max="8414" width="10.42578125" style="3" customWidth="1"/>
    <col min="8415" max="8415" width="2.28515625" style="3" customWidth="1"/>
    <col min="8416" max="8416" width="9" style="3" bestFit="1" customWidth="1"/>
    <col min="8417" max="8417" width="2.28515625" style="3" customWidth="1"/>
    <col min="8418" max="8418" width="9" style="3" bestFit="1" customWidth="1"/>
    <col min="8419" max="8419" width="2.28515625" style="3" customWidth="1"/>
    <col min="8420" max="8420" width="9" style="3" bestFit="1" customWidth="1"/>
    <col min="8421" max="8421" width="2.28515625" style="3" customWidth="1"/>
    <col min="8422" max="8422" width="9" style="3" bestFit="1" customWidth="1"/>
    <col min="8423" max="8423" width="2.28515625" style="3" customWidth="1"/>
    <col min="8424" max="8424" width="9" style="3" customWidth="1"/>
    <col min="8425" max="8425" width="2.28515625" style="3" customWidth="1"/>
    <col min="8426" max="8426" width="9" style="3" bestFit="1" customWidth="1"/>
    <col min="8427" max="8427" width="2.28515625" style="3" customWidth="1"/>
    <col min="8428" max="8428" width="9" style="3" bestFit="1" customWidth="1"/>
    <col min="8429" max="8429" width="2.28515625" style="3" customWidth="1"/>
    <col min="8430" max="8430" width="9" style="3" bestFit="1" customWidth="1"/>
    <col min="8431" max="8431" width="2.28515625" style="3" customWidth="1"/>
    <col min="8432" max="8432" width="9" style="3" bestFit="1" customWidth="1"/>
    <col min="8433" max="8433" width="2.28515625" style="3" customWidth="1"/>
    <col min="8434" max="8434" width="9.28515625" style="3" bestFit="1" customWidth="1"/>
    <col min="8435" max="8435" width="2.28515625" style="3" customWidth="1"/>
    <col min="8436" max="8436" width="9" style="3" bestFit="1" customWidth="1"/>
    <col min="8437" max="8437" width="2.28515625" style="3" customWidth="1"/>
    <col min="8438" max="8438" width="9.28515625" style="3" bestFit="1" customWidth="1"/>
    <col min="8439" max="8662" width="7.28515625" style="3"/>
    <col min="8663" max="8663" width="7.28515625" style="3" customWidth="1"/>
    <col min="8664" max="8664" width="2.28515625" style="3" customWidth="1"/>
    <col min="8665" max="8665" width="6" style="3" customWidth="1"/>
    <col min="8666" max="8667" width="2.28515625" style="3" customWidth="1"/>
    <col min="8668" max="8668" width="10.42578125" style="3" customWidth="1"/>
    <col min="8669" max="8669" width="2.28515625" style="3" customWidth="1"/>
    <col min="8670" max="8670" width="10.42578125" style="3" customWidth="1"/>
    <col min="8671" max="8671" width="2.28515625" style="3" customWidth="1"/>
    <col min="8672" max="8672" width="9" style="3" bestFit="1" customWidth="1"/>
    <col min="8673" max="8673" width="2.28515625" style="3" customWidth="1"/>
    <col min="8674" max="8674" width="9" style="3" bestFit="1" customWidth="1"/>
    <col min="8675" max="8675" width="2.28515625" style="3" customWidth="1"/>
    <col min="8676" max="8676" width="9" style="3" bestFit="1" customWidth="1"/>
    <col min="8677" max="8677" width="2.28515625" style="3" customWidth="1"/>
    <col min="8678" max="8678" width="9" style="3" bestFit="1" customWidth="1"/>
    <col min="8679" max="8679" width="2.28515625" style="3" customWidth="1"/>
    <col min="8680" max="8680" width="9" style="3" customWidth="1"/>
    <col min="8681" max="8681" width="2.28515625" style="3" customWidth="1"/>
    <col min="8682" max="8682" width="9" style="3" bestFit="1" customWidth="1"/>
    <col min="8683" max="8683" width="2.28515625" style="3" customWidth="1"/>
    <col min="8684" max="8684" width="9" style="3" bestFit="1" customWidth="1"/>
    <col min="8685" max="8685" width="2.28515625" style="3" customWidth="1"/>
    <col min="8686" max="8686" width="9" style="3" bestFit="1" customWidth="1"/>
    <col min="8687" max="8687" width="2.28515625" style="3" customWidth="1"/>
    <col min="8688" max="8688" width="9" style="3" bestFit="1" customWidth="1"/>
    <col min="8689" max="8689" width="2.28515625" style="3" customWidth="1"/>
    <col min="8690" max="8690" width="9.28515625" style="3" bestFit="1" customWidth="1"/>
    <col min="8691" max="8691" width="2.28515625" style="3" customWidth="1"/>
    <col min="8692" max="8692" width="9" style="3" bestFit="1" customWidth="1"/>
    <col min="8693" max="8693" width="2.28515625" style="3" customWidth="1"/>
    <col min="8694" max="8694" width="9.28515625" style="3" bestFit="1" customWidth="1"/>
    <col min="8695" max="8918" width="7.28515625" style="3"/>
    <col min="8919" max="8919" width="7.28515625" style="3" customWidth="1"/>
    <col min="8920" max="8920" width="2.28515625" style="3" customWidth="1"/>
    <col min="8921" max="8921" width="6" style="3" customWidth="1"/>
    <col min="8922" max="8923" width="2.28515625" style="3" customWidth="1"/>
    <col min="8924" max="8924" width="10.42578125" style="3" customWidth="1"/>
    <col min="8925" max="8925" width="2.28515625" style="3" customWidth="1"/>
    <col min="8926" max="8926" width="10.42578125" style="3" customWidth="1"/>
    <col min="8927" max="8927" width="2.28515625" style="3" customWidth="1"/>
    <col min="8928" max="8928" width="9" style="3" bestFit="1" customWidth="1"/>
    <col min="8929" max="8929" width="2.28515625" style="3" customWidth="1"/>
    <col min="8930" max="8930" width="9" style="3" bestFit="1" customWidth="1"/>
    <col min="8931" max="8931" width="2.28515625" style="3" customWidth="1"/>
    <col min="8932" max="8932" width="9" style="3" bestFit="1" customWidth="1"/>
    <col min="8933" max="8933" width="2.28515625" style="3" customWidth="1"/>
    <col min="8934" max="8934" width="9" style="3" bestFit="1" customWidth="1"/>
    <col min="8935" max="8935" width="2.28515625" style="3" customWidth="1"/>
    <col min="8936" max="8936" width="9" style="3" customWidth="1"/>
    <col min="8937" max="8937" width="2.28515625" style="3" customWidth="1"/>
    <col min="8938" max="8938" width="9" style="3" bestFit="1" customWidth="1"/>
    <col min="8939" max="8939" width="2.28515625" style="3" customWidth="1"/>
    <col min="8940" max="8940" width="9" style="3" bestFit="1" customWidth="1"/>
    <col min="8941" max="8941" width="2.28515625" style="3" customWidth="1"/>
    <col min="8942" max="8942" width="9" style="3" bestFit="1" customWidth="1"/>
    <col min="8943" max="8943" width="2.28515625" style="3" customWidth="1"/>
    <col min="8944" max="8944" width="9" style="3" bestFit="1" customWidth="1"/>
    <col min="8945" max="8945" width="2.28515625" style="3" customWidth="1"/>
    <col min="8946" max="8946" width="9.28515625" style="3" bestFit="1" customWidth="1"/>
    <col min="8947" max="8947" width="2.28515625" style="3" customWidth="1"/>
    <col min="8948" max="8948" width="9" style="3" bestFit="1" customWidth="1"/>
    <col min="8949" max="8949" width="2.28515625" style="3" customWidth="1"/>
    <col min="8950" max="8950" width="9.28515625" style="3" bestFit="1" customWidth="1"/>
    <col min="8951" max="9174" width="7.28515625" style="3"/>
    <col min="9175" max="9175" width="7.28515625" style="3" customWidth="1"/>
    <col min="9176" max="9176" width="2.28515625" style="3" customWidth="1"/>
    <col min="9177" max="9177" width="6" style="3" customWidth="1"/>
    <col min="9178" max="9179" width="2.28515625" style="3" customWidth="1"/>
    <col min="9180" max="9180" width="10.42578125" style="3" customWidth="1"/>
    <col min="9181" max="9181" width="2.28515625" style="3" customWidth="1"/>
    <col min="9182" max="9182" width="10.42578125" style="3" customWidth="1"/>
    <col min="9183" max="9183" width="2.28515625" style="3" customWidth="1"/>
    <col min="9184" max="9184" width="9" style="3" bestFit="1" customWidth="1"/>
    <col min="9185" max="9185" width="2.28515625" style="3" customWidth="1"/>
    <col min="9186" max="9186" width="9" style="3" bestFit="1" customWidth="1"/>
    <col min="9187" max="9187" width="2.28515625" style="3" customWidth="1"/>
    <col min="9188" max="9188" width="9" style="3" bestFit="1" customWidth="1"/>
    <col min="9189" max="9189" width="2.28515625" style="3" customWidth="1"/>
    <col min="9190" max="9190" width="9" style="3" bestFit="1" customWidth="1"/>
    <col min="9191" max="9191" width="2.28515625" style="3" customWidth="1"/>
    <col min="9192" max="9192" width="9" style="3" customWidth="1"/>
    <col min="9193" max="9193" width="2.28515625" style="3" customWidth="1"/>
    <col min="9194" max="9194" width="9" style="3" bestFit="1" customWidth="1"/>
    <col min="9195" max="9195" width="2.28515625" style="3" customWidth="1"/>
    <col min="9196" max="9196" width="9" style="3" bestFit="1" customWidth="1"/>
    <col min="9197" max="9197" width="2.28515625" style="3" customWidth="1"/>
    <col min="9198" max="9198" width="9" style="3" bestFit="1" customWidth="1"/>
    <col min="9199" max="9199" width="2.28515625" style="3" customWidth="1"/>
    <col min="9200" max="9200" width="9" style="3" bestFit="1" customWidth="1"/>
    <col min="9201" max="9201" width="2.28515625" style="3" customWidth="1"/>
    <col min="9202" max="9202" width="9.28515625" style="3" bestFit="1" customWidth="1"/>
    <col min="9203" max="9203" width="2.28515625" style="3" customWidth="1"/>
    <col min="9204" max="9204" width="9" style="3" bestFit="1" customWidth="1"/>
    <col min="9205" max="9205" width="2.28515625" style="3" customWidth="1"/>
    <col min="9206" max="9206" width="9.28515625" style="3" bestFit="1" customWidth="1"/>
    <col min="9207" max="9430" width="7.28515625" style="3"/>
    <col min="9431" max="9431" width="7.28515625" style="3" customWidth="1"/>
    <col min="9432" max="9432" width="2.28515625" style="3" customWidth="1"/>
    <col min="9433" max="9433" width="6" style="3" customWidth="1"/>
    <col min="9434" max="9435" width="2.28515625" style="3" customWidth="1"/>
    <col min="9436" max="9436" width="10.42578125" style="3" customWidth="1"/>
    <col min="9437" max="9437" width="2.28515625" style="3" customWidth="1"/>
    <col min="9438" max="9438" width="10.42578125" style="3" customWidth="1"/>
    <col min="9439" max="9439" width="2.28515625" style="3" customWidth="1"/>
    <col min="9440" max="9440" width="9" style="3" bestFit="1" customWidth="1"/>
    <col min="9441" max="9441" width="2.28515625" style="3" customWidth="1"/>
    <col min="9442" max="9442" width="9" style="3" bestFit="1" customWidth="1"/>
    <col min="9443" max="9443" width="2.28515625" style="3" customWidth="1"/>
    <col min="9444" max="9444" width="9" style="3" bestFit="1" customWidth="1"/>
    <col min="9445" max="9445" width="2.28515625" style="3" customWidth="1"/>
    <col min="9446" max="9446" width="9" style="3" bestFit="1" customWidth="1"/>
    <col min="9447" max="9447" width="2.28515625" style="3" customWidth="1"/>
    <col min="9448" max="9448" width="9" style="3" customWidth="1"/>
    <col min="9449" max="9449" width="2.28515625" style="3" customWidth="1"/>
    <col min="9450" max="9450" width="9" style="3" bestFit="1" customWidth="1"/>
    <col min="9451" max="9451" width="2.28515625" style="3" customWidth="1"/>
    <col min="9452" max="9452" width="9" style="3" bestFit="1" customWidth="1"/>
    <col min="9453" max="9453" width="2.28515625" style="3" customWidth="1"/>
    <col min="9454" max="9454" width="9" style="3" bestFit="1" customWidth="1"/>
    <col min="9455" max="9455" width="2.28515625" style="3" customWidth="1"/>
    <col min="9456" max="9456" width="9" style="3" bestFit="1" customWidth="1"/>
    <col min="9457" max="9457" width="2.28515625" style="3" customWidth="1"/>
    <col min="9458" max="9458" width="9.28515625" style="3" bestFit="1" customWidth="1"/>
    <col min="9459" max="9459" width="2.28515625" style="3" customWidth="1"/>
    <col min="9460" max="9460" width="9" style="3" bestFit="1" customWidth="1"/>
    <col min="9461" max="9461" width="2.28515625" style="3" customWidth="1"/>
    <col min="9462" max="9462" width="9.28515625" style="3" bestFit="1" customWidth="1"/>
    <col min="9463" max="9686" width="7.28515625" style="3"/>
    <col min="9687" max="9687" width="7.28515625" style="3" customWidth="1"/>
    <col min="9688" max="9688" width="2.28515625" style="3" customWidth="1"/>
    <col min="9689" max="9689" width="6" style="3" customWidth="1"/>
    <col min="9690" max="9691" width="2.28515625" style="3" customWidth="1"/>
    <col min="9692" max="9692" width="10.42578125" style="3" customWidth="1"/>
    <col min="9693" max="9693" width="2.28515625" style="3" customWidth="1"/>
    <col min="9694" max="9694" width="10.42578125" style="3" customWidth="1"/>
    <col min="9695" max="9695" width="2.28515625" style="3" customWidth="1"/>
    <col min="9696" max="9696" width="9" style="3" bestFit="1" customWidth="1"/>
    <col min="9697" max="9697" width="2.28515625" style="3" customWidth="1"/>
    <col min="9698" max="9698" width="9" style="3" bestFit="1" customWidth="1"/>
    <col min="9699" max="9699" width="2.28515625" style="3" customWidth="1"/>
    <col min="9700" max="9700" width="9" style="3" bestFit="1" customWidth="1"/>
    <col min="9701" max="9701" width="2.28515625" style="3" customWidth="1"/>
    <col min="9702" max="9702" width="9" style="3" bestFit="1" customWidth="1"/>
    <col min="9703" max="9703" width="2.28515625" style="3" customWidth="1"/>
    <col min="9704" max="9704" width="9" style="3" customWidth="1"/>
    <col min="9705" max="9705" width="2.28515625" style="3" customWidth="1"/>
    <col min="9706" max="9706" width="9" style="3" bestFit="1" customWidth="1"/>
    <col min="9707" max="9707" width="2.28515625" style="3" customWidth="1"/>
    <col min="9708" max="9708" width="9" style="3" bestFit="1" customWidth="1"/>
    <col min="9709" max="9709" width="2.28515625" style="3" customWidth="1"/>
    <col min="9710" max="9710" width="9" style="3" bestFit="1" customWidth="1"/>
    <col min="9711" max="9711" width="2.28515625" style="3" customWidth="1"/>
    <col min="9712" max="9712" width="9" style="3" bestFit="1" customWidth="1"/>
    <col min="9713" max="9713" width="2.28515625" style="3" customWidth="1"/>
    <col min="9714" max="9714" width="9.28515625" style="3" bestFit="1" customWidth="1"/>
    <col min="9715" max="9715" width="2.28515625" style="3" customWidth="1"/>
    <col min="9716" max="9716" width="9" style="3" bestFit="1" customWidth="1"/>
    <col min="9717" max="9717" width="2.28515625" style="3" customWidth="1"/>
    <col min="9718" max="9718" width="9.28515625" style="3" bestFit="1" customWidth="1"/>
    <col min="9719" max="9942" width="7.28515625" style="3"/>
    <col min="9943" max="9943" width="7.28515625" style="3" customWidth="1"/>
    <col min="9944" max="9944" width="2.28515625" style="3" customWidth="1"/>
    <col min="9945" max="9945" width="6" style="3" customWidth="1"/>
    <col min="9946" max="9947" width="2.28515625" style="3" customWidth="1"/>
    <col min="9948" max="9948" width="10.42578125" style="3" customWidth="1"/>
    <col min="9949" max="9949" width="2.28515625" style="3" customWidth="1"/>
    <col min="9950" max="9950" width="10.42578125" style="3" customWidth="1"/>
    <col min="9951" max="9951" width="2.28515625" style="3" customWidth="1"/>
    <col min="9952" max="9952" width="9" style="3" bestFit="1" customWidth="1"/>
    <col min="9953" max="9953" width="2.28515625" style="3" customWidth="1"/>
    <col min="9954" max="9954" width="9" style="3" bestFit="1" customWidth="1"/>
    <col min="9955" max="9955" width="2.28515625" style="3" customWidth="1"/>
    <col min="9956" max="9956" width="9" style="3" bestFit="1" customWidth="1"/>
    <col min="9957" max="9957" width="2.28515625" style="3" customWidth="1"/>
    <col min="9958" max="9958" width="9" style="3" bestFit="1" customWidth="1"/>
    <col min="9959" max="9959" width="2.28515625" style="3" customWidth="1"/>
    <col min="9960" max="9960" width="9" style="3" customWidth="1"/>
    <col min="9961" max="9961" width="2.28515625" style="3" customWidth="1"/>
    <col min="9962" max="9962" width="9" style="3" bestFit="1" customWidth="1"/>
    <col min="9963" max="9963" width="2.28515625" style="3" customWidth="1"/>
    <col min="9964" max="9964" width="9" style="3" bestFit="1" customWidth="1"/>
    <col min="9965" max="9965" width="2.28515625" style="3" customWidth="1"/>
    <col min="9966" max="9966" width="9" style="3" bestFit="1" customWidth="1"/>
    <col min="9967" max="9967" width="2.28515625" style="3" customWidth="1"/>
    <col min="9968" max="9968" width="9" style="3" bestFit="1" customWidth="1"/>
    <col min="9969" max="9969" width="2.28515625" style="3" customWidth="1"/>
    <col min="9970" max="9970" width="9.28515625" style="3" bestFit="1" customWidth="1"/>
    <col min="9971" max="9971" width="2.28515625" style="3" customWidth="1"/>
    <col min="9972" max="9972" width="9" style="3" bestFit="1" customWidth="1"/>
    <col min="9973" max="9973" width="2.28515625" style="3" customWidth="1"/>
    <col min="9974" max="9974" width="9.28515625" style="3" bestFit="1" customWidth="1"/>
    <col min="9975" max="10198" width="7.28515625" style="3"/>
    <col min="10199" max="10199" width="7.28515625" style="3" customWidth="1"/>
    <col min="10200" max="10200" width="2.28515625" style="3" customWidth="1"/>
    <col min="10201" max="10201" width="6" style="3" customWidth="1"/>
    <col min="10202" max="10203" width="2.28515625" style="3" customWidth="1"/>
    <col min="10204" max="10204" width="10.42578125" style="3" customWidth="1"/>
    <col min="10205" max="10205" width="2.28515625" style="3" customWidth="1"/>
    <col min="10206" max="10206" width="10.42578125" style="3" customWidth="1"/>
    <col min="10207" max="10207" width="2.28515625" style="3" customWidth="1"/>
    <col min="10208" max="10208" width="9" style="3" bestFit="1" customWidth="1"/>
    <col min="10209" max="10209" width="2.28515625" style="3" customWidth="1"/>
    <col min="10210" max="10210" width="9" style="3" bestFit="1" customWidth="1"/>
    <col min="10211" max="10211" width="2.28515625" style="3" customWidth="1"/>
    <col min="10212" max="10212" width="9" style="3" bestFit="1" customWidth="1"/>
    <col min="10213" max="10213" width="2.28515625" style="3" customWidth="1"/>
    <col min="10214" max="10214" width="9" style="3" bestFit="1" customWidth="1"/>
    <col min="10215" max="10215" width="2.28515625" style="3" customWidth="1"/>
    <col min="10216" max="10216" width="9" style="3" customWidth="1"/>
    <col min="10217" max="10217" width="2.28515625" style="3" customWidth="1"/>
    <col min="10218" max="10218" width="9" style="3" bestFit="1" customWidth="1"/>
    <col min="10219" max="10219" width="2.28515625" style="3" customWidth="1"/>
    <col min="10220" max="10220" width="9" style="3" bestFit="1" customWidth="1"/>
    <col min="10221" max="10221" width="2.28515625" style="3" customWidth="1"/>
    <col min="10222" max="10222" width="9" style="3" bestFit="1" customWidth="1"/>
    <col min="10223" max="10223" width="2.28515625" style="3" customWidth="1"/>
    <col min="10224" max="10224" width="9" style="3" bestFit="1" customWidth="1"/>
    <col min="10225" max="10225" width="2.28515625" style="3" customWidth="1"/>
    <col min="10226" max="10226" width="9.28515625" style="3" bestFit="1" customWidth="1"/>
    <col min="10227" max="10227" width="2.28515625" style="3" customWidth="1"/>
    <col min="10228" max="10228" width="9" style="3" bestFit="1" customWidth="1"/>
    <col min="10229" max="10229" width="2.28515625" style="3" customWidth="1"/>
    <col min="10230" max="10230" width="9.28515625" style="3" bestFit="1" customWidth="1"/>
    <col min="10231" max="10454" width="7.28515625" style="3"/>
    <col min="10455" max="10455" width="7.28515625" style="3" customWidth="1"/>
    <col min="10456" max="10456" width="2.28515625" style="3" customWidth="1"/>
    <col min="10457" max="10457" width="6" style="3" customWidth="1"/>
    <col min="10458" max="10459" width="2.28515625" style="3" customWidth="1"/>
    <col min="10460" max="10460" width="10.42578125" style="3" customWidth="1"/>
    <col min="10461" max="10461" width="2.28515625" style="3" customWidth="1"/>
    <col min="10462" max="10462" width="10.42578125" style="3" customWidth="1"/>
    <col min="10463" max="10463" width="2.28515625" style="3" customWidth="1"/>
    <col min="10464" max="10464" width="9" style="3" bestFit="1" customWidth="1"/>
    <col min="10465" max="10465" width="2.28515625" style="3" customWidth="1"/>
    <col min="10466" max="10466" width="9" style="3" bestFit="1" customWidth="1"/>
    <col min="10467" max="10467" width="2.28515625" style="3" customWidth="1"/>
    <col min="10468" max="10468" width="9" style="3" bestFit="1" customWidth="1"/>
    <col min="10469" max="10469" width="2.28515625" style="3" customWidth="1"/>
    <col min="10470" max="10470" width="9" style="3" bestFit="1" customWidth="1"/>
    <col min="10471" max="10471" width="2.28515625" style="3" customWidth="1"/>
    <col min="10472" max="10472" width="9" style="3" customWidth="1"/>
    <col min="10473" max="10473" width="2.28515625" style="3" customWidth="1"/>
    <col min="10474" max="10474" width="9" style="3" bestFit="1" customWidth="1"/>
    <col min="10475" max="10475" width="2.28515625" style="3" customWidth="1"/>
    <col min="10476" max="10476" width="9" style="3" bestFit="1" customWidth="1"/>
    <col min="10477" max="10477" width="2.28515625" style="3" customWidth="1"/>
    <col min="10478" max="10478" width="9" style="3" bestFit="1" customWidth="1"/>
    <col min="10479" max="10479" width="2.28515625" style="3" customWidth="1"/>
    <col min="10480" max="10480" width="9" style="3" bestFit="1" customWidth="1"/>
    <col min="10481" max="10481" width="2.28515625" style="3" customWidth="1"/>
    <col min="10482" max="10482" width="9.28515625" style="3" bestFit="1" customWidth="1"/>
    <col min="10483" max="10483" width="2.28515625" style="3" customWidth="1"/>
    <col min="10484" max="10484" width="9" style="3" bestFit="1" customWidth="1"/>
    <col min="10485" max="10485" width="2.28515625" style="3" customWidth="1"/>
    <col min="10486" max="10486" width="9.28515625" style="3" bestFit="1" customWidth="1"/>
    <col min="10487" max="10710" width="7.28515625" style="3"/>
    <col min="10711" max="10711" width="7.28515625" style="3" customWidth="1"/>
    <col min="10712" max="10712" width="2.28515625" style="3" customWidth="1"/>
    <col min="10713" max="10713" width="6" style="3" customWidth="1"/>
    <col min="10714" max="10715" width="2.28515625" style="3" customWidth="1"/>
    <col min="10716" max="10716" width="10.42578125" style="3" customWidth="1"/>
    <col min="10717" max="10717" width="2.28515625" style="3" customWidth="1"/>
    <col min="10718" max="10718" width="10.42578125" style="3" customWidth="1"/>
    <col min="10719" max="10719" width="2.28515625" style="3" customWidth="1"/>
    <col min="10720" max="10720" width="9" style="3" bestFit="1" customWidth="1"/>
    <col min="10721" max="10721" width="2.28515625" style="3" customWidth="1"/>
    <col min="10722" max="10722" width="9" style="3" bestFit="1" customWidth="1"/>
    <col min="10723" max="10723" width="2.28515625" style="3" customWidth="1"/>
    <col min="10724" max="10724" width="9" style="3" bestFit="1" customWidth="1"/>
    <col min="10725" max="10725" width="2.28515625" style="3" customWidth="1"/>
    <col min="10726" max="10726" width="9" style="3" bestFit="1" customWidth="1"/>
    <col min="10727" max="10727" width="2.28515625" style="3" customWidth="1"/>
    <col min="10728" max="10728" width="9" style="3" customWidth="1"/>
    <col min="10729" max="10729" width="2.28515625" style="3" customWidth="1"/>
    <col min="10730" max="10730" width="9" style="3" bestFit="1" customWidth="1"/>
    <col min="10731" max="10731" width="2.28515625" style="3" customWidth="1"/>
    <col min="10732" max="10732" width="9" style="3" bestFit="1" customWidth="1"/>
    <col min="10733" max="10733" width="2.28515625" style="3" customWidth="1"/>
    <col min="10734" max="10734" width="9" style="3" bestFit="1" customWidth="1"/>
    <col min="10735" max="10735" width="2.28515625" style="3" customWidth="1"/>
    <col min="10736" max="10736" width="9" style="3" bestFit="1" customWidth="1"/>
    <col min="10737" max="10737" width="2.28515625" style="3" customWidth="1"/>
    <col min="10738" max="10738" width="9.28515625" style="3" bestFit="1" customWidth="1"/>
    <col min="10739" max="10739" width="2.28515625" style="3" customWidth="1"/>
    <col min="10740" max="10740" width="9" style="3" bestFit="1" customWidth="1"/>
    <col min="10741" max="10741" width="2.28515625" style="3" customWidth="1"/>
    <col min="10742" max="10742" width="9.28515625" style="3" bestFit="1" customWidth="1"/>
    <col min="10743" max="10966" width="7.28515625" style="3"/>
    <col min="10967" max="10967" width="7.28515625" style="3" customWidth="1"/>
    <col min="10968" max="10968" width="2.28515625" style="3" customWidth="1"/>
    <col min="10969" max="10969" width="6" style="3" customWidth="1"/>
    <col min="10970" max="10971" width="2.28515625" style="3" customWidth="1"/>
    <col min="10972" max="10972" width="10.42578125" style="3" customWidth="1"/>
    <col min="10973" max="10973" width="2.28515625" style="3" customWidth="1"/>
    <col min="10974" max="10974" width="10.42578125" style="3" customWidth="1"/>
    <col min="10975" max="10975" width="2.28515625" style="3" customWidth="1"/>
    <col min="10976" max="10976" width="9" style="3" bestFit="1" customWidth="1"/>
    <col min="10977" max="10977" width="2.28515625" style="3" customWidth="1"/>
    <col min="10978" max="10978" width="9" style="3" bestFit="1" customWidth="1"/>
    <col min="10979" max="10979" width="2.28515625" style="3" customWidth="1"/>
    <col min="10980" max="10980" width="9" style="3" bestFit="1" customWidth="1"/>
    <col min="10981" max="10981" width="2.28515625" style="3" customWidth="1"/>
    <col min="10982" max="10982" width="9" style="3" bestFit="1" customWidth="1"/>
    <col min="10983" max="10983" width="2.28515625" style="3" customWidth="1"/>
    <col min="10984" max="10984" width="9" style="3" customWidth="1"/>
    <col min="10985" max="10985" width="2.28515625" style="3" customWidth="1"/>
    <col min="10986" max="10986" width="9" style="3" bestFit="1" customWidth="1"/>
    <col min="10987" max="10987" width="2.28515625" style="3" customWidth="1"/>
    <col min="10988" max="10988" width="9" style="3" bestFit="1" customWidth="1"/>
    <col min="10989" max="10989" width="2.28515625" style="3" customWidth="1"/>
    <col min="10990" max="10990" width="9" style="3" bestFit="1" customWidth="1"/>
    <col min="10991" max="10991" width="2.28515625" style="3" customWidth="1"/>
    <col min="10992" max="10992" width="9" style="3" bestFit="1" customWidth="1"/>
    <col min="10993" max="10993" width="2.28515625" style="3" customWidth="1"/>
    <col min="10994" max="10994" width="9.28515625" style="3" bestFit="1" customWidth="1"/>
    <col min="10995" max="10995" width="2.28515625" style="3" customWidth="1"/>
    <col min="10996" max="10996" width="9" style="3" bestFit="1" customWidth="1"/>
    <col min="10997" max="10997" width="2.28515625" style="3" customWidth="1"/>
    <col min="10998" max="10998" width="9.28515625" style="3" bestFit="1" customWidth="1"/>
    <col min="10999" max="11222" width="7.28515625" style="3"/>
    <col min="11223" max="11223" width="7.28515625" style="3" customWidth="1"/>
    <col min="11224" max="11224" width="2.28515625" style="3" customWidth="1"/>
    <col min="11225" max="11225" width="6" style="3" customWidth="1"/>
    <col min="11226" max="11227" width="2.28515625" style="3" customWidth="1"/>
    <col min="11228" max="11228" width="10.42578125" style="3" customWidth="1"/>
    <col min="11229" max="11229" width="2.28515625" style="3" customWidth="1"/>
    <col min="11230" max="11230" width="10.42578125" style="3" customWidth="1"/>
    <col min="11231" max="11231" width="2.28515625" style="3" customWidth="1"/>
    <col min="11232" max="11232" width="9" style="3" bestFit="1" customWidth="1"/>
    <col min="11233" max="11233" width="2.28515625" style="3" customWidth="1"/>
    <col min="11234" max="11234" width="9" style="3" bestFit="1" customWidth="1"/>
    <col min="11235" max="11235" width="2.28515625" style="3" customWidth="1"/>
    <col min="11236" max="11236" width="9" style="3" bestFit="1" customWidth="1"/>
    <col min="11237" max="11237" width="2.28515625" style="3" customWidth="1"/>
    <col min="11238" max="11238" width="9" style="3" bestFit="1" customWidth="1"/>
    <col min="11239" max="11239" width="2.28515625" style="3" customWidth="1"/>
    <col min="11240" max="11240" width="9" style="3" customWidth="1"/>
    <col min="11241" max="11241" width="2.28515625" style="3" customWidth="1"/>
    <col min="11242" max="11242" width="9" style="3" bestFit="1" customWidth="1"/>
    <col min="11243" max="11243" width="2.28515625" style="3" customWidth="1"/>
    <col min="11244" max="11244" width="9" style="3" bestFit="1" customWidth="1"/>
    <col min="11245" max="11245" width="2.28515625" style="3" customWidth="1"/>
    <col min="11246" max="11246" width="9" style="3" bestFit="1" customWidth="1"/>
    <col min="11247" max="11247" width="2.28515625" style="3" customWidth="1"/>
    <col min="11248" max="11248" width="9" style="3" bestFit="1" customWidth="1"/>
    <col min="11249" max="11249" width="2.28515625" style="3" customWidth="1"/>
    <col min="11250" max="11250" width="9.28515625" style="3" bestFit="1" customWidth="1"/>
    <col min="11251" max="11251" width="2.28515625" style="3" customWidth="1"/>
    <col min="11252" max="11252" width="9" style="3" bestFit="1" customWidth="1"/>
    <col min="11253" max="11253" width="2.28515625" style="3" customWidth="1"/>
    <col min="11254" max="11254" width="9.28515625" style="3" bestFit="1" customWidth="1"/>
    <col min="11255" max="11478" width="7.28515625" style="3"/>
    <col min="11479" max="11479" width="7.28515625" style="3" customWidth="1"/>
    <col min="11480" max="11480" width="2.28515625" style="3" customWidth="1"/>
    <col min="11481" max="11481" width="6" style="3" customWidth="1"/>
    <col min="11482" max="11483" width="2.28515625" style="3" customWidth="1"/>
    <col min="11484" max="11484" width="10.42578125" style="3" customWidth="1"/>
    <col min="11485" max="11485" width="2.28515625" style="3" customWidth="1"/>
    <col min="11486" max="11486" width="10.42578125" style="3" customWidth="1"/>
    <col min="11487" max="11487" width="2.28515625" style="3" customWidth="1"/>
    <col min="11488" max="11488" width="9" style="3" bestFit="1" customWidth="1"/>
    <col min="11489" max="11489" width="2.28515625" style="3" customWidth="1"/>
    <col min="11490" max="11490" width="9" style="3" bestFit="1" customWidth="1"/>
    <col min="11491" max="11491" width="2.28515625" style="3" customWidth="1"/>
    <col min="11492" max="11492" width="9" style="3" bestFit="1" customWidth="1"/>
    <col min="11493" max="11493" width="2.28515625" style="3" customWidth="1"/>
    <col min="11494" max="11494" width="9" style="3" bestFit="1" customWidth="1"/>
    <col min="11495" max="11495" width="2.28515625" style="3" customWidth="1"/>
    <col min="11496" max="11496" width="9" style="3" customWidth="1"/>
    <col min="11497" max="11497" width="2.28515625" style="3" customWidth="1"/>
    <col min="11498" max="11498" width="9" style="3" bestFit="1" customWidth="1"/>
    <col min="11499" max="11499" width="2.28515625" style="3" customWidth="1"/>
    <col min="11500" max="11500" width="9" style="3" bestFit="1" customWidth="1"/>
    <col min="11501" max="11501" width="2.28515625" style="3" customWidth="1"/>
    <col min="11502" max="11502" width="9" style="3" bestFit="1" customWidth="1"/>
    <col min="11503" max="11503" width="2.28515625" style="3" customWidth="1"/>
    <col min="11504" max="11504" width="9" style="3" bestFit="1" customWidth="1"/>
    <col min="11505" max="11505" width="2.28515625" style="3" customWidth="1"/>
    <col min="11506" max="11506" width="9.28515625" style="3" bestFit="1" customWidth="1"/>
    <col min="11507" max="11507" width="2.28515625" style="3" customWidth="1"/>
    <col min="11508" max="11508" width="9" style="3" bestFit="1" customWidth="1"/>
    <col min="11509" max="11509" width="2.28515625" style="3" customWidth="1"/>
    <col min="11510" max="11510" width="9.28515625" style="3" bestFit="1" customWidth="1"/>
    <col min="11511" max="11734" width="7.28515625" style="3"/>
    <col min="11735" max="11735" width="7.28515625" style="3" customWidth="1"/>
    <col min="11736" max="11736" width="2.28515625" style="3" customWidth="1"/>
    <col min="11737" max="11737" width="6" style="3" customWidth="1"/>
    <col min="11738" max="11739" width="2.28515625" style="3" customWidth="1"/>
    <col min="11740" max="11740" width="10.42578125" style="3" customWidth="1"/>
    <col min="11741" max="11741" width="2.28515625" style="3" customWidth="1"/>
    <col min="11742" max="11742" width="10.42578125" style="3" customWidth="1"/>
    <col min="11743" max="11743" width="2.28515625" style="3" customWidth="1"/>
    <col min="11744" max="11744" width="9" style="3" bestFit="1" customWidth="1"/>
    <col min="11745" max="11745" width="2.28515625" style="3" customWidth="1"/>
    <col min="11746" max="11746" width="9" style="3" bestFit="1" customWidth="1"/>
    <col min="11747" max="11747" width="2.28515625" style="3" customWidth="1"/>
    <col min="11748" max="11748" width="9" style="3" bestFit="1" customWidth="1"/>
    <col min="11749" max="11749" width="2.28515625" style="3" customWidth="1"/>
    <col min="11750" max="11750" width="9" style="3" bestFit="1" customWidth="1"/>
    <col min="11751" max="11751" width="2.28515625" style="3" customWidth="1"/>
    <col min="11752" max="11752" width="9" style="3" customWidth="1"/>
    <col min="11753" max="11753" width="2.28515625" style="3" customWidth="1"/>
    <col min="11754" max="11754" width="9" style="3" bestFit="1" customWidth="1"/>
    <col min="11755" max="11755" width="2.28515625" style="3" customWidth="1"/>
    <col min="11756" max="11756" width="9" style="3" bestFit="1" customWidth="1"/>
    <col min="11757" max="11757" width="2.28515625" style="3" customWidth="1"/>
    <col min="11758" max="11758" width="9" style="3" bestFit="1" customWidth="1"/>
    <col min="11759" max="11759" width="2.28515625" style="3" customWidth="1"/>
    <col min="11760" max="11760" width="9" style="3" bestFit="1" customWidth="1"/>
    <col min="11761" max="11761" width="2.28515625" style="3" customWidth="1"/>
    <col min="11762" max="11762" width="9.28515625" style="3" bestFit="1" customWidth="1"/>
    <col min="11763" max="11763" width="2.28515625" style="3" customWidth="1"/>
    <col min="11764" max="11764" width="9" style="3" bestFit="1" customWidth="1"/>
    <col min="11765" max="11765" width="2.28515625" style="3" customWidth="1"/>
    <col min="11766" max="11766" width="9.28515625" style="3" bestFit="1" customWidth="1"/>
    <col min="11767" max="11990" width="7.28515625" style="3"/>
    <col min="11991" max="11991" width="7.28515625" style="3" customWidth="1"/>
    <col min="11992" max="11992" width="2.28515625" style="3" customWidth="1"/>
    <col min="11993" max="11993" width="6" style="3" customWidth="1"/>
    <col min="11994" max="11995" width="2.28515625" style="3" customWidth="1"/>
    <col min="11996" max="11996" width="10.42578125" style="3" customWidth="1"/>
    <col min="11997" max="11997" width="2.28515625" style="3" customWidth="1"/>
    <col min="11998" max="11998" width="10.42578125" style="3" customWidth="1"/>
    <col min="11999" max="11999" width="2.28515625" style="3" customWidth="1"/>
    <col min="12000" max="12000" width="9" style="3" bestFit="1" customWidth="1"/>
    <col min="12001" max="12001" width="2.28515625" style="3" customWidth="1"/>
    <col min="12002" max="12002" width="9" style="3" bestFit="1" customWidth="1"/>
    <col min="12003" max="12003" width="2.28515625" style="3" customWidth="1"/>
    <col min="12004" max="12004" width="9" style="3" bestFit="1" customWidth="1"/>
    <col min="12005" max="12005" width="2.28515625" style="3" customWidth="1"/>
    <col min="12006" max="12006" width="9" style="3" bestFit="1" customWidth="1"/>
    <col min="12007" max="12007" width="2.28515625" style="3" customWidth="1"/>
    <col min="12008" max="12008" width="9" style="3" customWidth="1"/>
    <col min="12009" max="12009" width="2.28515625" style="3" customWidth="1"/>
    <col min="12010" max="12010" width="9" style="3" bestFit="1" customWidth="1"/>
    <col min="12011" max="12011" width="2.28515625" style="3" customWidth="1"/>
    <col min="12012" max="12012" width="9" style="3" bestFit="1" customWidth="1"/>
    <col min="12013" max="12013" width="2.28515625" style="3" customWidth="1"/>
    <col min="12014" max="12014" width="9" style="3" bestFit="1" customWidth="1"/>
    <col min="12015" max="12015" width="2.28515625" style="3" customWidth="1"/>
    <col min="12016" max="12016" width="9" style="3" bestFit="1" customWidth="1"/>
    <col min="12017" max="12017" width="2.28515625" style="3" customWidth="1"/>
    <col min="12018" max="12018" width="9.28515625" style="3" bestFit="1" customWidth="1"/>
    <col min="12019" max="12019" width="2.28515625" style="3" customWidth="1"/>
    <col min="12020" max="12020" width="9" style="3" bestFit="1" customWidth="1"/>
    <col min="12021" max="12021" width="2.28515625" style="3" customWidth="1"/>
    <col min="12022" max="12022" width="9.28515625" style="3" bestFit="1" customWidth="1"/>
    <col min="12023" max="12246" width="7.28515625" style="3"/>
    <col min="12247" max="12247" width="7.28515625" style="3" customWidth="1"/>
    <col min="12248" max="12248" width="2.28515625" style="3" customWidth="1"/>
    <col min="12249" max="12249" width="6" style="3" customWidth="1"/>
    <col min="12250" max="12251" width="2.28515625" style="3" customWidth="1"/>
    <col min="12252" max="12252" width="10.42578125" style="3" customWidth="1"/>
    <col min="12253" max="12253" width="2.28515625" style="3" customWidth="1"/>
    <col min="12254" max="12254" width="10.42578125" style="3" customWidth="1"/>
    <col min="12255" max="12255" width="2.28515625" style="3" customWidth="1"/>
    <col min="12256" max="12256" width="9" style="3" bestFit="1" customWidth="1"/>
    <col min="12257" max="12257" width="2.28515625" style="3" customWidth="1"/>
    <col min="12258" max="12258" width="9" style="3" bestFit="1" customWidth="1"/>
    <col min="12259" max="12259" width="2.28515625" style="3" customWidth="1"/>
    <col min="12260" max="12260" width="9" style="3" bestFit="1" customWidth="1"/>
    <col min="12261" max="12261" width="2.28515625" style="3" customWidth="1"/>
    <col min="12262" max="12262" width="9" style="3" bestFit="1" customWidth="1"/>
    <col min="12263" max="12263" width="2.28515625" style="3" customWidth="1"/>
    <col min="12264" max="12264" width="9" style="3" customWidth="1"/>
    <col min="12265" max="12265" width="2.28515625" style="3" customWidth="1"/>
    <col min="12266" max="12266" width="9" style="3" bestFit="1" customWidth="1"/>
    <col min="12267" max="12267" width="2.28515625" style="3" customWidth="1"/>
    <col min="12268" max="12268" width="9" style="3" bestFit="1" customWidth="1"/>
    <col min="12269" max="12269" width="2.28515625" style="3" customWidth="1"/>
    <col min="12270" max="12270" width="9" style="3" bestFit="1" customWidth="1"/>
    <col min="12271" max="12271" width="2.28515625" style="3" customWidth="1"/>
    <col min="12272" max="12272" width="9" style="3" bestFit="1" customWidth="1"/>
    <col min="12273" max="12273" width="2.28515625" style="3" customWidth="1"/>
    <col min="12274" max="12274" width="9.28515625" style="3" bestFit="1" customWidth="1"/>
    <col min="12275" max="12275" width="2.28515625" style="3" customWidth="1"/>
    <col min="12276" max="12276" width="9" style="3" bestFit="1" customWidth="1"/>
    <col min="12277" max="12277" width="2.28515625" style="3" customWidth="1"/>
    <col min="12278" max="12278" width="9.28515625" style="3" bestFit="1" customWidth="1"/>
    <col min="12279" max="12502" width="7.28515625" style="3"/>
    <col min="12503" max="12503" width="7.28515625" style="3" customWidth="1"/>
    <col min="12504" max="12504" width="2.28515625" style="3" customWidth="1"/>
    <col min="12505" max="12505" width="6" style="3" customWidth="1"/>
    <col min="12506" max="12507" width="2.28515625" style="3" customWidth="1"/>
    <col min="12508" max="12508" width="10.42578125" style="3" customWidth="1"/>
    <col min="12509" max="12509" width="2.28515625" style="3" customWidth="1"/>
    <col min="12510" max="12510" width="10.42578125" style="3" customWidth="1"/>
    <col min="12511" max="12511" width="2.28515625" style="3" customWidth="1"/>
    <col min="12512" max="12512" width="9" style="3" bestFit="1" customWidth="1"/>
    <col min="12513" max="12513" width="2.28515625" style="3" customWidth="1"/>
    <col min="12514" max="12514" width="9" style="3" bestFit="1" customWidth="1"/>
    <col min="12515" max="12515" width="2.28515625" style="3" customWidth="1"/>
    <col min="12516" max="12516" width="9" style="3" bestFit="1" customWidth="1"/>
    <col min="12517" max="12517" width="2.28515625" style="3" customWidth="1"/>
    <col min="12518" max="12518" width="9" style="3" bestFit="1" customWidth="1"/>
    <col min="12519" max="12519" width="2.28515625" style="3" customWidth="1"/>
    <col min="12520" max="12520" width="9" style="3" customWidth="1"/>
    <col min="12521" max="12521" width="2.28515625" style="3" customWidth="1"/>
    <col min="12522" max="12522" width="9" style="3" bestFit="1" customWidth="1"/>
    <col min="12523" max="12523" width="2.28515625" style="3" customWidth="1"/>
    <col min="12524" max="12524" width="9" style="3" bestFit="1" customWidth="1"/>
    <col min="12525" max="12525" width="2.28515625" style="3" customWidth="1"/>
    <col min="12526" max="12526" width="9" style="3" bestFit="1" customWidth="1"/>
    <col min="12527" max="12527" width="2.28515625" style="3" customWidth="1"/>
    <col min="12528" max="12528" width="9" style="3" bestFit="1" customWidth="1"/>
    <col min="12529" max="12529" width="2.28515625" style="3" customWidth="1"/>
    <col min="12530" max="12530" width="9.28515625" style="3" bestFit="1" customWidth="1"/>
    <col min="12531" max="12531" width="2.28515625" style="3" customWidth="1"/>
    <col min="12532" max="12532" width="9" style="3" bestFit="1" customWidth="1"/>
    <col min="12533" max="12533" width="2.28515625" style="3" customWidth="1"/>
    <col min="12534" max="12534" width="9.28515625" style="3" bestFit="1" customWidth="1"/>
    <col min="12535" max="12758" width="7.28515625" style="3"/>
    <col min="12759" max="12759" width="7.28515625" style="3" customWidth="1"/>
    <col min="12760" max="12760" width="2.28515625" style="3" customWidth="1"/>
    <col min="12761" max="12761" width="6" style="3" customWidth="1"/>
    <col min="12762" max="12763" width="2.28515625" style="3" customWidth="1"/>
    <col min="12764" max="12764" width="10.42578125" style="3" customWidth="1"/>
    <col min="12765" max="12765" width="2.28515625" style="3" customWidth="1"/>
    <col min="12766" max="12766" width="10.42578125" style="3" customWidth="1"/>
    <col min="12767" max="12767" width="2.28515625" style="3" customWidth="1"/>
    <col min="12768" max="12768" width="9" style="3" bestFit="1" customWidth="1"/>
    <col min="12769" max="12769" width="2.28515625" style="3" customWidth="1"/>
    <col min="12770" max="12770" width="9" style="3" bestFit="1" customWidth="1"/>
    <col min="12771" max="12771" width="2.28515625" style="3" customWidth="1"/>
    <col min="12772" max="12772" width="9" style="3" bestFit="1" customWidth="1"/>
    <col min="12773" max="12773" width="2.28515625" style="3" customWidth="1"/>
    <col min="12774" max="12774" width="9" style="3" bestFit="1" customWidth="1"/>
    <col min="12775" max="12775" width="2.28515625" style="3" customWidth="1"/>
    <col min="12776" max="12776" width="9" style="3" customWidth="1"/>
    <col min="12777" max="12777" width="2.28515625" style="3" customWidth="1"/>
    <col min="12778" max="12778" width="9" style="3" bestFit="1" customWidth="1"/>
    <col min="12779" max="12779" width="2.28515625" style="3" customWidth="1"/>
    <col min="12780" max="12780" width="9" style="3" bestFit="1" customWidth="1"/>
    <col min="12781" max="12781" width="2.28515625" style="3" customWidth="1"/>
    <col min="12782" max="12782" width="9" style="3" bestFit="1" customWidth="1"/>
    <col min="12783" max="12783" width="2.28515625" style="3" customWidth="1"/>
    <col min="12784" max="12784" width="9" style="3" bestFit="1" customWidth="1"/>
    <col min="12785" max="12785" width="2.28515625" style="3" customWidth="1"/>
    <col min="12786" max="12786" width="9.28515625" style="3" bestFit="1" customWidth="1"/>
    <col min="12787" max="12787" width="2.28515625" style="3" customWidth="1"/>
    <col min="12788" max="12788" width="9" style="3" bestFit="1" customWidth="1"/>
    <col min="12789" max="12789" width="2.28515625" style="3" customWidth="1"/>
    <col min="12790" max="12790" width="9.28515625" style="3" bestFit="1" customWidth="1"/>
    <col min="12791" max="13014" width="7.28515625" style="3"/>
    <col min="13015" max="13015" width="7.28515625" style="3" customWidth="1"/>
    <col min="13016" max="13016" width="2.28515625" style="3" customWidth="1"/>
    <col min="13017" max="13017" width="6" style="3" customWidth="1"/>
    <col min="13018" max="13019" width="2.28515625" style="3" customWidth="1"/>
    <col min="13020" max="13020" width="10.42578125" style="3" customWidth="1"/>
    <col min="13021" max="13021" width="2.28515625" style="3" customWidth="1"/>
    <col min="13022" max="13022" width="10.42578125" style="3" customWidth="1"/>
    <col min="13023" max="13023" width="2.28515625" style="3" customWidth="1"/>
    <col min="13024" max="13024" width="9" style="3" bestFit="1" customWidth="1"/>
    <col min="13025" max="13025" width="2.28515625" style="3" customWidth="1"/>
    <col min="13026" max="13026" width="9" style="3" bestFit="1" customWidth="1"/>
    <col min="13027" max="13027" width="2.28515625" style="3" customWidth="1"/>
    <col min="13028" max="13028" width="9" style="3" bestFit="1" customWidth="1"/>
    <col min="13029" max="13029" width="2.28515625" style="3" customWidth="1"/>
    <col min="13030" max="13030" width="9" style="3" bestFit="1" customWidth="1"/>
    <col min="13031" max="13031" width="2.28515625" style="3" customWidth="1"/>
    <col min="13032" max="13032" width="9" style="3" customWidth="1"/>
    <col min="13033" max="13033" width="2.28515625" style="3" customWidth="1"/>
    <col min="13034" max="13034" width="9" style="3" bestFit="1" customWidth="1"/>
    <col min="13035" max="13035" width="2.28515625" style="3" customWidth="1"/>
    <col min="13036" max="13036" width="9" style="3" bestFit="1" customWidth="1"/>
    <col min="13037" max="13037" width="2.28515625" style="3" customWidth="1"/>
    <col min="13038" max="13038" width="9" style="3" bestFit="1" customWidth="1"/>
    <col min="13039" max="13039" width="2.28515625" style="3" customWidth="1"/>
    <col min="13040" max="13040" width="9" style="3" bestFit="1" customWidth="1"/>
    <col min="13041" max="13041" width="2.28515625" style="3" customWidth="1"/>
    <col min="13042" max="13042" width="9.28515625" style="3" bestFit="1" customWidth="1"/>
    <col min="13043" max="13043" width="2.28515625" style="3" customWidth="1"/>
    <col min="13044" max="13044" width="9" style="3" bestFit="1" customWidth="1"/>
    <col min="13045" max="13045" width="2.28515625" style="3" customWidth="1"/>
    <col min="13046" max="13046" width="9.28515625" style="3" bestFit="1" customWidth="1"/>
    <col min="13047" max="13270" width="7.28515625" style="3"/>
    <col min="13271" max="13271" width="7.28515625" style="3" customWidth="1"/>
    <col min="13272" max="13272" width="2.28515625" style="3" customWidth="1"/>
    <col min="13273" max="13273" width="6" style="3" customWidth="1"/>
    <col min="13274" max="13275" width="2.28515625" style="3" customWidth="1"/>
    <col min="13276" max="13276" width="10.42578125" style="3" customWidth="1"/>
    <col min="13277" max="13277" width="2.28515625" style="3" customWidth="1"/>
    <col min="13278" max="13278" width="10.42578125" style="3" customWidth="1"/>
    <col min="13279" max="13279" width="2.28515625" style="3" customWidth="1"/>
    <col min="13280" max="13280" width="9" style="3" bestFit="1" customWidth="1"/>
    <col min="13281" max="13281" width="2.28515625" style="3" customWidth="1"/>
    <col min="13282" max="13282" width="9" style="3" bestFit="1" customWidth="1"/>
    <col min="13283" max="13283" width="2.28515625" style="3" customWidth="1"/>
    <col min="13284" max="13284" width="9" style="3" bestFit="1" customWidth="1"/>
    <col min="13285" max="13285" width="2.28515625" style="3" customWidth="1"/>
    <col min="13286" max="13286" width="9" style="3" bestFit="1" customWidth="1"/>
    <col min="13287" max="13287" width="2.28515625" style="3" customWidth="1"/>
    <col min="13288" max="13288" width="9" style="3" customWidth="1"/>
    <col min="13289" max="13289" width="2.28515625" style="3" customWidth="1"/>
    <col min="13290" max="13290" width="9" style="3" bestFit="1" customWidth="1"/>
    <col min="13291" max="13291" width="2.28515625" style="3" customWidth="1"/>
    <col min="13292" max="13292" width="9" style="3" bestFit="1" customWidth="1"/>
    <col min="13293" max="13293" width="2.28515625" style="3" customWidth="1"/>
    <col min="13294" max="13294" width="9" style="3" bestFit="1" customWidth="1"/>
    <col min="13295" max="13295" width="2.28515625" style="3" customWidth="1"/>
    <col min="13296" max="13296" width="9" style="3" bestFit="1" customWidth="1"/>
    <col min="13297" max="13297" width="2.28515625" style="3" customWidth="1"/>
    <col min="13298" max="13298" width="9.28515625" style="3" bestFit="1" customWidth="1"/>
    <col min="13299" max="13299" width="2.28515625" style="3" customWidth="1"/>
    <col min="13300" max="13300" width="9" style="3" bestFit="1" customWidth="1"/>
    <col min="13301" max="13301" width="2.28515625" style="3" customWidth="1"/>
    <col min="13302" max="13302" width="9.28515625" style="3" bestFit="1" customWidth="1"/>
    <col min="13303" max="13526" width="7.28515625" style="3"/>
    <col min="13527" max="13527" width="7.28515625" style="3" customWidth="1"/>
    <col min="13528" max="13528" width="2.28515625" style="3" customWidth="1"/>
    <col min="13529" max="13529" width="6" style="3" customWidth="1"/>
    <col min="13530" max="13531" width="2.28515625" style="3" customWidth="1"/>
    <col min="13532" max="13532" width="10.42578125" style="3" customWidth="1"/>
    <col min="13533" max="13533" width="2.28515625" style="3" customWidth="1"/>
    <col min="13534" max="13534" width="10.42578125" style="3" customWidth="1"/>
    <col min="13535" max="13535" width="2.28515625" style="3" customWidth="1"/>
    <col min="13536" max="13536" width="9" style="3" bestFit="1" customWidth="1"/>
    <col min="13537" max="13537" width="2.28515625" style="3" customWidth="1"/>
    <col min="13538" max="13538" width="9" style="3" bestFit="1" customWidth="1"/>
    <col min="13539" max="13539" width="2.28515625" style="3" customWidth="1"/>
    <col min="13540" max="13540" width="9" style="3" bestFit="1" customWidth="1"/>
    <col min="13541" max="13541" width="2.28515625" style="3" customWidth="1"/>
    <col min="13542" max="13542" width="9" style="3" bestFit="1" customWidth="1"/>
    <col min="13543" max="13543" width="2.28515625" style="3" customWidth="1"/>
    <col min="13544" max="13544" width="9" style="3" customWidth="1"/>
    <col min="13545" max="13545" width="2.28515625" style="3" customWidth="1"/>
    <col min="13546" max="13546" width="9" style="3" bestFit="1" customWidth="1"/>
    <col min="13547" max="13547" width="2.28515625" style="3" customWidth="1"/>
    <col min="13548" max="13548" width="9" style="3" bestFit="1" customWidth="1"/>
    <col min="13549" max="13549" width="2.28515625" style="3" customWidth="1"/>
    <col min="13550" max="13550" width="9" style="3" bestFit="1" customWidth="1"/>
    <col min="13551" max="13551" width="2.28515625" style="3" customWidth="1"/>
    <col min="13552" max="13552" width="9" style="3" bestFit="1" customWidth="1"/>
    <col min="13553" max="13553" width="2.28515625" style="3" customWidth="1"/>
    <col min="13554" max="13554" width="9.28515625" style="3" bestFit="1" customWidth="1"/>
    <col min="13555" max="13555" width="2.28515625" style="3" customWidth="1"/>
    <col min="13556" max="13556" width="9" style="3" bestFit="1" customWidth="1"/>
    <col min="13557" max="13557" width="2.28515625" style="3" customWidth="1"/>
    <col min="13558" max="13558" width="9.28515625" style="3" bestFit="1" customWidth="1"/>
    <col min="13559" max="13782" width="7.28515625" style="3"/>
    <col min="13783" max="13783" width="7.28515625" style="3" customWidth="1"/>
    <col min="13784" max="13784" width="2.28515625" style="3" customWidth="1"/>
    <col min="13785" max="13785" width="6" style="3" customWidth="1"/>
    <col min="13786" max="13787" width="2.28515625" style="3" customWidth="1"/>
    <col min="13788" max="13788" width="10.42578125" style="3" customWidth="1"/>
    <col min="13789" max="13789" width="2.28515625" style="3" customWidth="1"/>
    <col min="13790" max="13790" width="10.42578125" style="3" customWidth="1"/>
    <col min="13791" max="13791" width="2.28515625" style="3" customWidth="1"/>
    <col min="13792" max="13792" width="9" style="3" bestFit="1" customWidth="1"/>
    <col min="13793" max="13793" width="2.28515625" style="3" customWidth="1"/>
    <col min="13794" max="13794" width="9" style="3" bestFit="1" customWidth="1"/>
    <col min="13795" max="13795" width="2.28515625" style="3" customWidth="1"/>
    <col min="13796" max="13796" width="9" style="3" bestFit="1" customWidth="1"/>
    <col min="13797" max="13797" width="2.28515625" style="3" customWidth="1"/>
    <col min="13798" max="13798" width="9" style="3" bestFit="1" customWidth="1"/>
    <col min="13799" max="13799" width="2.28515625" style="3" customWidth="1"/>
    <col min="13800" max="13800" width="9" style="3" customWidth="1"/>
    <col min="13801" max="13801" width="2.28515625" style="3" customWidth="1"/>
    <col min="13802" max="13802" width="9" style="3" bestFit="1" customWidth="1"/>
    <col min="13803" max="13803" width="2.28515625" style="3" customWidth="1"/>
    <col min="13804" max="13804" width="9" style="3" bestFit="1" customWidth="1"/>
    <col min="13805" max="13805" width="2.28515625" style="3" customWidth="1"/>
    <col min="13806" max="13806" width="9" style="3" bestFit="1" customWidth="1"/>
    <col min="13807" max="13807" width="2.28515625" style="3" customWidth="1"/>
    <col min="13808" max="13808" width="9" style="3" bestFit="1" customWidth="1"/>
    <col min="13809" max="13809" width="2.28515625" style="3" customWidth="1"/>
    <col min="13810" max="13810" width="9.28515625" style="3" bestFit="1" customWidth="1"/>
    <col min="13811" max="13811" width="2.28515625" style="3" customWidth="1"/>
    <col min="13812" max="13812" width="9" style="3" bestFit="1" customWidth="1"/>
    <col min="13813" max="13813" width="2.28515625" style="3" customWidth="1"/>
    <col min="13814" max="13814" width="9.28515625" style="3" bestFit="1" customWidth="1"/>
    <col min="13815" max="14038" width="7.28515625" style="3"/>
    <col min="14039" max="14039" width="7.28515625" style="3" customWidth="1"/>
    <col min="14040" max="14040" width="2.28515625" style="3" customWidth="1"/>
    <col min="14041" max="14041" width="6" style="3" customWidth="1"/>
    <col min="14042" max="14043" width="2.28515625" style="3" customWidth="1"/>
    <col min="14044" max="14044" width="10.42578125" style="3" customWidth="1"/>
    <col min="14045" max="14045" width="2.28515625" style="3" customWidth="1"/>
    <col min="14046" max="14046" width="10.42578125" style="3" customWidth="1"/>
    <col min="14047" max="14047" width="2.28515625" style="3" customWidth="1"/>
    <col min="14048" max="14048" width="9" style="3" bestFit="1" customWidth="1"/>
    <col min="14049" max="14049" width="2.28515625" style="3" customWidth="1"/>
    <col min="14050" max="14050" width="9" style="3" bestFit="1" customWidth="1"/>
    <col min="14051" max="14051" width="2.28515625" style="3" customWidth="1"/>
    <col min="14052" max="14052" width="9" style="3" bestFit="1" customWidth="1"/>
    <col min="14053" max="14053" width="2.28515625" style="3" customWidth="1"/>
    <col min="14054" max="14054" width="9" style="3" bestFit="1" customWidth="1"/>
    <col min="14055" max="14055" width="2.28515625" style="3" customWidth="1"/>
    <col min="14056" max="14056" width="9" style="3" customWidth="1"/>
    <col min="14057" max="14057" width="2.28515625" style="3" customWidth="1"/>
    <col min="14058" max="14058" width="9" style="3" bestFit="1" customWidth="1"/>
    <col min="14059" max="14059" width="2.28515625" style="3" customWidth="1"/>
    <col min="14060" max="14060" width="9" style="3" bestFit="1" customWidth="1"/>
    <col min="14061" max="14061" width="2.28515625" style="3" customWidth="1"/>
    <col min="14062" max="14062" width="9" style="3" bestFit="1" customWidth="1"/>
    <col min="14063" max="14063" width="2.28515625" style="3" customWidth="1"/>
    <col min="14064" max="14064" width="9" style="3" bestFit="1" customWidth="1"/>
    <col min="14065" max="14065" width="2.28515625" style="3" customWidth="1"/>
    <col min="14066" max="14066" width="9.28515625" style="3" bestFit="1" customWidth="1"/>
    <col min="14067" max="14067" width="2.28515625" style="3" customWidth="1"/>
    <col min="14068" max="14068" width="9" style="3" bestFit="1" customWidth="1"/>
    <col min="14069" max="14069" width="2.28515625" style="3" customWidth="1"/>
    <col min="14070" max="14070" width="9.28515625" style="3" bestFit="1" customWidth="1"/>
    <col min="14071" max="14294" width="7.28515625" style="3"/>
    <col min="14295" max="14295" width="7.28515625" style="3" customWidth="1"/>
    <col min="14296" max="14296" width="2.28515625" style="3" customWidth="1"/>
    <col min="14297" max="14297" width="6" style="3" customWidth="1"/>
    <col min="14298" max="14299" width="2.28515625" style="3" customWidth="1"/>
    <col min="14300" max="14300" width="10.42578125" style="3" customWidth="1"/>
    <col min="14301" max="14301" width="2.28515625" style="3" customWidth="1"/>
    <col min="14302" max="14302" width="10.42578125" style="3" customWidth="1"/>
    <col min="14303" max="14303" width="2.28515625" style="3" customWidth="1"/>
    <col min="14304" max="14304" width="9" style="3" bestFit="1" customWidth="1"/>
    <col min="14305" max="14305" width="2.28515625" style="3" customWidth="1"/>
    <col min="14306" max="14306" width="9" style="3" bestFit="1" customWidth="1"/>
    <col min="14307" max="14307" width="2.28515625" style="3" customWidth="1"/>
    <col min="14308" max="14308" width="9" style="3" bestFit="1" customWidth="1"/>
    <col min="14309" max="14309" width="2.28515625" style="3" customWidth="1"/>
    <col min="14310" max="14310" width="9" style="3" bestFit="1" customWidth="1"/>
    <col min="14311" max="14311" width="2.28515625" style="3" customWidth="1"/>
    <col min="14312" max="14312" width="9" style="3" customWidth="1"/>
    <col min="14313" max="14313" width="2.28515625" style="3" customWidth="1"/>
    <col min="14314" max="14314" width="9" style="3" bestFit="1" customWidth="1"/>
    <col min="14315" max="14315" width="2.28515625" style="3" customWidth="1"/>
    <col min="14316" max="14316" width="9" style="3" bestFit="1" customWidth="1"/>
    <col min="14317" max="14317" width="2.28515625" style="3" customWidth="1"/>
    <col min="14318" max="14318" width="9" style="3" bestFit="1" customWidth="1"/>
    <col min="14319" max="14319" width="2.28515625" style="3" customWidth="1"/>
    <col min="14320" max="14320" width="9" style="3" bestFit="1" customWidth="1"/>
    <col min="14321" max="14321" width="2.28515625" style="3" customWidth="1"/>
    <col min="14322" max="14322" width="9.28515625" style="3" bestFit="1" customWidth="1"/>
    <col min="14323" max="14323" width="2.28515625" style="3" customWidth="1"/>
    <col min="14324" max="14324" width="9" style="3" bestFit="1" customWidth="1"/>
    <col min="14325" max="14325" width="2.28515625" style="3" customWidth="1"/>
    <col min="14326" max="14326" width="9.28515625" style="3" bestFit="1" customWidth="1"/>
    <col min="14327" max="14550" width="7.28515625" style="3"/>
    <col min="14551" max="14551" width="7.28515625" style="3" customWidth="1"/>
    <col min="14552" max="14552" width="2.28515625" style="3" customWidth="1"/>
    <col min="14553" max="14553" width="6" style="3" customWidth="1"/>
    <col min="14554" max="14555" width="2.28515625" style="3" customWidth="1"/>
    <col min="14556" max="14556" width="10.42578125" style="3" customWidth="1"/>
    <col min="14557" max="14557" width="2.28515625" style="3" customWidth="1"/>
    <col min="14558" max="14558" width="10.42578125" style="3" customWidth="1"/>
    <col min="14559" max="14559" width="2.28515625" style="3" customWidth="1"/>
    <col min="14560" max="14560" width="9" style="3" bestFit="1" customWidth="1"/>
    <col min="14561" max="14561" width="2.28515625" style="3" customWidth="1"/>
    <col min="14562" max="14562" width="9" style="3" bestFit="1" customWidth="1"/>
    <col min="14563" max="14563" width="2.28515625" style="3" customWidth="1"/>
    <col min="14564" max="14564" width="9" style="3" bestFit="1" customWidth="1"/>
    <col min="14565" max="14565" width="2.28515625" style="3" customWidth="1"/>
    <col min="14566" max="14566" width="9" style="3" bestFit="1" customWidth="1"/>
    <col min="14567" max="14567" width="2.28515625" style="3" customWidth="1"/>
    <col min="14568" max="14568" width="9" style="3" customWidth="1"/>
    <col min="14569" max="14569" width="2.28515625" style="3" customWidth="1"/>
    <col min="14570" max="14570" width="9" style="3" bestFit="1" customWidth="1"/>
    <col min="14571" max="14571" width="2.28515625" style="3" customWidth="1"/>
    <col min="14572" max="14572" width="9" style="3" bestFit="1" customWidth="1"/>
    <col min="14573" max="14573" width="2.28515625" style="3" customWidth="1"/>
    <col min="14574" max="14574" width="9" style="3" bestFit="1" customWidth="1"/>
    <col min="14575" max="14575" width="2.28515625" style="3" customWidth="1"/>
    <col min="14576" max="14576" width="9" style="3" bestFit="1" customWidth="1"/>
    <col min="14577" max="14577" width="2.28515625" style="3" customWidth="1"/>
    <col min="14578" max="14578" width="9.28515625" style="3" bestFit="1" customWidth="1"/>
    <col min="14579" max="14579" width="2.28515625" style="3" customWidth="1"/>
    <col min="14580" max="14580" width="9" style="3" bestFit="1" customWidth="1"/>
    <col min="14581" max="14581" width="2.28515625" style="3" customWidth="1"/>
    <col min="14582" max="14582" width="9.28515625" style="3" bestFit="1" customWidth="1"/>
    <col min="14583" max="14806" width="7.28515625" style="3"/>
    <col min="14807" max="14807" width="7.28515625" style="3" customWidth="1"/>
    <col min="14808" max="14808" width="2.28515625" style="3" customWidth="1"/>
    <col min="14809" max="14809" width="6" style="3" customWidth="1"/>
    <col min="14810" max="14811" width="2.28515625" style="3" customWidth="1"/>
    <col min="14812" max="14812" width="10.42578125" style="3" customWidth="1"/>
    <col min="14813" max="14813" width="2.28515625" style="3" customWidth="1"/>
    <col min="14814" max="14814" width="10.42578125" style="3" customWidth="1"/>
    <col min="14815" max="14815" width="2.28515625" style="3" customWidth="1"/>
    <col min="14816" max="14816" width="9" style="3" bestFit="1" customWidth="1"/>
    <col min="14817" max="14817" width="2.28515625" style="3" customWidth="1"/>
    <col min="14818" max="14818" width="9" style="3" bestFit="1" customWidth="1"/>
    <col min="14819" max="14819" width="2.28515625" style="3" customWidth="1"/>
    <col min="14820" max="14820" width="9" style="3" bestFit="1" customWidth="1"/>
    <col min="14821" max="14821" width="2.28515625" style="3" customWidth="1"/>
    <col min="14822" max="14822" width="9" style="3" bestFit="1" customWidth="1"/>
    <col min="14823" max="14823" width="2.28515625" style="3" customWidth="1"/>
    <col min="14824" max="14824" width="9" style="3" customWidth="1"/>
    <col min="14825" max="14825" width="2.28515625" style="3" customWidth="1"/>
    <col min="14826" max="14826" width="9" style="3" bestFit="1" customWidth="1"/>
    <col min="14827" max="14827" width="2.28515625" style="3" customWidth="1"/>
    <col min="14828" max="14828" width="9" style="3" bestFit="1" customWidth="1"/>
    <col min="14829" max="14829" width="2.28515625" style="3" customWidth="1"/>
    <col min="14830" max="14830" width="9" style="3" bestFit="1" customWidth="1"/>
    <col min="14831" max="14831" width="2.28515625" style="3" customWidth="1"/>
    <col min="14832" max="14832" width="9" style="3" bestFit="1" customWidth="1"/>
    <col min="14833" max="14833" width="2.28515625" style="3" customWidth="1"/>
    <col min="14834" max="14834" width="9.28515625" style="3" bestFit="1" customWidth="1"/>
    <col min="14835" max="14835" width="2.28515625" style="3" customWidth="1"/>
    <col min="14836" max="14836" width="9" style="3" bestFit="1" customWidth="1"/>
    <col min="14837" max="14837" width="2.28515625" style="3" customWidth="1"/>
    <col min="14838" max="14838" width="9.28515625" style="3" bestFit="1" customWidth="1"/>
    <col min="14839" max="15062" width="7.28515625" style="3"/>
    <col min="15063" max="15063" width="7.28515625" style="3" customWidth="1"/>
    <col min="15064" max="15064" width="2.28515625" style="3" customWidth="1"/>
    <col min="15065" max="15065" width="6" style="3" customWidth="1"/>
    <col min="15066" max="15067" width="2.28515625" style="3" customWidth="1"/>
    <col min="15068" max="15068" width="10.42578125" style="3" customWidth="1"/>
    <col min="15069" max="15069" width="2.28515625" style="3" customWidth="1"/>
    <col min="15070" max="15070" width="10.42578125" style="3" customWidth="1"/>
    <col min="15071" max="15071" width="2.28515625" style="3" customWidth="1"/>
    <col min="15072" max="15072" width="9" style="3" bestFit="1" customWidth="1"/>
    <col min="15073" max="15073" width="2.28515625" style="3" customWidth="1"/>
    <col min="15074" max="15074" width="9" style="3" bestFit="1" customWidth="1"/>
    <col min="15075" max="15075" width="2.28515625" style="3" customWidth="1"/>
    <col min="15076" max="15076" width="9" style="3" bestFit="1" customWidth="1"/>
    <col min="15077" max="15077" width="2.28515625" style="3" customWidth="1"/>
    <col min="15078" max="15078" width="9" style="3" bestFit="1" customWidth="1"/>
    <col min="15079" max="15079" width="2.28515625" style="3" customWidth="1"/>
    <col min="15080" max="15080" width="9" style="3" customWidth="1"/>
    <col min="15081" max="15081" width="2.28515625" style="3" customWidth="1"/>
    <col min="15082" max="15082" width="9" style="3" bestFit="1" customWidth="1"/>
    <col min="15083" max="15083" width="2.28515625" style="3" customWidth="1"/>
    <col min="15084" max="15084" width="9" style="3" bestFit="1" customWidth="1"/>
    <col min="15085" max="15085" width="2.28515625" style="3" customWidth="1"/>
    <col min="15086" max="15086" width="9" style="3" bestFit="1" customWidth="1"/>
    <col min="15087" max="15087" width="2.28515625" style="3" customWidth="1"/>
    <col min="15088" max="15088" width="9" style="3" bestFit="1" customWidth="1"/>
    <col min="15089" max="15089" width="2.28515625" style="3" customWidth="1"/>
    <col min="15090" max="15090" width="9.28515625" style="3" bestFit="1" customWidth="1"/>
    <col min="15091" max="15091" width="2.28515625" style="3" customWidth="1"/>
    <col min="15092" max="15092" width="9" style="3" bestFit="1" customWidth="1"/>
    <col min="15093" max="15093" width="2.28515625" style="3" customWidth="1"/>
    <col min="15094" max="15094" width="9.28515625" style="3" bestFit="1" customWidth="1"/>
    <col min="15095" max="15318" width="7.28515625" style="3"/>
    <col min="15319" max="15319" width="7.28515625" style="3" customWidth="1"/>
    <col min="15320" max="15320" width="2.28515625" style="3" customWidth="1"/>
    <col min="15321" max="15321" width="6" style="3" customWidth="1"/>
    <col min="15322" max="15323" width="2.28515625" style="3" customWidth="1"/>
    <col min="15324" max="15324" width="10.42578125" style="3" customWidth="1"/>
    <col min="15325" max="15325" width="2.28515625" style="3" customWidth="1"/>
    <col min="15326" max="15326" width="10.42578125" style="3" customWidth="1"/>
    <col min="15327" max="15327" width="2.28515625" style="3" customWidth="1"/>
    <col min="15328" max="15328" width="9" style="3" bestFit="1" customWidth="1"/>
    <col min="15329" max="15329" width="2.28515625" style="3" customWidth="1"/>
    <col min="15330" max="15330" width="9" style="3" bestFit="1" customWidth="1"/>
    <col min="15331" max="15331" width="2.28515625" style="3" customWidth="1"/>
    <col min="15332" max="15332" width="9" style="3" bestFit="1" customWidth="1"/>
    <col min="15333" max="15333" width="2.28515625" style="3" customWidth="1"/>
    <col min="15334" max="15334" width="9" style="3" bestFit="1" customWidth="1"/>
    <col min="15335" max="15335" width="2.28515625" style="3" customWidth="1"/>
    <col min="15336" max="15336" width="9" style="3" customWidth="1"/>
    <col min="15337" max="15337" width="2.28515625" style="3" customWidth="1"/>
    <col min="15338" max="15338" width="9" style="3" bestFit="1" customWidth="1"/>
    <col min="15339" max="15339" width="2.28515625" style="3" customWidth="1"/>
    <col min="15340" max="15340" width="9" style="3" bestFit="1" customWidth="1"/>
    <col min="15341" max="15341" width="2.28515625" style="3" customWidth="1"/>
    <col min="15342" max="15342" width="9" style="3" bestFit="1" customWidth="1"/>
    <col min="15343" max="15343" width="2.28515625" style="3" customWidth="1"/>
    <col min="15344" max="15344" width="9" style="3" bestFit="1" customWidth="1"/>
    <col min="15345" max="15345" width="2.28515625" style="3" customWidth="1"/>
    <col min="15346" max="15346" width="9.28515625" style="3" bestFit="1" customWidth="1"/>
    <col min="15347" max="15347" width="2.28515625" style="3" customWidth="1"/>
    <col min="15348" max="15348" width="9" style="3" bestFit="1" customWidth="1"/>
    <col min="15349" max="15349" width="2.28515625" style="3" customWidth="1"/>
    <col min="15350" max="15350" width="9.28515625" style="3" bestFit="1" customWidth="1"/>
    <col min="15351" max="15574" width="7.28515625" style="3"/>
    <col min="15575" max="15575" width="7.28515625" style="3" customWidth="1"/>
    <col min="15576" max="15576" width="2.28515625" style="3" customWidth="1"/>
    <col min="15577" max="15577" width="6" style="3" customWidth="1"/>
    <col min="15578" max="15579" width="2.28515625" style="3" customWidth="1"/>
    <col min="15580" max="15580" width="10.42578125" style="3" customWidth="1"/>
    <col min="15581" max="15581" width="2.28515625" style="3" customWidth="1"/>
    <col min="15582" max="15582" width="10.42578125" style="3" customWidth="1"/>
    <col min="15583" max="15583" width="2.28515625" style="3" customWidth="1"/>
    <col min="15584" max="15584" width="9" style="3" bestFit="1" customWidth="1"/>
    <col min="15585" max="15585" width="2.28515625" style="3" customWidth="1"/>
    <col min="15586" max="15586" width="9" style="3" bestFit="1" customWidth="1"/>
    <col min="15587" max="15587" width="2.28515625" style="3" customWidth="1"/>
    <col min="15588" max="15588" width="9" style="3" bestFit="1" customWidth="1"/>
    <col min="15589" max="15589" width="2.28515625" style="3" customWidth="1"/>
    <col min="15590" max="15590" width="9" style="3" bestFit="1" customWidth="1"/>
    <col min="15591" max="15591" width="2.28515625" style="3" customWidth="1"/>
    <col min="15592" max="15592" width="9" style="3" customWidth="1"/>
    <col min="15593" max="15593" width="2.28515625" style="3" customWidth="1"/>
    <col min="15594" max="15594" width="9" style="3" bestFit="1" customWidth="1"/>
    <col min="15595" max="15595" width="2.28515625" style="3" customWidth="1"/>
    <col min="15596" max="15596" width="9" style="3" bestFit="1" customWidth="1"/>
    <col min="15597" max="15597" width="2.28515625" style="3" customWidth="1"/>
    <col min="15598" max="15598" width="9" style="3" bestFit="1" customWidth="1"/>
    <col min="15599" max="15599" width="2.28515625" style="3" customWidth="1"/>
    <col min="15600" max="15600" width="9" style="3" bestFit="1" customWidth="1"/>
    <col min="15601" max="15601" width="2.28515625" style="3" customWidth="1"/>
    <col min="15602" max="15602" width="9.28515625" style="3" bestFit="1" customWidth="1"/>
    <col min="15603" max="15603" width="2.28515625" style="3" customWidth="1"/>
    <col min="15604" max="15604" width="9" style="3" bestFit="1" customWidth="1"/>
    <col min="15605" max="15605" width="2.28515625" style="3" customWidth="1"/>
    <col min="15606" max="15606" width="9.28515625" style="3" bestFit="1" customWidth="1"/>
    <col min="15607" max="15830" width="7.28515625" style="3"/>
    <col min="15831" max="15831" width="7.28515625" style="3" customWidth="1"/>
    <col min="15832" max="15832" width="2.28515625" style="3" customWidth="1"/>
    <col min="15833" max="15833" width="6" style="3" customWidth="1"/>
    <col min="15834" max="15835" width="2.28515625" style="3" customWidth="1"/>
    <col min="15836" max="15836" width="10.42578125" style="3" customWidth="1"/>
    <col min="15837" max="15837" width="2.28515625" style="3" customWidth="1"/>
    <col min="15838" max="15838" width="10.42578125" style="3" customWidth="1"/>
    <col min="15839" max="15839" width="2.28515625" style="3" customWidth="1"/>
    <col min="15840" max="15840" width="9" style="3" bestFit="1" customWidth="1"/>
    <col min="15841" max="15841" width="2.28515625" style="3" customWidth="1"/>
    <col min="15842" max="15842" width="9" style="3" bestFit="1" customWidth="1"/>
    <col min="15843" max="15843" width="2.28515625" style="3" customWidth="1"/>
    <col min="15844" max="15844" width="9" style="3" bestFit="1" customWidth="1"/>
    <col min="15845" max="15845" width="2.28515625" style="3" customWidth="1"/>
    <col min="15846" max="15846" width="9" style="3" bestFit="1" customWidth="1"/>
    <col min="15847" max="15847" width="2.28515625" style="3" customWidth="1"/>
    <col min="15848" max="15848" width="9" style="3" customWidth="1"/>
    <col min="15849" max="15849" width="2.28515625" style="3" customWidth="1"/>
    <col min="15850" max="15850" width="9" style="3" bestFit="1" customWidth="1"/>
    <col min="15851" max="15851" width="2.28515625" style="3" customWidth="1"/>
    <col min="15852" max="15852" width="9" style="3" bestFit="1" customWidth="1"/>
    <col min="15853" max="15853" width="2.28515625" style="3" customWidth="1"/>
    <col min="15854" max="15854" width="9" style="3" bestFit="1" customWidth="1"/>
    <col min="15855" max="15855" width="2.28515625" style="3" customWidth="1"/>
    <col min="15856" max="15856" width="9" style="3" bestFit="1" customWidth="1"/>
    <col min="15857" max="15857" width="2.28515625" style="3" customWidth="1"/>
    <col min="15858" max="15858" width="9.28515625" style="3" bestFit="1" customWidth="1"/>
    <col min="15859" max="15859" width="2.28515625" style="3" customWidth="1"/>
    <col min="15860" max="15860" width="9" style="3" bestFit="1" customWidth="1"/>
    <col min="15861" max="15861" width="2.28515625" style="3" customWidth="1"/>
    <col min="15862" max="15862" width="9.28515625" style="3" bestFit="1" customWidth="1"/>
    <col min="15863" max="16086" width="7.28515625" style="3"/>
    <col min="16087" max="16087" width="7.28515625" style="3" customWidth="1"/>
    <col min="16088" max="16088" width="2.28515625" style="3" customWidth="1"/>
    <col min="16089" max="16089" width="6" style="3" customWidth="1"/>
    <col min="16090" max="16091" width="2.28515625" style="3" customWidth="1"/>
    <col min="16092" max="16092" width="10.42578125" style="3" customWidth="1"/>
    <col min="16093" max="16093" width="2.28515625" style="3" customWidth="1"/>
    <col min="16094" max="16094" width="10.42578125" style="3" customWidth="1"/>
    <col min="16095" max="16095" width="2.28515625" style="3" customWidth="1"/>
    <col min="16096" max="16096" width="9" style="3" bestFit="1" customWidth="1"/>
    <col min="16097" max="16097" width="2.28515625" style="3" customWidth="1"/>
    <col min="16098" max="16098" width="9" style="3" bestFit="1" customWidth="1"/>
    <col min="16099" max="16099" width="2.28515625" style="3" customWidth="1"/>
    <col min="16100" max="16100" width="9" style="3" bestFit="1" customWidth="1"/>
    <col min="16101" max="16101" width="2.28515625" style="3" customWidth="1"/>
    <col min="16102" max="16102" width="9" style="3" bestFit="1" customWidth="1"/>
    <col min="16103" max="16103" width="2.28515625" style="3" customWidth="1"/>
    <col min="16104" max="16104" width="9" style="3" customWidth="1"/>
    <col min="16105" max="16105" width="2.28515625" style="3" customWidth="1"/>
    <col min="16106" max="16106" width="9" style="3" bestFit="1" customWidth="1"/>
    <col min="16107" max="16107" width="2.28515625" style="3" customWidth="1"/>
    <col min="16108" max="16108" width="9" style="3" bestFit="1" customWidth="1"/>
    <col min="16109" max="16109" width="2.28515625" style="3" customWidth="1"/>
    <col min="16110" max="16110" width="9" style="3" bestFit="1" customWidth="1"/>
    <col min="16111" max="16111" width="2.28515625" style="3" customWidth="1"/>
    <col min="16112" max="16112" width="9" style="3" bestFit="1" customWidth="1"/>
    <col min="16113" max="16113" width="2.28515625" style="3" customWidth="1"/>
    <col min="16114" max="16114" width="9.28515625" style="3" bestFit="1" customWidth="1"/>
    <col min="16115" max="16115" width="2.28515625" style="3" customWidth="1"/>
    <col min="16116" max="16116" width="9" style="3" bestFit="1" customWidth="1"/>
    <col min="16117" max="16117" width="2.28515625" style="3" customWidth="1"/>
    <col min="16118" max="16118" width="9.28515625" style="3" bestFit="1" customWidth="1"/>
    <col min="16119" max="16384" width="7.28515625" style="3"/>
  </cols>
  <sheetData>
    <row r="2" spans="1:16" ht="15.75" x14ac:dyDescent="0.25">
      <c r="A2" s="318" t="s">
        <v>78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6" ht="15.75" x14ac:dyDescent="0.25">
      <c r="A3" s="319" t="s">
        <v>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6" x14ac:dyDescent="0.25">
      <c r="A4" s="316"/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6" x14ac:dyDescent="0.25">
      <c r="A5" s="56" t="s">
        <v>115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6" x14ac:dyDescent="0.25">
      <c r="A6" s="3" t="s">
        <v>146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6" x14ac:dyDescent="0.25">
      <c r="B7" s="4" t="s">
        <v>123</v>
      </c>
      <c r="C7" s="56" t="s">
        <v>126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6" x14ac:dyDescent="0.25">
      <c r="B8" s="4" t="s">
        <v>124</v>
      </c>
      <c r="C8" s="56" t="s">
        <v>127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6" x14ac:dyDescent="0.25">
      <c r="B9" s="4" t="s">
        <v>125</v>
      </c>
      <c r="C9" s="56" t="s">
        <v>128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6" x14ac:dyDescent="0.25">
      <c r="B10" s="4" t="s">
        <v>129</v>
      </c>
      <c r="C10" s="56" t="s">
        <v>130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x14ac:dyDescent="0.25">
      <c r="A11" s="7"/>
      <c r="B11" s="7"/>
      <c r="C11" s="22"/>
      <c r="G11" s="22"/>
      <c r="H11" s="7"/>
      <c r="I11" s="7"/>
      <c r="J11" s="7"/>
      <c r="K11" s="7"/>
      <c r="L11" s="18" t="s">
        <v>47</v>
      </c>
      <c r="M11" s="18"/>
    </row>
    <row r="12" spans="1:16" x14ac:dyDescent="0.25">
      <c r="A12" s="18"/>
      <c r="B12" s="77"/>
      <c r="C12" s="29"/>
      <c r="D12" s="18"/>
      <c r="E12" s="18" t="s">
        <v>48</v>
      </c>
      <c r="F12" s="18" t="s">
        <v>48</v>
      </c>
      <c r="G12" s="22"/>
      <c r="H12" s="18"/>
      <c r="I12" s="18"/>
      <c r="J12" s="38"/>
      <c r="K12" s="18" t="s">
        <v>50</v>
      </c>
      <c r="L12" s="18" t="s">
        <v>49</v>
      </c>
      <c r="M12" s="18"/>
    </row>
    <row r="13" spans="1:16" x14ac:dyDescent="0.25">
      <c r="A13" s="9"/>
      <c r="B13" s="9"/>
      <c r="C13" s="2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6" ht="15.75" thickBot="1" x14ac:dyDescent="0.3">
      <c r="A14" s="12" t="s">
        <v>56</v>
      </c>
      <c r="B14" s="12" t="s">
        <v>77</v>
      </c>
      <c r="C14" s="8" t="s">
        <v>89</v>
      </c>
      <c r="D14" s="8" t="s">
        <v>34</v>
      </c>
      <c r="E14" s="8" t="s">
        <v>35</v>
      </c>
      <c r="F14" s="8" t="s">
        <v>36</v>
      </c>
      <c r="G14" s="8" t="s">
        <v>37</v>
      </c>
      <c r="H14" s="8" t="s">
        <v>38</v>
      </c>
      <c r="I14" s="8" t="s">
        <v>39</v>
      </c>
      <c r="J14" s="8" t="s">
        <v>40</v>
      </c>
      <c r="K14" s="8" t="s">
        <v>41</v>
      </c>
      <c r="L14" s="8" t="s">
        <v>42</v>
      </c>
      <c r="M14" s="8" t="s">
        <v>43</v>
      </c>
      <c r="N14" s="8" t="s">
        <v>102</v>
      </c>
      <c r="O14" s="8" t="s">
        <v>103</v>
      </c>
    </row>
    <row r="15" spans="1:16" x14ac:dyDescent="0.25">
      <c r="A15" s="54" t="s">
        <v>57</v>
      </c>
      <c r="B15" s="210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1:16" x14ac:dyDescent="0.25">
      <c r="A16" s="54" t="s">
        <v>87</v>
      </c>
      <c r="B16" s="210"/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19"/>
    </row>
    <row r="17" spans="1:17" x14ac:dyDescent="0.25">
      <c r="A17" s="54" t="s">
        <v>58</v>
      </c>
      <c r="B17" s="211">
        <f>'Hyperion Data'!E50</f>
        <v>138060</v>
      </c>
      <c r="C17" s="20">
        <f>ROUND(B17/$C$34,4)</f>
        <v>5.9200000000000003E-2</v>
      </c>
      <c r="D17" s="20">
        <f>ROUND(B17/$D$34,4)</f>
        <v>5.8400000000000001E-2</v>
      </c>
      <c r="E17" s="20">
        <f>ROUND(B17/$E$34,4)</f>
        <v>3.7400000000000003E-2</v>
      </c>
      <c r="F17" s="10">
        <v>0</v>
      </c>
      <c r="G17" s="10">
        <v>0</v>
      </c>
      <c r="H17" s="20">
        <f>ROUND(B17/$H$34,4)</f>
        <v>5.8400000000000001E-2</v>
      </c>
      <c r="I17" s="10">
        <v>0</v>
      </c>
      <c r="J17" s="20">
        <f>ROUND(B17/$J$34,4)</f>
        <v>0.33110000000000001</v>
      </c>
      <c r="K17" s="20">
        <f>ROUND(B17/$K$34,4)</f>
        <v>4.1799999999999997E-2</v>
      </c>
      <c r="L17" s="20">
        <f>ROUND(B17/$L$34,4)</f>
        <v>4.2999999999999997E-2</v>
      </c>
      <c r="M17" s="20">
        <f>ROUND(B17/$M$34,4)</f>
        <v>6.6199999999999995E-2</v>
      </c>
      <c r="N17" s="20">
        <f>ROUND(B17/$N$34,4)</f>
        <v>7.2999999999999995E-2</v>
      </c>
      <c r="O17" s="10">
        <v>0</v>
      </c>
      <c r="P17" s="34"/>
      <c r="Q17" s="216"/>
    </row>
    <row r="18" spans="1:17" x14ac:dyDescent="0.25">
      <c r="A18" s="54" t="s">
        <v>59</v>
      </c>
      <c r="B18" s="211">
        <f>'Hyperion Data'!F50</f>
        <v>1473203</v>
      </c>
      <c r="C18" s="20">
        <f>ROUND(B18/$C$34,4)</f>
        <v>0.63200000000000001</v>
      </c>
      <c r="D18" s="20">
        <f>ROUND(B18/$D$34,4)+0.0001</f>
        <v>0.62309999999999999</v>
      </c>
      <c r="E18" s="20">
        <f>ROUND(B18/$E$34,4)</f>
        <v>0.39900000000000002</v>
      </c>
      <c r="F18" s="10">
        <v>0</v>
      </c>
      <c r="G18" s="10">
        <v>0</v>
      </c>
      <c r="H18" s="20">
        <f>ROUND(B18/$H$34,4)</f>
        <v>0.623</v>
      </c>
      <c r="I18" s="10">
        <v>0</v>
      </c>
      <c r="J18" s="10">
        <v>0</v>
      </c>
      <c r="K18" s="20">
        <f>ROUND(B18/$K$34,4)-0.0001</f>
        <v>0.44569999999999999</v>
      </c>
      <c r="L18" s="20">
        <f>ROUND(B18/$L$34,4)</f>
        <v>0.45860000000000001</v>
      </c>
      <c r="M18" s="20">
        <f>ROUND(B18/$M$34,4)-0.0001</f>
        <v>0.70620000000000005</v>
      </c>
      <c r="N18" s="20">
        <f>ROUND(B18/$N$34,4)</f>
        <v>0.77939999999999998</v>
      </c>
      <c r="O18" s="20">
        <f>ROUND(B18/$O$34,4)+0.0001</f>
        <v>0.75639999999999996</v>
      </c>
      <c r="P18" s="34"/>
      <c r="Q18" s="216"/>
    </row>
    <row r="19" spans="1:17" x14ac:dyDescent="0.25">
      <c r="A19" s="54" t="s">
        <v>60</v>
      </c>
      <c r="B19" s="211">
        <f>'Hyperion Data'!G50</f>
        <v>33974</v>
      </c>
      <c r="C19" s="10">
        <v>0</v>
      </c>
      <c r="D19" s="20">
        <f>ROUND(B19/$D$34,4)</f>
        <v>1.44E-2</v>
      </c>
      <c r="E19" s="20">
        <f>ROUND(B19/$E$34,4)</f>
        <v>9.1999999999999998E-3</v>
      </c>
      <c r="F19" s="10">
        <v>0</v>
      </c>
      <c r="G19" s="20">
        <f>ROUND(B19/$G$34,4)</f>
        <v>7.1599999999999997E-2</v>
      </c>
      <c r="H19" s="20">
        <f>ROUND(B19/$H$34,4)</f>
        <v>1.44E-2</v>
      </c>
      <c r="I19" s="20">
        <f>ROUND(B19/$I$34,4)</f>
        <v>4.5100000000000001E-2</v>
      </c>
      <c r="J19" s="10">
        <v>0</v>
      </c>
      <c r="K19" s="20">
        <f>ROUND(B19/$K$34,4)</f>
        <v>1.03E-2</v>
      </c>
      <c r="L19" s="20">
        <f>ROUND(B19/$L$34,4)</f>
        <v>1.06E-2</v>
      </c>
      <c r="M19" s="20">
        <f>ROUND(B19/$M$34,4)</f>
        <v>1.6299999999999999E-2</v>
      </c>
      <c r="N19" s="10">
        <v>0</v>
      </c>
      <c r="O19" s="20">
        <f>ROUND(B19/$O$34,4)</f>
        <v>1.7399999999999999E-2</v>
      </c>
      <c r="P19" s="34"/>
      <c r="Q19" s="216"/>
    </row>
    <row r="20" spans="1:17" x14ac:dyDescent="0.25">
      <c r="A20" s="54" t="s">
        <v>61</v>
      </c>
      <c r="B20" s="211">
        <f>'Hyperion Data'!H50</f>
        <v>440651</v>
      </c>
      <c r="C20" s="20">
        <f>ROUND(B20/$C$34,4)</f>
        <v>0.18909999999999999</v>
      </c>
      <c r="D20" s="20">
        <f>ROUND(B20/$D$34,4)-0.0001</f>
        <v>0.1862</v>
      </c>
      <c r="E20" s="20">
        <f>ROUND(B20/$E$34,4)</f>
        <v>0.11940000000000001</v>
      </c>
      <c r="F20" s="10">
        <v>0</v>
      </c>
      <c r="G20" s="20">
        <f>ROUND(B20/$G$34,4)</f>
        <v>0.9284</v>
      </c>
      <c r="H20" s="20">
        <f>ROUND(B20/$H$34,4)</f>
        <v>0.18629999999999999</v>
      </c>
      <c r="I20" s="20">
        <f>ROUND(B20/$I$34,4)</f>
        <v>0.58479999999999999</v>
      </c>
      <c r="J20" s="10">
        <v>0</v>
      </c>
      <c r="K20" s="20">
        <f>ROUND(B20/$K$34,4)</f>
        <v>0.1333</v>
      </c>
      <c r="L20" s="20">
        <f>ROUND(B20/$L$34,4)-0.0001</f>
        <v>0.1371</v>
      </c>
      <c r="M20" s="20">
        <f>ROUND(B20/$M$34,4)</f>
        <v>0.21129999999999999</v>
      </c>
      <c r="N20" s="10">
        <v>0</v>
      </c>
      <c r="O20" s="20">
        <f>ROUND(B20/$O$34,4)</f>
        <v>0.22620000000000001</v>
      </c>
      <c r="P20" s="34"/>
      <c r="Q20" s="216"/>
    </row>
    <row r="21" spans="1:17" x14ac:dyDescent="0.25">
      <c r="A21" s="54" t="s">
        <v>62</v>
      </c>
      <c r="B21" s="211">
        <f>'Hyperion Data'!I50</f>
        <v>278924</v>
      </c>
      <c r="C21" s="20">
        <f>ROUND(B21/$C$34,4)</f>
        <v>0.1197</v>
      </c>
      <c r="D21" s="20">
        <f>ROUND(B21/$D$34,4)</f>
        <v>0.1179</v>
      </c>
      <c r="E21" s="20">
        <f>ROUND(B21/$E$34,4)</f>
        <v>7.5600000000000001E-2</v>
      </c>
      <c r="F21" s="10">
        <v>0</v>
      </c>
      <c r="G21" s="10">
        <v>0</v>
      </c>
      <c r="H21" s="20">
        <f>ROUND(B21/$H$34,4)</f>
        <v>0.1179</v>
      </c>
      <c r="I21" s="20">
        <f>ROUND(B21/$I$34,4)</f>
        <v>0.37009999999999998</v>
      </c>
      <c r="J21" s="20">
        <f>ROUND(B21/$J$34,4)</f>
        <v>0.66890000000000005</v>
      </c>
      <c r="K21" s="20">
        <f>ROUND(B21/$K$34,4)</f>
        <v>8.4400000000000003E-2</v>
      </c>
      <c r="L21" s="20">
        <f>ROUND(B21/$L$34,4)</f>
        <v>8.6800000000000002E-2</v>
      </c>
      <c r="M21" s="10">
        <v>0</v>
      </c>
      <c r="N21" s="20">
        <f>ROUND(B21/$N$34,4)</f>
        <v>0.14760000000000001</v>
      </c>
      <c r="O21" s="10">
        <v>0</v>
      </c>
      <c r="P21" s="34"/>
      <c r="Q21" s="216"/>
    </row>
    <row r="22" spans="1:17" x14ac:dyDescent="0.25">
      <c r="A22" s="54" t="s">
        <v>63</v>
      </c>
      <c r="B22" s="205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34"/>
      <c r="Q22" s="216"/>
    </row>
    <row r="23" spans="1:17" x14ac:dyDescent="0.25">
      <c r="A23" s="54" t="s">
        <v>64</v>
      </c>
      <c r="B23" s="211">
        <f>'Hyperion Data'!K50</f>
        <v>1327005</v>
      </c>
      <c r="C23" s="10">
        <v>0</v>
      </c>
      <c r="D23" s="10">
        <v>0</v>
      </c>
      <c r="E23" s="20">
        <f>ROUND(B23/$E$34,4)</f>
        <v>0.3594</v>
      </c>
      <c r="F23" s="20">
        <f>ROUND(B23/$F$34,4)</f>
        <v>1</v>
      </c>
      <c r="G23" s="10">
        <v>0</v>
      </c>
      <c r="H23" s="10">
        <v>0</v>
      </c>
      <c r="I23" s="10">
        <v>0</v>
      </c>
      <c r="J23" s="10">
        <v>0</v>
      </c>
      <c r="K23" s="20">
        <f>ROUND(SUM(C37:C39)/$K$34,4)</f>
        <v>0.28449999999999998</v>
      </c>
      <c r="L23" s="20">
        <f>ROUND((C37+C38)/$L$34,4)</f>
        <v>0.26390000000000002</v>
      </c>
      <c r="M23" s="10">
        <v>0</v>
      </c>
      <c r="N23" s="10">
        <v>0</v>
      </c>
      <c r="O23" s="10">
        <v>0</v>
      </c>
      <c r="P23" s="34"/>
      <c r="Q23" s="216"/>
    </row>
    <row r="24" spans="1:17" x14ac:dyDescent="0.25">
      <c r="A24" s="54" t="s">
        <v>65</v>
      </c>
      <c r="B24" s="205"/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Q24" s="216"/>
    </row>
    <row r="25" spans="1:17" x14ac:dyDescent="0.25">
      <c r="A25" s="54" t="s">
        <v>66</v>
      </c>
      <c r="B25" s="210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Q25" s="216"/>
    </row>
    <row r="26" spans="1:17" x14ac:dyDescent="0.25">
      <c r="A26" s="54" t="s">
        <v>67</v>
      </c>
      <c r="B26" s="210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Q26" s="216"/>
    </row>
    <row r="27" spans="1:17" x14ac:dyDescent="0.25">
      <c r="A27" s="54" t="s">
        <v>68</v>
      </c>
      <c r="B27" s="210"/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0">
        <v>0</v>
      </c>
      <c r="K27" s="10">
        <v>0</v>
      </c>
      <c r="L27" s="11">
        <v>0</v>
      </c>
      <c r="M27" s="11">
        <v>0</v>
      </c>
      <c r="N27" s="10">
        <v>0</v>
      </c>
      <c r="O27" s="10">
        <v>0</v>
      </c>
      <c r="Q27" s="216"/>
    </row>
    <row r="28" spans="1:17" x14ac:dyDescent="0.25">
      <c r="A28" s="25" t="s">
        <v>69</v>
      </c>
      <c r="B28" s="210"/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Q28" s="216"/>
    </row>
    <row r="29" spans="1:17" x14ac:dyDescent="0.25">
      <c r="A29" s="25" t="s">
        <v>70</v>
      </c>
      <c r="B29" s="211"/>
      <c r="C29" s="10"/>
      <c r="D29" s="10"/>
      <c r="E29" s="20"/>
      <c r="F29" s="20"/>
      <c r="G29" s="10"/>
      <c r="H29" s="20"/>
      <c r="I29" s="10"/>
      <c r="J29" s="10"/>
      <c r="K29" s="20"/>
      <c r="L29" s="20"/>
      <c r="M29" s="10"/>
      <c r="N29" s="10"/>
      <c r="O29" s="10"/>
      <c r="Q29" s="216"/>
    </row>
    <row r="30" spans="1:17" x14ac:dyDescent="0.25">
      <c r="A30" s="25" t="s">
        <v>71</v>
      </c>
      <c r="B30" s="75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Q30" s="216"/>
    </row>
    <row r="31" spans="1:17" x14ac:dyDescent="0.25">
      <c r="A31" s="25" t="s">
        <v>72</v>
      </c>
      <c r="B31" s="75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Q31" s="216"/>
    </row>
    <row r="32" spans="1:17" x14ac:dyDescent="0.25">
      <c r="A32" s="54" t="s">
        <v>11</v>
      </c>
      <c r="B32" s="94">
        <f>SUM(B17:B31)</f>
        <v>3691817</v>
      </c>
      <c r="C32" s="95">
        <f t="shared" ref="C32:O32" si="0">SUM(C15:C31)</f>
        <v>1</v>
      </c>
      <c r="D32" s="95">
        <f t="shared" si="0"/>
        <v>1</v>
      </c>
      <c r="E32" s="95">
        <f t="shared" si="0"/>
        <v>1</v>
      </c>
      <c r="F32" s="95">
        <f t="shared" si="0"/>
        <v>1</v>
      </c>
      <c r="G32" s="95">
        <f t="shared" si="0"/>
        <v>1</v>
      </c>
      <c r="H32" s="95">
        <f t="shared" si="0"/>
        <v>1</v>
      </c>
      <c r="I32" s="95">
        <f t="shared" si="0"/>
        <v>1</v>
      </c>
      <c r="J32" s="95">
        <f>SUM(J15:J31)</f>
        <v>1</v>
      </c>
      <c r="K32" s="95">
        <f>SUM(K15:K31)</f>
        <v>1</v>
      </c>
      <c r="L32" s="95">
        <f t="shared" si="0"/>
        <v>1</v>
      </c>
      <c r="M32" s="95">
        <f t="shared" si="0"/>
        <v>1</v>
      </c>
      <c r="N32" s="95">
        <f t="shared" si="0"/>
        <v>1</v>
      </c>
      <c r="O32" s="95">
        <f t="shared" si="0"/>
        <v>1</v>
      </c>
    </row>
    <row r="33" spans="1:15" x14ac:dyDescent="0.25">
      <c r="C33" s="3"/>
    </row>
    <row r="34" spans="1:15" x14ac:dyDescent="0.25">
      <c r="A34" s="80" t="s">
        <v>147</v>
      </c>
      <c r="B34" s="81"/>
      <c r="C34" s="96">
        <f>B17+B18+B20+B21</f>
        <v>2330838</v>
      </c>
      <c r="D34" s="84">
        <f>B17+B18+B19+B20+B21</f>
        <v>2364812</v>
      </c>
      <c r="E34" s="84">
        <f>B17+B18+B19+B20+B21+B23+B29</f>
        <v>3691817</v>
      </c>
      <c r="F34" s="84">
        <f>B23+B29</f>
        <v>1327005</v>
      </c>
      <c r="G34" s="84">
        <f>B19+B20</f>
        <v>474625</v>
      </c>
      <c r="H34" s="84">
        <f>B17+B18+B19+B20+B21+B29</f>
        <v>2364812</v>
      </c>
      <c r="I34" s="84">
        <f>B19+B20+B21</f>
        <v>753549</v>
      </c>
      <c r="J34" s="84">
        <f>B17+B21</f>
        <v>416984</v>
      </c>
      <c r="K34" s="84">
        <f>B17+B18+B19+B20+B21+C37+C38+C39+B29</f>
        <v>3304952</v>
      </c>
      <c r="L34" s="84">
        <f>B17+B18+B19+B20+B21+C37+C38+B29</f>
        <v>3212633</v>
      </c>
      <c r="M34" s="84">
        <f>B17+B18+B19+B20</f>
        <v>2085888</v>
      </c>
      <c r="N34" s="84">
        <f>B17+B18+B21</f>
        <v>1890187</v>
      </c>
      <c r="O34" s="84">
        <f>B18+B19+B20</f>
        <v>1947828</v>
      </c>
    </row>
    <row r="36" spans="1:15" x14ac:dyDescent="0.25">
      <c r="A36" s="58" t="s">
        <v>139</v>
      </c>
    </row>
    <row r="37" spans="1:15" x14ac:dyDescent="0.25">
      <c r="A37" s="3" t="s">
        <v>12</v>
      </c>
      <c r="C37" s="204">
        <f>'Hyperion Data'!K70</f>
        <v>386865</v>
      </c>
      <c r="D37" s="33"/>
    </row>
    <row r="38" spans="1:15" x14ac:dyDescent="0.25">
      <c r="A38" s="3" t="s">
        <v>13</v>
      </c>
      <c r="C38" s="204">
        <f>'Hyperion Data'!K71</f>
        <v>460956</v>
      </c>
    </row>
    <row r="39" spans="1:15" x14ac:dyDescent="0.25">
      <c r="A39" s="3" t="s">
        <v>14</v>
      </c>
      <c r="C39" s="204">
        <f>'Hyperion Data'!K72</f>
        <v>92319</v>
      </c>
    </row>
    <row r="40" spans="1:15" x14ac:dyDescent="0.25">
      <c r="C40" s="105">
        <f>(C37*2)+C38+C39-B23</f>
        <v>0</v>
      </c>
    </row>
  </sheetData>
  <mergeCells count="3">
    <mergeCell ref="A4:M4"/>
    <mergeCell ref="A2:N2"/>
    <mergeCell ref="A3:N3"/>
  </mergeCells>
  <printOptions horizontalCentered="1"/>
  <pageMargins left="0.7" right="0.7" top="0.75" bottom="0.75" header="0.3" footer="0.3"/>
  <pageSetup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Hyperion Data</vt:lpstr>
      <vt:lpstr>Basis 1</vt:lpstr>
      <vt:lpstr>Basis 2</vt:lpstr>
      <vt:lpstr>Basis 3</vt:lpstr>
      <vt:lpstr>Basis 4</vt:lpstr>
      <vt:lpstr>Basis 7</vt:lpstr>
      <vt:lpstr>Basis 8</vt:lpstr>
      <vt:lpstr>Basis 9</vt:lpstr>
      <vt:lpstr>Basis 10</vt:lpstr>
      <vt:lpstr>Basis 11</vt:lpstr>
      <vt:lpstr>Basis 13a</vt:lpstr>
      <vt:lpstr>Basis 13b</vt:lpstr>
      <vt:lpstr>Basis 13c</vt:lpstr>
      <vt:lpstr>Basis 13d</vt:lpstr>
      <vt:lpstr>Basis 13e</vt:lpstr>
      <vt:lpstr>Basis 13f</vt:lpstr>
      <vt:lpstr>Basis 14</vt:lpstr>
      <vt:lpstr>Basis 20</vt:lpstr>
      <vt:lpstr>'Basis 2'!Print_Area</vt:lpstr>
      <vt:lpstr>'Hyperion Data'!Print_Titles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Currie</dc:creator>
  <cp:lastModifiedBy>Ryan \ John</cp:lastModifiedBy>
  <cp:lastPrinted>2020-02-05T18:01:54Z</cp:lastPrinted>
  <dcterms:created xsi:type="dcterms:W3CDTF">2012-01-19T18:04:50Z</dcterms:created>
  <dcterms:modified xsi:type="dcterms:W3CDTF">2021-07-21T19:45:53Z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