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John Ryan\CKY\Rate Case\Discovery\Staff DRs\Set 1\Draft Responses\DR 55 Excel Sheets\"/>
    </mc:Choice>
  </mc:AlternateContent>
  <bookViews>
    <workbookView xWindow="240" yWindow="180" windowWidth="21080" windowHeight="92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15" i="1" l="1"/>
  <c r="E23" i="1" l="1"/>
  <c r="G39" i="1" l="1"/>
  <c r="G33" i="1"/>
  <c r="G30" i="1"/>
  <c r="A29" i="1"/>
  <c r="A30" i="1"/>
  <c r="A31" i="1"/>
  <c r="A28" i="1"/>
  <c r="G38" i="1"/>
  <c r="G36" i="1"/>
  <c r="G35" i="1"/>
  <c r="A16" i="1"/>
  <c r="G23" i="1"/>
  <c r="F22" i="1"/>
  <c r="D22" i="1"/>
  <c r="C23" i="1"/>
  <c r="E12" i="1"/>
  <c r="G12" i="1" s="1"/>
  <c r="C15" i="1"/>
  <c r="G34" i="1" l="1"/>
  <c r="G25" i="1" l="1"/>
  <c r="G41" i="1" s="1"/>
  <c r="F23" i="1"/>
  <c r="F20" i="1"/>
  <c r="F18" i="1"/>
  <c r="F16" i="1"/>
  <c r="F15" i="1"/>
  <c r="F19" i="1" l="1"/>
  <c r="D16" i="1"/>
  <c r="D18" i="1"/>
  <c r="D19" i="1"/>
  <c r="D20" i="1"/>
  <c r="D23" i="1"/>
  <c r="D15" i="1"/>
  <c r="E25" i="1"/>
  <c r="C25" i="1"/>
  <c r="A18" i="1"/>
  <c r="A19" i="1" s="1"/>
  <c r="A20" i="1" l="1"/>
  <c r="F25" i="1"/>
  <c r="D25" i="1"/>
  <c r="A22" i="1" l="1"/>
  <c r="A23" i="1" s="1"/>
  <c r="A25" i="1" s="1"/>
  <c r="A27" i="1" s="1"/>
  <c r="A32" i="1" l="1"/>
  <c r="A33" i="1" s="1"/>
  <c r="A34" i="1" s="1"/>
  <c r="A35" i="1" s="1"/>
  <c r="A36" i="1" s="1"/>
  <c r="A37" i="1" s="1"/>
  <c r="A38" i="1" s="1"/>
  <c r="A39" i="1" s="1"/>
  <c r="A41" i="1" s="1"/>
</calcChain>
</file>

<file path=xl/sharedStrings.xml><?xml version="1.0" encoding="utf-8"?>
<sst xmlns="http://schemas.openxmlformats.org/spreadsheetml/2006/main" count="45" uniqueCount="38">
  <si>
    <t>Columbia Gas of Kentucky, Inc.</t>
  </si>
  <si>
    <t>Reconciliation of Forecasted Test Period Rate Base to Capital</t>
  </si>
  <si>
    <t>Line</t>
  </si>
  <si>
    <t>No.</t>
  </si>
  <si>
    <t>Description</t>
  </si>
  <si>
    <t>Rate Base</t>
  </si>
  <si>
    <t>Adjustment</t>
  </si>
  <si>
    <t>from</t>
  </si>
  <si>
    <t>Balance</t>
  </si>
  <si>
    <t>Sheet</t>
  </si>
  <si>
    <t>Gross Plant</t>
  </si>
  <si>
    <t>Accumulated Depr. &amp; Amort.</t>
  </si>
  <si>
    <t>Cash Working Capital</t>
  </si>
  <si>
    <t>Materials &amp; Supplies</t>
  </si>
  <si>
    <t>Storage Gas</t>
  </si>
  <si>
    <t>Deferred Income Taxes and Credits</t>
  </si>
  <si>
    <t>Assets not in Rate Base</t>
  </si>
  <si>
    <t>Cash &amp; temporary investments</t>
  </si>
  <si>
    <t>Other current assets</t>
  </si>
  <si>
    <t>Current Liabilities</t>
  </si>
  <si>
    <t>($000)</t>
  </si>
  <si>
    <t>Other non-current assets</t>
  </si>
  <si>
    <t>Regulatory assets</t>
  </si>
  <si>
    <t>Deferred assets</t>
  </si>
  <si>
    <t>Non-current Liabilities</t>
  </si>
  <si>
    <t>Liabilities not in Rate Base</t>
  </si>
  <si>
    <t>Accounts receivable</t>
  </si>
  <si>
    <t>Rate</t>
  </si>
  <si>
    <t>Making</t>
  </si>
  <si>
    <t>Adjustments</t>
  </si>
  <si>
    <t>13 mo avg</t>
  </si>
  <si>
    <t>Deferred gas cost</t>
  </si>
  <si>
    <t>Total Capitalization (Includes Short-term Debt)</t>
  </si>
  <si>
    <t>Forecasted Test Period Ending December 31, 2022</t>
  </si>
  <si>
    <t>Regulatory Liability - TCJA</t>
  </si>
  <si>
    <t xml:space="preserve">   Construction Work in Progress</t>
  </si>
  <si>
    <t xml:space="preserve">   Investment in Subsidiaries</t>
  </si>
  <si>
    <t>Case No. 2021-00183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</si>
</sst>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164" fontId="2" fillId="0" borderId="0" xfId="1" applyNumberFormat="1" applyFont="1"/>
    <xf numFmtId="164" fontId="2" fillId="0" borderId="1" xfId="1" applyNumberFormat="1" applyFont="1" applyBorder="1"/>
    <xf numFmtId="164" fontId="2" fillId="0" borderId="0" xfId="1" applyNumberFormat="1" applyFont="1" applyFill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/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6" fontId="2" fillId="0" borderId="0" xfId="0" quotePrefix="1" applyNumberFormat="1" applyFont="1" applyAlignment="1">
      <alignment horizontal="center"/>
    </xf>
    <xf numFmtId="164" fontId="2" fillId="0" borderId="0" xfId="0" applyNumberFormat="1" applyFont="1"/>
    <xf numFmtId="164" fontId="2" fillId="0" borderId="1" xfId="1" applyNumberFormat="1" applyFont="1" applyFill="1" applyBorder="1"/>
    <xf numFmtId="164" fontId="2" fillId="0" borderId="2" xfId="1" applyNumberFormat="1" applyFont="1" applyBorder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N46"/>
  <sheetViews>
    <sheetView tabSelected="1" zoomScale="80" zoomScaleNormal="80" workbookViewId="0">
      <selection activeCell="C1" sqref="C1"/>
    </sheetView>
  </sheetViews>
  <sheetFormatPr defaultColWidth="9.1796875" defaultRowHeight="15.5" x14ac:dyDescent="0.35"/>
  <cols>
    <col min="1" max="1" width="4.54296875" style="4" customWidth="1"/>
    <col min="2" max="2" width="37.54296875" style="4" customWidth="1"/>
    <col min="3" max="3" width="16.26953125" style="4" bestFit="1" customWidth="1"/>
    <col min="4" max="4" width="13.453125" style="4" customWidth="1"/>
    <col min="5" max="5" width="16.26953125" style="4" customWidth="1"/>
    <col min="6" max="6" width="14.1796875" style="4" bestFit="1" customWidth="1"/>
    <col min="7" max="7" width="15.54296875" style="4" bestFit="1" customWidth="1"/>
    <col min="8" max="8" width="10.453125" style="4" bestFit="1" customWidth="1"/>
    <col min="9" max="9" width="11.54296875" style="4" bestFit="1" customWidth="1"/>
    <col min="10" max="11" width="9.1796875" style="4"/>
    <col min="12" max="13" width="12.90625" style="4" customWidth="1"/>
    <col min="14" max="14" width="10.453125" style="4" bestFit="1" customWidth="1"/>
    <col min="15" max="16384" width="9.1796875" style="4"/>
  </cols>
  <sheetData>
    <row r="2" spans="1:13" x14ac:dyDescent="0.35">
      <c r="G2" s="5"/>
    </row>
    <row r="3" spans="1:13" x14ac:dyDescent="0.35">
      <c r="G3" s="5"/>
    </row>
    <row r="4" spans="1:13" x14ac:dyDescent="0.35">
      <c r="G4" s="5"/>
    </row>
    <row r="5" spans="1:13" x14ac:dyDescent="0.35">
      <c r="A5" s="15" t="s">
        <v>0</v>
      </c>
      <c r="B5" s="15"/>
      <c r="C5" s="15"/>
      <c r="D5" s="15"/>
      <c r="E5" s="15"/>
      <c r="F5" s="15"/>
      <c r="G5" s="15"/>
    </row>
    <row r="6" spans="1:13" x14ac:dyDescent="0.35">
      <c r="A6" s="16" t="s">
        <v>37</v>
      </c>
      <c r="B6" s="16"/>
      <c r="C6" s="16"/>
      <c r="D6" s="16"/>
      <c r="E6" s="16"/>
      <c r="F6" s="16"/>
      <c r="G6" s="16"/>
    </row>
    <row r="7" spans="1:13" x14ac:dyDescent="0.35">
      <c r="A7" s="15" t="s">
        <v>1</v>
      </c>
      <c r="B7" s="15"/>
      <c r="C7" s="15"/>
      <c r="D7" s="15"/>
      <c r="E7" s="15"/>
      <c r="F7" s="15"/>
      <c r="G7" s="15"/>
    </row>
    <row r="8" spans="1:13" x14ac:dyDescent="0.35">
      <c r="A8" s="16" t="s">
        <v>33</v>
      </c>
      <c r="B8" s="16"/>
      <c r="C8" s="16"/>
      <c r="D8" s="16"/>
      <c r="E8" s="16"/>
      <c r="F8" s="16"/>
      <c r="G8" s="16"/>
    </row>
    <row r="10" spans="1:13" x14ac:dyDescent="0.35">
      <c r="C10" s="6" t="s">
        <v>5</v>
      </c>
      <c r="D10" s="6" t="s">
        <v>6</v>
      </c>
      <c r="E10" s="6"/>
      <c r="F10" s="6" t="s">
        <v>27</v>
      </c>
      <c r="G10" s="6" t="s">
        <v>8</v>
      </c>
    </row>
    <row r="11" spans="1:13" x14ac:dyDescent="0.35">
      <c r="A11" s="4" t="s">
        <v>2</v>
      </c>
      <c r="C11" s="6" t="s">
        <v>30</v>
      </c>
      <c r="D11" s="6" t="s">
        <v>7</v>
      </c>
      <c r="E11" s="6" t="s">
        <v>5</v>
      </c>
      <c r="F11" s="6" t="s">
        <v>28</v>
      </c>
      <c r="G11" s="6" t="s">
        <v>9</v>
      </c>
    </row>
    <row r="12" spans="1:13" x14ac:dyDescent="0.35">
      <c r="A12" s="7" t="s">
        <v>3</v>
      </c>
      <c r="B12" s="7" t="s">
        <v>4</v>
      </c>
      <c r="C12" s="8">
        <v>44926</v>
      </c>
      <c r="D12" s="9" t="s">
        <v>30</v>
      </c>
      <c r="E12" s="8">
        <f>+C12</f>
        <v>44926</v>
      </c>
      <c r="F12" s="9" t="s">
        <v>29</v>
      </c>
      <c r="G12" s="8">
        <f>+E12</f>
        <v>44926</v>
      </c>
    </row>
    <row r="13" spans="1:13" x14ac:dyDescent="0.35">
      <c r="C13" s="10" t="s">
        <v>20</v>
      </c>
      <c r="D13" s="10" t="s">
        <v>20</v>
      </c>
      <c r="E13" s="10" t="s">
        <v>20</v>
      </c>
      <c r="F13" s="10" t="s">
        <v>20</v>
      </c>
      <c r="G13" s="10" t="s">
        <v>20</v>
      </c>
    </row>
    <row r="14" spans="1:13" x14ac:dyDescent="0.35">
      <c r="C14" s="10"/>
      <c r="D14" s="10"/>
      <c r="E14" s="10"/>
      <c r="F14" s="10"/>
      <c r="G14" s="10"/>
    </row>
    <row r="15" spans="1:13" x14ac:dyDescent="0.35">
      <c r="A15" s="6">
        <v>1</v>
      </c>
      <c r="B15" s="4" t="s">
        <v>10</v>
      </c>
      <c r="C15" s="3">
        <f>676893011/1000</f>
        <v>676893.01100000006</v>
      </c>
      <c r="D15" s="1">
        <f>E15-C15</f>
        <v>42193.988999999943</v>
      </c>
      <c r="E15" s="3">
        <v>719087</v>
      </c>
      <c r="F15" s="1">
        <f>G15-E15</f>
        <v>-2851</v>
      </c>
      <c r="G15" s="3">
        <f>726558-G28</f>
        <v>716236</v>
      </c>
      <c r="H15" s="11"/>
      <c r="I15" s="11"/>
      <c r="K15" s="11"/>
      <c r="L15" s="11"/>
      <c r="M15" s="11"/>
    </row>
    <row r="16" spans="1:13" x14ac:dyDescent="0.35">
      <c r="A16" s="6">
        <f>+A15+A15</f>
        <v>2</v>
      </c>
      <c r="B16" s="4" t="s">
        <v>11</v>
      </c>
      <c r="C16" s="3">
        <v>-176792</v>
      </c>
      <c r="D16" s="1">
        <f>E16-C16</f>
        <v>-4294</v>
      </c>
      <c r="E16" s="3">
        <v>-181086</v>
      </c>
      <c r="F16" s="1">
        <f>G16-E16</f>
        <v>674</v>
      </c>
      <c r="G16" s="3">
        <v>-180412</v>
      </c>
      <c r="L16" s="11"/>
      <c r="M16" s="11"/>
    </row>
    <row r="17" spans="1:14" x14ac:dyDescent="0.35">
      <c r="A17" s="6"/>
      <c r="C17" s="3"/>
      <c r="D17" s="1"/>
      <c r="E17" s="3"/>
      <c r="F17" s="1"/>
      <c r="G17" s="3"/>
      <c r="L17" s="11"/>
      <c r="M17" s="11"/>
    </row>
    <row r="18" spans="1:14" x14ac:dyDescent="0.35">
      <c r="A18" s="6">
        <f>A16+1</f>
        <v>3</v>
      </c>
      <c r="B18" s="4" t="s">
        <v>12</v>
      </c>
      <c r="C18" s="3">
        <v>0</v>
      </c>
      <c r="D18" s="3">
        <f>E18-C18</f>
        <v>0</v>
      </c>
      <c r="E18" s="3">
        <v>0</v>
      </c>
      <c r="F18" s="1">
        <f>G18-E18</f>
        <v>0</v>
      </c>
      <c r="G18" s="3">
        <v>0</v>
      </c>
      <c r="L18" s="11"/>
      <c r="M18" s="11"/>
      <c r="N18" s="11"/>
    </row>
    <row r="19" spans="1:14" x14ac:dyDescent="0.35">
      <c r="A19" s="6">
        <f t="shared" ref="A19:A20" si="0">A18+1</f>
        <v>4</v>
      </c>
      <c r="B19" s="4" t="s">
        <v>13</v>
      </c>
      <c r="C19" s="3">
        <v>299</v>
      </c>
      <c r="D19" s="1">
        <f>E19-C19</f>
        <v>0</v>
      </c>
      <c r="E19" s="3">
        <v>299</v>
      </c>
      <c r="F19" s="1">
        <f>G19-E19</f>
        <v>0</v>
      </c>
      <c r="G19" s="3">
        <v>299</v>
      </c>
      <c r="N19" s="11"/>
    </row>
    <row r="20" spans="1:14" x14ac:dyDescent="0.35">
      <c r="A20" s="6">
        <f t="shared" si="0"/>
        <v>5</v>
      </c>
      <c r="B20" s="4" t="s">
        <v>14</v>
      </c>
      <c r="C20" s="3">
        <v>36340</v>
      </c>
      <c r="D20" s="1">
        <f>E20-C20</f>
        <v>0</v>
      </c>
      <c r="E20" s="3">
        <v>36340</v>
      </c>
      <c r="F20" s="1">
        <f>G20-E20</f>
        <v>2281</v>
      </c>
      <c r="G20" s="3">
        <v>38621</v>
      </c>
      <c r="N20" s="11"/>
    </row>
    <row r="21" spans="1:14" x14ac:dyDescent="0.35">
      <c r="A21" s="6"/>
      <c r="C21" s="3"/>
      <c r="D21" s="1"/>
      <c r="E21" s="3"/>
      <c r="F21" s="1"/>
      <c r="G21" s="3"/>
    </row>
    <row r="22" spans="1:14" x14ac:dyDescent="0.35">
      <c r="A22" s="6">
        <f>+A20+1</f>
        <v>6</v>
      </c>
      <c r="B22" s="4" t="s">
        <v>34</v>
      </c>
      <c r="C22" s="3">
        <v>-27089</v>
      </c>
      <c r="D22" s="1">
        <f>E22-C22</f>
        <v>438</v>
      </c>
      <c r="E22" s="3">
        <v>-26651</v>
      </c>
      <c r="F22" s="1">
        <f>G22-E22</f>
        <v>0</v>
      </c>
      <c r="G22" s="3">
        <v>-26651</v>
      </c>
    </row>
    <row r="23" spans="1:14" x14ac:dyDescent="0.35">
      <c r="A23" s="6">
        <f>+A22+1</f>
        <v>7</v>
      </c>
      <c r="B23" s="4" t="s">
        <v>15</v>
      </c>
      <c r="C23" s="12">
        <f>-90516-C22</f>
        <v>-63427</v>
      </c>
      <c r="D23" s="2">
        <f>E23-C23</f>
        <v>-18</v>
      </c>
      <c r="E23" s="12">
        <f>-90096-E22</f>
        <v>-63445</v>
      </c>
      <c r="F23" s="2">
        <f>G23-E23</f>
        <v>12971</v>
      </c>
      <c r="G23" s="12">
        <f>-77125-G22</f>
        <v>-50474</v>
      </c>
    </row>
    <row r="24" spans="1:14" x14ac:dyDescent="0.35">
      <c r="A24" s="6"/>
    </row>
    <row r="25" spans="1:14" ht="16" thickBot="1" x14ac:dyDescent="0.4">
      <c r="A25" s="6">
        <f>A23+1</f>
        <v>8</v>
      </c>
      <c r="B25" s="4" t="s">
        <v>5</v>
      </c>
      <c r="C25" s="13">
        <f>SUM(C15:C23)</f>
        <v>446224.01100000006</v>
      </c>
      <c r="D25" s="13">
        <f>SUM(D15:D23)</f>
        <v>38319.988999999943</v>
      </c>
      <c r="E25" s="13">
        <f>SUM(E15:E23)</f>
        <v>484544</v>
      </c>
      <c r="F25" s="13">
        <f>SUM(F15:F23)</f>
        <v>13075</v>
      </c>
      <c r="G25" s="13">
        <f>SUM(G15:G23)</f>
        <v>497619</v>
      </c>
    </row>
    <row r="26" spans="1:14" ht="16" thickTop="1" x14ac:dyDescent="0.35">
      <c r="A26" s="6"/>
    </row>
    <row r="27" spans="1:14" x14ac:dyDescent="0.35">
      <c r="A27" s="6">
        <f>A25+1</f>
        <v>9</v>
      </c>
      <c r="B27" s="4" t="s">
        <v>16</v>
      </c>
    </row>
    <row r="28" spans="1:14" x14ac:dyDescent="0.35">
      <c r="A28" s="6">
        <f>+A27+1</f>
        <v>10</v>
      </c>
      <c r="B28" s="4" t="s">
        <v>35</v>
      </c>
      <c r="G28" s="1">
        <v>10322</v>
      </c>
      <c r="N28" s="11"/>
    </row>
    <row r="29" spans="1:14" x14ac:dyDescent="0.35">
      <c r="A29" s="6">
        <f t="shared" ref="A29:A31" si="1">+A28+1</f>
        <v>11</v>
      </c>
      <c r="B29" s="4" t="s">
        <v>36</v>
      </c>
      <c r="G29" s="1">
        <v>740</v>
      </c>
      <c r="N29" s="11"/>
    </row>
    <row r="30" spans="1:14" x14ac:dyDescent="0.35">
      <c r="A30" s="6">
        <f t="shared" si="1"/>
        <v>12</v>
      </c>
      <c r="B30" s="14" t="s">
        <v>17</v>
      </c>
      <c r="G30" s="3">
        <f>782-5</f>
        <v>777</v>
      </c>
      <c r="N30" s="11"/>
    </row>
    <row r="31" spans="1:14" x14ac:dyDescent="0.35">
      <c r="A31" s="6">
        <f t="shared" si="1"/>
        <v>13</v>
      </c>
      <c r="B31" s="14" t="s">
        <v>26</v>
      </c>
      <c r="G31" s="3">
        <v>25893</v>
      </c>
      <c r="N31" s="11"/>
    </row>
    <row r="32" spans="1:14" x14ac:dyDescent="0.35">
      <c r="A32" s="6">
        <f t="shared" ref="A32:A39" si="2">A31+1</f>
        <v>14</v>
      </c>
      <c r="B32" s="14" t="s">
        <v>31</v>
      </c>
      <c r="G32" s="3">
        <v>-7385</v>
      </c>
      <c r="N32" s="11"/>
    </row>
    <row r="33" spans="1:14" x14ac:dyDescent="0.35">
      <c r="A33" s="6">
        <f>A32+1</f>
        <v>15</v>
      </c>
      <c r="B33" s="14" t="s">
        <v>18</v>
      </c>
      <c r="G33" s="3">
        <f>65724-G20-G19-G30-G31-G32-3260</f>
        <v>4259</v>
      </c>
      <c r="N33" s="11"/>
    </row>
    <row r="34" spans="1:14" x14ac:dyDescent="0.35">
      <c r="A34" s="6">
        <f t="shared" si="2"/>
        <v>16</v>
      </c>
      <c r="B34" s="14" t="s">
        <v>23</v>
      </c>
      <c r="G34" s="3">
        <f>7803-3165-490-73-20</f>
        <v>4055</v>
      </c>
      <c r="N34" s="11"/>
    </row>
    <row r="35" spans="1:14" x14ac:dyDescent="0.35">
      <c r="A35" s="6">
        <f t="shared" si="2"/>
        <v>17</v>
      </c>
      <c r="B35" s="14" t="s">
        <v>22</v>
      </c>
      <c r="G35" s="3">
        <f>3260+7131</f>
        <v>10391</v>
      </c>
      <c r="N35" s="11"/>
    </row>
    <row r="36" spans="1:14" x14ac:dyDescent="0.35">
      <c r="A36" s="6">
        <f t="shared" si="2"/>
        <v>18</v>
      </c>
      <c r="B36" s="14" t="s">
        <v>21</v>
      </c>
      <c r="G36" s="3">
        <f>34462-7131-G34-19440</f>
        <v>3836</v>
      </c>
      <c r="N36" s="11"/>
    </row>
    <row r="37" spans="1:14" x14ac:dyDescent="0.35">
      <c r="A37" s="6">
        <f t="shared" si="2"/>
        <v>19</v>
      </c>
      <c r="B37" s="4" t="s">
        <v>25</v>
      </c>
      <c r="G37" s="1"/>
    </row>
    <row r="38" spans="1:14" x14ac:dyDescent="0.35">
      <c r="A38" s="6">
        <f t="shared" si="2"/>
        <v>20</v>
      </c>
      <c r="B38" s="14" t="s">
        <v>19</v>
      </c>
      <c r="G38" s="3">
        <f>-57245+18065</f>
        <v>-39180</v>
      </c>
      <c r="L38" s="11"/>
      <c r="M38" s="11"/>
    </row>
    <row r="39" spans="1:14" x14ac:dyDescent="0.35">
      <c r="A39" s="6">
        <f t="shared" si="2"/>
        <v>21</v>
      </c>
      <c r="B39" s="14" t="s">
        <v>24</v>
      </c>
      <c r="G39" s="12">
        <f>-118977-G22-G23+19440</f>
        <v>-22412</v>
      </c>
      <c r="L39" s="11"/>
      <c r="M39" s="11"/>
    </row>
    <row r="40" spans="1:14" x14ac:dyDescent="0.35">
      <c r="A40" s="6"/>
      <c r="G40" s="1"/>
      <c r="L40" s="11"/>
      <c r="M40" s="11"/>
    </row>
    <row r="41" spans="1:14" ht="16" thickBot="1" x14ac:dyDescent="0.4">
      <c r="A41" s="6">
        <f>A39+1</f>
        <v>22</v>
      </c>
      <c r="B41" s="4" t="s">
        <v>32</v>
      </c>
      <c r="G41" s="13">
        <f>SUM(G28:G39,G25)</f>
        <v>488915</v>
      </c>
      <c r="L41" s="11"/>
      <c r="M41" s="11"/>
    </row>
    <row r="42" spans="1:14" ht="16" thickTop="1" x14ac:dyDescent="0.35">
      <c r="L42" s="11"/>
      <c r="M42" s="11"/>
    </row>
    <row r="44" spans="1:14" x14ac:dyDescent="0.35">
      <c r="G44" s="11"/>
    </row>
    <row r="45" spans="1:14" x14ac:dyDescent="0.35">
      <c r="K45" s="11"/>
      <c r="L45" s="11"/>
      <c r="M45" s="11"/>
    </row>
    <row r="46" spans="1:14" x14ac:dyDescent="0.35">
      <c r="G46" s="11"/>
    </row>
  </sheetData>
  <mergeCells count="4">
    <mergeCell ref="A5:G5"/>
    <mergeCell ref="A6:G6"/>
    <mergeCell ref="A7:G7"/>
    <mergeCell ref="A8:G8"/>
  </mergeCells>
  <printOptions horizontalCentered="1"/>
  <pageMargins left="0.75" right="0.5" top="0.5" bottom="0.5" header="0.3" footer="0.3"/>
  <pageSetup scale="84" orientation="landscape" verticalDpi="0" r:id="rId1"/>
  <ignoredErrors>
    <ignoredError sqref="C13:G13" numberStoredAsText="1"/>
    <ignoredError sqref="D18:D19 D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Nisource</dc:creator>
  <cp:lastModifiedBy>Ryan \ John</cp:lastModifiedBy>
  <cp:lastPrinted>2021-05-19T15:51:19Z</cp:lastPrinted>
  <dcterms:created xsi:type="dcterms:W3CDTF">2013-04-30T13:36:59Z</dcterms:created>
  <dcterms:modified xsi:type="dcterms:W3CDTF">2021-06-11T16:37:04Z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4XL KID">
    <vt:lpwstr/>
  </property>
  <property fmtid="{D5CDD505-2E9C-101B-9397-08002B2CF9AE}" pid="3" name="K4XL DBKID">
    <vt:lpwstr/>
  </property>
  <property fmtid="{D5CDD505-2E9C-101B-9397-08002B2CF9AE}" pid="4" name="K4XLRetrievePerWS">
    <vt:lpwstr>Y</vt:lpwstr>
  </property>
  <property fmtid="{D5CDD505-2E9C-101B-9397-08002B2CF9AE}" pid="5" name="K4XLScatterRefresh">
    <vt:lpwstr>N</vt:lpwstr>
  </property>
  <property fmtid="{D5CDD505-2E9C-101B-9397-08002B2CF9AE}" pid="6" name="K4XLVersion">
    <vt:lpwstr>3.5.7.2796</vt:lpwstr>
  </property>
</Properties>
</file>